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/>
  <mc:AlternateContent xmlns:mc="http://schemas.openxmlformats.org/markup-compatibility/2006">
    <mc:Choice Requires="x15">
      <x15ac:absPath xmlns:x15ac="http://schemas.microsoft.com/office/spreadsheetml/2010/11/ac" url="W:\Centralt\Ekonomi\Ekonomi\Bokslut\2022\Historical information\Q2\"/>
    </mc:Choice>
  </mc:AlternateContent>
  <xr:revisionPtr revIDLastSave="0" documentId="13_ncr:1_{1348C4AC-8539-4FAF-8D40-EC6FCFE3A1E5}" xr6:coauthVersionLast="47" xr6:coauthVersionMax="47" xr10:uidLastSave="{00000000-0000-0000-0000-000000000000}"/>
  <bookViews>
    <workbookView xWindow="-120" yWindow="-120" windowWidth="29040" windowHeight="15840" tabRatio="911" xr2:uid="{00000000-000D-0000-FFFF-FFFF00000000}"/>
  </bookViews>
  <sheets>
    <sheet name="fastighetsbestånd" sheetId="13" r:id="rId1"/>
    <sheet name="lån" sheetId="14" r:id="rId2"/>
    <sheet name="nyckeltal i eur och sek" sheetId="1" r:id="rId3"/>
    <sheet name="fastigheter i eur och sek" sheetId="12" r:id="rId4"/>
    <sheet name="resultaträkning i eur och sek" sheetId="9" state="hidden" r:id="rId5"/>
    <sheet name="resultaträkning från 2020" sheetId="23" r:id="rId6"/>
    <sheet name="balansräkning i eur och sek" sheetId="10" r:id="rId7"/>
    <sheet name="Eget kapital 2004-2017 (SEK)" sheetId="16" state="hidden" r:id="rId8"/>
    <sheet name="Eget kapital från 2018 (EUR)" sheetId="22" r:id="rId9"/>
    <sheet name="Kassaflöde" sheetId="18" state="hidden" r:id="rId10"/>
    <sheet name="Kassaflöde från 2020" sheetId="21" r:id="rId11"/>
  </sheets>
  <externalReferences>
    <externalReference r:id="rId12"/>
    <externalReference r:id="rId13"/>
    <externalReference r:id="rId14"/>
  </externalReferences>
  <definedNames>
    <definedName name="AccessDatabase" hidden="1">"G:\EXCEL\PETTER\VAKANS\1996\VAK9609\VAK9609.mdb"</definedName>
    <definedName name="Koncernens_kassaflödesanalyser" localSheetId="8">#REF!</definedName>
    <definedName name="Koncernens_kassaflödesanalyser" localSheetId="10">#REF!</definedName>
    <definedName name="Koncernens_kassaflödesanalyser" localSheetId="5">#REF!</definedName>
    <definedName name="Koncernens_kassaflödesanalyser">#REF!</definedName>
    <definedName name="Koncernens_kassaflödesanalyser1">#REF!</definedName>
    <definedName name="lll">#REF!</definedName>
    <definedName name="Not_02" localSheetId="8">'[1]19'!#REF!</definedName>
    <definedName name="Not_02" localSheetId="5">'[1]19'!#REF!</definedName>
    <definedName name="Not_02">'[1]19'!#REF!</definedName>
    <definedName name="Output2" localSheetId="8">#REF!</definedName>
    <definedName name="Output2" localSheetId="10">#REF!</definedName>
    <definedName name="Output2" localSheetId="5">#REF!</definedName>
    <definedName name="Output2">#REF!</definedName>
    <definedName name="Print_Area3" localSheetId="8">#REF!</definedName>
    <definedName name="Print_Area3" localSheetId="10">#REF!</definedName>
    <definedName name="Print_Area3" localSheetId="5">#REF!</definedName>
    <definedName name="Print_Area3">#REF!</definedName>
    <definedName name="zzz" localSheetId="8">#REF!</definedName>
    <definedName name="zzz" localSheetId="10">#REF!</definedName>
    <definedName name="zzz" localSheetId="5">#REF!</definedName>
    <definedName name="zzz">#REF!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20" i="21" l="1"/>
  <c r="B16" i="21"/>
  <c r="T2" i="18"/>
  <c r="U2" i="18"/>
  <c r="V2" i="18"/>
  <c r="W2" i="18"/>
  <c r="X2" i="18"/>
  <c r="Y2" i="18"/>
  <c r="Z2" i="18"/>
  <c r="AA2" i="18"/>
  <c r="AB2" i="18"/>
  <c r="AC2" i="18"/>
  <c r="AD2" i="18"/>
  <c r="AE2" i="18"/>
  <c r="AF2" i="18"/>
  <c r="AG2" i="18"/>
  <c r="T3" i="18"/>
  <c r="U3" i="18"/>
  <c r="V3" i="18"/>
  <c r="W3" i="18"/>
  <c r="X3" i="18"/>
  <c r="Y3" i="18"/>
  <c r="Z3" i="18"/>
  <c r="AA3" i="18"/>
  <c r="AB3" i="18"/>
  <c r="AC3" i="18"/>
  <c r="AD3" i="18"/>
  <c r="AE3" i="18"/>
  <c r="AF3" i="18"/>
  <c r="AG3" i="18"/>
  <c r="T4" i="18"/>
  <c r="U4" i="18"/>
  <c r="V4" i="18"/>
  <c r="W4" i="18"/>
  <c r="X4" i="18"/>
  <c r="Y4" i="18"/>
  <c r="Z4" i="18"/>
  <c r="AA4" i="18"/>
  <c r="AB4" i="18"/>
  <c r="AC4" i="18"/>
  <c r="AD4" i="18"/>
  <c r="AE4" i="18"/>
  <c r="AF4" i="18"/>
  <c r="AG4" i="18"/>
  <c r="X10" i="18"/>
  <c r="Y10" i="18"/>
  <c r="Z10" i="18"/>
  <c r="AA10" i="18"/>
  <c r="AB10" i="18"/>
  <c r="AC10" i="18"/>
  <c r="AD10" i="18"/>
  <c r="AE10" i="18"/>
  <c r="AF10" i="18"/>
  <c r="AG10" i="18"/>
  <c r="X11" i="18"/>
  <c r="X16" i="18" s="1"/>
  <c r="X23" i="18" s="1"/>
  <c r="X50" i="18" s="1"/>
  <c r="X56" i="18" s="1"/>
  <c r="Y11" i="18"/>
  <c r="Z11" i="18"/>
  <c r="AA11" i="18"/>
  <c r="AB11" i="18"/>
  <c r="AC11" i="18"/>
  <c r="AD11" i="18"/>
  <c r="AE11" i="18"/>
  <c r="AF11" i="18"/>
  <c r="AG11" i="18"/>
  <c r="X12" i="18"/>
  <c r="Y12" i="18"/>
  <c r="Z12" i="18"/>
  <c r="AA12" i="18"/>
  <c r="AB12" i="18"/>
  <c r="AC12" i="18"/>
  <c r="AD12" i="18"/>
  <c r="AE12" i="18"/>
  <c r="AF12" i="18"/>
  <c r="AG12" i="18"/>
  <c r="AB13" i="18"/>
  <c r="AC13" i="18"/>
  <c r="AD13" i="18"/>
  <c r="AE13" i="18"/>
  <c r="AF13" i="18"/>
  <c r="AG13" i="18"/>
  <c r="X14" i="18"/>
  <c r="Y14" i="18"/>
  <c r="Z14" i="18"/>
  <c r="AA14" i="18"/>
  <c r="AB15" i="18"/>
  <c r="AC15" i="18"/>
  <c r="AD15" i="18"/>
  <c r="AE15" i="18"/>
  <c r="AF15" i="18"/>
  <c r="AG15" i="18"/>
  <c r="T16" i="18"/>
  <c r="T23" i="18" s="1"/>
  <c r="T50" i="18" s="1"/>
  <c r="U16" i="18"/>
  <c r="V16" i="18"/>
  <c r="W16" i="18"/>
  <c r="W23" i="18" s="1"/>
  <c r="W50" i="18" s="1"/>
  <c r="Z16" i="18"/>
  <c r="Z23" i="18" s="1"/>
  <c r="Z50" i="18" s="1"/>
  <c r="Z56" i="18" s="1"/>
  <c r="AA16" i="18"/>
  <c r="AA19" i="18"/>
  <c r="AA21" i="18" s="1"/>
  <c r="AB19" i="18"/>
  <c r="AB21" i="18" s="1"/>
  <c r="AC19" i="18"/>
  <c r="AC21" i="18" s="1"/>
  <c r="AD19" i="18"/>
  <c r="AE19" i="18"/>
  <c r="AF19" i="18"/>
  <c r="AG19" i="18"/>
  <c r="AB20" i="18"/>
  <c r="AC20" i="18"/>
  <c r="AD20" i="18"/>
  <c r="AD21" i="18" s="1"/>
  <c r="AE20" i="18"/>
  <c r="AE21" i="18" s="1"/>
  <c r="AF20" i="18"/>
  <c r="AG20" i="18"/>
  <c r="T21" i="18"/>
  <c r="U21" i="18"/>
  <c r="V21" i="18"/>
  <c r="W21" i="18"/>
  <c r="X21" i="18"/>
  <c r="Y21" i="18"/>
  <c r="Z21" i="18"/>
  <c r="AF21" i="18"/>
  <c r="AG21" i="18"/>
  <c r="U23" i="18"/>
  <c r="U50" i="18" s="1"/>
  <c r="U56" i="18" s="1"/>
  <c r="V23" i="18"/>
  <c r="AB26" i="18"/>
  <c r="AC26" i="18"/>
  <c r="AB27" i="18"/>
  <c r="AC27" i="18"/>
  <c r="AD27" i="18"/>
  <c r="AE27" i="18"/>
  <c r="AF27" i="18"/>
  <c r="AG27" i="18"/>
  <c r="X28" i="18"/>
  <c r="X33" i="18" s="1"/>
  <c r="Y28" i="18"/>
  <c r="Y33" i="18" s="1"/>
  <c r="Z28" i="18"/>
  <c r="AA28" i="18"/>
  <c r="AB29" i="18"/>
  <c r="AC29" i="18"/>
  <c r="AD29" i="18"/>
  <c r="AE29" i="18"/>
  <c r="AF29" i="18"/>
  <c r="AG29" i="18"/>
  <c r="AB30" i="18"/>
  <c r="AC30" i="18"/>
  <c r="AD30" i="18"/>
  <c r="AE30" i="18"/>
  <c r="AG30" i="18"/>
  <c r="AB31" i="18"/>
  <c r="AC31" i="18"/>
  <c r="AD31" i="18"/>
  <c r="AE31" i="18"/>
  <c r="AF31" i="18"/>
  <c r="AG31" i="18"/>
  <c r="AB32" i="18"/>
  <c r="AC32" i="18"/>
  <c r="AD32" i="18"/>
  <c r="AE32" i="18"/>
  <c r="AG32" i="18"/>
  <c r="T33" i="18"/>
  <c r="U33" i="18"/>
  <c r="V33" i="18"/>
  <c r="V50" i="18" s="1"/>
  <c r="V56" i="18" s="1"/>
  <c r="W33" i="18"/>
  <c r="Z33" i="18"/>
  <c r="AA33" i="18"/>
  <c r="AB36" i="18"/>
  <c r="AC36" i="18"/>
  <c r="AD36" i="18"/>
  <c r="AE36" i="18"/>
  <c r="AF36" i="18"/>
  <c r="AF48" i="18" s="1"/>
  <c r="AG36" i="18"/>
  <c r="AB38" i="18"/>
  <c r="AC38" i="18"/>
  <c r="AD38" i="18"/>
  <c r="AE38" i="18"/>
  <c r="AF38" i="18"/>
  <c r="AG38" i="18"/>
  <c r="AB39" i="18"/>
  <c r="AC39" i="18"/>
  <c r="AD39" i="18"/>
  <c r="AE39" i="18"/>
  <c r="AF39" i="18"/>
  <c r="AG39" i="18"/>
  <c r="AG48" i="18" s="1"/>
  <c r="AF40" i="18"/>
  <c r="AG40" i="18"/>
  <c r="AB41" i="18"/>
  <c r="AC41" i="18"/>
  <c r="AD41" i="18"/>
  <c r="AE41" i="18"/>
  <c r="AF41" i="18"/>
  <c r="AG41" i="18"/>
  <c r="AB42" i="18"/>
  <c r="AC42" i="18"/>
  <c r="AD42" i="18"/>
  <c r="AE42" i="18"/>
  <c r="AF42" i="18"/>
  <c r="AG42" i="18"/>
  <c r="T44" i="18"/>
  <c r="T48" i="18" s="1"/>
  <c r="U44" i="18"/>
  <c r="V44" i="18"/>
  <c r="W44" i="18"/>
  <c r="AB44" i="18"/>
  <c r="AC44" i="18"/>
  <c r="AD44" i="18"/>
  <c r="AE44" i="18"/>
  <c r="AF44" i="18"/>
  <c r="AG44" i="18"/>
  <c r="AB45" i="18"/>
  <c r="AC45" i="18"/>
  <c r="AD45" i="18"/>
  <c r="AE45" i="18"/>
  <c r="AB46" i="18"/>
  <c r="AC46" i="18"/>
  <c r="AD46" i="18"/>
  <c r="AE46" i="18"/>
  <c r="AF46" i="18"/>
  <c r="AG46" i="18"/>
  <c r="AB47" i="18"/>
  <c r="AC47" i="18"/>
  <c r="AD47" i="18"/>
  <c r="AE47" i="18"/>
  <c r="AF47" i="18"/>
  <c r="AG47" i="18"/>
  <c r="U48" i="18"/>
  <c r="V48" i="18"/>
  <c r="W48" i="18"/>
  <c r="X48" i="18"/>
  <c r="Y48" i="18"/>
  <c r="Z48" i="18"/>
  <c r="AA48" i="18"/>
  <c r="T52" i="18"/>
  <c r="U52" i="18"/>
  <c r="V52" i="18"/>
  <c r="W52" i="18"/>
  <c r="X52" i="18"/>
  <c r="Y52" i="18"/>
  <c r="Z52" i="18"/>
  <c r="AA52" i="18"/>
  <c r="AB52" i="18"/>
  <c r="AC52" i="18"/>
  <c r="AD52" i="18"/>
  <c r="AE52" i="18"/>
  <c r="AF52" i="18"/>
  <c r="AG52" i="18"/>
  <c r="F36" i="23"/>
  <c r="E36" i="23"/>
  <c r="F10" i="23"/>
  <c r="F13" i="23" s="1"/>
  <c r="F18" i="23" s="1"/>
  <c r="F25" i="23" s="1"/>
  <c r="F30" i="23" s="1"/>
  <c r="E10" i="23"/>
  <c r="E13" i="23" s="1"/>
  <c r="E18" i="23" s="1"/>
  <c r="E25" i="23" s="1"/>
  <c r="E30" i="23" s="1"/>
  <c r="H29" i="10"/>
  <c r="AA23" i="18" l="1"/>
  <c r="AA50" i="18" s="1"/>
  <c r="AA56" i="18" s="1"/>
  <c r="Y16" i="18"/>
  <c r="Y23" i="18" s="1"/>
  <c r="Y50" i="18" s="1"/>
  <c r="Y56" i="18" s="1"/>
  <c r="W56" i="18"/>
  <c r="T56" i="18"/>
  <c r="E37" i="23"/>
  <c r="F37" i="23"/>
  <c r="L27" i="10"/>
  <c r="M27" i="10"/>
  <c r="N27" i="10"/>
  <c r="O27" i="10"/>
  <c r="P27" i="10"/>
  <c r="Q27" i="10"/>
  <c r="R27" i="10"/>
  <c r="S27" i="10"/>
  <c r="L28" i="10"/>
  <c r="M28" i="10"/>
  <c r="N28" i="10"/>
  <c r="O28" i="10"/>
  <c r="P28" i="10"/>
  <c r="Q28" i="10"/>
  <c r="R28" i="10"/>
  <c r="S28" i="10"/>
  <c r="E20" i="21" l="1"/>
  <c r="E3" i="21"/>
  <c r="E16" i="21"/>
  <c r="E17" i="10"/>
  <c r="E51" i="10" l="1"/>
  <c r="E53" i="10" s="1"/>
  <c r="E45" i="10"/>
  <c r="E38" i="10"/>
  <c r="E30" i="10"/>
  <c r="E23" i="10"/>
  <c r="E24" i="10" s="1"/>
  <c r="E23" i="12"/>
  <c r="E11" i="12"/>
  <c r="E14" i="12" s="1"/>
  <c r="E46" i="10" l="1"/>
  <c r="C4" i="18" l="1"/>
  <c r="D4" i="18"/>
  <c r="Q52" i="18" l="1"/>
  <c r="P52" i="18"/>
  <c r="O52" i="18"/>
  <c r="N52" i="18"/>
  <c r="M52" i="18"/>
  <c r="L52" i="18"/>
  <c r="K52" i="18"/>
  <c r="J52" i="18"/>
  <c r="I52" i="18"/>
  <c r="H52" i="18"/>
  <c r="G52" i="18"/>
  <c r="AS48" i="18"/>
  <c r="AR48" i="18"/>
  <c r="AL48" i="18"/>
  <c r="AJ48" i="18"/>
  <c r="D48" i="18"/>
  <c r="AO40" i="18"/>
  <c r="AE40" i="18" s="1"/>
  <c r="AE48" i="18" s="1"/>
  <c r="AN40" i="18"/>
  <c r="AN48" i="18" s="1"/>
  <c r="AM40" i="18"/>
  <c r="AD40" i="18" s="1"/>
  <c r="AD48" i="18" s="1"/>
  <c r="AK40" i="18"/>
  <c r="AM33" i="18"/>
  <c r="AK33" i="18"/>
  <c r="D33" i="18"/>
  <c r="AR32" i="18"/>
  <c r="AF32" i="18" s="1"/>
  <c r="AR30" i="18"/>
  <c r="AF30" i="18" s="1"/>
  <c r="AS28" i="18"/>
  <c r="AG28" i="18" s="1"/>
  <c r="AG33" i="18" s="1"/>
  <c r="AR28" i="18"/>
  <c r="AF28" i="18" s="1"/>
  <c r="AF33" i="18" s="1"/>
  <c r="AO28" i="18"/>
  <c r="AE28" i="18" s="1"/>
  <c r="AE33" i="18" s="1"/>
  <c r="AN28" i="18"/>
  <c r="AL28" i="18"/>
  <c r="AJ28" i="18"/>
  <c r="AS21" i="18"/>
  <c r="AR21" i="18"/>
  <c r="AO21" i="18"/>
  <c r="AN21" i="18"/>
  <c r="AM21" i="18"/>
  <c r="AL21" i="18"/>
  <c r="AK21" i="18"/>
  <c r="AJ21" i="18"/>
  <c r="D21" i="18"/>
  <c r="AS14" i="18"/>
  <c r="AR14" i="18"/>
  <c r="AO14" i="18"/>
  <c r="AN14" i="18"/>
  <c r="AN16" i="18" s="1"/>
  <c r="AM14" i="18"/>
  <c r="AL14" i="18"/>
  <c r="AL16" i="18" s="1"/>
  <c r="AK14" i="18"/>
  <c r="AJ14" i="18"/>
  <c r="D12" i="18"/>
  <c r="D11" i="18"/>
  <c r="D10" i="18"/>
  <c r="AO16" i="18" l="1"/>
  <c r="AE14" i="18"/>
  <c r="AE16" i="18" s="1"/>
  <c r="AE23" i="18" s="1"/>
  <c r="AE50" i="18" s="1"/>
  <c r="AE56" i="18" s="1"/>
  <c r="AS16" i="18"/>
  <c r="AS23" i="18" s="1"/>
  <c r="AG14" i="18"/>
  <c r="AG16" i="18" s="1"/>
  <c r="AG23" i="18" s="1"/>
  <c r="AG50" i="18" s="1"/>
  <c r="AG56" i="18" s="1"/>
  <c r="AJ16" i="18"/>
  <c r="AJ23" i="18" s="1"/>
  <c r="AJ50" i="18" s="1"/>
  <c r="AJ56" i="18" s="1"/>
  <c r="AB14" i="18"/>
  <c r="AB16" i="18" s="1"/>
  <c r="AB23" i="18" s="1"/>
  <c r="AB50" i="18" s="1"/>
  <c r="AB56" i="18" s="1"/>
  <c r="AR16" i="18"/>
  <c r="AR23" i="18" s="1"/>
  <c r="AF14" i="18"/>
  <c r="AF16" i="18" s="1"/>
  <c r="AF23" i="18" s="1"/>
  <c r="AF50" i="18" s="1"/>
  <c r="AF56" i="18" s="1"/>
  <c r="AK16" i="18"/>
  <c r="AC14" i="18"/>
  <c r="AC16" i="18" s="1"/>
  <c r="AC23" i="18" s="1"/>
  <c r="AC50" i="18" s="1"/>
  <c r="AC56" i="18" s="1"/>
  <c r="AJ33" i="18"/>
  <c r="AB28" i="18"/>
  <c r="AB33" i="18" s="1"/>
  <c r="AL33" i="18"/>
  <c r="AC28" i="18"/>
  <c r="AC33" i="18" s="1"/>
  <c r="AM16" i="18"/>
  <c r="AD14" i="18"/>
  <c r="AD16" i="18" s="1"/>
  <c r="AD23" i="18" s="1"/>
  <c r="AN33" i="18"/>
  <c r="AD28" i="18"/>
  <c r="AD33" i="18" s="1"/>
  <c r="AK48" i="18"/>
  <c r="AB40" i="18"/>
  <c r="AB48" i="18" s="1"/>
  <c r="AC40" i="18"/>
  <c r="AC48" i="18" s="1"/>
  <c r="AK23" i="18"/>
  <c r="AM23" i="18"/>
  <c r="AL23" i="18"/>
  <c r="AN23" i="18"/>
  <c r="AN50" i="18" s="1"/>
  <c r="AN56" i="18" s="1"/>
  <c r="AM52" i="18" s="1"/>
  <c r="AO33" i="18"/>
  <c r="AO23" i="18"/>
  <c r="AR33" i="18"/>
  <c r="D16" i="18"/>
  <c r="D23" i="18" s="1"/>
  <c r="D50" i="18" s="1"/>
  <c r="D56" i="18" s="1"/>
  <c r="AM48" i="18"/>
  <c r="AS33" i="18"/>
  <c r="AO48" i="18"/>
  <c r="Q7" i="18"/>
  <c r="AG7" i="18" s="1"/>
  <c r="P7" i="18"/>
  <c r="AF7" i="18" s="1"/>
  <c r="O7" i="18"/>
  <c r="AE7" i="18" s="1"/>
  <c r="N7" i="18"/>
  <c r="AD7" i="18" s="1"/>
  <c r="M7" i="18"/>
  <c r="AC7" i="18" s="1"/>
  <c r="L7" i="18"/>
  <c r="AB7" i="18" s="1"/>
  <c r="K7" i="18"/>
  <c r="J7" i="18"/>
  <c r="I7" i="18"/>
  <c r="Y7" i="18" s="1"/>
  <c r="H7" i="18"/>
  <c r="X7" i="18" s="1"/>
  <c r="G7" i="18"/>
  <c r="F7" i="18"/>
  <c r="E7" i="18"/>
  <c r="U7" i="18" s="1"/>
  <c r="D7" i="18"/>
  <c r="C7" i="18"/>
  <c r="Q6" i="18"/>
  <c r="AG6" i="18" s="1"/>
  <c r="P6" i="18"/>
  <c r="AF6" i="18" s="1"/>
  <c r="O6" i="18"/>
  <c r="AE6" i="18" s="1"/>
  <c r="N6" i="18"/>
  <c r="AD6" i="18" s="1"/>
  <c r="M6" i="18"/>
  <c r="AC6" i="18" s="1"/>
  <c r="L6" i="18"/>
  <c r="AB6" i="18" s="1"/>
  <c r="K6" i="18"/>
  <c r="AA6" i="18" s="1"/>
  <c r="J6" i="18"/>
  <c r="Z6" i="18" s="1"/>
  <c r="I6" i="18"/>
  <c r="Y6" i="18" s="1"/>
  <c r="H6" i="18"/>
  <c r="X6" i="18" s="1"/>
  <c r="G6" i="18"/>
  <c r="W6" i="18" s="1"/>
  <c r="F6" i="18"/>
  <c r="V6" i="18" s="1"/>
  <c r="E6" i="18"/>
  <c r="U6" i="18" s="1"/>
  <c r="D6" i="18"/>
  <c r="T6" i="18" s="1"/>
  <c r="C6" i="18"/>
  <c r="Z7" i="18" l="1"/>
  <c r="AR7" i="18" s="1"/>
  <c r="AA7" i="18"/>
  <c r="AS7" i="18" s="1"/>
  <c r="T7" i="18"/>
  <c r="AJ7" i="18" s="1"/>
  <c r="AL50" i="18"/>
  <c r="AL56" i="18" s="1"/>
  <c r="AK52" i="18" s="1"/>
  <c r="AD50" i="18"/>
  <c r="AD56" i="18" s="1"/>
  <c r="V7" i="18"/>
  <c r="AN7" i="18" s="1"/>
  <c r="W7" i="18"/>
  <c r="AO7" i="18" s="1"/>
  <c r="AK50" i="18"/>
  <c r="AK56" i="18"/>
  <c r="AM50" i="18"/>
  <c r="AM56" i="18" s="1"/>
  <c r="AS50" i="18"/>
  <c r="AS56" i="18" s="1"/>
  <c r="AR50" i="18"/>
  <c r="AR56" i="18" s="1"/>
  <c r="AO52" i="18" s="1"/>
  <c r="AO50" i="18"/>
  <c r="AM7" i="18"/>
  <c r="AL7" i="18"/>
  <c r="AO56" i="18" l="1"/>
  <c r="K53" i="10" l="1"/>
  <c r="J53" i="10"/>
  <c r="I53" i="10"/>
  <c r="H53" i="10"/>
  <c r="K29" i="10"/>
  <c r="J29" i="10"/>
  <c r="I29" i="10"/>
  <c r="K28" i="10"/>
  <c r="J28" i="10"/>
  <c r="I28" i="10"/>
  <c r="H28" i="10"/>
  <c r="K27" i="10"/>
  <c r="J27" i="10"/>
  <c r="I27" i="10"/>
  <c r="H27" i="10"/>
  <c r="G26" i="10"/>
  <c r="J27" i="12"/>
  <c r="I27" i="12"/>
  <c r="H27" i="12"/>
  <c r="I26" i="10" l="1"/>
  <c r="H26" i="10"/>
  <c r="J26" i="10"/>
  <c r="K26" i="10"/>
  <c r="C3" i="18" l="1"/>
  <c r="D3" i="18" l="1"/>
  <c r="G44" i="18" l="1"/>
  <c r="G42" i="18"/>
  <c r="G32" i="18"/>
  <c r="G10" i="18"/>
  <c r="G26" i="18"/>
  <c r="G30" i="18"/>
  <c r="G29" i="18"/>
  <c r="G28" i="18"/>
  <c r="G4" i="18" s="1"/>
  <c r="G20" i="18"/>
  <c r="G19" i="18"/>
  <c r="G47" i="18"/>
  <c r="G46" i="18"/>
  <c r="G45" i="18"/>
  <c r="G27" i="18"/>
  <c r="G3" i="18" s="1"/>
  <c r="G15" i="18"/>
  <c r="G14" i="18"/>
  <c r="G36" i="18"/>
  <c r="G13" i="18"/>
  <c r="G11" i="18"/>
  <c r="G40" i="18"/>
  <c r="G25" i="18"/>
  <c r="G38" i="18"/>
  <c r="G41" i="18"/>
  <c r="G39" i="18"/>
  <c r="G12" i="18"/>
  <c r="G31" i="18"/>
  <c r="J30" i="18"/>
  <c r="J29" i="18"/>
  <c r="J20" i="18"/>
  <c r="J19" i="18"/>
  <c r="J36" i="18"/>
  <c r="J14" i="18"/>
  <c r="J13" i="18"/>
  <c r="J38" i="18"/>
  <c r="J41" i="18"/>
  <c r="J40" i="18"/>
  <c r="J39" i="18"/>
  <c r="J25" i="18"/>
  <c r="J45" i="18"/>
  <c r="J44" i="18"/>
  <c r="J42" i="18"/>
  <c r="J32" i="18"/>
  <c r="J31" i="18"/>
  <c r="J26" i="18"/>
  <c r="J12" i="18"/>
  <c r="J47" i="18"/>
  <c r="J46" i="18"/>
  <c r="J27" i="18"/>
  <c r="J3" i="18" s="1"/>
  <c r="J15" i="18"/>
  <c r="J10" i="18"/>
  <c r="J11" i="18"/>
  <c r="J28" i="18"/>
  <c r="J4" i="18" s="1"/>
  <c r="I26" i="18"/>
  <c r="I12" i="18"/>
  <c r="I47" i="18"/>
  <c r="I46" i="18"/>
  <c r="I45" i="18"/>
  <c r="I28" i="18"/>
  <c r="I4" i="18" s="1"/>
  <c r="I27" i="18"/>
  <c r="I15" i="18"/>
  <c r="I36" i="18"/>
  <c r="I14" i="18"/>
  <c r="I13" i="18"/>
  <c r="I38" i="18"/>
  <c r="I11" i="18"/>
  <c r="I41" i="18"/>
  <c r="I40" i="18"/>
  <c r="I39" i="18"/>
  <c r="I25" i="18"/>
  <c r="I44" i="18"/>
  <c r="I42" i="18"/>
  <c r="I32" i="18"/>
  <c r="I31" i="18"/>
  <c r="I20" i="18"/>
  <c r="I19" i="18"/>
  <c r="I29" i="18"/>
  <c r="I30" i="18"/>
  <c r="I10" i="18"/>
  <c r="K47" i="18"/>
  <c r="K46" i="18"/>
  <c r="K45" i="18"/>
  <c r="K27" i="18"/>
  <c r="K3" i="18" s="1"/>
  <c r="K15" i="18"/>
  <c r="K38" i="18"/>
  <c r="K41" i="18"/>
  <c r="K40" i="18"/>
  <c r="K39" i="18"/>
  <c r="K25" i="18"/>
  <c r="K44" i="18"/>
  <c r="K42" i="18"/>
  <c r="K32" i="18"/>
  <c r="K31" i="18"/>
  <c r="K20" i="18"/>
  <c r="K26" i="18"/>
  <c r="K12" i="18"/>
  <c r="K30" i="18"/>
  <c r="K29" i="18"/>
  <c r="K13" i="18"/>
  <c r="K11" i="18"/>
  <c r="K36" i="18"/>
  <c r="K14" i="18"/>
  <c r="K19" i="18"/>
  <c r="K10" i="18"/>
  <c r="K28" i="18"/>
  <c r="K4" i="18" s="1"/>
  <c r="O39" i="18"/>
  <c r="O26" i="18"/>
  <c r="O25" i="18"/>
  <c r="O44" i="18"/>
  <c r="O42" i="18"/>
  <c r="O38" i="18"/>
  <c r="O32" i="18"/>
  <c r="O31" i="18"/>
  <c r="O40" i="18"/>
  <c r="O27" i="18"/>
  <c r="O3" i="18" s="1"/>
  <c r="O13" i="18"/>
  <c r="O10" i="18"/>
  <c r="O45" i="18"/>
  <c r="O36" i="18"/>
  <c r="O12" i="18"/>
  <c r="O15" i="18"/>
  <c r="O41" i="18"/>
  <c r="O28" i="18"/>
  <c r="O4" i="18" s="1"/>
  <c r="O20" i="18"/>
  <c r="O29" i="18"/>
  <c r="O19" i="18"/>
  <c r="O11" i="18"/>
  <c r="O47" i="18"/>
  <c r="O30" i="18"/>
  <c r="O14" i="18"/>
  <c r="O46" i="18"/>
  <c r="H31" i="18"/>
  <c r="H30" i="18"/>
  <c r="H29" i="18"/>
  <c r="H20" i="18"/>
  <c r="H19" i="18"/>
  <c r="H47" i="18"/>
  <c r="H46" i="18"/>
  <c r="H45" i="18"/>
  <c r="H27" i="18"/>
  <c r="H3" i="18" s="1"/>
  <c r="H15" i="18"/>
  <c r="H36" i="18"/>
  <c r="H13" i="18"/>
  <c r="H38" i="18"/>
  <c r="H42" i="18"/>
  <c r="H41" i="18"/>
  <c r="H40" i="18"/>
  <c r="H39" i="18"/>
  <c r="H25" i="18"/>
  <c r="H44" i="18"/>
  <c r="H32" i="18"/>
  <c r="H26" i="18"/>
  <c r="H14" i="18"/>
  <c r="H11" i="18"/>
  <c r="H28" i="18"/>
  <c r="H4" i="18" s="1"/>
  <c r="H12" i="18"/>
  <c r="H10" i="18"/>
  <c r="L25" i="18"/>
  <c r="L11" i="18"/>
  <c r="L44" i="18"/>
  <c r="L32" i="18"/>
  <c r="L12" i="18"/>
  <c r="L10" i="18"/>
  <c r="L45" i="18"/>
  <c r="L30" i="18"/>
  <c r="L47" i="18"/>
  <c r="L46" i="18"/>
  <c r="L15" i="18"/>
  <c r="L42" i="18"/>
  <c r="L39" i="18"/>
  <c r="L27" i="18"/>
  <c r="L3" i="18" s="1"/>
  <c r="L41" i="18"/>
  <c r="L36" i="18"/>
  <c r="L14" i="18"/>
  <c r="L31" i="18"/>
  <c r="L38" i="18"/>
  <c r="L19" i="18"/>
  <c r="L40" i="18"/>
  <c r="L13" i="18"/>
  <c r="L26" i="18"/>
  <c r="L20" i="18"/>
  <c r="L29" i="18"/>
  <c r="L28" i="18"/>
  <c r="L4" i="18" s="1"/>
  <c r="P26" i="18"/>
  <c r="P31" i="18"/>
  <c r="P30" i="18"/>
  <c r="P15" i="18"/>
  <c r="P45" i="18"/>
  <c r="P25" i="18"/>
  <c r="P41" i="18"/>
  <c r="P27" i="18"/>
  <c r="P46" i="18"/>
  <c r="P42" i="18"/>
  <c r="P10" i="18"/>
  <c r="P13" i="18"/>
  <c r="P29" i="18"/>
  <c r="P28" i="18"/>
  <c r="P4" i="18" s="1"/>
  <c r="P39" i="18"/>
  <c r="P19" i="18"/>
  <c r="P20" i="18"/>
  <c r="P11" i="18"/>
  <c r="P32" i="18"/>
  <c r="P44" i="18"/>
  <c r="P36" i="18"/>
  <c r="P12" i="18"/>
  <c r="P40" i="18"/>
  <c r="P38" i="18"/>
  <c r="P47" i="18"/>
  <c r="P14" i="18"/>
  <c r="Q45" i="18"/>
  <c r="Q20" i="18"/>
  <c r="Q25" i="18"/>
  <c r="Q11" i="18"/>
  <c r="Q10" i="18"/>
  <c r="Q26" i="18"/>
  <c r="Q40" i="18"/>
  <c r="Q47" i="18"/>
  <c r="Q44" i="18"/>
  <c r="Q30" i="18"/>
  <c r="Q32" i="18"/>
  <c r="Q12" i="18"/>
  <c r="Q46" i="18"/>
  <c r="Q42" i="18"/>
  <c r="Q31" i="18"/>
  <c r="Q15" i="18"/>
  <c r="Q41" i="18"/>
  <c r="Q36" i="18"/>
  <c r="Q14" i="18"/>
  <c r="Q28" i="18"/>
  <c r="Q4" i="18" s="1"/>
  <c r="Q27" i="18"/>
  <c r="Q3" i="18" s="1"/>
  <c r="Q38" i="18"/>
  <c r="Q19" i="18"/>
  <c r="Q13" i="18"/>
  <c r="Q29" i="18"/>
  <c r="Q39" i="18"/>
  <c r="E38" i="18"/>
  <c r="E42" i="18"/>
  <c r="E32" i="18"/>
  <c r="E10" i="18"/>
  <c r="E31" i="18"/>
  <c r="E26" i="18"/>
  <c r="E30" i="18"/>
  <c r="E29" i="18"/>
  <c r="E28" i="18"/>
  <c r="E4" i="18" s="1"/>
  <c r="E20" i="18"/>
  <c r="E19" i="18"/>
  <c r="E47" i="18"/>
  <c r="E46" i="18"/>
  <c r="E45" i="18"/>
  <c r="E27" i="18"/>
  <c r="E3" i="18" s="1"/>
  <c r="E15" i="18"/>
  <c r="E14" i="18"/>
  <c r="E36" i="18"/>
  <c r="E13" i="18"/>
  <c r="E11" i="18"/>
  <c r="E25" i="18"/>
  <c r="E40" i="18"/>
  <c r="E12" i="18"/>
  <c r="E44" i="18"/>
  <c r="E41" i="18"/>
  <c r="E39" i="18"/>
  <c r="M36" i="18"/>
  <c r="M42" i="18"/>
  <c r="M12" i="18"/>
  <c r="M10" i="18"/>
  <c r="M29" i="18"/>
  <c r="M11" i="18"/>
  <c r="M39" i="18"/>
  <c r="M25" i="18"/>
  <c r="M31" i="18"/>
  <c r="M15" i="18"/>
  <c r="M13" i="18"/>
  <c r="M30" i="18"/>
  <c r="M38" i="18"/>
  <c r="M14" i="18"/>
  <c r="M26" i="18"/>
  <c r="M41" i="18"/>
  <c r="M27" i="18"/>
  <c r="M3" i="18" s="1"/>
  <c r="M32" i="18"/>
  <c r="M19" i="18"/>
  <c r="M44" i="18"/>
  <c r="M20" i="18"/>
  <c r="M45" i="18"/>
  <c r="M46" i="18"/>
  <c r="M47" i="18"/>
  <c r="M28" i="18"/>
  <c r="M4" i="18" s="1"/>
  <c r="M40" i="18"/>
  <c r="F41" i="18"/>
  <c r="F40" i="18"/>
  <c r="F39" i="18"/>
  <c r="F25" i="18"/>
  <c r="F31" i="18"/>
  <c r="F12" i="18"/>
  <c r="F26" i="18"/>
  <c r="F30" i="18"/>
  <c r="F29" i="18"/>
  <c r="F28" i="18"/>
  <c r="F4" i="18" s="1"/>
  <c r="F20" i="18"/>
  <c r="F19" i="18"/>
  <c r="F47" i="18"/>
  <c r="F46" i="18"/>
  <c r="F45" i="18"/>
  <c r="F27" i="18"/>
  <c r="F3" i="18" s="1"/>
  <c r="F15" i="18"/>
  <c r="F14" i="18"/>
  <c r="F36" i="18"/>
  <c r="F13" i="18"/>
  <c r="F11" i="18"/>
  <c r="F38" i="18"/>
  <c r="F32" i="18"/>
  <c r="F42" i="18"/>
  <c r="F10" i="18"/>
  <c r="F44" i="18"/>
  <c r="N25" i="18"/>
  <c r="N11" i="18"/>
  <c r="N44" i="18"/>
  <c r="N42" i="18"/>
  <c r="N26" i="18"/>
  <c r="N36" i="18"/>
  <c r="N27" i="18"/>
  <c r="N3" i="18" s="1"/>
  <c r="N20" i="18"/>
  <c r="N12" i="18"/>
  <c r="N30" i="18"/>
  <c r="N45" i="18"/>
  <c r="N32" i="18"/>
  <c r="N38" i="18"/>
  <c r="N15" i="18"/>
  <c r="N39" i="18"/>
  <c r="N13" i="18"/>
  <c r="N19" i="18"/>
  <c r="N46" i="18"/>
  <c r="N31" i="18"/>
  <c r="N47" i="18"/>
  <c r="N29" i="18"/>
  <c r="N41" i="18"/>
  <c r="N40" i="18"/>
  <c r="N10" i="18"/>
  <c r="N28" i="18"/>
  <c r="N4" i="18" s="1"/>
  <c r="N14" i="18"/>
  <c r="K21" i="18" l="1"/>
  <c r="O21" i="18"/>
  <c r="F21" i="18"/>
  <c r="J21" i="18"/>
  <c r="G21" i="18"/>
  <c r="P33" i="18"/>
  <c r="Q33" i="18"/>
  <c r="I16" i="18"/>
  <c r="P21" i="18"/>
  <c r="K33" i="18"/>
  <c r="Q48" i="18"/>
  <c r="L16" i="18"/>
  <c r="O33" i="18"/>
  <c r="J16" i="18"/>
  <c r="M48" i="18"/>
  <c r="N16" i="18"/>
  <c r="F48" i="18"/>
  <c r="M16" i="18"/>
  <c r="E33" i="18"/>
  <c r="L21" i="18"/>
  <c r="F16" i="18"/>
  <c r="Q21" i="18"/>
  <c r="H33" i="18"/>
  <c r="H21" i="18"/>
  <c r="K16" i="18"/>
  <c r="J48" i="18"/>
  <c r="E16" i="18"/>
  <c r="N48" i="18"/>
  <c r="F33" i="18"/>
  <c r="E21" i="18"/>
  <c r="Q16" i="18"/>
  <c r="H48" i="18"/>
  <c r="I48" i="18"/>
  <c r="I33" i="18"/>
  <c r="G33" i="18"/>
  <c r="O48" i="18"/>
  <c r="E48" i="18"/>
  <c r="L48" i="18"/>
  <c r="H16" i="18"/>
  <c r="O16" i="18"/>
  <c r="K48" i="18"/>
  <c r="J33" i="18"/>
  <c r="G16" i="18"/>
  <c r="M33" i="18"/>
  <c r="P48" i="18"/>
  <c r="L33" i="18"/>
  <c r="I21" i="18"/>
  <c r="P3" i="18"/>
  <c r="N33" i="18"/>
  <c r="N21" i="18"/>
  <c r="M21" i="18"/>
  <c r="P16" i="18"/>
  <c r="G48" i="18"/>
  <c r="I3" i="18"/>
  <c r="K23" i="18" l="1"/>
  <c r="K50" i="18" s="1"/>
  <c r="K56" i="18" s="1"/>
  <c r="L23" i="18"/>
  <c r="L50" i="18" s="1"/>
  <c r="L56" i="18" s="1"/>
  <c r="J23" i="18"/>
  <c r="J50" i="18" s="1"/>
  <c r="J56" i="18" s="1"/>
  <c r="O23" i="18"/>
  <c r="O50" i="18" s="1"/>
  <c r="O56" i="18" s="1"/>
  <c r="N23" i="18"/>
  <c r="N50" i="18" s="1"/>
  <c r="N56" i="18" s="1"/>
  <c r="F23" i="18"/>
  <c r="F50" i="18" s="1"/>
  <c r="P23" i="18"/>
  <c r="P50" i="18" s="1"/>
  <c r="P56" i="18" s="1"/>
  <c r="H23" i="18"/>
  <c r="H50" i="18" s="1"/>
  <c r="H56" i="18" s="1"/>
  <c r="I23" i="18"/>
  <c r="I50" i="18" s="1"/>
  <c r="I56" i="18" s="1"/>
  <c r="G23" i="18"/>
  <c r="G50" i="18" s="1"/>
  <c r="G56" i="18" s="1"/>
  <c r="E23" i="18"/>
  <c r="E50" i="18" s="1"/>
  <c r="M23" i="18"/>
  <c r="M50" i="18" s="1"/>
  <c r="M56" i="18" s="1"/>
  <c r="Q23" i="18"/>
  <c r="Q50" i="18" s="1"/>
  <c r="Q56" i="18" s="1"/>
  <c r="H7" i="16"/>
  <c r="H27" i="16"/>
  <c r="H44" i="16"/>
  <c r="H61" i="16"/>
  <c r="H78" i="16"/>
  <c r="H95" i="16"/>
  <c r="H112" i="16"/>
  <c r="H117" i="16"/>
  <c r="N22" i="16"/>
  <c r="N19" i="16"/>
  <c r="M7" i="16"/>
  <c r="L7" i="16"/>
  <c r="K20" i="16"/>
  <c r="N20" i="16" s="1"/>
  <c r="K17" i="16"/>
  <c r="N17" i="16" s="1"/>
  <c r="K13" i="16"/>
  <c r="N13" i="16" s="1"/>
  <c r="K12" i="16"/>
  <c r="N12" i="16" s="1"/>
  <c r="K11" i="16"/>
  <c r="N11" i="16" s="1"/>
  <c r="J7" i="16"/>
  <c r="G7" i="16"/>
  <c r="F52" i="18" l="1"/>
  <c r="F56" i="18" s="1"/>
  <c r="E52" i="18" s="1"/>
  <c r="E56" i="18" s="1"/>
  <c r="V53" i="10"/>
  <c r="U53" i="10"/>
  <c r="T53" i="10"/>
  <c r="S53" i="10"/>
  <c r="R53" i="10"/>
  <c r="Q53" i="10"/>
  <c r="P53" i="10"/>
  <c r="O53" i="10"/>
  <c r="N53" i="10"/>
  <c r="M53" i="10"/>
  <c r="L53" i="10"/>
  <c r="T27" i="10" l="1"/>
  <c r="U27" i="10"/>
  <c r="V27" i="10"/>
  <c r="T28" i="10"/>
  <c r="U28" i="10"/>
  <c r="V28" i="10"/>
  <c r="L29" i="10"/>
  <c r="M29" i="10"/>
  <c r="N29" i="10"/>
  <c r="O29" i="10"/>
  <c r="P29" i="10"/>
  <c r="Q29" i="10"/>
  <c r="R29" i="10"/>
  <c r="S29" i="10"/>
  <c r="T29" i="10"/>
  <c r="U29" i="10"/>
  <c r="V29" i="10"/>
  <c r="AL26" i="10" l="1"/>
  <c r="AK26" i="10"/>
  <c r="AJ26" i="10"/>
  <c r="AI26" i="10"/>
  <c r="AH26" i="10"/>
  <c r="AG26" i="10"/>
  <c r="AF26" i="10"/>
  <c r="AE26" i="10"/>
  <c r="AD26" i="10"/>
  <c r="AC26" i="10"/>
  <c r="AB26" i="10"/>
  <c r="AA26" i="10"/>
  <c r="Z26" i="10"/>
  <c r="Y26" i="10"/>
  <c r="X26" i="10"/>
  <c r="V26" i="10"/>
  <c r="U26" i="10"/>
  <c r="T26" i="10"/>
  <c r="S26" i="10"/>
  <c r="R26" i="10"/>
  <c r="Q26" i="10"/>
  <c r="P26" i="10"/>
  <c r="O26" i="10"/>
  <c r="N26" i="10"/>
  <c r="M26" i="10"/>
  <c r="L26" i="10"/>
  <c r="Y27" i="12"/>
  <c r="X27" i="12"/>
  <c r="W27" i="12"/>
  <c r="E16" i="16" l="1"/>
  <c r="F7" i="16" l="1"/>
  <c r="K7" i="16" s="1"/>
  <c r="N7" i="16" s="1"/>
  <c r="E19" i="1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Manda Kristensson Ext</author>
  </authors>
  <commentList>
    <comment ref="P18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Manda Kristensson Ext:</t>
        </r>
        <r>
          <rPr>
            <sz val="9"/>
            <color indexed="81"/>
            <rFont val="Tahoma"/>
            <family val="2"/>
          </rPr>
          <t xml:space="preserve">
rapport 33,000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Anders Svensson</author>
  </authors>
  <commentList>
    <comment ref="AK10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Anders Svensson:</t>
        </r>
        <r>
          <rPr>
            <sz val="9"/>
            <color indexed="81"/>
            <rFont val="Tahoma"/>
            <family val="2"/>
          </rPr>
          <t xml:space="preserve">
Interimrapport 2008Q4</t>
        </r>
      </text>
    </comment>
    <comment ref="AK27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Anders Svensson:</t>
        </r>
        <r>
          <rPr>
            <sz val="9"/>
            <color indexed="81"/>
            <rFont val="Tahoma"/>
            <family val="2"/>
          </rPr>
          <t xml:space="preserve">
FRK IFRS 081231</t>
        </r>
      </text>
    </comment>
    <comment ref="AK28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Anders Svensson:</t>
        </r>
        <r>
          <rPr>
            <sz val="9"/>
            <color indexed="81"/>
            <rFont val="Tahoma"/>
            <family val="2"/>
          </rPr>
          <t xml:space="preserve">
FRK IFRS 081231</t>
        </r>
      </text>
    </comment>
    <comment ref="AK30" authorId="0" shapeId="0" xr:uid="{00000000-0006-0000-0900-000004000000}">
      <text>
        <r>
          <rPr>
            <b/>
            <sz val="9"/>
            <color indexed="81"/>
            <rFont val="Tahoma"/>
            <family val="2"/>
          </rPr>
          <t>Anders Svensson:</t>
        </r>
        <r>
          <rPr>
            <sz val="9"/>
            <color indexed="81"/>
            <rFont val="Tahoma"/>
            <family val="2"/>
          </rPr>
          <t xml:space="preserve">
F-rapport 081231</t>
        </r>
      </text>
    </comment>
    <comment ref="AK39" authorId="0" shapeId="0" xr:uid="{00000000-0006-0000-0900-000005000000}">
      <text>
        <r>
          <rPr>
            <b/>
            <sz val="9"/>
            <color indexed="81"/>
            <rFont val="Tahoma"/>
            <family val="2"/>
          </rPr>
          <t>Anders Svensson:</t>
        </r>
        <r>
          <rPr>
            <sz val="9"/>
            <color indexed="81"/>
            <rFont val="Tahoma"/>
            <family val="2"/>
          </rPr>
          <t xml:space="preserve">
Nya lösta lån 081231</t>
        </r>
      </text>
    </comment>
  </commentList>
</comments>
</file>

<file path=xl/sharedStrings.xml><?xml version="1.0" encoding="utf-8"?>
<sst xmlns="http://schemas.openxmlformats.org/spreadsheetml/2006/main" count="1713" uniqueCount="361">
  <si>
    <t>Central administration</t>
  </si>
  <si>
    <t>Jan-Dec</t>
  </si>
  <si>
    <t>n/a</t>
  </si>
  <si>
    <t>-</t>
  </si>
  <si>
    <t>Walk score</t>
  </si>
  <si>
    <t>London</t>
  </si>
  <si>
    <t>Toronto</t>
  </si>
  <si>
    <t>New York</t>
  </si>
  <si>
    <t>Boston</t>
  </si>
  <si>
    <t>Montreal</t>
  </si>
  <si>
    <t>Paris</t>
  </si>
  <si>
    <t>1-2</t>
  </si>
  <si>
    <t>2-3</t>
  </si>
  <si>
    <t>3-4</t>
  </si>
  <si>
    <t>4-5</t>
  </si>
  <si>
    <t>5-6</t>
  </si>
  <si>
    <t>6-7</t>
  </si>
  <si>
    <t>7-8</t>
  </si>
  <si>
    <t>8-9</t>
  </si>
  <si>
    <t>9-10</t>
  </si>
  <si>
    <t>Restated to IFRS</t>
  </si>
  <si>
    <t>IFRS</t>
  </si>
  <si>
    <t>kvot 2700</t>
  </si>
  <si>
    <t>BBB</t>
  </si>
  <si>
    <t>BBB-</t>
  </si>
  <si>
    <t>BB+</t>
  </si>
  <si>
    <t>IR1806</t>
  </si>
  <si>
    <t>meur</t>
  </si>
  <si>
    <t>msek</t>
  </si>
  <si>
    <t>average</t>
  </si>
  <si>
    <t>opening</t>
  </si>
  <si>
    <t>closing</t>
  </si>
  <si>
    <t>Exchange rates</t>
  </si>
  <si>
    <t>091231</t>
  </si>
  <si>
    <t>080630</t>
  </si>
  <si>
    <t>070630</t>
  </si>
  <si>
    <t>18 months</t>
  </si>
  <si>
    <t>12 months</t>
  </si>
  <si>
    <t>051231</t>
  </si>
  <si>
    <t>041231</t>
  </si>
  <si>
    <t>GAAP</t>
  </si>
  <si>
    <t>061231</t>
  </si>
  <si>
    <t>071231</t>
  </si>
  <si>
    <t>081231</t>
  </si>
  <si>
    <t>investments</t>
  </si>
  <si>
    <t>acquisitions</t>
  </si>
  <si>
    <t>IR1812</t>
  </si>
  <si>
    <t/>
  </si>
  <si>
    <t>Verkligt värde</t>
  </si>
  <si>
    <t>Antal lägenheter</t>
  </si>
  <si>
    <t>Direktavkastningskrav, procent</t>
  </si>
  <si>
    <t>Andel uppgraderade lägenheter, procent</t>
  </si>
  <si>
    <t>Reell vakansgrad, procent</t>
  </si>
  <si>
    <t>Räntebindning</t>
  </si>
  <si>
    <t>Kapitalbindning</t>
  </si>
  <si>
    <t>Löptid</t>
  </si>
  <si>
    <t>år</t>
  </si>
  <si>
    <t>procent</t>
  </si>
  <si>
    <t>Andel</t>
  </si>
  <si>
    <t>Belopp</t>
  </si>
  <si>
    <t>jan-dec</t>
  </si>
  <si>
    <t>Avkastning på eget kapital, procent</t>
  </si>
  <si>
    <t>Totalavkastning fastigheter</t>
  </si>
  <si>
    <t>- varav direktavkastning, procentenheter</t>
  </si>
  <si>
    <t>- varav värdetillväxt,procentenheter</t>
  </si>
  <si>
    <t>nyckeltal</t>
  </si>
  <si>
    <t>Tillväxt jämförbara fastigheter</t>
  </si>
  <si>
    <t>hyresintäkter, procent</t>
  </si>
  <si>
    <t>driftöverskott, procent</t>
  </si>
  <si>
    <t>Uthyrningsbar area, tusentals kvm</t>
  </si>
  <si>
    <t xml:space="preserve">Vakans, procent </t>
  </si>
  <si>
    <t xml:space="preserve">Reell vakans, procent </t>
  </si>
  <si>
    <t>Nettouthyrning</t>
  </si>
  <si>
    <t>Verkligt värde fastigheter</t>
  </si>
  <si>
    <t>Verkligt värde fastigheter, per kvm</t>
  </si>
  <si>
    <t>Diskonteringsränta, procent</t>
  </si>
  <si>
    <t>Soliditet, procent</t>
  </si>
  <si>
    <t>Belåningsgrad, procent</t>
  </si>
  <si>
    <t>Belåningsgrad säkerställda lån, procent</t>
  </si>
  <si>
    <t>Ej pantsatt kvot</t>
  </si>
  <si>
    <t>Kapitalbindning, år</t>
  </si>
  <si>
    <t>Lånebelopp som förfaller inom ett år</t>
  </si>
  <si>
    <t>Likviditet</t>
  </si>
  <si>
    <t>Medelränta, procent</t>
  </si>
  <si>
    <t>Räntebindning, år</t>
  </si>
  <si>
    <t>Standard &amp; Poor's kreditbetyg</t>
  </si>
  <si>
    <t>Kreditbetyg</t>
  </si>
  <si>
    <t>Växlingskurs sek/eur</t>
  </si>
  <si>
    <t>Medel</t>
  </si>
  <si>
    <t>Stängning</t>
  </si>
  <si>
    <t>Öppning</t>
  </si>
  <si>
    <t>Ingående verkligt värde fastigheter</t>
  </si>
  <si>
    <t>Utgående verkligt värde fastigheter</t>
  </si>
  <si>
    <t>Investeringar</t>
  </si>
  <si>
    <t>Försäljningar</t>
  </si>
  <si>
    <t>Köp</t>
  </si>
  <si>
    <t>Valutakursförändringar</t>
  </si>
  <si>
    <t>Realiserad värdeförändring</t>
  </si>
  <si>
    <t>Orealiserad värdeförändring</t>
  </si>
  <si>
    <t>Förvaltningsfastigheter</t>
  </si>
  <si>
    <t>Rörelsefastigheter</t>
  </si>
  <si>
    <t>Fastigheter som innehas för försäljning</t>
  </si>
  <si>
    <t>Totalt verkligt värde</t>
  </si>
  <si>
    <t>Total värdeförändring</t>
  </si>
  <si>
    <t>transaktions kostnad</t>
  </si>
  <si>
    <t>Förändring direktavkastningskrav för jämförbara fastigheter, procentenheter</t>
  </si>
  <si>
    <t>verkligt värde fastigheter</t>
  </si>
  <si>
    <t>mkr</t>
  </si>
  <si>
    <t>koncernens rapport över totalresultatet</t>
  </si>
  <si>
    <t>Hyresintäkter</t>
  </si>
  <si>
    <t>Fastighetskostnader</t>
  </si>
  <si>
    <t>Underhåll</t>
  </si>
  <si>
    <t>Driftöverskott</t>
  </si>
  <si>
    <t>Övriga intäkter och kostnader</t>
  </si>
  <si>
    <t>Nettoresultat från värdeförändring av förvaltningsfastigheter</t>
  </si>
  <si>
    <t>Nettoresultat från avyttring av förvaltningsfastigheter</t>
  </si>
  <si>
    <t>Rörelseresultat</t>
  </si>
  <si>
    <t>Räntintäkter</t>
  </si>
  <si>
    <t>Räntekostnader</t>
  </si>
  <si>
    <t>Räntekostnader hybridobligation</t>
  </si>
  <si>
    <t>Övriga finansiella intäkter och kostnader</t>
  </si>
  <si>
    <t>Värdeförändring derivatinstrument</t>
  </si>
  <si>
    <t>Resultat före skatt</t>
  </si>
  <si>
    <t>Skatt</t>
  </si>
  <si>
    <t>Årets resultat</t>
  </si>
  <si>
    <t>Poster som kan komma att omklassificeras till resultatet</t>
  </si>
  <si>
    <t>Valtakursförändringar</t>
  </si>
  <si>
    <t>Förändring valutasäkringsreserv</t>
  </si>
  <si>
    <t>Skatt på förändring av valutasäkringsreserv</t>
  </si>
  <si>
    <t>Omvärdering</t>
  </si>
  <si>
    <t>Skatt relaterat till omvärdering</t>
  </si>
  <si>
    <t>Årets totalresultat</t>
  </si>
  <si>
    <t>Resultat hänförligt till</t>
  </si>
  <si>
    <t xml:space="preserve"> - moderbolagets aktieägare</t>
  </si>
  <si>
    <t xml:space="preserve"> - innehav utan bestämmande inflytande</t>
  </si>
  <si>
    <t xml:space="preserve"> - hybridlånägare</t>
  </si>
  <si>
    <t>Totalresultat hänförligt till</t>
  </si>
  <si>
    <t>Vinst per aktie före och efter utspädning, eur</t>
  </si>
  <si>
    <t>Antal stamaktier (justerat för utspädning 2014)</t>
  </si>
  <si>
    <t>koncernensrapport över finansiell ställning</t>
  </si>
  <si>
    <t>31 dec</t>
  </si>
  <si>
    <t>Tillgångar</t>
  </si>
  <si>
    <t>Immateriella anläggningstillgångar</t>
  </si>
  <si>
    <t>Materiella anläggningstillgångar</t>
  </si>
  <si>
    <t>Uppskjutna skattefordringar</t>
  </si>
  <si>
    <t>Finansiella anläggningstillgångar</t>
  </si>
  <si>
    <t>Summa anläggningstillgångar</t>
  </si>
  <si>
    <t>Likvida medel</t>
  </si>
  <si>
    <t>Tillgångar som innehas för försäljning</t>
  </si>
  <si>
    <t>Summa omstättningstillgångar</t>
  </si>
  <si>
    <t>Summa tillgångar</t>
  </si>
  <si>
    <t>Eget kapital och skulder</t>
  </si>
  <si>
    <t>Hybridlån</t>
  </si>
  <si>
    <t>Innehav utan bestämmande inflytande</t>
  </si>
  <si>
    <t>Lån</t>
  </si>
  <si>
    <t>Uppskjutna skatteskulder</t>
  </si>
  <si>
    <t>Avsättningar</t>
  </si>
  <si>
    <t>Övriga skulder</t>
  </si>
  <si>
    <t>Summa långfristiga skulder</t>
  </si>
  <si>
    <t>Skulder som innnehas för försäljning</t>
  </si>
  <si>
    <t>Summa kortfristiga skulder</t>
  </si>
  <si>
    <t>Summa eget kapital och skulder</t>
  </si>
  <si>
    <t xml:space="preserve"> - icke säkerställda lån</t>
  </si>
  <si>
    <t xml:space="preserve"> - säkerställda lån</t>
  </si>
  <si>
    <t>Delsumma</t>
  </si>
  <si>
    <t>Summa</t>
  </si>
  <si>
    <t>Preferensaktier</t>
  </si>
  <si>
    <t>Utgående balans</t>
  </si>
  <si>
    <t>Årets vinst</t>
  </si>
  <si>
    <t>Övrigt totalresultat</t>
  </si>
  <si>
    <t>Nyemission</t>
  </si>
  <si>
    <t>Kapitaltillskott</t>
  </si>
  <si>
    <t>Utdelning</t>
  </si>
  <si>
    <t>Omklassificeringar</t>
  </si>
  <si>
    <t>Förvärvad minoritet</t>
  </si>
  <si>
    <t>Koncernbidrag</t>
  </si>
  <si>
    <t>Skatt på koncernbidrag</t>
  </si>
  <si>
    <t>Stamaktie</t>
  </si>
  <si>
    <t>Preferensaktie</t>
  </si>
  <si>
    <t>Aktiekapital</t>
  </si>
  <si>
    <t>Övrgt tillskjutet</t>
  </si>
  <si>
    <t>Kapital</t>
  </si>
  <si>
    <t>Valutaomräk-</t>
  </si>
  <si>
    <t>ningsreserver</t>
  </si>
  <si>
    <t>Hybrid lån</t>
  </si>
  <si>
    <t xml:space="preserve">Innhehav utan bestämmande </t>
  </si>
  <si>
    <t>inflytande</t>
  </si>
  <si>
    <t>Totalt eget</t>
  </si>
  <si>
    <t>kapital</t>
  </si>
  <si>
    <t>Fondemission</t>
  </si>
  <si>
    <t>Köp hybridobligation</t>
  </si>
  <si>
    <t>Premium hybrid lån</t>
  </si>
  <si>
    <t>Aktiesplit</t>
  </si>
  <si>
    <t>Valutakursförändring</t>
  </si>
  <si>
    <t>Bundna</t>
  </si>
  <si>
    <t>Reserver</t>
  </si>
  <si>
    <t>Totalt</t>
  </si>
  <si>
    <t>Fria reserver</t>
  </si>
  <si>
    <t>Kassaflöde från den löpande verksamheten</t>
  </si>
  <si>
    <t>Driftsöverskott</t>
  </si>
  <si>
    <t>Avskrivning</t>
  </si>
  <si>
    <t>Erlagd ränta</t>
  </si>
  <si>
    <t>Betald skatt</t>
  </si>
  <si>
    <t>Kassaflöde före förändring av rörelsekapital</t>
  </si>
  <si>
    <t>Förändring av rörelsekapital</t>
  </si>
  <si>
    <t>Förändring rörelsefordringar</t>
  </si>
  <si>
    <t>Förändring rörelseskulder</t>
  </si>
  <si>
    <t>Summa förändring av rörelsekapital</t>
  </si>
  <si>
    <t>Kassaflöde från investeringsverksamheten</t>
  </si>
  <si>
    <t>Investeringar i immateriella anläggningstillgångar</t>
  </si>
  <si>
    <t>Investeringar i förvaltningsfastigheter</t>
  </si>
  <si>
    <t>Köp av förvaltningsfastigheter</t>
  </si>
  <si>
    <t>Försäljning av nettotillgångar</t>
  </si>
  <si>
    <t>Köp och försäljning av övriga anläggningstillgångar</t>
  </si>
  <si>
    <t xml:space="preserve">Förvärv av andra nettotillgångar </t>
  </si>
  <si>
    <t>Försäljning av förvaltningsfastigheter</t>
  </si>
  <si>
    <t>Intäkter från nyemission</t>
  </si>
  <si>
    <t xml:space="preserve">Intäkter </t>
  </si>
  <si>
    <t>Intäkter från Kapitaltillskott/ Minioritet</t>
  </si>
  <si>
    <t>Upptagna lån</t>
  </si>
  <si>
    <t>Amortering av lån</t>
  </si>
  <si>
    <t>Amortering av hybridlån</t>
  </si>
  <si>
    <t>Betald utdelning</t>
  </si>
  <si>
    <t>Betald utdelning till minoritet</t>
  </si>
  <si>
    <t>Betald utdelning till preferensaktieägare</t>
  </si>
  <si>
    <t>Betalda koncernbidrag</t>
  </si>
  <si>
    <t>Kassaflödet från finansieringsverksamheten</t>
  </si>
  <si>
    <t>Förändring av likvida medel</t>
  </si>
  <si>
    <t>Likvida medel vid årets början / period</t>
  </si>
  <si>
    <t>Likvida medel vid årets slut / period</t>
  </si>
  <si>
    <t>Kassaflödesanalys</t>
  </si>
  <si>
    <t>Omräkningsdifferens kassa och bank</t>
  </si>
  <si>
    <t>Återköp av hybridlån</t>
  </si>
  <si>
    <t>Hybrid emission</t>
  </si>
  <si>
    <t>kassaflöde genererad från den löpande verksamheten</t>
  </si>
  <si>
    <t>Finansieringsverksamheten</t>
  </si>
  <si>
    <t>Försäljning av derivatinstrument</t>
  </si>
  <si>
    <t>Aktie-kapital</t>
  </si>
  <si>
    <t>Överkurs- fond</t>
  </si>
  <si>
    <t>Valuta-omräknings-reserv</t>
  </si>
  <si>
    <t>Balanserad vinst</t>
  </si>
  <si>
    <t xml:space="preserve">Amortering IFRS 16 </t>
  </si>
  <si>
    <t>jan-mar</t>
  </si>
  <si>
    <t>Summa eget kapital</t>
  </si>
  <si>
    <t>Räntetäckningsgrad 12 mån</t>
  </si>
  <si>
    <t>Räntetäckningsgrad exklusive realiserad värdetillväxt 12 mån</t>
  </si>
  <si>
    <t>koncernens rapport över förändring i eget kapital</t>
  </si>
  <si>
    <t>Akelius Residential Property AB (publ)</t>
  </si>
  <si>
    <t>Direkt-avkastningskrav, procent</t>
  </si>
  <si>
    <t>Tillväxt befintlig hyra jämförbara fastigheter 12 månader, procent</t>
  </si>
  <si>
    <t>Inlösen av preferensaktier</t>
  </si>
  <si>
    <t>Potential, procent</t>
  </si>
  <si>
    <t>euro/kvm</t>
  </si>
  <si>
    <t xml:space="preserve"> - hybridobligationer</t>
  </si>
  <si>
    <t>31 mar</t>
  </si>
  <si>
    <t>Hybridobligationer</t>
  </si>
  <si>
    <t>Leasingskulder</t>
  </si>
  <si>
    <t>Försäljning av minoritet</t>
  </si>
  <si>
    <t>Periodens resultat</t>
  </si>
  <si>
    <t>Centrala administrationskostnader</t>
  </si>
  <si>
    <t>Rörelseresultat exklusive värdeförändringar, EBITDA</t>
  </si>
  <si>
    <t>Avskrivningar och operativa valutakursdifferenser</t>
  </si>
  <si>
    <t>Ränteintäkter</t>
  </si>
  <si>
    <t>Räntekostnader hybridobligationer</t>
  </si>
  <si>
    <t>Värdeförändring derivat</t>
  </si>
  <si>
    <t>Aktuell skatt</t>
  </si>
  <si>
    <t>Uppskjuten skatt</t>
  </si>
  <si>
    <t>Summa övrigt totalresultat</t>
  </si>
  <si>
    <t>Periodens totalresultat</t>
  </si>
  <si>
    <t>Resultat per aktie före och efter utspädning, euro</t>
  </si>
  <si>
    <t>Omvärderingsreserv</t>
  </si>
  <si>
    <t>- moderbolagets aktieägare</t>
  </si>
  <si>
    <t>- innehav utan bestämmande inflytande</t>
  </si>
  <si>
    <t>Europa</t>
  </si>
  <si>
    <t>Realiserad värdeförändring  förvaltningsfastigheter</t>
  </si>
  <si>
    <t>Orealiserad värdeförändring förvaltningsfastigheter</t>
  </si>
  <si>
    <t>jan-jun</t>
  </si>
  <si>
    <t>30 jun</t>
  </si>
  <si>
    <t>Utdelning A-aktier</t>
  </si>
  <si>
    <t>Utdelning D-aktier</t>
  </si>
  <si>
    <t xml:space="preserve">Antal stamaktier </t>
  </si>
  <si>
    <t>Omstruktureringskostnader</t>
  </si>
  <si>
    <t>Skatt till poster som kan omföras</t>
  </si>
  <si>
    <t>Nyttjanderättstillgångar</t>
  </si>
  <si>
    <t>Derivat</t>
  </si>
  <si>
    <t>Fordringar och övriga tillgångar</t>
  </si>
  <si>
    <t>Räntebärande skulder</t>
  </si>
  <si>
    <t>Delsumma räntebärande skulder</t>
  </si>
  <si>
    <t>Summa räntebärande skulder</t>
  </si>
  <si>
    <t>Summa totalresultat</t>
  </si>
  <si>
    <t>Övriga transaktioner med minoritet</t>
  </si>
  <si>
    <t>Försäljning av övriga tillgångar</t>
  </si>
  <si>
    <t>Köp av övriga tillgångar</t>
  </si>
  <si>
    <t>&gt; 10</t>
  </si>
  <si>
    <t>Eget kapital hänförligt till moderbolagets aktieägare</t>
  </si>
  <si>
    <t>Jan-Mar</t>
  </si>
  <si>
    <t>Investeringar i fastigheter</t>
  </si>
  <si>
    <t>Transaktioner med minoritet</t>
  </si>
  <si>
    <t>Lösen av derivat</t>
  </si>
  <si>
    <t>Amortering leasing</t>
  </si>
  <si>
    <t>Kassaflöde från finansierings­verksamheten</t>
  </si>
  <si>
    <t>Periodens kassaflöde</t>
  </si>
  <si>
    <t>Likvida medel vid periodens början</t>
  </si>
  <si>
    <t>Valutakursförändring i likvida medel</t>
  </si>
  <si>
    <t>Likvida medel  vid periodens slut</t>
  </si>
  <si>
    <t>Ingående balans vid 2018-01-01</t>
  </si>
  <si>
    <t>Övrigt total resultat</t>
  </si>
  <si>
    <t>Utgående balans vid 2018-12-31</t>
  </si>
  <si>
    <t>Ingående  balans vid 2019-01-01</t>
  </si>
  <si>
    <t>EUR konversion</t>
  </si>
  <si>
    <t>Justerat ingående balans</t>
  </si>
  <si>
    <t>Inlösen av aktier</t>
  </si>
  <si>
    <t>Utgående balans vid 2019-12-31</t>
  </si>
  <si>
    <t>Ingående  balans vid 2020-01-01</t>
  </si>
  <si>
    <t>Utgående balans vid 2020-12-31</t>
  </si>
  <si>
    <t>Kassaflöde genererad från den löpande verksamheten</t>
  </si>
  <si>
    <t>Befintlig hyra, euro/kvm/mån</t>
  </si>
  <si>
    <t>Nyuthyrningshyra, euro/kvm/mån</t>
  </si>
  <si>
    <t>Summa/Genomsnitt</t>
  </si>
  <si>
    <t>Fitch ratings kreditbetyg</t>
  </si>
  <si>
    <t>BBB+</t>
  </si>
  <si>
    <t>koncernens rapport över kassaflöden</t>
  </si>
  <si>
    <t>Köp av fastigheter</t>
  </si>
  <si>
    <t>Försäljning av fastigheter</t>
  </si>
  <si>
    <t xml:space="preserve">Kassaflöde från investeringsverksamheten </t>
  </si>
  <si>
    <t xml:space="preserve">Säkring av nettoinvesteringar </t>
  </si>
  <si>
    <t>Jan-Jun</t>
  </si>
  <si>
    <t>Q2 2021</t>
  </si>
  <si>
    <t>EUR million</t>
  </si>
  <si>
    <t xml:space="preserve"> - ägare av hybridlån</t>
  </si>
  <si>
    <t>Utgående balans vid 2021-09-30</t>
  </si>
  <si>
    <t>Ingående balans vid 2021-01-01</t>
  </si>
  <si>
    <t>Periodens resultat kvarvarande verksamheter*</t>
  </si>
  <si>
    <t>Periodens resultat avvecklade verksamheter*</t>
  </si>
  <si>
    <t>moderbolagets aktieägare</t>
  </si>
  <si>
    <t xml:space="preserve"> - kvarvarande verksamheter*</t>
  </si>
  <si>
    <t xml:space="preserve"> - avvecklade verksamheter* </t>
  </si>
  <si>
    <t>innehav utan bestämmande inflytande</t>
  </si>
  <si>
    <t>ägare av hybridlån</t>
  </si>
  <si>
    <t>Austin</t>
  </si>
  <si>
    <t>USA</t>
  </si>
  <si>
    <t>Kanada</t>
  </si>
  <si>
    <t xml:space="preserve">0-1 </t>
  </si>
  <si>
    <t>Total</t>
  </si>
  <si>
    <t>Värdeförändring finansiella tillgångar</t>
  </si>
  <si>
    <t>Fordringar och andra tillgångar</t>
  </si>
  <si>
    <t>Finansiella tillgångar</t>
  </si>
  <si>
    <t>Försäljning avvecklad verksamhet</t>
  </si>
  <si>
    <t>- varav transaktionskostnader,procentenheter</t>
  </si>
  <si>
    <t>Ingående balans vid 2022-01-01</t>
  </si>
  <si>
    <t>Efterställda hybridobligationer (50% eget kapitalinnehåll)</t>
  </si>
  <si>
    <t>Osäkrade seniora obligationer</t>
  </si>
  <si>
    <t>*på grund av avvecklade verksamheter i Danmark, Sverige och Tyskland i Q3 2021</t>
  </si>
  <si>
    <t>fastighetsbeståndet 30 juni 2022</t>
  </si>
  <si>
    <t>lån 30 juni 2022</t>
  </si>
  <si>
    <t>Utgående balans vid 2022-06-30</t>
  </si>
  <si>
    <t>Ottawa</t>
  </si>
  <si>
    <t>Erhållna räntor</t>
  </si>
  <si>
    <t>Erlagda räntor</t>
  </si>
  <si>
    <t>Köp av innehav utan bestämmande inflytande</t>
  </si>
  <si>
    <t>Washington D.C.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</si>
</sst>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3">
    <numFmt numFmtId="41" formatCode="_-* #,##0_-;\-* #,##0_-;_-* &quot;-&quot;_-;_-@_-"/>
    <numFmt numFmtId="44" formatCode="_-* #,##0.00\ &quot;kr&quot;_-;\-* #,##0.00\ &quot;kr&quot;_-;_-* &quot;-&quot;??\ &quot;kr&quot;_-;_-@_-"/>
    <numFmt numFmtId="43" formatCode="_-* #,##0.00_-;\-* #,##0.00_-;_-* &quot;-&quot;??_-;_-@_-"/>
    <numFmt numFmtId="164" formatCode="0.0"/>
    <numFmt numFmtId="165" formatCode="0.0000"/>
    <numFmt numFmtId="166" formatCode="#,##0.0000"/>
    <numFmt numFmtId="167" formatCode="0.0%"/>
    <numFmt numFmtId="168" formatCode="#,##0.0"/>
    <numFmt numFmtId="169" formatCode="_-* #,##0\ _k_r_-;\-* #,##0\ _k_r_-;_-* &quot;-&quot;\ _k_r_-;_-@_-"/>
    <numFmt numFmtId="170" formatCode="_-* #,##0.00\ _k_r_-;\-* #,##0.00\ _k_r_-;_-* &quot;-&quot;??\ _k_r_-;_-@_-"/>
    <numFmt numFmtId="171" formatCode="0.000%"/>
    <numFmt numFmtId="172" formatCode="#,##0.000"/>
    <numFmt numFmtId="173" formatCode="0.000000"/>
    <numFmt numFmtId="174" formatCode="[$-809]dd\ mmmm\ yyyy;@"/>
    <numFmt numFmtId="175" formatCode="_-* #,##0.00\ [$€]_-;\-* #,##0.00\ [$€]_-;_-* &quot;-&quot;??\ [$€]_-;_-@_-"/>
    <numFmt numFmtId="176" formatCode="#,##0;[Red]&quot;-&quot;#,##0"/>
    <numFmt numFmtId="177" formatCode="_-[$€-2]* #,##0.00_-;\-[$€-2]* #,##0.00_-;_-[$€-2]* &quot;-&quot;??_-"/>
    <numFmt numFmtId="178" formatCode="#,##0.0_);\(#,###.0\);"/>
    <numFmt numFmtId="179" formatCode="mmmm\-yy"/>
    <numFmt numFmtId="180" formatCode="_-&quot;£&quot;* #,##0.00_-;\-&quot;£&quot;* #,##0.00_-;_-&quot;£&quot;* &quot;-&quot;??_-;_-@_-"/>
    <numFmt numFmtId="181" formatCode="m\o\n\th\ d\,\ yyyy"/>
    <numFmt numFmtId="182" formatCode="#.00"/>
    <numFmt numFmtId="183" formatCode="#."/>
    <numFmt numFmtId="184" formatCode="#,##0.0_);\(#,##0.0\)"/>
    <numFmt numFmtId="185" formatCode="mm/dd/yy"/>
    <numFmt numFmtId="186" formatCode="#,##0.00\ &quot;F&quot;;[Red]\-#,##0.00\ &quot;F&quot;"/>
    <numFmt numFmtId="187" formatCode="_-* #,##0.00\ &quot;F&quot;_-;\-* #,##0.00\ &quot;F&quot;_-;_-* &quot;-&quot;??\ &quot;F&quot;_-;_-@_-"/>
    <numFmt numFmtId="188" formatCode="[$€-2]\ #,##0.00"/>
    <numFmt numFmtId="189" formatCode="_-[$€]* #,##0.00_-;\-[$€]* #,##0.00_-;_-[$€]* &quot;-&quot;??_-;_-@_-"/>
    <numFmt numFmtId="190" formatCode="_-* #,##0.00\ _P_t_a_-;\-* #,##0.00\ _P_t_a_-;_-* &quot;-&quot;??\ _P_t_a_-;_-@_-"/>
    <numFmt numFmtId="191" formatCode="#,##0.0,&quot; TDM&quot;"/>
    <numFmt numFmtId="192" formatCode="#,##0.0,,&quot; Mio DM&quot;"/>
    <numFmt numFmtId="193" formatCode="#,##0.0\ ;\(#,##0.0\)"/>
    <numFmt numFmtId="194" formatCode="0.0_)\%;\(0.0\)\%;0.0_)\%;@_)_%"/>
    <numFmt numFmtId="195" formatCode="#,##0.0_)_%;\(#,##0.0\)_%;0.0_)_%;@_)_%"/>
    <numFmt numFmtId="196" formatCode="#,##0.0_);\(#,##0.0\);#,##0.0_);@_)"/>
    <numFmt numFmtId="197" formatCode="&quot;£&quot;_(#,##0.00_);&quot;£&quot;\(#,##0.00\);&quot;£&quot;_(0.00_);@_)"/>
    <numFmt numFmtId="198" formatCode="&quot;$&quot;_(#,##0.00_);&quot;$&quot;\(#,##0.00\)"/>
    <numFmt numFmtId="199" formatCode="&quot;$&quot;_(#,##0.00_);&quot;$&quot;\(#,##0.00\);&quot;$&quot;_(0.00_);@_)"/>
    <numFmt numFmtId="200" formatCode="#,##0.00_);\(#,##0.00\);0.00_);@_)"/>
    <numFmt numFmtId="201" formatCode="#,##0.00_ ;[Red]\-#,##0.00;\-"/>
    <numFmt numFmtId="202" formatCode="0.0000000"/>
    <numFmt numFmtId="203" formatCode="#,##0\ \ "/>
    <numFmt numFmtId="204" formatCode="_-* #,##0\ _D_M_-;\-* #,##0\ _D_M_-;_-* &quot;-&quot;??\ _D_M_-;_-@_-"/>
    <numFmt numFmtId="205" formatCode="000"/>
    <numFmt numFmtId="206" formatCode="#,##0\ \ ;[Red]\-\ #,##0\ \ ;\-"/>
    <numFmt numFmtId="207" formatCode="d/m/yy"/>
    <numFmt numFmtId="208" formatCode="0\ %\ "/>
    <numFmt numFmtId="209" formatCode="#,##0_ ;[Red]\-#,##0\ "/>
    <numFmt numFmtId="210" formatCode="d/\ mmm\ yy"/>
    <numFmt numFmtId="211" formatCode="#0"/>
    <numFmt numFmtId="212" formatCode="#,000"/>
    <numFmt numFmtId="213" formatCode="#,##0.00_ ;[Red]\-#,##0.00_ ;\-"/>
    <numFmt numFmtId="214" formatCode="\€_(#,##0.00_);\€\(#,##0.00\);\€_(0.00_);@_)"/>
    <numFmt numFmtId="215" formatCode="0_)"/>
    <numFmt numFmtId="216" formatCode="#,##0_)\x;\(#,##0\)\x;0_)\x;@_)_x"/>
    <numFmt numFmtId="217" formatCode="#,##0.0_)\x;\(#,##0.0\)\x"/>
    <numFmt numFmtId="218" formatCode="#,##0.0_)\x;\(#,##0.0\)\x;0.0_)\x;@_)_x"/>
    <numFmt numFmtId="219" formatCode="#,##0.0_)_x;\(#,##0.0\)_x"/>
    <numFmt numFmtId="220" formatCode="#,##0_)_x;\(#,##0\)_x;0_)_x;@_)_x"/>
    <numFmt numFmtId="221" formatCode="#,##0.0_)_x;\(#,##0.0\)_x;0.0_)_x;@_)_x"/>
    <numFmt numFmtId="222" formatCode="0.0_)\%;\(0.0\)\%"/>
    <numFmt numFmtId="223" formatCode="#,##0.0_)_%;\(#,##0.0\)_%"/>
    <numFmt numFmtId="224" formatCode="#,##0;\(#,##0\)"/>
    <numFmt numFmtId="225" formatCode="#,##0.00;[=0]&quot;-&quot;;#,##0.00"/>
    <numFmt numFmtId="226" formatCode="0\A"/>
    <numFmt numFmtId="227" formatCode="#,##0.00&quot; DM&quot;"/>
    <numFmt numFmtId="228" formatCode="* #,##0;* \-\ #,##0;&quot;  ---  &quot;;@"/>
    <numFmt numFmtId="229" formatCode="_(* #,##0.0_);_(* \(#,##0.0\);_(* &quot;-&quot;?_);@_)"/>
    <numFmt numFmtId="230" formatCode="0.0_);[Red]\(0.0\)"/>
    <numFmt numFmtId="231" formatCode="###\-###\-####"/>
    <numFmt numFmtId="232" formatCode="###\-####"/>
    <numFmt numFmtId="233" formatCode="&quot;$&quot;#,##0.00"/>
    <numFmt numFmtId="234" formatCode="&quot;$&quot;#,##0.000"/>
    <numFmt numFmtId="235" formatCode="General_)"/>
    <numFmt numFmtId="236" formatCode="#,##0.0_);[Red]\(#,##0.0\)"/>
    <numFmt numFmtId="237" formatCode="[Red][&gt;0.0000001]\+#,##0.?#;[Red][&lt;-0.0000001]\-#,##0.?#;[Green]&quot;=  &quot;"/>
    <numFmt numFmtId="238" formatCode="0.000_)"/>
    <numFmt numFmtId="239" formatCode="_(* #,##0_);_(* \(#,##0\);_(* &quot;TBD&quot;_);_(@_)"/>
    <numFmt numFmtId="240" formatCode="mm\-\y\y"/>
    <numFmt numFmtId="241" formatCode="[&gt;=1000000]#,###,,&quot; m&quot;;[&gt;=1000]#,###,&quot; k&quot;;#,##0"/>
    <numFmt numFmtId="242" formatCode="_-* #,##0.00\ [$€-1]_-;\-* #,##0.00\ [$€-1]_-;_-* &quot;-&quot;??\ [$€-1]_-"/>
    <numFmt numFmtId="243" formatCode="#,##0[$€];[Red]\-#,##0[$€]"/>
    <numFmt numFmtId="244" formatCode="&quot;$&quot;&quot; &quot;#,##0_);\(&quot;$&quot;&quot; &quot;#,##0\);\-_)"/>
    <numFmt numFmtId="245" formatCode="0%_);\(0%\);\-_)"/>
    <numFmt numFmtId="246" formatCode="#,##0_);\(#,##0\);\-_)"/>
    <numFmt numFmtId="247" formatCode="&quot;$&quot;&quot; &quot;#,##0.00_);\(&quot;$&quot;&quot; &quot;#,##0.00\);\-_)"/>
    <numFmt numFmtId="248" formatCode="0.00%_);\(0.00%\);\-_)"/>
    <numFmt numFmtId="249" formatCode="#,##0.00_);\(#,##0.00\);\-_)"/>
    <numFmt numFmtId="250" formatCode="m/d/yy_);m/d/yy_);\-_)"/>
    <numFmt numFmtId="251" formatCode="\•\ \ @"/>
    <numFmt numFmtId="252" formatCode="#,##0.000_);\(#,##0.000\)"/>
    <numFmt numFmtId="253" formatCode="&quot;$&quot;&quot; &quot;#,##0.0_);\(&quot;$&quot;&quot; &quot;#,##0.0\)"/>
    <numFmt numFmtId="254" formatCode="&quot;$&quot;&quot; &quot;#,##0.00_);\(&quot;$&quot;&quot; &quot;#,##0.00\)"/>
    <numFmt numFmtId="255" formatCode="&quot;$&quot;&quot; &quot;#,##0.000_);\(&quot;$&quot;&quot; &quot;#,##0.000\)"/>
    <numFmt numFmtId="256" formatCode="\ \ _•\–\ \ \ \ @"/>
    <numFmt numFmtId="257" formatCode="m/d/yy_)"/>
    <numFmt numFmtId="258" formatCode="m/yy&quot; &quot;"/>
    <numFmt numFmtId="259" formatCode="_ * #,##0_ ;_ * \-#,##0_ ;_ * &quot;-&quot;_ ;_ @_ "/>
    <numFmt numFmtId="260" formatCode="_ * #,##0.00_ ;_ * \-#,##0.00_ ;_ * &quot;-&quot;??_ ;_ @_ "/>
    <numFmt numFmtId="261" formatCode="_([$€]* #,##0.00_);_([$€]* \(#,##0.00\);_([$€]* &quot;-&quot;??_);_(@_)"/>
    <numFmt numFmtId="262" formatCode="#\ ?/?_)"/>
    <numFmt numFmtId="263" formatCode="_-* #,##0.00\ _F_-;\-* #,##0.00\ _F_-;_-* &quot;-&quot;??\ _F_-;_-@_-"/>
    <numFmt numFmtId="264" formatCode="#,##0\x_);\(#,##0\x\)"/>
    <numFmt numFmtId="265" formatCode="#,##0%_);\(#,##0%\)"/>
    <numFmt numFmtId="266" formatCode="0.0&quot; X EBITDA&quot;"/>
    <numFmt numFmtId="267" formatCode="0.0%_);\(0.0%\)"/>
    <numFmt numFmtId="268" formatCode="#,##0&quot;x&quot;_);\(#,##0&quot;x&quot;\)"/>
    <numFmt numFmtId="269" formatCode="#,##0.0&quot;x&quot;_);\(#,##0.0&quot;x&quot;\)"/>
    <numFmt numFmtId="270" formatCode="#,##0.00&quot;x&quot;_);\(#,##0.00&quot;x&quot;\)"/>
    <numFmt numFmtId="271" formatCode="_ &quot;DEM&quot;* #,##0.00_ ;_ &quot;DEM&quot;* \-#,##0.00_ ;_ &quot;DEM&quot;* &quot;-&quot;??_ ;_ @_ "/>
    <numFmt numFmtId="272" formatCode="_-* #,##0.00\ _€_-;\-* #,##0.00\ _€_-;_-* &quot;-&quot;??\ _€_-;_-@_-"/>
    <numFmt numFmtId="273" formatCode="_-* #,##0_-;\-* #,##0_-;_-* &quot;-&quot;??_-;_-@_-"/>
  </numFmts>
  <fonts count="259">
    <font>
      <sz val="12"/>
      <color theme="1"/>
      <name val="Verdana"/>
      <family val="2"/>
    </font>
    <font>
      <sz val="11"/>
      <color theme="1"/>
      <name val="Calibri"/>
      <family val="2"/>
      <scheme val="minor"/>
    </font>
    <font>
      <sz val="11"/>
      <color theme="1"/>
      <name val="Verdana"/>
      <family val="2"/>
    </font>
    <font>
      <sz val="11"/>
      <color theme="1"/>
      <name val="Verdana"/>
      <family val="2"/>
    </font>
    <font>
      <sz val="11"/>
      <color theme="1"/>
      <name val="Verdana"/>
      <family val="2"/>
    </font>
    <font>
      <sz val="11"/>
      <color theme="1"/>
      <name val="Verdana"/>
      <family val="2"/>
    </font>
    <font>
      <sz val="11"/>
      <color theme="1"/>
      <name val="Verdana"/>
      <family val="2"/>
    </font>
    <font>
      <sz val="11"/>
      <color theme="1"/>
      <name val="Verdana"/>
      <family val="2"/>
    </font>
    <font>
      <sz val="11"/>
      <color theme="1"/>
      <name val="Verdana"/>
      <family val="2"/>
    </font>
    <font>
      <sz val="11"/>
      <color theme="1"/>
      <name val="Verdana"/>
      <family val="2"/>
    </font>
    <font>
      <sz val="11"/>
      <color theme="1"/>
      <name val="Verdana"/>
      <family val="2"/>
    </font>
    <font>
      <sz val="11"/>
      <color theme="1"/>
      <name val="Verdana"/>
      <family val="2"/>
    </font>
    <font>
      <sz val="11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rgb="FFFF0000"/>
      <name val="Verdana"/>
      <family val="2"/>
    </font>
    <font>
      <sz val="12"/>
      <color theme="1"/>
      <name val="Verdana"/>
      <family val="2"/>
    </font>
    <font>
      <sz val="11"/>
      <color theme="1"/>
      <name val="Calibri"/>
      <family val="2"/>
      <scheme val="minor"/>
    </font>
    <font>
      <sz val="10"/>
      <color theme="1"/>
      <name val="Times New Roman"/>
      <family val="2"/>
    </font>
    <font>
      <b/>
      <sz val="11"/>
      <color theme="1"/>
      <name val="Verdana"/>
      <family val="2"/>
    </font>
    <font>
      <sz val="11"/>
      <color theme="1"/>
      <name val="Verdana"/>
      <family val="2"/>
    </font>
    <font>
      <sz val="11"/>
      <color rgb="FFFF0000"/>
      <name val="Verdana"/>
      <family val="2"/>
    </font>
    <font>
      <sz val="11"/>
      <color rgb="FF000000"/>
      <name val="Verdana"/>
      <family val="2"/>
    </font>
    <font>
      <b/>
      <sz val="10"/>
      <color rgb="FF172B53"/>
      <name val="Verdana"/>
      <family val="2"/>
    </font>
    <font>
      <b/>
      <sz val="11"/>
      <color rgb="FF172B53"/>
      <name val="Verdana"/>
      <family val="2"/>
    </font>
    <font>
      <sz val="11"/>
      <name val="Verdana"/>
      <family val="2"/>
    </font>
    <font>
      <sz val="11"/>
      <color theme="0"/>
      <name val="Verdana"/>
      <family val="2"/>
    </font>
    <font>
      <b/>
      <sz val="11"/>
      <name val="Verdana"/>
      <family val="2"/>
    </font>
    <font>
      <b/>
      <sz val="14"/>
      <color rgb="FF172B53"/>
      <name val="Verdana"/>
      <family val="2"/>
    </font>
    <font>
      <b/>
      <sz val="8"/>
      <name val="Verdana"/>
      <family val="2"/>
    </font>
    <font>
      <sz val="8"/>
      <color rgb="FFFF0000"/>
      <name val="Verdana"/>
      <family val="2"/>
    </font>
    <font>
      <sz val="8"/>
      <color theme="0"/>
      <name val="Verdana"/>
      <family val="2"/>
    </font>
    <font>
      <i/>
      <sz val="11"/>
      <color theme="1"/>
      <name val="Verdana"/>
      <family val="2"/>
    </font>
    <font>
      <b/>
      <i/>
      <sz val="11"/>
      <color theme="1"/>
      <name val="Verdana"/>
      <family val="2"/>
    </font>
    <font>
      <sz val="12"/>
      <name val="Verdan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theme="1"/>
      <name val="Verdana"/>
      <family val="2"/>
    </font>
    <font>
      <b/>
      <sz val="8"/>
      <color rgb="FF1F1E1D"/>
      <name val="Verdana"/>
      <family val="2"/>
    </font>
    <font>
      <i/>
      <sz val="11"/>
      <name val="Verdana"/>
      <family val="2"/>
    </font>
    <font>
      <sz val="11"/>
      <color rgb="FF0000FF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4"/>
      <name val="Verdana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Segoe UI"/>
      <family val="2"/>
    </font>
    <font>
      <b/>
      <sz val="18"/>
      <color theme="3"/>
      <name val="Calibri Light"/>
      <family val="2"/>
      <scheme val="major"/>
    </font>
    <font>
      <b/>
      <sz val="11"/>
      <color indexed="8"/>
      <name val="Calibri"/>
      <family val="2"/>
    </font>
    <font>
      <sz val="11"/>
      <color theme="1"/>
      <name val="Segoe UI"/>
      <family val="2"/>
    </font>
    <font>
      <sz val="11"/>
      <color indexed="8"/>
      <name val="Segoe UI"/>
      <family val="2"/>
    </font>
    <font>
      <b/>
      <sz val="12"/>
      <color theme="1"/>
      <name val="Segoe UI"/>
      <family val="2"/>
    </font>
    <font>
      <u/>
      <sz val="11"/>
      <color theme="10"/>
      <name val="Calibri"/>
      <family val="2"/>
      <scheme val="minor"/>
    </font>
    <font>
      <sz val="12"/>
      <color rgb="FF9C6500"/>
      <name val="Segoe U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indexed="9"/>
      <name val="Calibri"/>
      <family val="2"/>
    </font>
    <font>
      <sz val="11"/>
      <color theme="0"/>
      <name val="Calibri"/>
      <family val="2"/>
    </font>
    <font>
      <sz val="11"/>
      <color indexed="20"/>
      <name val="Calibri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rgb="FF9C0006"/>
      <name val="Calibri"/>
      <family val="2"/>
    </font>
    <font>
      <i/>
      <sz val="11"/>
      <color indexed="23"/>
      <name val="Calibri"/>
      <family val="2"/>
    </font>
    <font>
      <i/>
      <sz val="11"/>
      <color rgb="FF7F7F7F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8"/>
      <name val="Tms Rmn"/>
    </font>
    <font>
      <u/>
      <sz val="10"/>
      <color indexed="12"/>
      <name val="Verdana"/>
      <family val="2"/>
    </font>
    <font>
      <u/>
      <sz val="11"/>
      <color theme="10"/>
      <name val="Calibri"/>
      <family val="2"/>
    </font>
    <font>
      <sz val="11"/>
      <color rgb="FF3F3F76"/>
      <name val="Calibri"/>
      <family val="2"/>
    </font>
    <font>
      <sz val="11"/>
      <color indexed="62"/>
      <name val="Calibri"/>
      <family val="2"/>
    </font>
    <font>
      <sz val="10"/>
      <name val="Geneva"/>
    </font>
    <font>
      <b/>
      <sz val="11"/>
      <color theme="0"/>
      <name val="Calibri"/>
      <family val="2"/>
    </font>
    <font>
      <sz val="11"/>
      <color indexed="52"/>
      <name val="Calibri"/>
      <family val="2"/>
    </font>
    <font>
      <sz val="11"/>
      <color rgb="FFFA7D00"/>
      <name val="Calibri"/>
      <family val="2"/>
    </font>
    <font>
      <sz val="11"/>
      <color rgb="FF9C6500"/>
      <name val="Calibri"/>
      <family val="2"/>
      <scheme val="minor"/>
    </font>
    <font>
      <sz val="11"/>
      <color rgb="FF9C6500"/>
      <name val="Calibri"/>
      <family val="2"/>
    </font>
    <font>
      <b/>
      <sz val="11"/>
      <color indexed="63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b/>
      <sz val="11"/>
      <color theme="1"/>
      <name val="Calibri"/>
      <family val="2"/>
    </font>
    <font>
      <b/>
      <sz val="18"/>
      <color indexed="56"/>
      <name val="Cambria"/>
      <family val="2"/>
    </font>
    <font>
      <sz val="10"/>
      <name val="MS Sans Serif"/>
      <family val="2"/>
    </font>
    <font>
      <b/>
      <sz val="11"/>
      <color rgb="FF3F3F3F"/>
      <name val="Calibri"/>
      <family val="2"/>
    </font>
    <font>
      <sz val="11"/>
      <color indexed="10"/>
      <name val="Calibri"/>
      <family val="2"/>
    </font>
    <font>
      <sz val="11"/>
      <color rgb="FFFF0000"/>
      <name val="Calibri"/>
      <family val="2"/>
    </font>
    <font>
      <sz val="10"/>
      <color indexed="12"/>
      <name val="Garamond"/>
      <family val="1"/>
    </font>
    <font>
      <sz val="12"/>
      <name val="Tms Rmn"/>
    </font>
    <font>
      <sz val="10"/>
      <name val="MS Serif"/>
      <family val="1"/>
    </font>
    <font>
      <sz val="1"/>
      <color indexed="8"/>
      <name val="Courier"/>
      <family val="3"/>
    </font>
    <font>
      <sz val="10"/>
      <color indexed="16"/>
      <name val="MS Serif"/>
      <family val="1"/>
    </font>
    <font>
      <b/>
      <sz val="10"/>
      <color indexed="25"/>
      <name val="Arial Narrow"/>
      <family val="2"/>
    </font>
    <font>
      <sz val="10"/>
      <name val="Arial Narrow"/>
      <family val="2"/>
    </font>
    <font>
      <sz val="8"/>
      <name val="Arial"/>
      <family val="2"/>
    </font>
    <font>
      <b/>
      <sz val="12"/>
      <name val="Arial"/>
      <family val="2"/>
    </font>
    <font>
      <b/>
      <sz val="1"/>
      <color indexed="8"/>
      <name val="Courier"/>
      <family val="3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1"/>
      <color indexed="60"/>
      <name val="Calibri"/>
      <family val="2"/>
    </font>
    <font>
      <sz val="10"/>
      <name val="Garamond"/>
      <family val="1"/>
    </font>
    <font>
      <b/>
      <sz val="10"/>
      <name val="Garamond"/>
      <family val="1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8"/>
      <name val="Helv"/>
    </font>
    <font>
      <b/>
      <sz val="8"/>
      <color indexed="8"/>
      <name val="Helv"/>
    </font>
    <font>
      <sz val="12"/>
      <color rgb="FF006100"/>
      <name val="Segoe UI"/>
      <family val="2"/>
    </font>
    <font>
      <sz val="12"/>
      <color rgb="FF3F3F76"/>
      <name val="Segoe UI"/>
      <family val="2"/>
    </font>
    <font>
      <b/>
      <sz val="12"/>
      <color rgb="FFFA7D00"/>
      <name val="Segoe UI"/>
      <family val="2"/>
    </font>
    <font>
      <sz val="12"/>
      <color indexed="8"/>
      <name val="Segoe UI"/>
      <family val="2"/>
    </font>
    <font>
      <sz val="10"/>
      <name val="Arial"/>
      <family val="2"/>
      <charset val="161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u/>
      <sz val="10"/>
      <color indexed="61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u/>
      <sz val="11"/>
      <color indexed="12"/>
      <name val="Calibri"/>
      <family val="2"/>
    </font>
    <font>
      <sz val="10"/>
      <color indexed="20"/>
      <name val="Arial"/>
      <family val="2"/>
    </font>
    <font>
      <sz val="10"/>
      <name val="Courier"/>
      <family val="3"/>
    </font>
    <font>
      <b/>
      <sz val="10"/>
      <color indexed="63"/>
      <name val="Arial"/>
      <family val="2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sz val="10"/>
      <color indexed="8"/>
      <name val="MS Sans Serif"/>
      <family val="2"/>
    </font>
    <font>
      <sz val="8"/>
      <color indexed="12"/>
      <name val="Arial"/>
      <family val="2"/>
    </font>
    <font>
      <b/>
      <sz val="8"/>
      <name val="Arial"/>
      <family val="2"/>
    </font>
    <font>
      <b/>
      <i/>
      <sz val="8"/>
      <name val="Arial"/>
      <family val="2"/>
    </font>
    <font>
      <sz val="9"/>
      <color indexed="9"/>
      <name val="Arial"/>
      <family val="2"/>
    </font>
    <font>
      <i/>
      <sz val="10"/>
      <name val="Arial"/>
      <family val="2"/>
    </font>
    <font>
      <i/>
      <sz val="8"/>
      <name val="Arial"/>
      <family val="2"/>
    </font>
    <font>
      <i/>
      <sz val="10"/>
      <color indexed="13"/>
      <name val="Arial"/>
      <family val="2"/>
    </font>
    <font>
      <b/>
      <i/>
      <sz val="10"/>
      <name val="Arial"/>
      <family val="2"/>
    </font>
    <font>
      <sz val="10"/>
      <color indexed="13"/>
      <name val="Arial"/>
      <family val="2"/>
    </font>
    <font>
      <sz val="8"/>
      <color indexed="9"/>
      <name val="Arial"/>
      <family val="2"/>
    </font>
    <font>
      <b/>
      <i/>
      <sz val="9"/>
      <name val="Arial"/>
      <family val="2"/>
    </font>
    <font>
      <i/>
      <sz val="8"/>
      <color indexed="9"/>
      <name val="Arial"/>
      <family val="2"/>
    </font>
    <font>
      <b/>
      <sz val="9"/>
      <name val="Arial"/>
      <family val="2"/>
    </font>
    <font>
      <sz val="8"/>
      <color indexed="17"/>
      <name val="Arial"/>
      <family val="2"/>
    </font>
    <font>
      <sz val="11"/>
      <name val="Arial"/>
      <family val="2"/>
    </font>
    <font>
      <sz val="10"/>
      <name val="CorpoS"/>
    </font>
    <font>
      <sz val="10"/>
      <name val="Tahoma"/>
      <family val="2"/>
    </font>
    <font>
      <sz val="10"/>
      <name val="Helvetica 35 Thin"/>
      <family val="2"/>
    </font>
    <font>
      <sz val="12"/>
      <name val="Arial"/>
      <family val="2"/>
    </font>
    <font>
      <sz val="10"/>
      <name val="Helv"/>
    </font>
    <font>
      <i/>
      <sz val="9"/>
      <name val="Arial"/>
      <family val="2"/>
    </font>
    <font>
      <b/>
      <sz val="22"/>
      <color indexed="18"/>
      <name val="Arial"/>
      <family val="2"/>
    </font>
    <font>
      <sz val="10"/>
      <name val="Helvetica"/>
      <family val="2"/>
    </font>
    <font>
      <b/>
      <i/>
      <sz val="8"/>
      <color indexed="9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b/>
      <sz val="11"/>
      <name val="Book Antiqua"/>
      <family val="1"/>
    </font>
    <font>
      <b/>
      <i/>
      <sz val="14"/>
      <name val="Arial"/>
      <family val="2"/>
    </font>
    <font>
      <sz val="13"/>
      <name val="Arial"/>
      <family val="2"/>
    </font>
    <font>
      <sz val="10"/>
      <color indexed="12"/>
      <name val="Arial"/>
      <family val="2"/>
    </font>
    <font>
      <b/>
      <sz val="10"/>
      <name val="Times New Roman"/>
      <family val="1"/>
    </font>
    <font>
      <sz val="11"/>
      <color indexed="9"/>
      <name val="Segoe UI"/>
      <family val="2"/>
    </font>
    <font>
      <sz val="9"/>
      <color indexed="11"/>
      <name val="Arial"/>
      <family val="2"/>
    </font>
    <font>
      <b/>
      <sz val="12"/>
      <name val="MS Sans Serif"/>
      <family val="2"/>
    </font>
    <font>
      <sz val="9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name val="Times"/>
      <family val="1"/>
    </font>
    <font>
      <sz val="10"/>
      <name val="Meta-Caps"/>
    </font>
    <font>
      <sz val="16"/>
      <name val="Meta-BoldCaps"/>
    </font>
    <font>
      <sz val="7"/>
      <color indexed="14"/>
      <name val="Small Fonts"/>
      <family val="2"/>
    </font>
    <font>
      <sz val="10"/>
      <name val="ConduitITC TT"/>
    </font>
    <font>
      <b/>
      <sz val="10"/>
      <name val="MS Sans Serif"/>
      <family val="2"/>
    </font>
    <font>
      <sz val="8"/>
      <name val="Times New Roman"/>
      <family val="1"/>
    </font>
    <font>
      <b/>
      <sz val="12"/>
      <name val="Times New Roman"/>
      <family val="1"/>
    </font>
    <font>
      <sz val="9"/>
      <name val="Times New Roman"/>
      <family val="1"/>
    </font>
    <font>
      <sz val="12"/>
      <color indexed="8"/>
      <name val="Times New Roman"/>
      <family val="1"/>
    </font>
    <font>
      <sz val="12"/>
      <color indexed="12"/>
      <name val="Times New Roman"/>
      <family val="1"/>
    </font>
    <font>
      <b/>
      <sz val="11"/>
      <color indexed="53"/>
      <name val="Calibri"/>
      <family val="2"/>
    </font>
    <font>
      <b/>
      <sz val="9"/>
      <color indexed="8"/>
      <name val="Arial"/>
      <family val="2"/>
    </font>
    <font>
      <b/>
      <sz val="9"/>
      <color indexed="11"/>
      <name val="Arial"/>
      <family val="2"/>
    </font>
    <font>
      <sz val="12"/>
      <color indexed="9"/>
      <name val="Meta-BoldCaps"/>
    </font>
    <font>
      <sz val="10"/>
      <color indexed="8"/>
      <name val="Book Antiqua"/>
      <family val="1"/>
    </font>
    <font>
      <sz val="9"/>
      <color indexed="9"/>
      <name val="Times New Roman"/>
      <family val="1"/>
    </font>
    <font>
      <b/>
      <sz val="12"/>
      <name val="Helv"/>
    </font>
    <font>
      <b/>
      <sz val="18"/>
      <color indexed="62"/>
      <name val="Cambria"/>
      <family val="2"/>
    </font>
    <font>
      <b/>
      <i/>
      <sz val="9"/>
      <name val="Palatino"/>
      <family val="1"/>
    </font>
    <font>
      <u val="singleAccounting"/>
      <sz val="10"/>
      <name val="Arial"/>
      <family val="2"/>
    </font>
    <font>
      <b/>
      <sz val="9"/>
      <color indexed="14"/>
      <name val="Arial Narrow"/>
      <family val="2"/>
    </font>
    <font>
      <b/>
      <sz val="10"/>
      <name val="Arial Narrow"/>
      <family val="2"/>
    </font>
    <font>
      <i/>
      <sz val="10"/>
      <name val="Arial Narrow"/>
      <family val="2"/>
    </font>
    <font>
      <sz val="11"/>
      <name val="Tms Rmn"/>
    </font>
    <font>
      <sz val="11"/>
      <name val="Book Antiqua"/>
      <family val="1"/>
    </font>
    <font>
      <b/>
      <sz val="10"/>
      <name val="MS Sans Serif"/>
      <family val="2"/>
      <charset val="204"/>
    </font>
    <font>
      <b/>
      <u/>
      <sz val="10"/>
      <color indexed="16"/>
      <name val="Arial"/>
      <family val="2"/>
    </font>
    <font>
      <b/>
      <sz val="24"/>
      <name val="Times New Roman"/>
      <family val="1"/>
    </font>
    <font>
      <b/>
      <sz val="18"/>
      <name val="Palatino"/>
      <family val="1"/>
    </font>
    <font>
      <sz val="12"/>
      <color indexed="8"/>
      <name val="Book Antiqua"/>
      <family val="1"/>
    </font>
    <font>
      <sz val="10"/>
      <name val="Geneva"/>
      <family val="2"/>
    </font>
    <font>
      <sz val="10"/>
      <color theme="1"/>
      <name val="Gill Sans"/>
      <family val="2"/>
    </font>
    <font>
      <b/>
      <sz val="10"/>
      <color indexed="8"/>
      <name val="Arial"/>
      <family val="2"/>
    </font>
    <font>
      <b/>
      <sz val="22"/>
      <color indexed="16"/>
      <name val="Arial"/>
      <family val="2"/>
    </font>
    <font>
      <sz val="10"/>
      <name val="Times New Roman"/>
      <family val="1"/>
    </font>
    <font>
      <b/>
      <sz val="8"/>
      <color indexed="24"/>
      <name val="Arial"/>
      <family val="2"/>
    </font>
    <font>
      <b/>
      <sz val="9"/>
      <color indexed="24"/>
      <name val="Arial"/>
      <family val="2"/>
    </font>
    <font>
      <b/>
      <sz val="11"/>
      <color indexed="24"/>
      <name val="Arial"/>
      <family val="2"/>
    </font>
    <font>
      <sz val="11"/>
      <name val="Calibri"/>
      <family val="2"/>
    </font>
    <font>
      <sz val="10"/>
      <name val="Book Antiqua"/>
      <family val="1"/>
    </font>
    <font>
      <sz val="7"/>
      <name val="Small Fonts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theme="0"/>
      <name val="Verdana"/>
      <family val="2"/>
    </font>
    <font>
      <sz val="11"/>
      <color rgb="FF006100"/>
      <name val="Verdana"/>
      <family val="2"/>
    </font>
    <font>
      <sz val="11"/>
      <color rgb="FF3F3F76"/>
      <name val="Verdana"/>
      <family val="2"/>
    </font>
    <font>
      <b/>
      <sz val="11"/>
      <color rgb="FFFA7D00"/>
      <name val="Verdana"/>
      <family val="2"/>
    </font>
    <font>
      <b/>
      <sz val="15"/>
      <color theme="3"/>
      <name val="Verdana"/>
      <family val="2"/>
    </font>
    <font>
      <b/>
      <sz val="13"/>
      <color theme="3"/>
      <name val="Verdana"/>
      <family val="2"/>
    </font>
    <font>
      <b/>
      <sz val="11"/>
      <color theme="3"/>
      <name val="Verdana"/>
      <family val="2"/>
    </font>
    <font>
      <sz val="11"/>
      <color rgb="FF9C0006"/>
      <name val="Verdana"/>
      <family val="2"/>
    </font>
    <font>
      <sz val="11"/>
      <color rgb="FF9C5700"/>
      <name val="Verdana"/>
      <family val="2"/>
    </font>
    <font>
      <b/>
      <sz val="11"/>
      <color rgb="FF3F3F3F"/>
      <name val="Verdana"/>
      <family val="2"/>
    </font>
    <font>
      <sz val="11"/>
      <color rgb="FFFA7D00"/>
      <name val="Verdana"/>
      <family val="2"/>
    </font>
    <font>
      <i/>
      <sz val="11"/>
      <color rgb="FF7F7F7F"/>
      <name val="Verdana"/>
      <family val="2"/>
    </font>
    <font>
      <b/>
      <sz val="11"/>
      <color rgb="FFFF0000"/>
      <name val="Verdana"/>
      <family val="2"/>
    </font>
    <font>
      <sz val="10"/>
      <color theme="1"/>
      <name val="Times New Roman"/>
      <family val="1"/>
    </font>
    <font>
      <b/>
      <sz val="14"/>
      <color rgb="FFFF0000"/>
      <name val="Verdana"/>
      <family val="2"/>
    </font>
    <font>
      <sz val="10"/>
      <color rgb="FFFF0000"/>
      <name val="Times New Roman"/>
      <family val="1"/>
    </font>
    <font>
      <sz val="8"/>
      <name val="Verdana"/>
      <family val="2"/>
    </font>
    <font>
      <i/>
      <sz val="10"/>
      <color theme="1"/>
      <name val="Verdana"/>
      <family val="2"/>
    </font>
    <font>
      <b/>
      <sz val="10"/>
      <color theme="1"/>
      <name val="Verdana"/>
      <family val="2"/>
    </font>
  </fonts>
  <fills count="9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1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9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gray0625">
        <fgColor indexed="10"/>
        <bgColor indexed="9"/>
      </patternFill>
    </fill>
    <fill>
      <patternFill patternType="solid">
        <fgColor indexed="31"/>
        <bgColor indexed="31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32"/>
        <bgColor indexed="64"/>
      </patternFill>
    </fill>
    <fill>
      <patternFill patternType="solid">
        <fgColor indexed="32"/>
        <bgColor indexed="32"/>
      </patternFill>
    </fill>
    <fill>
      <patternFill patternType="solid">
        <fgColor indexed="18"/>
        <bgColor indexed="64"/>
      </patternFill>
    </fill>
    <fill>
      <patternFill patternType="lightGray">
        <fgColor indexed="14"/>
        <bgColor indexed="9"/>
      </patternFill>
    </fill>
    <fill>
      <patternFill patternType="lightGray">
        <fgColor indexed="15"/>
      </patternFill>
    </fill>
    <fill>
      <patternFill patternType="solid">
        <fgColor indexed="15"/>
        <bgColor indexed="64"/>
      </patternFill>
    </fill>
  </fills>
  <borders count="59">
    <border>
      <left/>
      <right/>
      <top/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25"/>
      </top>
      <bottom style="thin">
        <color indexed="25"/>
      </bottom>
      <diagonal/>
    </border>
    <border>
      <left/>
      <right style="medium">
        <color indexed="9"/>
      </right>
      <top/>
      <bottom style="medium">
        <color indexed="9"/>
      </bottom>
      <diagonal/>
    </border>
    <border>
      <left/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 style="medium">
        <color indexed="9"/>
      </right>
      <top style="medium">
        <color indexed="9"/>
      </top>
      <bottom/>
      <diagonal/>
    </border>
    <border>
      <left/>
      <right/>
      <top/>
      <bottom style="hair">
        <color indexed="22"/>
      </bottom>
      <diagonal/>
    </border>
    <border>
      <left/>
      <right/>
      <top/>
      <bottom style="dotted">
        <color indexed="55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/>
      <top style="medium">
        <color auto="1"/>
      </top>
      <bottom style="medium">
        <color indexed="64"/>
      </bottom>
      <diagonal/>
    </border>
    <border>
      <left/>
      <right/>
      <top/>
      <bottom style="medium">
        <color indexed="2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</borders>
  <cellStyleXfs count="53284">
    <xf numFmtId="0" fontId="0" fillId="0" borderId="0"/>
    <xf numFmtId="0" fontId="16" fillId="0" borderId="0"/>
    <xf numFmtId="9" fontId="18" fillId="0" borderId="0" applyFont="0" applyFill="0" applyBorder="0" applyAlignment="0" applyProtection="0"/>
    <xf numFmtId="0" fontId="19" fillId="0" borderId="0"/>
    <xf numFmtId="0" fontId="20" fillId="0" borderId="0"/>
    <xf numFmtId="0" fontId="15" fillId="0" borderId="0"/>
    <xf numFmtId="0" fontId="46" fillId="0" borderId="0" applyNumberFormat="0" applyFill="0" applyBorder="0" applyAlignment="0" applyProtection="0"/>
    <xf numFmtId="0" fontId="47" fillId="0" borderId="5" applyNumberFormat="0" applyFill="0" applyAlignment="0" applyProtection="0"/>
    <xf numFmtId="0" fontId="48" fillId="0" borderId="6" applyNumberFormat="0" applyFill="0" applyAlignment="0" applyProtection="0"/>
    <xf numFmtId="0" fontId="49" fillId="0" borderId="7" applyNumberFormat="0" applyFill="0" applyAlignment="0" applyProtection="0"/>
    <xf numFmtId="0" fontId="49" fillId="0" borderId="0" applyNumberFormat="0" applyFill="0" applyBorder="0" applyAlignment="0" applyProtection="0"/>
    <xf numFmtId="0" fontId="51" fillId="4" borderId="0" applyNumberFormat="0" applyBorder="0" applyAlignment="0" applyProtection="0"/>
    <xf numFmtId="0" fontId="53" fillId="7" borderId="9" applyNumberFormat="0" applyAlignment="0" applyProtection="0"/>
    <xf numFmtId="0" fontId="55" fillId="0" borderId="10" applyNumberFormat="0" applyFill="0" applyAlignment="0" applyProtection="0"/>
    <xf numFmtId="0" fontId="56" fillId="8" borderId="11" applyNumberFormat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60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60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60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60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60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60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61" fillId="0" borderId="0"/>
    <xf numFmtId="9" fontId="1" fillId="0" borderId="0" applyFont="0" applyFill="0" applyBorder="0" applyAlignment="0" applyProtection="0"/>
    <xf numFmtId="174" fontId="62" fillId="0" borderId="0" applyNumberFormat="0" applyFill="0" applyBorder="0" applyAlignment="0" applyProtection="0"/>
    <xf numFmtId="174" fontId="1" fillId="9" borderId="12" applyNumberFormat="0" applyFont="0" applyAlignment="0" applyProtection="0"/>
    <xf numFmtId="43" fontId="1" fillId="0" borderId="0" applyFont="0" applyFill="0" applyBorder="0" applyAlignment="0" applyProtection="0"/>
    <xf numFmtId="0" fontId="68" fillId="5" borderId="0" applyNumberFormat="0" applyBorder="0" applyAlignment="0" applyProtection="0"/>
    <xf numFmtId="0" fontId="69" fillId="0" borderId="0"/>
    <xf numFmtId="0" fontId="70" fillId="36" borderId="0" applyNumberFormat="0" applyBorder="0" applyAlignment="0" applyProtection="0"/>
    <xf numFmtId="0" fontId="70" fillId="37" borderId="0" applyNumberFormat="0" applyBorder="0" applyAlignment="0" applyProtection="0"/>
    <xf numFmtId="0" fontId="70" fillId="38" borderId="0" applyNumberFormat="0" applyBorder="0" applyAlignment="0" applyProtection="0"/>
    <xf numFmtId="0" fontId="70" fillId="39" borderId="0" applyNumberFormat="0" applyBorder="0" applyAlignment="0" applyProtection="0"/>
    <xf numFmtId="0" fontId="70" fillId="40" borderId="0" applyNumberFormat="0" applyBorder="0" applyAlignment="0" applyProtection="0"/>
    <xf numFmtId="0" fontId="7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0" fillId="42" borderId="0" applyNumberFormat="0" applyBorder="0" applyAlignment="0" applyProtection="0"/>
    <xf numFmtId="0" fontId="70" fillId="43" borderId="0" applyNumberFormat="0" applyBorder="0" applyAlignment="0" applyProtection="0"/>
    <xf numFmtId="0" fontId="70" fillId="44" borderId="0" applyNumberFormat="0" applyBorder="0" applyAlignment="0" applyProtection="0"/>
    <xf numFmtId="0" fontId="70" fillId="39" borderId="0" applyNumberFormat="0" applyBorder="0" applyAlignment="0" applyProtection="0"/>
    <xf numFmtId="0" fontId="70" fillId="42" borderId="0" applyNumberFormat="0" applyBorder="0" applyAlignment="0" applyProtection="0"/>
    <xf numFmtId="0" fontId="70" fillId="45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2" fillId="46" borderId="0" applyNumberFormat="0" applyBorder="0" applyAlignment="0" applyProtection="0"/>
    <xf numFmtId="0" fontId="72" fillId="43" borderId="0" applyNumberFormat="0" applyBorder="0" applyAlignment="0" applyProtection="0"/>
    <xf numFmtId="0" fontId="72" fillId="44" borderId="0" applyNumberFormat="0" applyBorder="0" applyAlignment="0" applyProtection="0"/>
    <xf numFmtId="0" fontId="72" fillId="47" borderId="0" applyNumberFormat="0" applyBorder="0" applyAlignment="0" applyProtection="0"/>
    <xf numFmtId="0" fontId="72" fillId="48" borderId="0" applyNumberFormat="0" applyBorder="0" applyAlignment="0" applyProtection="0"/>
    <xf numFmtId="0" fontId="72" fillId="49" borderId="0" applyNumberFormat="0" applyBorder="0" applyAlignment="0" applyProtection="0"/>
    <xf numFmtId="0" fontId="60" fillId="13" borderId="0" applyNumberFormat="0" applyBorder="0" applyAlignment="0" applyProtection="0"/>
    <xf numFmtId="0" fontId="60" fillId="17" borderId="0" applyNumberFormat="0" applyBorder="0" applyAlignment="0" applyProtection="0"/>
    <xf numFmtId="0" fontId="60" fillId="21" borderId="0" applyNumberFormat="0" applyBorder="0" applyAlignment="0" applyProtection="0"/>
    <xf numFmtId="0" fontId="60" fillId="25" borderId="0" applyNumberFormat="0" applyBorder="0" applyAlignment="0" applyProtection="0"/>
    <xf numFmtId="0" fontId="60" fillId="29" borderId="0" applyNumberFormat="0" applyBorder="0" applyAlignment="0" applyProtection="0"/>
    <xf numFmtId="0" fontId="60" fillId="33" borderId="0" applyNumberFormat="0" applyBorder="0" applyAlignment="0" applyProtection="0"/>
    <xf numFmtId="0" fontId="60" fillId="13" borderId="0" applyNumberFormat="0" applyBorder="0" applyAlignment="0" applyProtection="0"/>
    <xf numFmtId="0" fontId="60" fillId="13" borderId="0" applyNumberFormat="0" applyBorder="0" applyAlignment="0" applyProtection="0"/>
    <xf numFmtId="0" fontId="73" fillId="13" borderId="0" applyNumberFormat="0" applyBorder="0" applyAlignment="0" applyProtection="0"/>
    <xf numFmtId="0" fontId="60" fillId="17" borderId="0" applyNumberFormat="0" applyBorder="0" applyAlignment="0" applyProtection="0"/>
    <xf numFmtId="0" fontId="60" fillId="17" borderId="0" applyNumberFormat="0" applyBorder="0" applyAlignment="0" applyProtection="0"/>
    <xf numFmtId="0" fontId="73" fillId="17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73" fillId="21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73" fillId="25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73" fillId="29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73" fillId="33" borderId="0" applyNumberFormat="0" applyBorder="0" applyAlignment="0" applyProtection="0"/>
    <xf numFmtId="0" fontId="72" fillId="50" borderId="0" applyNumberFormat="0" applyBorder="0" applyAlignment="0" applyProtection="0"/>
    <xf numFmtId="0" fontId="72" fillId="51" borderId="0" applyNumberFormat="0" applyBorder="0" applyAlignment="0" applyProtection="0"/>
    <xf numFmtId="0" fontId="72" fillId="52" borderId="0" applyNumberFormat="0" applyBorder="0" applyAlignment="0" applyProtection="0"/>
    <xf numFmtId="0" fontId="72" fillId="47" borderId="0" applyNumberFormat="0" applyBorder="0" applyAlignment="0" applyProtection="0"/>
    <xf numFmtId="0" fontId="72" fillId="48" borderId="0" applyNumberFormat="0" applyBorder="0" applyAlignment="0" applyProtection="0"/>
    <xf numFmtId="0" fontId="72" fillId="53" borderId="0" applyNumberFormat="0" applyBorder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71" fillId="9" borderId="12" applyNumberFormat="0" applyFont="0" applyAlignment="0" applyProtection="0"/>
    <xf numFmtId="0" fontId="7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74" fillId="37" borderId="0" applyNumberFormat="0" applyBorder="0" applyAlignment="0" applyProtection="0"/>
    <xf numFmtId="0" fontId="54" fillId="7" borderId="8" applyNumberFormat="0" applyAlignment="0" applyProtection="0"/>
    <xf numFmtId="0" fontId="75" fillId="7" borderId="8" applyNumberFormat="0" applyAlignment="0" applyProtection="0"/>
    <xf numFmtId="0" fontId="50" fillId="3" borderId="0" applyNumberFormat="0" applyBorder="0" applyAlignment="0" applyProtection="0"/>
    <xf numFmtId="0" fontId="76" fillId="3" borderId="0" applyNumberFormat="0" applyBorder="0" applyAlignment="0" applyProtection="0"/>
    <xf numFmtId="0" fontId="77" fillId="54" borderId="27" applyNumberFormat="0" applyAlignment="0" applyProtection="0"/>
    <xf numFmtId="0" fontId="78" fillId="55" borderId="28" applyNumberFormat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1" fillId="4" borderId="0" applyNumberFormat="0" applyBorder="0" applyAlignment="0" applyProtection="0"/>
    <xf numFmtId="0" fontId="79" fillId="4" borderId="0" applyNumberFormat="0" applyBorder="0" applyAlignment="0" applyProtection="0"/>
    <xf numFmtId="175" fontId="69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60" fillId="10" borderId="0" applyNumberFormat="0" applyBorder="0" applyAlignment="0" applyProtection="0"/>
    <xf numFmtId="0" fontId="73" fillId="10" borderId="0" applyNumberFormat="0" applyBorder="0" applyAlignment="0" applyProtection="0"/>
    <xf numFmtId="0" fontId="60" fillId="14" borderId="0" applyNumberFormat="0" applyBorder="0" applyAlignment="0" applyProtection="0"/>
    <xf numFmtId="0" fontId="73" fillId="14" borderId="0" applyNumberFormat="0" applyBorder="0" applyAlignment="0" applyProtection="0"/>
    <xf numFmtId="0" fontId="60" fillId="18" borderId="0" applyNumberFormat="0" applyBorder="0" applyAlignment="0" applyProtection="0"/>
    <xf numFmtId="0" fontId="73" fillId="18" borderId="0" applyNumberFormat="0" applyBorder="0" applyAlignment="0" applyProtection="0"/>
    <xf numFmtId="0" fontId="60" fillId="22" borderId="0" applyNumberFormat="0" applyBorder="0" applyAlignment="0" applyProtection="0"/>
    <xf numFmtId="0" fontId="73" fillId="22" borderId="0" applyNumberFormat="0" applyBorder="0" applyAlignment="0" applyProtection="0"/>
    <xf numFmtId="0" fontId="60" fillId="26" borderId="0" applyNumberFormat="0" applyBorder="0" applyAlignment="0" applyProtection="0"/>
    <xf numFmtId="0" fontId="73" fillId="26" borderId="0" applyNumberFormat="0" applyBorder="0" applyAlignment="0" applyProtection="0"/>
    <xf numFmtId="0" fontId="60" fillId="30" borderId="0" applyNumberFormat="0" applyBorder="0" applyAlignment="0" applyProtection="0"/>
    <xf numFmtId="0" fontId="73" fillId="30" borderId="0" applyNumberFormat="0" applyBorder="0" applyAlignment="0" applyProtection="0"/>
    <xf numFmtId="0" fontId="58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38" borderId="0" applyNumberFormat="0" applyBorder="0" applyAlignment="0" applyProtection="0"/>
    <xf numFmtId="0" fontId="83" fillId="0" borderId="29" applyNumberFormat="0" applyFill="0" applyAlignment="0" applyProtection="0"/>
    <xf numFmtId="0" fontId="84" fillId="0" borderId="30" applyNumberFormat="0" applyFill="0" applyAlignment="0" applyProtection="0"/>
    <xf numFmtId="0" fontId="85" fillId="0" borderId="31" applyNumberFormat="0" applyFill="0" applyAlignment="0" applyProtection="0"/>
    <xf numFmtId="0" fontId="85" fillId="0" borderId="0" applyNumberFormat="0" applyFill="0" applyBorder="0" applyAlignment="0" applyProtection="0"/>
    <xf numFmtId="1" fontId="86" fillId="0" borderId="0"/>
    <xf numFmtId="0" fontId="87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52" fillId="6" borderId="8" applyNumberFormat="0" applyAlignment="0" applyProtection="0"/>
    <xf numFmtId="0" fontId="89" fillId="6" borderId="8" applyNumberFormat="0" applyAlignment="0" applyProtection="0"/>
    <xf numFmtId="0" fontId="90" fillId="41" borderId="27" applyNumberFormat="0" applyAlignment="0" applyProtection="0"/>
    <xf numFmtId="176" fontId="91" fillId="0" borderId="0" applyFont="0" applyFill="0" applyBorder="0" applyAlignment="0" applyProtection="0"/>
    <xf numFmtId="170" fontId="69" fillId="0" borderId="0" applyFont="0" applyFill="0" applyBorder="0" applyAlignment="0" applyProtection="0"/>
    <xf numFmtId="0" fontId="56" fillId="8" borderId="11" applyNumberFormat="0" applyAlignment="0" applyProtection="0"/>
    <xf numFmtId="0" fontId="92" fillId="8" borderId="11" applyNumberFormat="0" applyAlignment="0" applyProtection="0"/>
    <xf numFmtId="0" fontId="93" fillId="0" borderId="32" applyNumberFormat="0" applyFill="0" applyAlignment="0" applyProtection="0"/>
    <xf numFmtId="0" fontId="55" fillId="0" borderId="10" applyNumberFormat="0" applyFill="0" applyAlignment="0" applyProtection="0"/>
    <xf numFmtId="0" fontId="94" fillId="0" borderId="10" applyNumberFormat="0" applyFill="0" applyAlignment="0" applyProtection="0"/>
    <xf numFmtId="0" fontId="95" fillId="5" borderId="0" applyNumberFormat="0" applyBorder="0" applyAlignment="0" applyProtection="0"/>
    <xf numFmtId="0" fontId="96" fillId="5" borderId="0" applyNumberFormat="0" applyBorder="0" applyAlignment="0" applyProtection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56" borderId="33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97" fillId="54" borderId="34" applyNumberFormat="0" applyAlignment="0" applyProtection="0"/>
    <xf numFmtId="9" fontId="69" fillId="0" borderId="0" applyFont="0" applyFill="0" applyBorder="0" applyAlignment="0" applyProtection="0"/>
    <xf numFmtId="164" fontId="86" fillId="0" borderId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7" fillId="0" borderId="5" applyNumberFormat="0" applyFill="0" applyAlignment="0" applyProtection="0"/>
    <xf numFmtId="0" fontId="98" fillId="0" borderId="5" applyNumberFormat="0" applyFill="0" applyAlignment="0" applyProtection="0"/>
    <xf numFmtId="0" fontId="48" fillId="0" borderId="6" applyNumberFormat="0" applyFill="0" applyAlignment="0" applyProtection="0"/>
    <xf numFmtId="0" fontId="99" fillId="0" borderId="6" applyNumberFormat="0" applyFill="0" applyAlignment="0" applyProtection="0"/>
    <xf numFmtId="0" fontId="49" fillId="0" borderId="7" applyNumberFormat="0" applyFill="0" applyAlignment="0" applyProtection="0"/>
    <xf numFmtId="0" fontId="100" fillId="0" borderId="7" applyNumberFormat="0" applyFill="0" applyAlignment="0" applyProtection="0"/>
    <xf numFmtId="0" fontId="4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13" applyNumberFormat="0" applyFill="0" applyAlignment="0" applyProtection="0"/>
    <xf numFmtId="0" fontId="101" fillId="0" borderId="13" applyNumberFormat="0" applyFill="0" applyAlignment="0" applyProtection="0"/>
    <xf numFmtId="0" fontId="102" fillId="0" borderId="0" applyNumberFormat="0" applyFill="0" applyBorder="0" applyAlignment="0" applyProtection="0"/>
    <xf numFmtId="0" fontId="63" fillId="0" borderId="35" applyNumberFormat="0" applyFill="0" applyAlignment="0" applyProtection="0"/>
    <xf numFmtId="171" fontId="86" fillId="0" borderId="0"/>
    <xf numFmtId="170" fontId="69" fillId="0" borderId="0" applyFont="0" applyFill="0" applyBorder="0" applyAlignment="0" applyProtection="0"/>
    <xf numFmtId="170" fontId="69" fillId="0" borderId="0" applyFont="0" applyFill="0" applyBorder="0" applyAlignment="0" applyProtection="0"/>
    <xf numFmtId="170" fontId="1" fillId="0" borderId="0" applyFont="0" applyFill="0" applyBorder="0" applyAlignment="0" applyProtection="0"/>
    <xf numFmtId="2" fontId="86" fillId="0" borderId="0"/>
    <xf numFmtId="0" fontId="53" fillId="7" borderId="9" applyNumberFormat="0" applyAlignment="0" applyProtection="0"/>
    <xf numFmtId="0" fontId="104" fillId="7" borderId="9" applyNumberFormat="0" applyAlignment="0" applyProtection="0"/>
    <xf numFmtId="0" fontId="105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177" fontId="70" fillId="36" borderId="0" applyNumberFormat="0" applyBorder="0" applyAlignment="0" applyProtection="0"/>
    <xf numFmtId="177" fontId="70" fillId="36" borderId="0" applyNumberFormat="0" applyBorder="0" applyAlignment="0" applyProtection="0"/>
    <xf numFmtId="177" fontId="70" fillId="36" borderId="0" applyNumberFormat="0" applyBorder="0" applyAlignment="0" applyProtection="0"/>
    <xf numFmtId="177" fontId="70" fillId="36" borderId="0" applyNumberFormat="0" applyBorder="0" applyAlignment="0" applyProtection="0"/>
    <xf numFmtId="177" fontId="70" fillId="36" borderId="0" applyNumberFormat="0" applyBorder="0" applyAlignment="0" applyProtection="0"/>
    <xf numFmtId="177" fontId="70" fillId="36" borderId="0" applyNumberFormat="0" applyBorder="0" applyAlignment="0" applyProtection="0"/>
    <xf numFmtId="177" fontId="70" fillId="36" borderId="0" applyNumberFormat="0" applyBorder="0" applyAlignment="0" applyProtection="0"/>
    <xf numFmtId="0" fontId="1" fillId="11" borderId="0" applyNumberFormat="0" applyBorder="0" applyAlignment="0" applyProtection="0"/>
    <xf numFmtId="177" fontId="70" fillId="36" borderId="0" applyNumberFormat="0" applyBorder="0" applyAlignment="0" applyProtection="0"/>
    <xf numFmtId="0" fontId="70" fillId="36" borderId="0" applyNumberFormat="0" applyBorder="0" applyAlignment="0" applyProtection="0"/>
    <xf numFmtId="177" fontId="70" fillId="36" borderId="0" applyNumberFormat="0" applyBorder="0" applyAlignment="0" applyProtection="0"/>
    <xf numFmtId="177" fontId="70" fillId="36" borderId="0" applyNumberFormat="0" applyBorder="0" applyAlignment="0" applyProtection="0"/>
    <xf numFmtId="177" fontId="70" fillId="36" borderId="0" applyNumberFormat="0" applyBorder="0" applyAlignment="0" applyProtection="0"/>
    <xf numFmtId="177" fontId="70" fillId="36" borderId="0" applyNumberFormat="0" applyBorder="0" applyAlignment="0" applyProtection="0"/>
    <xf numFmtId="177" fontId="70" fillId="36" borderId="0" applyNumberFormat="0" applyBorder="0" applyAlignment="0" applyProtection="0"/>
    <xf numFmtId="177" fontId="70" fillId="36" borderId="0" applyNumberFormat="0" applyBorder="0" applyAlignment="0" applyProtection="0"/>
    <xf numFmtId="177" fontId="70" fillId="37" borderId="0" applyNumberFormat="0" applyBorder="0" applyAlignment="0" applyProtection="0"/>
    <xf numFmtId="177" fontId="70" fillId="37" borderId="0" applyNumberFormat="0" applyBorder="0" applyAlignment="0" applyProtection="0"/>
    <xf numFmtId="177" fontId="70" fillId="37" borderId="0" applyNumberFormat="0" applyBorder="0" applyAlignment="0" applyProtection="0"/>
    <xf numFmtId="177" fontId="70" fillId="37" borderId="0" applyNumberFormat="0" applyBorder="0" applyAlignment="0" applyProtection="0"/>
    <xf numFmtId="177" fontId="70" fillId="37" borderId="0" applyNumberFormat="0" applyBorder="0" applyAlignment="0" applyProtection="0"/>
    <xf numFmtId="177" fontId="70" fillId="37" borderId="0" applyNumberFormat="0" applyBorder="0" applyAlignment="0" applyProtection="0"/>
    <xf numFmtId="177" fontId="70" fillId="37" borderId="0" applyNumberFormat="0" applyBorder="0" applyAlignment="0" applyProtection="0"/>
    <xf numFmtId="0" fontId="1" fillId="15" borderId="0" applyNumberFormat="0" applyBorder="0" applyAlignment="0" applyProtection="0"/>
    <xf numFmtId="177" fontId="70" fillId="37" borderId="0" applyNumberFormat="0" applyBorder="0" applyAlignment="0" applyProtection="0"/>
    <xf numFmtId="0" fontId="70" fillId="37" borderId="0" applyNumberFormat="0" applyBorder="0" applyAlignment="0" applyProtection="0"/>
    <xf numFmtId="177" fontId="70" fillId="37" borderId="0" applyNumberFormat="0" applyBorder="0" applyAlignment="0" applyProtection="0"/>
    <xf numFmtId="177" fontId="70" fillId="37" borderId="0" applyNumberFormat="0" applyBorder="0" applyAlignment="0" applyProtection="0"/>
    <xf numFmtId="177" fontId="70" fillId="37" borderId="0" applyNumberFormat="0" applyBorder="0" applyAlignment="0" applyProtection="0"/>
    <xf numFmtId="177" fontId="70" fillId="37" borderId="0" applyNumberFormat="0" applyBorder="0" applyAlignment="0" applyProtection="0"/>
    <xf numFmtId="177" fontId="70" fillId="37" borderId="0" applyNumberFormat="0" applyBorder="0" applyAlignment="0" applyProtection="0"/>
    <xf numFmtId="177" fontId="70" fillId="37" borderId="0" applyNumberFormat="0" applyBorder="0" applyAlignment="0" applyProtection="0"/>
    <xf numFmtId="177" fontId="70" fillId="38" borderId="0" applyNumberFormat="0" applyBorder="0" applyAlignment="0" applyProtection="0"/>
    <xf numFmtId="177" fontId="70" fillId="38" borderId="0" applyNumberFormat="0" applyBorder="0" applyAlignment="0" applyProtection="0"/>
    <xf numFmtId="177" fontId="70" fillId="38" borderId="0" applyNumberFormat="0" applyBorder="0" applyAlignment="0" applyProtection="0"/>
    <xf numFmtId="177" fontId="70" fillId="38" borderId="0" applyNumberFormat="0" applyBorder="0" applyAlignment="0" applyProtection="0"/>
    <xf numFmtId="177" fontId="70" fillId="38" borderId="0" applyNumberFormat="0" applyBorder="0" applyAlignment="0" applyProtection="0"/>
    <xf numFmtId="177" fontId="70" fillId="38" borderId="0" applyNumberFormat="0" applyBorder="0" applyAlignment="0" applyProtection="0"/>
    <xf numFmtId="177" fontId="70" fillId="38" borderId="0" applyNumberFormat="0" applyBorder="0" applyAlignment="0" applyProtection="0"/>
    <xf numFmtId="0" fontId="1" fillId="19" borderId="0" applyNumberFormat="0" applyBorder="0" applyAlignment="0" applyProtection="0"/>
    <xf numFmtId="177" fontId="70" fillId="38" borderId="0" applyNumberFormat="0" applyBorder="0" applyAlignment="0" applyProtection="0"/>
    <xf numFmtId="0" fontId="70" fillId="38" borderId="0" applyNumberFormat="0" applyBorder="0" applyAlignment="0" applyProtection="0"/>
    <xf numFmtId="177" fontId="70" fillId="38" borderId="0" applyNumberFormat="0" applyBorder="0" applyAlignment="0" applyProtection="0"/>
    <xf numFmtId="177" fontId="70" fillId="38" borderId="0" applyNumberFormat="0" applyBorder="0" applyAlignment="0" applyProtection="0"/>
    <xf numFmtId="177" fontId="70" fillId="38" borderId="0" applyNumberFormat="0" applyBorder="0" applyAlignment="0" applyProtection="0"/>
    <xf numFmtId="177" fontId="70" fillId="38" borderId="0" applyNumberFormat="0" applyBorder="0" applyAlignment="0" applyProtection="0"/>
    <xf numFmtId="177" fontId="70" fillId="38" borderId="0" applyNumberFormat="0" applyBorder="0" applyAlignment="0" applyProtection="0"/>
    <xf numFmtId="177" fontId="70" fillId="38" borderId="0" applyNumberFormat="0" applyBorder="0" applyAlignment="0" applyProtection="0"/>
    <xf numFmtId="177" fontId="70" fillId="39" borderId="0" applyNumberFormat="0" applyBorder="0" applyAlignment="0" applyProtection="0"/>
    <xf numFmtId="177" fontId="70" fillId="39" borderId="0" applyNumberFormat="0" applyBorder="0" applyAlignment="0" applyProtection="0"/>
    <xf numFmtId="177" fontId="70" fillId="39" borderId="0" applyNumberFormat="0" applyBorder="0" applyAlignment="0" applyProtection="0"/>
    <xf numFmtId="177" fontId="70" fillId="39" borderId="0" applyNumberFormat="0" applyBorder="0" applyAlignment="0" applyProtection="0"/>
    <xf numFmtId="177" fontId="70" fillId="39" borderId="0" applyNumberFormat="0" applyBorder="0" applyAlignment="0" applyProtection="0"/>
    <xf numFmtId="177" fontId="70" fillId="39" borderId="0" applyNumberFormat="0" applyBorder="0" applyAlignment="0" applyProtection="0"/>
    <xf numFmtId="177" fontId="70" fillId="39" borderId="0" applyNumberFormat="0" applyBorder="0" applyAlignment="0" applyProtection="0"/>
    <xf numFmtId="0" fontId="1" fillId="23" borderId="0" applyNumberFormat="0" applyBorder="0" applyAlignment="0" applyProtection="0"/>
    <xf numFmtId="177" fontId="70" fillId="39" borderId="0" applyNumberFormat="0" applyBorder="0" applyAlignment="0" applyProtection="0"/>
    <xf numFmtId="0" fontId="70" fillId="39" borderId="0" applyNumberFormat="0" applyBorder="0" applyAlignment="0" applyProtection="0"/>
    <xf numFmtId="177" fontId="70" fillId="39" borderId="0" applyNumberFormat="0" applyBorder="0" applyAlignment="0" applyProtection="0"/>
    <xf numFmtId="177" fontId="70" fillId="39" borderId="0" applyNumberFormat="0" applyBorder="0" applyAlignment="0" applyProtection="0"/>
    <xf numFmtId="177" fontId="70" fillId="39" borderId="0" applyNumberFormat="0" applyBorder="0" applyAlignment="0" applyProtection="0"/>
    <xf numFmtId="177" fontId="70" fillId="39" borderId="0" applyNumberFormat="0" applyBorder="0" applyAlignment="0" applyProtection="0"/>
    <xf numFmtId="177" fontId="70" fillId="39" borderId="0" applyNumberFormat="0" applyBorder="0" applyAlignment="0" applyProtection="0"/>
    <xf numFmtId="177" fontId="70" fillId="39" borderId="0" applyNumberFormat="0" applyBorder="0" applyAlignment="0" applyProtection="0"/>
    <xf numFmtId="177" fontId="70" fillId="40" borderId="0" applyNumberFormat="0" applyBorder="0" applyAlignment="0" applyProtection="0"/>
    <xf numFmtId="177" fontId="70" fillId="40" borderId="0" applyNumberFormat="0" applyBorder="0" applyAlignment="0" applyProtection="0"/>
    <xf numFmtId="177" fontId="70" fillId="40" borderId="0" applyNumberFormat="0" applyBorder="0" applyAlignment="0" applyProtection="0"/>
    <xf numFmtId="177" fontId="70" fillId="40" borderId="0" applyNumberFormat="0" applyBorder="0" applyAlignment="0" applyProtection="0"/>
    <xf numFmtId="177" fontId="70" fillId="40" borderId="0" applyNumberFormat="0" applyBorder="0" applyAlignment="0" applyProtection="0"/>
    <xf numFmtId="177" fontId="70" fillId="40" borderId="0" applyNumberFormat="0" applyBorder="0" applyAlignment="0" applyProtection="0"/>
    <xf numFmtId="177" fontId="70" fillId="40" borderId="0" applyNumberFormat="0" applyBorder="0" applyAlignment="0" applyProtection="0"/>
    <xf numFmtId="0" fontId="1" fillId="27" borderId="0" applyNumberFormat="0" applyBorder="0" applyAlignment="0" applyProtection="0"/>
    <xf numFmtId="177" fontId="70" fillId="40" borderId="0" applyNumberFormat="0" applyBorder="0" applyAlignment="0" applyProtection="0"/>
    <xf numFmtId="0" fontId="70" fillId="40" borderId="0" applyNumberFormat="0" applyBorder="0" applyAlignment="0" applyProtection="0"/>
    <xf numFmtId="177" fontId="70" fillId="40" borderId="0" applyNumberFormat="0" applyBorder="0" applyAlignment="0" applyProtection="0"/>
    <xf numFmtId="177" fontId="70" fillId="40" borderId="0" applyNumberFormat="0" applyBorder="0" applyAlignment="0" applyProtection="0"/>
    <xf numFmtId="177" fontId="70" fillId="40" borderId="0" applyNumberFormat="0" applyBorder="0" applyAlignment="0" applyProtection="0"/>
    <xf numFmtId="177" fontId="70" fillId="40" borderId="0" applyNumberFormat="0" applyBorder="0" applyAlignment="0" applyProtection="0"/>
    <xf numFmtId="177" fontId="70" fillId="40" borderId="0" applyNumberFormat="0" applyBorder="0" applyAlignment="0" applyProtection="0"/>
    <xf numFmtId="177" fontId="70" fillId="40" borderId="0" applyNumberFormat="0" applyBorder="0" applyAlignment="0" applyProtection="0"/>
    <xf numFmtId="177" fontId="70" fillId="41" borderId="0" applyNumberFormat="0" applyBorder="0" applyAlignment="0" applyProtection="0"/>
    <xf numFmtId="177" fontId="70" fillId="41" borderId="0" applyNumberFormat="0" applyBorder="0" applyAlignment="0" applyProtection="0"/>
    <xf numFmtId="177" fontId="70" fillId="41" borderId="0" applyNumberFormat="0" applyBorder="0" applyAlignment="0" applyProtection="0"/>
    <xf numFmtId="177" fontId="70" fillId="41" borderId="0" applyNumberFormat="0" applyBorder="0" applyAlignment="0" applyProtection="0"/>
    <xf numFmtId="177" fontId="70" fillId="41" borderId="0" applyNumberFormat="0" applyBorder="0" applyAlignment="0" applyProtection="0"/>
    <xf numFmtId="177" fontId="70" fillId="41" borderId="0" applyNumberFormat="0" applyBorder="0" applyAlignment="0" applyProtection="0"/>
    <xf numFmtId="177" fontId="70" fillId="41" borderId="0" applyNumberFormat="0" applyBorder="0" applyAlignment="0" applyProtection="0"/>
    <xf numFmtId="0" fontId="1" fillId="31" borderId="0" applyNumberFormat="0" applyBorder="0" applyAlignment="0" applyProtection="0"/>
    <xf numFmtId="177" fontId="70" fillId="41" borderId="0" applyNumberFormat="0" applyBorder="0" applyAlignment="0" applyProtection="0"/>
    <xf numFmtId="0" fontId="70" fillId="41" borderId="0" applyNumberFormat="0" applyBorder="0" applyAlignment="0" applyProtection="0"/>
    <xf numFmtId="177" fontId="70" fillId="41" borderId="0" applyNumberFormat="0" applyBorder="0" applyAlignment="0" applyProtection="0"/>
    <xf numFmtId="177" fontId="70" fillId="41" borderId="0" applyNumberFormat="0" applyBorder="0" applyAlignment="0" applyProtection="0"/>
    <xf numFmtId="177" fontId="70" fillId="41" borderId="0" applyNumberFormat="0" applyBorder="0" applyAlignment="0" applyProtection="0"/>
    <xf numFmtId="177" fontId="70" fillId="41" borderId="0" applyNumberFormat="0" applyBorder="0" applyAlignment="0" applyProtection="0"/>
    <xf numFmtId="177" fontId="70" fillId="41" borderId="0" applyNumberFormat="0" applyBorder="0" applyAlignment="0" applyProtection="0"/>
    <xf numFmtId="177" fontId="7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77" fontId="70" fillId="42" borderId="0" applyNumberFormat="0" applyBorder="0" applyAlignment="0" applyProtection="0"/>
    <xf numFmtId="177" fontId="70" fillId="42" borderId="0" applyNumberFormat="0" applyBorder="0" applyAlignment="0" applyProtection="0"/>
    <xf numFmtId="177" fontId="70" fillId="42" borderId="0" applyNumberFormat="0" applyBorder="0" applyAlignment="0" applyProtection="0"/>
    <xf numFmtId="177" fontId="70" fillId="42" borderId="0" applyNumberFormat="0" applyBorder="0" applyAlignment="0" applyProtection="0"/>
    <xf numFmtId="177" fontId="70" fillId="42" borderId="0" applyNumberFormat="0" applyBorder="0" applyAlignment="0" applyProtection="0"/>
    <xf numFmtId="177" fontId="70" fillId="42" borderId="0" applyNumberFormat="0" applyBorder="0" applyAlignment="0" applyProtection="0"/>
    <xf numFmtId="177" fontId="70" fillId="42" borderId="0" applyNumberFormat="0" applyBorder="0" applyAlignment="0" applyProtection="0"/>
    <xf numFmtId="0" fontId="1" fillId="12" borderId="0" applyNumberFormat="0" applyBorder="0" applyAlignment="0" applyProtection="0"/>
    <xf numFmtId="177" fontId="70" fillId="42" borderId="0" applyNumberFormat="0" applyBorder="0" applyAlignment="0" applyProtection="0"/>
    <xf numFmtId="0" fontId="70" fillId="42" borderId="0" applyNumberFormat="0" applyBorder="0" applyAlignment="0" applyProtection="0"/>
    <xf numFmtId="177" fontId="70" fillId="42" borderId="0" applyNumberFormat="0" applyBorder="0" applyAlignment="0" applyProtection="0"/>
    <xf numFmtId="177" fontId="70" fillId="42" borderId="0" applyNumberFormat="0" applyBorder="0" applyAlignment="0" applyProtection="0"/>
    <xf numFmtId="177" fontId="70" fillId="42" borderId="0" applyNumberFormat="0" applyBorder="0" applyAlignment="0" applyProtection="0"/>
    <xf numFmtId="177" fontId="70" fillId="42" borderId="0" applyNumberFormat="0" applyBorder="0" applyAlignment="0" applyProtection="0"/>
    <xf numFmtId="177" fontId="70" fillId="42" borderId="0" applyNumberFormat="0" applyBorder="0" applyAlignment="0" applyProtection="0"/>
    <xf numFmtId="177" fontId="70" fillId="42" borderId="0" applyNumberFormat="0" applyBorder="0" applyAlignment="0" applyProtection="0"/>
    <xf numFmtId="177" fontId="70" fillId="43" borderId="0" applyNumberFormat="0" applyBorder="0" applyAlignment="0" applyProtection="0"/>
    <xf numFmtId="177" fontId="70" fillId="43" borderId="0" applyNumberFormat="0" applyBorder="0" applyAlignment="0" applyProtection="0"/>
    <xf numFmtId="177" fontId="70" fillId="43" borderId="0" applyNumberFormat="0" applyBorder="0" applyAlignment="0" applyProtection="0"/>
    <xf numFmtId="177" fontId="70" fillId="43" borderId="0" applyNumberFormat="0" applyBorder="0" applyAlignment="0" applyProtection="0"/>
    <xf numFmtId="177" fontId="70" fillId="43" borderId="0" applyNumberFormat="0" applyBorder="0" applyAlignment="0" applyProtection="0"/>
    <xf numFmtId="177" fontId="70" fillId="43" borderId="0" applyNumberFormat="0" applyBorder="0" applyAlignment="0" applyProtection="0"/>
    <xf numFmtId="177" fontId="70" fillId="43" borderId="0" applyNumberFormat="0" applyBorder="0" applyAlignment="0" applyProtection="0"/>
    <xf numFmtId="0" fontId="1" fillId="16" borderId="0" applyNumberFormat="0" applyBorder="0" applyAlignment="0" applyProtection="0"/>
    <xf numFmtId="177" fontId="70" fillId="43" borderId="0" applyNumberFormat="0" applyBorder="0" applyAlignment="0" applyProtection="0"/>
    <xf numFmtId="0" fontId="70" fillId="43" borderId="0" applyNumberFormat="0" applyBorder="0" applyAlignment="0" applyProtection="0"/>
    <xf numFmtId="177" fontId="70" fillId="43" borderId="0" applyNumberFormat="0" applyBorder="0" applyAlignment="0" applyProtection="0"/>
    <xf numFmtId="177" fontId="70" fillId="43" borderId="0" applyNumberFormat="0" applyBorder="0" applyAlignment="0" applyProtection="0"/>
    <xf numFmtId="177" fontId="70" fillId="43" borderId="0" applyNumberFormat="0" applyBorder="0" applyAlignment="0" applyProtection="0"/>
    <xf numFmtId="177" fontId="70" fillId="43" borderId="0" applyNumberFormat="0" applyBorder="0" applyAlignment="0" applyProtection="0"/>
    <xf numFmtId="177" fontId="70" fillId="43" borderId="0" applyNumberFormat="0" applyBorder="0" applyAlignment="0" applyProtection="0"/>
    <xf numFmtId="177" fontId="70" fillId="43" borderId="0" applyNumberFormat="0" applyBorder="0" applyAlignment="0" applyProtection="0"/>
    <xf numFmtId="177" fontId="70" fillId="44" borderId="0" applyNumberFormat="0" applyBorder="0" applyAlignment="0" applyProtection="0"/>
    <xf numFmtId="177" fontId="70" fillId="44" borderId="0" applyNumberFormat="0" applyBorder="0" applyAlignment="0" applyProtection="0"/>
    <xf numFmtId="177" fontId="70" fillId="44" borderId="0" applyNumberFormat="0" applyBorder="0" applyAlignment="0" applyProtection="0"/>
    <xf numFmtId="177" fontId="70" fillId="44" borderId="0" applyNumberFormat="0" applyBorder="0" applyAlignment="0" applyProtection="0"/>
    <xf numFmtId="177" fontId="70" fillId="44" borderId="0" applyNumberFormat="0" applyBorder="0" applyAlignment="0" applyProtection="0"/>
    <xf numFmtId="177" fontId="70" fillId="44" borderId="0" applyNumberFormat="0" applyBorder="0" applyAlignment="0" applyProtection="0"/>
    <xf numFmtId="177" fontId="70" fillId="44" borderId="0" applyNumberFormat="0" applyBorder="0" applyAlignment="0" applyProtection="0"/>
    <xf numFmtId="0" fontId="1" fillId="20" borderId="0" applyNumberFormat="0" applyBorder="0" applyAlignment="0" applyProtection="0"/>
    <xf numFmtId="177" fontId="70" fillId="44" borderId="0" applyNumberFormat="0" applyBorder="0" applyAlignment="0" applyProtection="0"/>
    <xf numFmtId="0" fontId="70" fillId="44" borderId="0" applyNumberFormat="0" applyBorder="0" applyAlignment="0" applyProtection="0"/>
    <xf numFmtId="177" fontId="70" fillId="44" borderId="0" applyNumberFormat="0" applyBorder="0" applyAlignment="0" applyProtection="0"/>
    <xf numFmtId="177" fontId="70" fillId="44" borderId="0" applyNumberFormat="0" applyBorder="0" applyAlignment="0" applyProtection="0"/>
    <xf numFmtId="177" fontId="70" fillId="44" borderId="0" applyNumberFormat="0" applyBorder="0" applyAlignment="0" applyProtection="0"/>
    <xf numFmtId="177" fontId="70" fillId="44" borderId="0" applyNumberFormat="0" applyBorder="0" applyAlignment="0" applyProtection="0"/>
    <xf numFmtId="177" fontId="70" fillId="44" borderId="0" applyNumberFormat="0" applyBorder="0" applyAlignment="0" applyProtection="0"/>
    <xf numFmtId="177" fontId="70" fillId="44" borderId="0" applyNumberFormat="0" applyBorder="0" applyAlignment="0" applyProtection="0"/>
    <xf numFmtId="177" fontId="70" fillId="39" borderId="0" applyNumberFormat="0" applyBorder="0" applyAlignment="0" applyProtection="0"/>
    <xf numFmtId="177" fontId="70" fillId="39" borderId="0" applyNumberFormat="0" applyBorder="0" applyAlignment="0" applyProtection="0"/>
    <xf numFmtId="177" fontId="70" fillId="39" borderId="0" applyNumberFormat="0" applyBorder="0" applyAlignment="0" applyProtection="0"/>
    <xf numFmtId="177" fontId="70" fillId="39" borderId="0" applyNumberFormat="0" applyBorder="0" applyAlignment="0" applyProtection="0"/>
    <xf numFmtId="177" fontId="70" fillId="39" borderId="0" applyNumberFormat="0" applyBorder="0" applyAlignment="0" applyProtection="0"/>
    <xf numFmtId="177" fontId="70" fillId="39" borderId="0" applyNumberFormat="0" applyBorder="0" applyAlignment="0" applyProtection="0"/>
    <xf numFmtId="177" fontId="70" fillId="39" borderId="0" applyNumberFormat="0" applyBorder="0" applyAlignment="0" applyProtection="0"/>
    <xf numFmtId="0" fontId="1" fillId="24" borderId="0" applyNumberFormat="0" applyBorder="0" applyAlignment="0" applyProtection="0"/>
    <xf numFmtId="177" fontId="70" fillId="39" borderId="0" applyNumberFormat="0" applyBorder="0" applyAlignment="0" applyProtection="0"/>
    <xf numFmtId="0" fontId="70" fillId="39" borderId="0" applyNumberFormat="0" applyBorder="0" applyAlignment="0" applyProtection="0"/>
    <xf numFmtId="177" fontId="70" fillId="39" borderId="0" applyNumberFormat="0" applyBorder="0" applyAlignment="0" applyProtection="0"/>
    <xf numFmtId="177" fontId="70" fillId="39" borderId="0" applyNumberFormat="0" applyBorder="0" applyAlignment="0" applyProtection="0"/>
    <xf numFmtId="177" fontId="70" fillId="39" borderId="0" applyNumberFormat="0" applyBorder="0" applyAlignment="0" applyProtection="0"/>
    <xf numFmtId="177" fontId="70" fillId="39" borderId="0" applyNumberFormat="0" applyBorder="0" applyAlignment="0" applyProtection="0"/>
    <xf numFmtId="177" fontId="70" fillId="39" borderId="0" applyNumberFormat="0" applyBorder="0" applyAlignment="0" applyProtection="0"/>
    <xf numFmtId="177" fontId="70" fillId="39" borderId="0" applyNumberFormat="0" applyBorder="0" applyAlignment="0" applyProtection="0"/>
    <xf numFmtId="177" fontId="70" fillId="42" borderId="0" applyNumberFormat="0" applyBorder="0" applyAlignment="0" applyProtection="0"/>
    <xf numFmtId="177" fontId="70" fillId="42" borderId="0" applyNumberFormat="0" applyBorder="0" applyAlignment="0" applyProtection="0"/>
    <xf numFmtId="177" fontId="70" fillId="42" borderId="0" applyNumberFormat="0" applyBorder="0" applyAlignment="0" applyProtection="0"/>
    <xf numFmtId="177" fontId="70" fillId="42" borderId="0" applyNumberFormat="0" applyBorder="0" applyAlignment="0" applyProtection="0"/>
    <xf numFmtId="177" fontId="70" fillId="42" borderId="0" applyNumberFormat="0" applyBorder="0" applyAlignment="0" applyProtection="0"/>
    <xf numFmtId="177" fontId="70" fillId="42" borderId="0" applyNumberFormat="0" applyBorder="0" applyAlignment="0" applyProtection="0"/>
    <xf numFmtId="177" fontId="70" fillId="42" borderId="0" applyNumberFormat="0" applyBorder="0" applyAlignment="0" applyProtection="0"/>
    <xf numFmtId="0" fontId="1" fillId="28" borderId="0" applyNumberFormat="0" applyBorder="0" applyAlignment="0" applyProtection="0"/>
    <xf numFmtId="177" fontId="70" fillId="42" borderId="0" applyNumberFormat="0" applyBorder="0" applyAlignment="0" applyProtection="0"/>
    <xf numFmtId="0" fontId="70" fillId="42" borderId="0" applyNumberFormat="0" applyBorder="0" applyAlignment="0" applyProtection="0"/>
    <xf numFmtId="177" fontId="70" fillId="42" borderId="0" applyNumberFormat="0" applyBorder="0" applyAlignment="0" applyProtection="0"/>
    <xf numFmtId="177" fontId="70" fillId="42" borderId="0" applyNumberFormat="0" applyBorder="0" applyAlignment="0" applyProtection="0"/>
    <xf numFmtId="177" fontId="70" fillId="42" borderId="0" applyNumberFormat="0" applyBorder="0" applyAlignment="0" applyProtection="0"/>
    <xf numFmtId="177" fontId="70" fillId="42" borderId="0" applyNumberFormat="0" applyBorder="0" applyAlignment="0" applyProtection="0"/>
    <xf numFmtId="177" fontId="70" fillId="42" borderId="0" applyNumberFormat="0" applyBorder="0" applyAlignment="0" applyProtection="0"/>
    <xf numFmtId="177" fontId="70" fillId="42" borderId="0" applyNumberFormat="0" applyBorder="0" applyAlignment="0" applyProtection="0"/>
    <xf numFmtId="177" fontId="70" fillId="45" borderId="0" applyNumberFormat="0" applyBorder="0" applyAlignment="0" applyProtection="0"/>
    <xf numFmtId="177" fontId="70" fillId="45" borderId="0" applyNumberFormat="0" applyBorder="0" applyAlignment="0" applyProtection="0"/>
    <xf numFmtId="177" fontId="70" fillId="45" borderId="0" applyNumberFormat="0" applyBorder="0" applyAlignment="0" applyProtection="0"/>
    <xf numFmtId="177" fontId="70" fillId="45" borderId="0" applyNumberFormat="0" applyBorder="0" applyAlignment="0" applyProtection="0"/>
    <xf numFmtId="177" fontId="70" fillId="45" borderId="0" applyNumberFormat="0" applyBorder="0" applyAlignment="0" applyProtection="0"/>
    <xf numFmtId="177" fontId="70" fillId="45" borderId="0" applyNumberFormat="0" applyBorder="0" applyAlignment="0" applyProtection="0"/>
    <xf numFmtId="177" fontId="70" fillId="45" borderId="0" applyNumberFormat="0" applyBorder="0" applyAlignment="0" applyProtection="0"/>
    <xf numFmtId="0" fontId="1" fillId="32" borderId="0" applyNumberFormat="0" applyBorder="0" applyAlignment="0" applyProtection="0"/>
    <xf numFmtId="177" fontId="70" fillId="45" borderId="0" applyNumberFormat="0" applyBorder="0" applyAlignment="0" applyProtection="0"/>
    <xf numFmtId="0" fontId="70" fillId="45" borderId="0" applyNumberFormat="0" applyBorder="0" applyAlignment="0" applyProtection="0"/>
    <xf numFmtId="177" fontId="70" fillId="45" borderId="0" applyNumberFormat="0" applyBorder="0" applyAlignment="0" applyProtection="0"/>
    <xf numFmtId="177" fontId="70" fillId="45" borderId="0" applyNumberFormat="0" applyBorder="0" applyAlignment="0" applyProtection="0"/>
    <xf numFmtId="177" fontId="70" fillId="45" borderId="0" applyNumberFormat="0" applyBorder="0" applyAlignment="0" applyProtection="0"/>
    <xf numFmtId="177" fontId="70" fillId="45" borderId="0" applyNumberFormat="0" applyBorder="0" applyAlignment="0" applyProtection="0"/>
    <xf numFmtId="177" fontId="70" fillId="45" borderId="0" applyNumberFormat="0" applyBorder="0" applyAlignment="0" applyProtection="0"/>
    <xf numFmtId="177" fontId="70" fillId="4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77" fontId="72" fillId="46" borderId="0" applyNumberFormat="0" applyBorder="0" applyAlignment="0" applyProtection="0"/>
    <xf numFmtId="177" fontId="72" fillId="46" borderId="0" applyNumberFormat="0" applyBorder="0" applyAlignment="0" applyProtection="0"/>
    <xf numFmtId="177" fontId="72" fillId="46" borderId="0" applyNumberFormat="0" applyBorder="0" applyAlignment="0" applyProtection="0"/>
    <xf numFmtId="177" fontId="72" fillId="46" borderId="0" applyNumberFormat="0" applyBorder="0" applyAlignment="0" applyProtection="0"/>
    <xf numFmtId="177" fontId="72" fillId="46" borderId="0" applyNumberFormat="0" applyBorder="0" applyAlignment="0" applyProtection="0"/>
    <xf numFmtId="177" fontId="72" fillId="46" borderId="0" applyNumberFormat="0" applyBorder="0" applyAlignment="0" applyProtection="0"/>
    <xf numFmtId="177" fontId="72" fillId="46" borderId="0" applyNumberFormat="0" applyBorder="0" applyAlignment="0" applyProtection="0"/>
    <xf numFmtId="177" fontId="72" fillId="46" borderId="0" applyNumberFormat="0" applyBorder="0" applyAlignment="0" applyProtection="0"/>
    <xf numFmtId="177" fontId="72" fillId="46" borderId="0" applyNumberFormat="0" applyBorder="0" applyAlignment="0" applyProtection="0"/>
    <xf numFmtId="177" fontId="72" fillId="46" borderId="0" applyNumberFormat="0" applyBorder="0" applyAlignment="0" applyProtection="0"/>
    <xf numFmtId="177" fontId="72" fillId="46" borderId="0" applyNumberFormat="0" applyBorder="0" applyAlignment="0" applyProtection="0"/>
    <xf numFmtId="177" fontId="72" fillId="46" borderId="0" applyNumberFormat="0" applyBorder="0" applyAlignment="0" applyProtection="0"/>
    <xf numFmtId="177" fontId="72" fillId="46" borderId="0" applyNumberFormat="0" applyBorder="0" applyAlignment="0" applyProtection="0"/>
    <xf numFmtId="177" fontId="72" fillId="46" borderId="0" applyNumberFormat="0" applyBorder="0" applyAlignment="0" applyProtection="0"/>
    <xf numFmtId="177" fontId="72" fillId="43" borderId="0" applyNumberFormat="0" applyBorder="0" applyAlignment="0" applyProtection="0"/>
    <xf numFmtId="177" fontId="72" fillId="43" borderId="0" applyNumberFormat="0" applyBorder="0" applyAlignment="0" applyProtection="0"/>
    <xf numFmtId="177" fontId="72" fillId="43" borderId="0" applyNumberFormat="0" applyBorder="0" applyAlignment="0" applyProtection="0"/>
    <xf numFmtId="177" fontId="72" fillId="43" borderId="0" applyNumberFormat="0" applyBorder="0" applyAlignment="0" applyProtection="0"/>
    <xf numFmtId="177" fontId="72" fillId="43" borderId="0" applyNumberFormat="0" applyBorder="0" applyAlignment="0" applyProtection="0"/>
    <xf numFmtId="177" fontId="72" fillId="43" borderId="0" applyNumberFormat="0" applyBorder="0" applyAlignment="0" applyProtection="0"/>
    <xf numFmtId="177" fontId="72" fillId="43" borderId="0" applyNumberFormat="0" applyBorder="0" applyAlignment="0" applyProtection="0"/>
    <xf numFmtId="177" fontId="72" fillId="43" borderId="0" applyNumberFormat="0" applyBorder="0" applyAlignment="0" applyProtection="0"/>
    <xf numFmtId="177" fontId="72" fillId="43" borderId="0" applyNumberFormat="0" applyBorder="0" applyAlignment="0" applyProtection="0"/>
    <xf numFmtId="177" fontId="72" fillId="43" borderId="0" applyNumberFormat="0" applyBorder="0" applyAlignment="0" applyProtection="0"/>
    <xf numFmtId="177" fontId="72" fillId="43" borderId="0" applyNumberFormat="0" applyBorder="0" applyAlignment="0" applyProtection="0"/>
    <xf numFmtId="177" fontId="72" fillId="43" borderId="0" applyNumberFormat="0" applyBorder="0" applyAlignment="0" applyProtection="0"/>
    <xf numFmtId="177" fontId="72" fillId="43" borderId="0" applyNumberFormat="0" applyBorder="0" applyAlignment="0" applyProtection="0"/>
    <xf numFmtId="177" fontId="72" fillId="43" borderId="0" applyNumberFormat="0" applyBorder="0" applyAlignment="0" applyProtection="0"/>
    <xf numFmtId="177" fontId="72" fillId="44" borderId="0" applyNumberFormat="0" applyBorder="0" applyAlignment="0" applyProtection="0"/>
    <xf numFmtId="177" fontId="72" fillId="44" borderId="0" applyNumberFormat="0" applyBorder="0" applyAlignment="0" applyProtection="0"/>
    <xf numFmtId="177" fontId="72" fillId="44" borderId="0" applyNumberFormat="0" applyBorder="0" applyAlignment="0" applyProtection="0"/>
    <xf numFmtId="177" fontId="72" fillId="44" borderId="0" applyNumberFormat="0" applyBorder="0" applyAlignment="0" applyProtection="0"/>
    <xf numFmtId="177" fontId="72" fillId="44" borderId="0" applyNumberFormat="0" applyBorder="0" applyAlignment="0" applyProtection="0"/>
    <xf numFmtId="177" fontId="72" fillId="44" borderId="0" applyNumberFormat="0" applyBorder="0" applyAlignment="0" applyProtection="0"/>
    <xf numFmtId="177" fontId="72" fillId="44" borderId="0" applyNumberFormat="0" applyBorder="0" applyAlignment="0" applyProtection="0"/>
    <xf numFmtId="177" fontId="72" fillId="44" borderId="0" applyNumberFormat="0" applyBorder="0" applyAlignment="0" applyProtection="0"/>
    <xf numFmtId="177" fontId="72" fillId="44" borderId="0" applyNumberFormat="0" applyBorder="0" applyAlignment="0" applyProtection="0"/>
    <xf numFmtId="177" fontId="72" fillId="44" borderId="0" applyNumberFormat="0" applyBorder="0" applyAlignment="0" applyProtection="0"/>
    <xf numFmtId="177" fontId="72" fillId="44" borderId="0" applyNumberFormat="0" applyBorder="0" applyAlignment="0" applyProtection="0"/>
    <xf numFmtId="177" fontId="72" fillId="44" borderId="0" applyNumberFormat="0" applyBorder="0" applyAlignment="0" applyProtection="0"/>
    <xf numFmtId="177" fontId="72" fillId="44" borderId="0" applyNumberFormat="0" applyBorder="0" applyAlignment="0" applyProtection="0"/>
    <xf numFmtId="177" fontId="72" fillId="44" borderId="0" applyNumberFormat="0" applyBorder="0" applyAlignment="0" applyProtection="0"/>
    <xf numFmtId="177" fontId="72" fillId="47" borderId="0" applyNumberFormat="0" applyBorder="0" applyAlignment="0" applyProtection="0"/>
    <xf numFmtId="177" fontId="72" fillId="47" borderId="0" applyNumberFormat="0" applyBorder="0" applyAlignment="0" applyProtection="0"/>
    <xf numFmtId="177" fontId="72" fillId="47" borderId="0" applyNumberFormat="0" applyBorder="0" applyAlignment="0" applyProtection="0"/>
    <xf numFmtId="177" fontId="72" fillId="47" borderId="0" applyNumberFormat="0" applyBorder="0" applyAlignment="0" applyProtection="0"/>
    <xf numFmtId="177" fontId="72" fillId="47" borderId="0" applyNumberFormat="0" applyBorder="0" applyAlignment="0" applyProtection="0"/>
    <xf numFmtId="177" fontId="72" fillId="47" borderId="0" applyNumberFormat="0" applyBorder="0" applyAlignment="0" applyProtection="0"/>
    <xf numFmtId="177" fontId="72" fillId="47" borderId="0" applyNumberFormat="0" applyBorder="0" applyAlignment="0" applyProtection="0"/>
    <xf numFmtId="177" fontId="72" fillId="47" borderId="0" applyNumberFormat="0" applyBorder="0" applyAlignment="0" applyProtection="0"/>
    <xf numFmtId="177" fontId="72" fillId="47" borderId="0" applyNumberFormat="0" applyBorder="0" applyAlignment="0" applyProtection="0"/>
    <xf numFmtId="177" fontId="72" fillId="47" borderId="0" applyNumberFormat="0" applyBorder="0" applyAlignment="0" applyProtection="0"/>
    <xf numFmtId="177" fontId="72" fillId="47" borderId="0" applyNumberFormat="0" applyBorder="0" applyAlignment="0" applyProtection="0"/>
    <xf numFmtId="177" fontId="72" fillId="47" borderId="0" applyNumberFormat="0" applyBorder="0" applyAlignment="0" applyProtection="0"/>
    <xf numFmtId="177" fontId="72" fillId="47" borderId="0" applyNumberFormat="0" applyBorder="0" applyAlignment="0" applyProtection="0"/>
    <xf numFmtId="177" fontId="72" fillId="47" borderId="0" applyNumberFormat="0" applyBorder="0" applyAlignment="0" applyProtection="0"/>
    <xf numFmtId="177" fontId="72" fillId="48" borderId="0" applyNumberFormat="0" applyBorder="0" applyAlignment="0" applyProtection="0"/>
    <xf numFmtId="177" fontId="72" fillId="48" borderId="0" applyNumberFormat="0" applyBorder="0" applyAlignment="0" applyProtection="0"/>
    <xf numFmtId="177" fontId="72" fillId="48" borderId="0" applyNumberFormat="0" applyBorder="0" applyAlignment="0" applyProtection="0"/>
    <xf numFmtId="177" fontId="72" fillId="48" borderId="0" applyNumberFormat="0" applyBorder="0" applyAlignment="0" applyProtection="0"/>
    <xf numFmtId="177" fontId="72" fillId="48" borderId="0" applyNumberFormat="0" applyBorder="0" applyAlignment="0" applyProtection="0"/>
    <xf numFmtId="177" fontId="72" fillId="48" borderId="0" applyNumberFormat="0" applyBorder="0" applyAlignment="0" applyProtection="0"/>
    <xf numFmtId="177" fontId="72" fillId="48" borderId="0" applyNumberFormat="0" applyBorder="0" applyAlignment="0" applyProtection="0"/>
    <xf numFmtId="177" fontId="72" fillId="48" borderId="0" applyNumberFormat="0" applyBorder="0" applyAlignment="0" applyProtection="0"/>
    <xf numFmtId="177" fontId="72" fillId="48" borderId="0" applyNumberFormat="0" applyBorder="0" applyAlignment="0" applyProtection="0"/>
    <xf numFmtId="177" fontId="72" fillId="48" borderId="0" applyNumberFormat="0" applyBorder="0" applyAlignment="0" applyProtection="0"/>
    <xf numFmtId="177" fontId="72" fillId="48" borderId="0" applyNumberFormat="0" applyBorder="0" applyAlignment="0" applyProtection="0"/>
    <xf numFmtId="177" fontId="72" fillId="48" borderId="0" applyNumberFormat="0" applyBorder="0" applyAlignment="0" applyProtection="0"/>
    <xf numFmtId="177" fontId="72" fillId="48" borderId="0" applyNumberFormat="0" applyBorder="0" applyAlignment="0" applyProtection="0"/>
    <xf numFmtId="177" fontId="72" fillId="48" borderId="0" applyNumberFormat="0" applyBorder="0" applyAlignment="0" applyProtection="0"/>
    <xf numFmtId="177" fontId="72" fillId="49" borderId="0" applyNumberFormat="0" applyBorder="0" applyAlignment="0" applyProtection="0"/>
    <xf numFmtId="177" fontId="72" fillId="49" borderId="0" applyNumberFormat="0" applyBorder="0" applyAlignment="0" applyProtection="0"/>
    <xf numFmtId="177" fontId="72" fillId="49" borderId="0" applyNumberFormat="0" applyBorder="0" applyAlignment="0" applyProtection="0"/>
    <xf numFmtId="177" fontId="72" fillId="49" borderId="0" applyNumberFormat="0" applyBorder="0" applyAlignment="0" applyProtection="0"/>
    <xf numFmtId="177" fontId="72" fillId="49" borderId="0" applyNumberFormat="0" applyBorder="0" applyAlignment="0" applyProtection="0"/>
    <xf numFmtId="177" fontId="72" fillId="49" borderId="0" applyNumberFormat="0" applyBorder="0" applyAlignment="0" applyProtection="0"/>
    <xf numFmtId="177" fontId="72" fillId="49" borderId="0" applyNumberFormat="0" applyBorder="0" applyAlignment="0" applyProtection="0"/>
    <xf numFmtId="177" fontId="72" fillId="49" borderId="0" applyNumberFormat="0" applyBorder="0" applyAlignment="0" applyProtection="0"/>
    <xf numFmtId="177" fontId="72" fillId="49" borderId="0" applyNumberFormat="0" applyBorder="0" applyAlignment="0" applyProtection="0"/>
    <xf numFmtId="177" fontId="72" fillId="49" borderId="0" applyNumberFormat="0" applyBorder="0" applyAlignment="0" applyProtection="0"/>
    <xf numFmtId="177" fontId="72" fillId="49" borderId="0" applyNumberFormat="0" applyBorder="0" applyAlignment="0" applyProtection="0"/>
    <xf numFmtId="177" fontId="72" fillId="49" borderId="0" applyNumberFormat="0" applyBorder="0" applyAlignment="0" applyProtection="0"/>
    <xf numFmtId="177" fontId="72" fillId="49" borderId="0" applyNumberFormat="0" applyBorder="0" applyAlignment="0" applyProtection="0"/>
    <xf numFmtId="177" fontId="72" fillId="49" borderId="0" applyNumberFormat="0" applyBorder="0" applyAlignment="0" applyProtection="0"/>
    <xf numFmtId="177" fontId="72" fillId="50" borderId="0" applyNumberFormat="0" applyBorder="0" applyAlignment="0" applyProtection="0"/>
    <xf numFmtId="177" fontId="72" fillId="50" borderId="0" applyNumberFormat="0" applyBorder="0" applyAlignment="0" applyProtection="0"/>
    <xf numFmtId="177" fontId="72" fillId="50" borderId="0" applyNumberFormat="0" applyBorder="0" applyAlignment="0" applyProtection="0"/>
    <xf numFmtId="177" fontId="72" fillId="50" borderId="0" applyNumberFormat="0" applyBorder="0" applyAlignment="0" applyProtection="0"/>
    <xf numFmtId="177" fontId="72" fillId="50" borderId="0" applyNumberFormat="0" applyBorder="0" applyAlignment="0" applyProtection="0"/>
    <xf numFmtId="177" fontId="72" fillId="50" borderId="0" applyNumberFormat="0" applyBorder="0" applyAlignment="0" applyProtection="0"/>
    <xf numFmtId="177" fontId="72" fillId="50" borderId="0" applyNumberFormat="0" applyBorder="0" applyAlignment="0" applyProtection="0"/>
    <xf numFmtId="177" fontId="72" fillId="50" borderId="0" applyNumberFormat="0" applyBorder="0" applyAlignment="0" applyProtection="0"/>
    <xf numFmtId="177" fontId="72" fillId="50" borderId="0" applyNumberFormat="0" applyBorder="0" applyAlignment="0" applyProtection="0"/>
    <xf numFmtId="177" fontId="72" fillId="50" borderId="0" applyNumberFormat="0" applyBorder="0" applyAlignment="0" applyProtection="0"/>
    <xf numFmtId="177" fontId="72" fillId="50" borderId="0" applyNumberFormat="0" applyBorder="0" applyAlignment="0" applyProtection="0"/>
    <xf numFmtId="177" fontId="72" fillId="50" borderId="0" applyNumberFormat="0" applyBorder="0" applyAlignment="0" applyProtection="0"/>
    <xf numFmtId="177" fontId="72" fillId="50" borderId="0" applyNumberFormat="0" applyBorder="0" applyAlignment="0" applyProtection="0"/>
    <xf numFmtId="177" fontId="72" fillId="50" borderId="0" applyNumberFormat="0" applyBorder="0" applyAlignment="0" applyProtection="0"/>
    <xf numFmtId="177" fontId="72" fillId="51" borderId="0" applyNumberFormat="0" applyBorder="0" applyAlignment="0" applyProtection="0"/>
    <xf numFmtId="177" fontId="72" fillId="51" borderId="0" applyNumberFormat="0" applyBorder="0" applyAlignment="0" applyProtection="0"/>
    <xf numFmtId="177" fontId="72" fillId="51" borderId="0" applyNumberFormat="0" applyBorder="0" applyAlignment="0" applyProtection="0"/>
    <xf numFmtId="177" fontId="72" fillId="51" borderId="0" applyNumberFormat="0" applyBorder="0" applyAlignment="0" applyProtection="0"/>
    <xf numFmtId="177" fontId="72" fillId="51" borderId="0" applyNumberFormat="0" applyBorder="0" applyAlignment="0" applyProtection="0"/>
    <xf numFmtId="177" fontId="72" fillId="51" borderId="0" applyNumberFormat="0" applyBorder="0" applyAlignment="0" applyProtection="0"/>
    <xf numFmtId="177" fontId="72" fillId="51" borderId="0" applyNumberFormat="0" applyBorder="0" applyAlignment="0" applyProtection="0"/>
    <xf numFmtId="177" fontId="72" fillId="51" borderId="0" applyNumberFormat="0" applyBorder="0" applyAlignment="0" applyProtection="0"/>
    <xf numFmtId="177" fontId="72" fillId="51" borderId="0" applyNumberFormat="0" applyBorder="0" applyAlignment="0" applyProtection="0"/>
    <xf numFmtId="177" fontId="72" fillId="51" borderId="0" applyNumberFormat="0" applyBorder="0" applyAlignment="0" applyProtection="0"/>
    <xf numFmtId="177" fontId="72" fillId="51" borderId="0" applyNumberFormat="0" applyBorder="0" applyAlignment="0" applyProtection="0"/>
    <xf numFmtId="177" fontId="72" fillId="51" borderId="0" applyNumberFormat="0" applyBorder="0" applyAlignment="0" applyProtection="0"/>
    <xf numFmtId="177" fontId="72" fillId="51" borderId="0" applyNumberFormat="0" applyBorder="0" applyAlignment="0" applyProtection="0"/>
    <xf numFmtId="177" fontId="72" fillId="51" borderId="0" applyNumberFormat="0" applyBorder="0" applyAlignment="0" applyProtection="0"/>
    <xf numFmtId="177" fontId="72" fillId="52" borderId="0" applyNumberFormat="0" applyBorder="0" applyAlignment="0" applyProtection="0"/>
    <xf numFmtId="177" fontId="72" fillId="52" borderId="0" applyNumberFormat="0" applyBorder="0" applyAlignment="0" applyProtection="0"/>
    <xf numFmtId="177" fontId="72" fillId="52" borderId="0" applyNumberFormat="0" applyBorder="0" applyAlignment="0" applyProtection="0"/>
    <xf numFmtId="177" fontId="72" fillId="52" borderId="0" applyNumberFormat="0" applyBorder="0" applyAlignment="0" applyProtection="0"/>
    <xf numFmtId="177" fontId="72" fillId="52" borderId="0" applyNumberFormat="0" applyBorder="0" applyAlignment="0" applyProtection="0"/>
    <xf numFmtId="177" fontId="72" fillId="52" borderId="0" applyNumberFormat="0" applyBorder="0" applyAlignment="0" applyProtection="0"/>
    <xf numFmtId="177" fontId="72" fillId="52" borderId="0" applyNumberFormat="0" applyBorder="0" applyAlignment="0" applyProtection="0"/>
    <xf numFmtId="177" fontId="72" fillId="52" borderId="0" applyNumberFormat="0" applyBorder="0" applyAlignment="0" applyProtection="0"/>
    <xf numFmtId="177" fontId="72" fillId="52" borderId="0" applyNumberFormat="0" applyBorder="0" applyAlignment="0" applyProtection="0"/>
    <xf numFmtId="177" fontId="72" fillId="52" borderId="0" applyNumberFormat="0" applyBorder="0" applyAlignment="0" applyProtection="0"/>
    <xf numFmtId="177" fontId="72" fillId="52" borderId="0" applyNumberFormat="0" applyBorder="0" applyAlignment="0" applyProtection="0"/>
    <xf numFmtId="177" fontId="72" fillId="52" borderId="0" applyNumberFormat="0" applyBorder="0" applyAlignment="0" applyProtection="0"/>
    <xf numFmtId="177" fontId="72" fillId="52" borderId="0" applyNumberFormat="0" applyBorder="0" applyAlignment="0" applyProtection="0"/>
    <xf numFmtId="177" fontId="72" fillId="52" borderId="0" applyNumberFormat="0" applyBorder="0" applyAlignment="0" applyProtection="0"/>
    <xf numFmtId="177" fontId="72" fillId="47" borderId="0" applyNumberFormat="0" applyBorder="0" applyAlignment="0" applyProtection="0"/>
    <xf numFmtId="177" fontId="72" fillId="47" borderId="0" applyNumberFormat="0" applyBorder="0" applyAlignment="0" applyProtection="0"/>
    <xf numFmtId="177" fontId="72" fillId="47" borderId="0" applyNumberFormat="0" applyBorder="0" applyAlignment="0" applyProtection="0"/>
    <xf numFmtId="177" fontId="72" fillId="47" borderId="0" applyNumberFormat="0" applyBorder="0" applyAlignment="0" applyProtection="0"/>
    <xf numFmtId="177" fontId="72" fillId="47" borderId="0" applyNumberFormat="0" applyBorder="0" applyAlignment="0" applyProtection="0"/>
    <xf numFmtId="177" fontId="72" fillId="47" borderId="0" applyNumberFormat="0" applyBorder="0" applyAlignment="0" applyProtection="0"/>
    <xf numFmtId="177" fontId="72" fillId="47" borderId="0" applyNumberFormat="0" applyBorder="0" applyAlignment="0" applyProtection="0"/>
    <xf numFmtId="177" fontId="72" fillId="47" borderId="0" applyNumberFormat="0" applyBorder="0" applyAlignment="0" applyProtection="0"/>
    <xf numFmtId="177" fontId="72" fillId="47" borderId="0" applyNumberFormat="0" applyBorder="0" applyAlignment="0" applyProtection="0"/>
    <xf numFmtId="177" fontId="72" fillId="47" borderId="0" applyNumberFormat="0" applyBorder="0" applyAlignment="0" applyProtection="0"/>
    <xf numFmtId="177" fontId="72" fillId="47" borderId="0" applyNumberFormat="0" applyBorder="0" applyAlignment="0" applyProtection="0"/>
    <xf numFmtId="177" fontId="72" fillId="47" borderId="0" applyNumberFormat="0" applyBorder="0" applyAlignment="0" applyProtection="0"/>
    <xf numFmtId="177" fontId="72" fillId="47" borderId="0" applyNumberFormat="0" applyBorder="0" applyAlignment="0" applyProtection="0"/>
    <xf numFmtId="177" fontId="72" fillId="47" borderId="0" applyNumberFormat="0" applyBorder="0" applyAlignment="0" applyProtection="0"/>
    <xf numFmtId="177" fontId="72" fillId="48" borderId="0" applyNumberFormat="0" applyBorder="0" applyAlignment="0" applyProtection="0"/>
    <xf numFmtId="177" fontId="72" fillId="48" borderId="0" applyNumberFormat="0" applyBorder="0" applyAlignment="0" applyProtection="0"/>
    <xf numFmtId="177" fontId="72" fillId="48" borderId="0" applyNumberFormat="0" applyBorder="0" applyAlignment="0" applyProtection="0"/>
    <xf numFmtId="177" fontId="72" fillId="48" borderId="0" applyNumberFormat="0" applyBorder="0" applyAlignment="0" applyProtection="0"/>
    <xf numFmtId="177" fontId="72" fillId="48" borderId="0" applyNumberFormat="0" applyBorder="0" applyAlignment="0" applyProtection="0"/>
    <xf numFmtId="177" fontId="72" fillId="48" borderId="0" applyNumberFormat="0" applyBorder="0" applyAlignment="0" applyProtection="0"/>
    <xf numFmtId="177" fontId="72" fillId="48" borderId="0" applyNumberFormat="0" applyBorder="0" applyAlignment="0" applyProtection="0"/>
    <xf numFmtId="177" fontId="72" fillId="48" borderId="0" applyNumberFormat="0" applyBorder="0" applyAlignment="0" applyProtection="0"/>
    <xf numFmtId="177" fontId="72" fillId="48" borderId="0" applyNumberFormat="0" applyBorder="0" applyAlignment="0" applyProtection="0"/>
    <xf numFmtId="177" fontId="72" fillId="48" borderId="0" applyNumberFormat="0" applyBorder="0" applyAlignment="0" applyProtection="0"/>
    <xf numFmtId="177" fontId="72" fillId="48" borderId="0" applyNumberFormat="0" applyBorder="0" applyAlignment="0" applyProtection="0"/>
    <xf numFmtId="177" fontId="72" fillId="48" borderId="0" applyNumberFormat="0" applyBorder="0" applyAlignment="0" applyProtection="0"/>
    <xf numFmtId="177" fontId="72" fillId="48" borderId="0" applyNumberFormat="0" applyBorder="0" applyAlignment="0" applyProtection="0"/>
    <xf numFmtId="177" fontId="72" fillId="48" borderId="0" applyNumberFormat="0" applyBorder="0" applyAlignment="0" applyProtection="0"/>
    <xf numFmtId="177" fontId="72" fillId="53" borderId="0" applyNumberFormat="0" applyBorder="0" applyAlignment="0" applyProtection="0"/>
    <xf numFmtId="177" fontId="72" fillId="53" borderId="0" applyNumberFormat="0" applyBorder="0" applyAlignment="0" applyProtection="0"/>
    <xf numFmtId="177" fontId="72" fillId="53" borderId="0" applyNumberFormat="0" applyBorder="0" applyAlignment="0" applyProtection="0"/>
    <xf numFmtId="177" fontId="72" fillId="53" borderId="0" applyNumberFormat="0" applyBorder="0" applyAlignment="0" applyProtection="0"/>
    <xf numFmtId="177" fontId="72" fillId="53" borderId="0" applyNumberFormat="0" applyBorder="0" applyAlignment="0" applyProtection="0"/>
    <xf numFmtId="177" fontId="72" fillId="53" borderId="0" applyNumberFormat="0" applyBorder="0" applyAlignment="0" applyProtection="0"/>
    <xf numFmtId="177" fontId="72" fillId="53" borderId="0" applyNumberFormat="0" applyBorder="0" applyAlignment="0" applyProtection="0"/>
    <xf numFmtId="177" fontId="72" fillId="53" borderId="0" applyNumberFormat="0" applyBorder="0" applyAlignment="0" applyProtection="0"/>
    <xf numFmtId="177" fontId="72" fillId="53" borderId="0" applyNumberFormat="0" applyBorder="0" applyAlignment="0" applyProtection="0"/>
    <xf numFmtId="177" fontId="72" fillId="53" borderId="0" applyNumberFormat="0" applyBorder="0" applyAlignment="0" applyProtection="0"/>
    <xf numFmtId="177" fontId="72" fillId="53" borderId="0" applyNumberFormat="0" applyBorder="0" applyAlignment="0" applyProtection="0"/>
    <xf numFmtId="177" fontId="72" fillId="53" borderId="0" applyNumberFormat="0" applyBorder="0" applyAlignment="0" applyProtection="0"/>
    <xf numFmtId="177" fontId="72" fillId="53" borderId="0" applyNumberFormat="0" applyBorder="0" applyAlignment="0" applyProtection="0"/>
    <xf numFmtId="177" fontId="72" fillId="53" borderId="0" applyNumberFormat="0" applyBorder="0" applyAlignment="0" applyProtection="0"/>
    <xf numFmtId="177" fontId="74" fillId="37" borderId="0" applyNumberFormat="0" applyBorder="0" applyAlignment="0" applyProtection="0"/>
    <xf numFmtId="177" fontId="74" fillId="37" borderId="0" applyNumberFormat="0" applyBorder="0" applyAlignment="0" applyProtection="0"/>
    <xf numFmtId="177" fontId="74" fillId="37" borderId="0" applyNumberFormat="0" applyBorder="0" applyAlignment="0" applyProtection="0"/>
    <xf numFmtId="177" fontId="74" fillId="37" borderId="0" applyNumberFormat="0" applyBorder="0" applyAlignment="0" applyProtection="0"/>
    <xf numFmtId="177" fontId="74" fillId="37" borderId="0" applyNumberFormat="0" applyBorder="0" applyAlignment="0" applyProtection="0"/>
    <xf numFmtId="177" fontId="74" fillId="37" borderId="0" applyNumberFormat="0" applyBorder="0" applyAlignment="0" applyProtection="0"/>
    <xf numFmtId="177" fontId="74" fillId="37" borderId="0" applyNumberFormat="0" applyBorder="0" applyAlignment="0" applyProtection="0"/>
    <xf numFmtId="177" fontId="74" fillId="37" borderId="0" applyNumberFormat="0" applyBorder="0" applyAlignment="0" applyProtection="0"/>
    <xf numFmtId="177" fontId="74" fillId="37" borderId="0" applyNumberFormat="0" applyBorder="0" applyAlignment="0" applyProtection="0"/>
    <xf numFmtId="177" fontId="74" fillId="37" borderId="0" applyNumberFormat="0" applyBorder="0" applyAlignment="0" applyProtection="0"/>
    <xf numFmtId="177" fontId="74" fillId="37" borderId="0" applyNumberFormat="0" applyBorder="0" applyAlignment="0" applyProtection="0"/>
    <xf numFmtId="177" fontId="74" fillId="37" borderId="0" applyNumberFormat="0" applyBorder="0" applyAlignment="0" applyProtection="0"/>
    <xf numFmtId="177" fontId="74" fillId="37" borderId="0" applyNumberFormat="0" applyBorder="0" applyAlignment="0" applyProtection="0"/>
    <xf numFmtId="177" fontId="74" fillId="37" borderId="0" applyNumberFormat="0" applyBorder="0" applyAlignment="0" applyProtection="0"/>
    <xf numFmtId="178" fontId="107" fillId="0" borderId="0" applyBorder="0">
      <alignment horizontal="right"/>
    </xf>
    <xf numFmtId="167" fontId="107" fillId="0" borderId="0" applyBorder="0">
      <alignment horizontal="right"/>
    </xf>
    <xf numFmtId="0" fontId="108" fillId="0" borderId="0" applyNumberFormat="0" applyFill="0" applyBorder="0" applyAlignment="0" applyProtection="0"/>
    <xf numFmtId="177" fontId="108" fillId="0" borderId="0" applyNumberFormat="0" applyFill="0" applyBorder="0" applyAlignment="0" applyProtection="0"/>
    <xf numFmtId="177" fontId="108" fillId="0" borderId="0" applyNumberFormat="0" applyFill="0" applyBorder="0" applyAlignment="0" applyProtection="0"/>
    <xf numFmtId="177" fontId="108" fillId="0" borderId="0" applyNumberFormat="0" applyFill="0" applyBorder="0" applyAlignment="0" applyProtection="0"/>
    <xf numFmtId="177" fontId="108" fillId="0" borderId="0" applyNumberFormat="0" applyFill="0" applyBorder="0" applyAlignment="0" applyProtection="0"/>
    <xf numFmtId="177" fontId="108" fillId="0" borderId="0" applyNumberFormat="0" applyFill="0" applyBorder="0" applyAlignment="0" applyProtection="0"/>
    <xf numFmtId="177" fontId="108" fillId="0" borderId="0" applyNumberFormat="0" applyFill="0" applyBorder="0" applyAlignment="0" applyProtection="0"/>
    <xf numFmtId="177" fontId="108" fillId="0" borderId="0" applyNumberFormat="0" applyFill="0" applyBorder="0" applyAlignment="0" applyProtection="0"/>
    <xf numFmtId="179" fontId="69" fillId="0" borderId="0" applyFill="0" applyBorder="0" applyAlignment="0"/>
    <xf numFmtId="179" fontId="69" fillId="0" borderId="0" applyFill="0" applyBorder="0" applyAlignment="0"/>
    <xf numFmtId="179" fontId="69" fillId="0" borderId="0" applyFill="0" applyBorder="0" applyAlignment="0"/>
    <xf numFmtId="179" fontId="69" fillId="0" borderId="0" applyFill="0" applyBorder="0" applyAlignment="0"/>
    <xf numFmtId="179" fontId="69" fillId="0" borderId="0" applyFill="0" applyBorder="0" applyAlignment="0"/>
    <xf numFmtId="179" fontId="69" fillId="0" borderId="0" applyFill="0" applyBorder="0" applyAlignment="0"/>
    <xf numFmtId="0" fontId="77" fillId="54" borderId="27" applyNumberFormat="0" applyAlignment="0" applyProtection="0"/>
    <xf numFmtId="0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0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0" fontId="78" fillId="55" borderId="28" applyNumberFormat="0" applyAlignment="0" applyProtection="0"/>
    <xf numFmtId="0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0" fontId="78" fillId="55" borderId="28" applyNumberFormat="0" applyAlignment="0" applyProtection="0"/>
    <xf numFmtId="0" fontId="78" fillId="55" borderId="28" applyNumberFormat="0" applyAlignment="0" applyProtection="0"/>
    <xf numFmtId="0" fontId="78" fillId="55" borderId="28" applyNumberFormat="0" applyAlignment="0" applyProtection="0"/>
    <xf numFmtId="0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0" fontId="78" fillId="55" borderId="28" applyNumberFormat="0" applyAlignment="0" applyProtection="0"/>
    <xf numFmtId="0" fontId="78" fillId="55" borderId="28" applyNumberFormat="0" applyAlignment="0" applyProtection="0"/>
    <xf numFmtId="0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0" fontId="78" fillId="55" borderId="28" applyNumberFormat="0" applyAlignment="0" applyProtection="0"/>
    <xf numFmtId="0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0" fontId="78" fillId="55" borderId="28" applyNumberFormat="0" applyAlignment="0" applyProtection="0"/>
    <xf numFmtId="0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0" fontId="78" fillId="55" borderId="28" applyNumberFormat="0" applyAlignment="0" applyProtection="0"/>
    <xf numFmtId="0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0" fontId="78" fillId="55" borderId="28" applyNumberFormat="0" applyAlignment="0" applyProtection="0"/>
    <xf numFmtId="0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177" fontId="78" fillId="55" borderId="28" applyNumberFormat="0" applyAlignment="0" applyProtection="0"/>
    <xf numFmtId="43" fontId="69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109" fillId="0" borderId="0" applyNumberFormat="0" applyAlignment="0">
      <alignment horizontal="left"/>
    </xf>
    <xf numFmtId="177" fontId="109" fillId="0" borderId="0" applyNumberFormat="0" applyAlignment="0">
      <alignment horizontal="left"/>
    </xf>
    <xf numFmtId="177" fontId="109" fillId="0" borderId="0" applyNumberFormat="0" applyAlignment="0">
      <alignment horizontal="left"/>
    </xf>
    <xf numFmtId="177" fontId="109" fillId="0" borderId="0" applyNumberFormat="0" applyAlignment="0">
      <alignment horizontal="left"/>
    </xf>
    <xf numFmtId="177" fontId="109" fillId="0" borderId="0" applyNumberFormat="0" applyAlignment="0">
      <alignment horizontal="left"/>
    </xf>
    <xf numFmtId="177" fontId="109" fillId="0" borderId="0" applyNumberFormat="0" applyAlignment="0">
      <alignment horizontal="left"/>
    </xf>
    <xf numFmtId="177" fontId="109" fillId="0" borderId="0" applyNumberFormat="0" applyAlignment="0">
      <alignment horizontal="left"/>
    </xf>
    <xf numFmtId="177" fontId="109" fillId="0" borderId="0" applyNumberFormat="0" applyAlignment="0">
      <alignment horizontal="left"/>
    </xf>
    <xf numFmtId="180" fontId="69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1" fontId="110" fillId="0" borderId="0">
      <protection locked="0"/>
    </xf>
    <xf numFmtId="0" fontId="111" fillId="0" borderId="0" applyNumberFormat="0" applyAlignment="0">
      <alignment horizontal="left"/>
    </xf>
    <xf numFmtId="177" fontId="111" fillId="0" borderId="0" applyNumberFormat="0" applyAlignment="0">
      <alignment horizontal="left"/>
    </xf>
    <xf numFmtId="177" fontId="111" fillId="0" borderId="0" applyNumberFormat="0" applyAlignment="0">
      <alignment horizontal="left"/>
    </xf>
    <xf numFmtId="177" fontId="111" fillId="0" borderId="0" applyNumberFormat="0" applyAlignment="0">
      <alignment horizontal="left"/>
    </xf>
    <xf numFmtId="177" fontId="111" fillId="0" borderId="0" applyNumberFormat="0" applyAlignment="0">
      <alignment horizontal="left"/>
    </xf>
    <xf numFmtId="177" fontId="111" fillId="0" borderId="0" applyNumberFormat="0" applyAlignment="0">
      <alignment horizontal="left"/>
    </xf>
    <xf numFmtId="177" fontId="111" fillId="0" borderId="0" applyNumberFormat="0" applyAlignment="0">
      <alignment horizontal="left"/>
    </xf>
    <xf numFmtId="177" fontId="111" fillId="0" borderId="0" applyNumberFormat="0" applyAlignment="0">
      <alignment horizontal="left"/>
    </xf>
    <xf numFmtId="177" fontId="69" fillId="0" borderId="0" applyFont="0" applyFill="0" applyBorder="0" applyAlignment="0" applyProtection="0"/>
    <xf numFmtId="177" fontId="69" fillId="0" borderId="0" applyFont="0" applyFill="0" applyBorder="0" applyAlignment="0" applyProtection="0"/>
    <xf numFmtId="177" fontId="69" fillId="0" borderId="0" applyFont="0" applyFill="0" applyBorder="0" applyAlignment="0" applyProtection="0"/>
    <xf numFmtId="177" fontId="69" fillId="0" borderId="0" applyFont="0" applyFill="0" applyBorder="0" applyAlignment="0" applyProtection="0"/>
    <xf numFmtId="177" fontId="69" fillId="0" borderId="0" applyFont="0" applyFill="0" applyBorder="0" applyAlignment="0" applyProtection="0"/>
    <xf numFmtId="177" fontId="80" fillId="0" borderId="0" applyNumberFormat="0" applyFill="0" applyBorder="0" applyAlignment="0" applyProtection="0"/>
    <xf numFmtId="177" fontId="80" fillId="0" borderId="0" applyNumberFormat="0" applyFill="0" applyBorder="0" applyAlignment="0" applyProtection="0"/>
    <xf numFmtId="177" fontId="80" fillId="0" borderId="0" applyNumberFormat="0" applyFill="0" applyBorder="0" applyAlignment="0" applyProtection="0"/>
    <xf numFmtId="177" fontId="80" fillId="0" borderId="0" applyNumberFormat="0" applyFill="0" applyBorder="0" applyAlignment="0" applyProtection="0"/>
    <xf numFmtId="177" fontId="80" fillId="0" borderId="0" applyNumberFormat="0" applyFill="0" applyBorder="0" applyAlignment="0" applyProtection="0"/>
    <xf numFmtId="177" fontId="80" fillId="0" borderId="0" applyNumberFormat="0" applyFill="0" applyBorder="0" applyAlignment="0" applyProtection="0"/>
    <xf numFmtId="177" fontId="80" fillId="0" borderId="0" applyNumberFormat="0" applyFill="0" applyBorder="0" applyAlignment="0" applyProtection="0"/>
    <xf numFmtId="177" fontId="80" fillId="0" borderId="0" applyNumberFormat="0" applyFill="0" applyBorder="0" applyAlignment="0" applyProtection="0"/>
    <xf numFmtId="177" fontId="80" fillId="0" borderId="0" applyNumberFormat="0" applyFill="0" applyBorder="0" applyAlignment="0" applyProtection="0"/>
    <xf numFmtId="177" fontId="80" fillId="0" borderId="0" applyNumberFormat="0" applyFill="0" applyBorder="0" applyAlignment="0" applyProtection="0"/>
    <xf numFmtId="177" fontId="80" fillId="0" borderId="0" applyNumberFormat="0" applyFill="0" applyBorder="0" applyAlignment="0" applyProtection="0"/>
    <xf numFmtId="177" fontId="80" fillId="0" borderId="0" applyNumberFormat="0" applyFill="0" applyBorder="0" applyAlignment="0" applyProtection="0"/>
    <xf numFmtId="177" fontId="80" fillId="0" borderId="0" applyNumberFormat="0" applyFill="0" applyBorder="0" applyAlignment="0" applyProtection="0"/>
    <xf numFmtId="177" fontId="80" fillId="0" borderId="0" applyNumberFormat="0" applyFill="0" applyBorder="0" applyAlignment="0" applyProtection="0"/>
    <xf numFmtId="0" fontId="112" fillId="0" borderId="36">
      <alignment horizontal="right" wrapText="1"/>
    </xf>
    <xf numFmtId="0" fontId="113" fillId="0" borderId="0" applyFill="0" applyBorder="0">
      <alignment horizontal="left" vertical="top" wrapText="1"/>
    </xf>
    <xf numFmtId="182" fontId="110" fillId="0" borderId="0">
      <protection locked="0"/>
    </xf>
    <xf numFmtId="177" fontId="82" fillId="38" borderId="0" applyNumberFormat="0" applyBorder="0" applyAlignment="0" applyProtection="0"/>
    <xf numFmtId="177" fontId="82" fillId="38" borderId="0" applyNumberFormat="0" applyBorder="0" applyAlignment="0" applyProtection="0"/>
    <xf numFmtId="177" fontId="82" fillId="38" borderId="0" applyNumberFormat="0" applyBorder="0" applyAlignment="0" applyProtection="0"/>
    <xf numFmtId="177" fontId="82" fillId="38" borderId="0" applyNumberFormat="0" applyBorder="0" applyAlignment="0" applyProtection="0"/>
    <xf numFmtId="177" fontId="82" fillId="38" borderId="0" applyNumberFormat="0" applyBorder="0" applyAlignment="0" applyProtection="0"/>
    <xf numFmtId="177" fontId="82" fillId="38" borderId="0" applyNumberFormat="0" applyBorder="0" applyAlignment="0" applyProtection="0"/>
    <xf numFmtId="177" fontId="82" fillId="38" borderId="0" applyNumberFormat="0" applyBorder="0" applyAlignment="0" applyProtection="0"/>
    <xf numFmtId="177" fontId="82" fillId="38" borderId="0" applyNumberFormat="0" applyBorder="0" applyAlignment="0" applyProtection="0"/>
    <xf numFmtId="177" fontId="82" fillId="38" borderId="0" applyNumberFormat="0" applyBorder="0" applyAlignment="0" applyProtection="0"/>
    <xf numFmtId="177" fontId="82" fillId="38" borderId="0" applyNumberFormat="0" applyBorder="0" applyAlignment="0" applyProtection="0"/>
    <xf numFmtId="177" fontId="82" fillId="38" borderId="0" applyNumberFormat="0" applyBorder="0" applyAlignment="0" applyProtection="0"/>
    <xf numFmtId="177" fontId="82" fillId="38" borderId="0" applyNumberFormat="0" applyBorder="0" applyAlignment="0" applyProtection="0"/>
    <xf numFmtId="177" fontId="82" fillId="38" borderId="0" applyNumberFormat="0" applyBorder="0" applyAlignment="0" applyProtection="0"/>
    <xf numFmtId="177" fontId="82" fillId="38" borderId="0" applyNumberFormat="0" applyBorder="0" applyAlignment="0" applyProtection="0"/>
    <xf numFmtId="38" fontId="114" fillId="57" borderId="0" applyNumberFormat="0" applyBorder="0" applyAlignment="0" applyProtection="0"/>
    <xf numFmtId="0" fontId="115" fillId="0" borderId="26" applyNumberFormat="0" applyAlignment="0" applyProtection="0">
      <alignment horizontal="left" vertical="center"/>
    </xf>
    <xf numFmtId="177" fontId="115" fillId="0" borderId="26" applyNumberFormat="0" applyAlignment="0" applyProtection="0">
      <alignment horizontal="left" vertical="center"/>
    </xf>
    <xf numFmtId="177" fontId="115" fillId="0" borderId="26" applyNumberFormat="0" applyAlignment="0" applyProtection="0">
      <alignment horizontal="left" vertical="center"/>
    </xf>
    <xf numFmtId="177" fontId="115" fillId="0" borderId="26" applyNumberFormat="0" applyAlignment="0" applyProtection="0">
      <alignment horizontal="left" vertical="center"/>
    </xf>
    <xf numFmtId="177" fontId="115" fillId="0" borderId="26" applyNumberFormat="0" applyAlignment="0" applyProtection="0">
      <alignment horizontal="left" vertical="center"/>
    </xf>
    <xf numFmtId="177" fontId="115" fillId="0" borderId="26" applyNumberFormat="0" applyAlignment="0" applyProtection="0">
      <alignment horizontal="left" vertical="center"/>
    </xf>
    <xf numFmtId="177" fontId="115" fillId="0" borderId="26" applyNumberFormat="0" applyAlignment="0" applyProtection="0">
      <alignment horizontal="left" vertical="center"/>
    </xf>
    <xf numFmtId="177" fontId="115" fillId="0" borderId="26" applyNumberFormat="0" applyAlignment="0" applyProtection="0">
      <alignment horizontal="left" vertical="center"/>
    </xf>
    <xf numFmtId="0" fontId="115" fillId="0" borderId="23">
      <alignment horizontal="left" vertical="center"/>
    </xf>
    <xf numFmtId="0" fontId="115" fillId="0" borderId="23">
      <alignment horizontal="left" vertical="center"/>
    </xf>
    <xf numFmtId="0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0" fontId="115" fillId="0" borderId="23">
      <alignment horizontal="left" vertical="center"/>
    </xf>
    <xf numFmtId="0" fontId="115" fillId="0" borderId="23">
      <alignment horizontal="left" vertical="center"/>
    </xf>
    <xf numFmtId="0" fontId="115" fillId="0" borderId="23">
      <alignment horizontal="left" vertical="center"/>
    </xf>
    <xf numFmtId="0" fontId="115" fillId="0" borderId="23">
      <alignment horizontal="left" vertical="center"/>
    </xf>
    <xf numFmtId="0" fontId="115" fillId="0" borderId="23">
      <alignment horizontal="left" vertical="center"/>
    </xf>
    <xf numFmtId="0" fontId="115" fillId="0" borderId="23">
      <alignment horizontal="left" vertical="center"/>
    </xf>
    <xf numFmtId="0" fontId="115" fillId="0" borderId="23">
      <alignment horizontal="left" vertical="center"/>
    </xf>
    <xf numFmtId="0" fontId="115" fillId="0" borderId="23">
      <alignment horizontal="left" vertical="center"/>
    </xf>
    <xf numFmtId="0" fontId="115" fillId="0" borderId="23">
      <alignment horizontal="left" vertical="center"/>
    </xf>
    <xf numFmtId="0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83" fillId="0" borderId="29" applyNumberFormat="0" applyFill="0" applyAlignment="0" applyProtection="0"/>
    <xf numFmtId="177" fontId="83" fillId="0" borderId="29" applyNumberFormat="0" applyFill="0" applyAlignment="0" applyProtection="0"/>
    <xf numFmtId="177" fontId="83" fillId="0" borderId="29" applyNumberFormat="0" applyFill="0" applyAlignment="0" applyProtection="0"/>
    <xf numFmtId="177" fontId="83" fillId="0" borderId="29" applyNumberFormat="0" applyFill="0" applyAlignment="0" applyProtection="0"/>
    <xf numFmtId="177" fontId="83" fillId="0" borderId="29" applyNumberFormat="0" applyFill="0" applyAlignment="0" applyProtection="0"/>
    <xf numFmtId="177" fontId="83" fillId="0" borderId="29" applyNumberFormat="0" applyFill="0" applyAlignment="0" applyProtection="0"/>
    <xf numFmtId="177" fontId="83" fillId="0" borderId="29" applyNumberFormat="0" applyFill="0" applyAlignment="0" applyProtection="0"/>
    <xf numFmtId="177" fontId="83" fillId="0" borderId="29" applyNumberFormat="0" applyFill="0" applyAlignment="0" applyProtection="0"/>
    <xf numFmtId="177" fontId="83" fillId="0" borderId="29" applyNumberFormat="0" applyFill="0" applyAlignment="0" applyProtection="0"/>
    <xf numFmtId="177" fontId="83" fillId="0" borderId="29" applyNumberFormat="0" applyFill="0" applyAlignment="0" applyProtection="0"/>
    <xf numFmtId="177" fontId="83" fillId="0" borderId="29" applyNumberFormat="0" applyFill="0" applyAlignment="0" applyProtection="0"/>
    <xf numFmtId="177" fontId="83" fillId="0" borderId="29" applyNumberFormat="0" applyFill="0" applyAlignment="0" applyProtection="0"/>
    <xf numFmtId="177" fontId="83" fillId="0" borderId="29" applyNumberFormat="0" applyFill="0" applyAlignment="0" applyProtection="0"/>
    <xf numFmtId="177" fontId="83" fillId="0" borderId="29" applyNumberFormat="0" applyFill="0" applyAlignment="0" applyProtection="0"/>
    <xf numFmtId="177" fontId="84" fillId="0" borderId="30" applyNumberFormat="0" applyFill="0" applyAlignment="0" applyProtection="0"/>
    <xf numFmtId="177" fontId="84" fillId="0" borderId="30" applyNumberFormat="0" applyFill="0" applyAlignment="0" applyProtection="0"/>
    <xf numFmtId="177" fontId="84" fillId="0" borderId="30" applyNumberFormat="0" applyFill="0" applyAlignment="0" applyProtection="0"/>
    <xf numFmtId="177" fontId="84" fillId="0" borderId="30" applyNumberFormat="0" applyFill="0" applyAlignment="0" applyProtection="0"/>
    <xf numFmtId="177" fontId="84" fillId="0" borderId="30" applyNumberFormat="0" applyFill="0" applyAlignment="0" applyProtection="0"/>
    <xf numFmtId="177" fontId="84" fillId="0" borderId="30" applyNumberFormat="0" applyFill="0" applyAlignment="0" applyProtection="0"/>
    <xf numFmtId="177" fontId="84" fillId="0" borderId="30" applyNumberFormat="0" applyFill="0" applyAlignment="0" applyProtection="0"/>
    <xf numFmtId="177" fontId="84" fillId="0" borderId="30" applyNumberFormat="0" applyFill="0" applyAlignment="0" applyProtection="0"/>
    <xf numFmtId="177" fontId="84" fillId="0" borderId="30" applyNumberFormat="0" applyFill="0" applyAlignment="0" applyProtection="0"/>
    <xf numFmtId="177" fontId="84" fillId="0" borderId="30" applyNumberFormat="0" applyFill="0" applyAlignment="0" applyProtection="0"/>
    <xf numFmtId="177" fontId="84" fillId="0" borderId="30" applyNumberFormat="0" applyFill="0" applyAlignment="0" applyProtection="0"/>
    <xf numFmtId="177" fontId="84" fillId="0" borderId="30" applyNumberFormat="0" applyFill="0" applyAlignment="0" applyProtection="0"/>
    <xf numFmtId="177" fontId="84" fillId="0" borderId="30" applyNumberFormat="0" applyFill="0" applyAlignment="0" applyProtection="0"/>
    <xf numFmtId="177" fontId="84" fillId="0" borderId="30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31" applyNumberFormat="0" applyFill="0" applyAlignment="0" applyProtection="0"/>
    <xf numFmtId="177" fontId="85" fillId="0" borderId="0" applyNumberFormat="0" applyFill="0" applyBorder="0" applyAlignment="0" applyProtection="0"/>
    <xf numFmtId="177" fontId="85" fillId="0" borderId="0" applyNumberFormat="0" applyFill="0" applyBorder="0" applyAlignment="0" applyProtection="0"/>
    <xf numFmtId="177" fontId="85" fillId="0" borderId="0" applyNumberFormat="0" applyFill="0" applyBorder="0" applyAlignment="0" applyProtection="0"/>
    <xf numFmtId="177" fontId="85" fillId="0" borderId="0" applyNumberFormat="0" applyFill="0" applyBorder="0" applyAlignment="0" applyProtection="0"/>
    <xf numFmtId="177" fontId="85" fillId="0" borderId="0" applyNumberFormat="0" applyFill="0" applyBorder="0" applyAlignment="0" applyProtection="0"/>
    <xf numFmtId="177" fontId="85" fillId="0" borderId="0" applyNumberFormat="0" applyFill="0" applyBorder="0" applyAlignment="0" applyProtection="0"/>
    <xf numFmtId="177" fontId="85" fillId="0" borderId="0" applyNumberFormat="0" applyFill="0" applyBorder="0" applyAlignment="0" applyProtection="0"/>
    <xf numFmtId="177" fontId="85" fillId="0" borderId="0" applyNumberFormat="0" applyFill="0" applyBorder="0" applyAlignment="0" applyProtection="0"/>
    <xf numFmtId="177" fontId="85" fillId="0" borderId="0" applyNumberFormat="0" applyFill="0" applyBorder="0" applyAlignment="0" applyProtection="0"/>
    <xf numFmtId="177" fontId="85" fillId="0" borderId="0" applyNumberFormat="0" applyFill="0" applyBorder="0" applyAlignment="0" applyProtection="0"/>
    <xf numFmtId="177" fontId="85" fillId="0" borderId="0" applyNumberFormat="0" applyFill="0" applyBorder="0" applyAlignment="0" applyProtection="0"/>
    <xf numFmtId="177" fontId="85" fillId="0" borderId="0" applyNumberFormat="0" applyFill="0" applyBorder="0" applyAlignment="0" applyProtection="0"/>
    <xf numFmtId="177" fontId="85" fillId="0" borderId="0" applyNumberFormat="0" applyFill="0" applyBorder="0" applyAlignment="0" applyProtection="0"/>
    <xf numFmtId="177" fontId="85" fillId="0" borderId="0" applyNumberFormat="0" applyFill="0" applyBorder="0" applyAlignment="0" applyProtection="0"/>
    <xf numFmtId="183" fontId="116" fillId="0" borderId="0">
      <protection locked="0"/>
    </xf>
    <xf numFmtId="183" fontId="116" fillId="0" borderId="0">
      <protection locked="0"/>
    </xf>
    <xf numFmtId="10" fontId="114" fillId="58" borderId="24" applyNumberFormat="0" applyBorder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0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38" fontId="117" fillId="0" borderId="0"/>
    <xf numFmtId="38" fontId="118" fillId="0" borderId="0"/>
    <xf numFmtId="38" fontId="119" fillId="0" borderId="0"/>
    <xf numFmtId="38" fontId="120" fillId="0" borderId="0"/>
    <xf numFmtId="0" fontId="121" fillId="0" borderId="0"/>
    <xf numFmtId="177" fontId="121" fillId="0" borderId="0"/>
    <xf numFmtId="177" fontId="121" fillId="0" borderId="0"/>
    <xf numFmtId="177" fontId="121" fillId="0" borderId="0"/>
    <xf numFmtId="177" fontId="121" fillId="0" borderId="0"/>
    <xf numFmtId="177" fontId="121" fillId="0" borderId="0"/>
    <xf numFmtId="177" fontId="121" fillId="0" borderId="0"/>
    <xf numFmtId="177" fontId="121" fillId="0" borderId="0"/>
    <xf numFmtId="0" fontId="121" fillId="0" borderId="0"/>
    <xf numFmtId="177" fontId="121" fillId="0" borderId="0"/>
    <xf numFmtId="177" fontId="121" fillId="0" borderId="0"/>
    <xf numFmtId="177" fontId="121" fillId="0" borderId="0"/>
    <xf numFmtId="177" fontId="121" fillId="0" borderId="0"/>
    <xf numFmtId="177" fontId="121" fillId="0" borderId="0"/>
    <xf numFmtId="177" fontId="121" fillId="0" borderId="0"/>
    <xf numFmtId="177" fontId="121" fillId="0" borderId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0" fontId="93" fillId="0" borderId="32" applyNumberFormat="0" applyFill="0" applyAlignment="0" applyProtection="0"/>
    <xf numFmtId="0" fontId="93" fillId="0" borderId="32" applyNumberFormat="0" applyFill="0" applyAlignment="0" applyProtection="0"/>
    <xf numFmtId="0" fontId="93" fillId="0" borderId="32" applyNumberFormat="0" applyFill="0" applyAlignment="0" applyProtection="0"/>
    <xf numFmtId="0" fontId="93" fillId="0" borderId="32" applyNumberFormat="0" applyFill="0" applyAlignment="0" applyProtection="0"/>
    <xf numFmtId="0" fontId="93" fillId="0" borderId="32" applyNumberFormat="0" applyFill="0" applyAlignment="0" applyProtection="0"/>
    <xf numFmtId="0" fontId="93" fillId="0" borderId="32" applyNumberFormat="0" applyFill="0" applyAlignment="0" applyProtection="0"/>
    <xf numFmtId="0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0" fontId="93" fillId="0" borderId="32" applyNumberFormat="0" applyFill="0" applyAlignment="0" applyProtection="0"/>
    <xf numFmtId="177" fontId="93" fillId="0" borderId="32" applyNumberFormat="0" applyFill="0" applyAlignment="0" applyProtection="0"/>
    <xf numFmtId="0" fontId="93" fillId="0" borderId="32" applyNumberFormat="0" applyFill="0" applyAlignment="0" applyProtection="0"/>
    <xf numFmtId="0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0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0" fontId="93" fillId="0" borderId="32" applyNumberFormat="0" applyFill="0" applyAlignment="0" applyProtection="0"/>
    <xf numFmtId="0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0" fontId="93" fillId="0" borderId="32" applyNumberFormat="0" applyFill="0" applyAlignment="0" applyProtection="0"/>
    <xf numFmtId="0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0" fontId="93" fillId="0" borderId="32" applyNumberFormat="0" applyFill="0" applyAlignment="0" applyProtection="0"/>
    <xf numFmtId="0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0" fontId="93" fillId="0" borderId="32" applyNumberFormat="0" applyFill="0" applyAlignment="0" applyProtection="0"/>
    <xf numFmtId="0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177" fontId="93" fillId="0" borderId="32" applyNumberFormat="0" applyFill="0" applyAlignment="0" applyProtection="0"/>
    <xf numFmtId="0" fontId="69" fillId="0" borderId="0" applyNumberFormat="0" applyFill="0" applyBorder="0" applyAlignment="0" applyProtection="0"/>
    <xf numFmtId="177" fontId="122" fillId="59" borderId="0" applyNumberFormat="0" applyBorder="0" applyAlignment="0" applyProtection="0"/>
    <xf numFmtId="177" fontId="122" fillId="59" borderId="0" applyNumberFormat="0" applyBorder="0" applyAlignment="0" applyProtection="0"/>
    <xf numFmtId="177" fontId="122" fillId="59" borderId="0" applyNumberFormat="0" applyBorder="0" applyAlignment="0" applyProtection="0"/>
    <xf numFmtId="177" fontId="122" fillId="59" borderId="0" applyNumberFormat="0" applyBorder="0" applyAlignment="0" applyProtection="0"/>
    <xf numFmtId="177" fontId="122" fillId="59" borderId="0" applyNumberFormat="0" applyBorder="0" applyAlignment="0" applyProtection="0"/>
    <xf numFmtId="177" fontId="122" fillId="59" borderId="0" applyNumberFormat="0" applyBorder="0" applyAlignment="0" applyProtection="0"/>
    <xf numFmtId="177" fontId="122" fillId="59" borderId="0" applyNumberFormat="0" applyBorder="0" applyAlignment="0" applyProtection="0"/>
    <xf numFmtId="177" fontId="122" fillId="59" borderId="0" applyNumberFormat="0" applyBorder="0" applyAlignment="0" applyProtection="0"/>
    <xf numFmtId="177" fontId="122" fillId="59" borderId="0" applyNumberFormat="0" applyBorder="0" applyAlignment="0" applyProtection="0"/>
    <xf numFmtId="177" fontId="122" fillId="59" borderId="0" applyNumberFormat="0" applyBorder="0" applyAlignment="0" applyProtection="0"/>
    <xf numFmtId="177" fontId="122" fillId="59" borderId="0" applyNumberFormat="0" applyBorder="0" applyAlignment="0" applyProtection="0"/>
    <xf numFmtId="177" fontId="122" fillId="59" borderId="0" applyNumberFormat="0" applyBorder="0" applyAlignment="0" applyProtection="0"/>
    <xf numFmtId="177" fontId="122" fillId="59" borderId="0" applyNumberFormat="0" applyBorder="0" applyAlignment="0" applyProtection="0"/>
    <xf numFmtId="0" fontId="69" fillId="0" borderId="0"/>
    <xf numFmtId="177" fontId="69" fillId="0" borderId="0"/>
    <xf numFmtId="177" fontId="69" fillId="0" borderId="0"/>
    <xf numFmtId="177" fontId="69" fillId="0" borderId="0"/>
    <xf numFmtId="177" fontId="69" fillId="0" borderId="0"/>
    <xf numFmtId="177" fontId="69" fillId="0" borderId="0"/>
    <xf numFmtId="177" fontId="69" fillId="0" borderId="0"/>
    <xf numFmtId="177" fontId="69" fillId="0" borderId="0"/>
    <xf numFmtId="177" fontId="69" fillId="0" borderId="0"/>
    <xf numFmtId="177" fontId="69" fillId="0" borderId="0"/>
    <xf numFmtId="0" fontId="69" fillId="0" borderId="0"/>
    <xf numFmtId="177" fontId="69" fillId="0" borderId="0"/>
    <xf numFmtId="177" fontId="69" fillId="0" borderId="0"/>
    <xf numFmtId="177" fontId="69" fillId="0" borderId="0"/>
    <xf numFmtId="177" fontId="69" fillId="0" borderId="0"/>
    <xf numFmtId="177" fontId="69" fillId="0" borderId="0"/>
    <xf numFmtId="177" fontId="69" fillId="0" borderId="0"/>
    <xf numFmtId="177" fontId="69" fillId="0" borderId="0"/>
    <xf numFmtId="177" fontId="69" fillId="0" borderId="0"/>
    <xf numFmtId="177" fontId="69" fillId="0" borderId="0"/>
    <xf numFmtId="177" fontId="69" fillId="0" borderId="0"/>
    <xf numFmtId="177" fontId="69" fillId="0" borderId="0"/>
    <xf numFmtId="177" fontId="69" fillId="0" borderId="0"/>
    <xf numFmtId="0" fontId="1" fillId="0" borderId="0"/>
    <xf numFmtId="177" fontId="1" fillId="0" borderId="0"/>
    <xf numFmtId="177" fontId="1" fillId="0" borderId="0"/>
    <xf numFmtId="0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69" fillId="0" borderId="0"/>
    <xf numFmtId="177" fontId="1" fillId="0" borderId="0"/>
    <xf numFmtId="177" fontId="1" fillId="0" borderId="0"/>
    <xf numFmtId="0" fontId="6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69" fillId="0" borderId="0"/>
    <xf numFmtId="177" fontId="69" fillId="0" borderId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178" fontId="123" fillId="0" borderId="0">
      <alignment horizontal="right"/>
    </xf>
    <xf numFmtId="184" fontId="124" fillId="0" borderId="0" applyBorder="0">
      <alignment horizontal="right"/>
    </xf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40" fontId="125" fillId="34" borderId="0">
      <alignment horizontal="right"/>
    </xf>
    <xf numFmtId="0" fontId="126" fillId="34" borderId="0">
      <alignment horizontal="right"/>
    </xf>
    <xf numFmtId="177" fontId="126" fillId="34" borderId="0">
      <alignment horizontal="right"/>
    </xf>
    <xf numFmtId="177" fontId="126" fillId="34" borderId="0">
      <alignment horizontal="right"/>
    </xf>
    <xf numFmtId="177" fontId="126" fillId="34" borderId="0">
      <alignment horizontal="right"/>
    </xf>
    <xf numFmtId="177" fontId="126" fillId="34" borderId="0">
      <alignment horizontal="right"/>
    </xf>
    <xf numFmtId="177" fontId="126" fillId="34" borderId="0">
      <alignment horizontal="right"/>
    </xf>
    <xf numFmtId="177" fontId="126" fillId="34" borderId="0">
      <alignment horizontal="right"/>
    </xf>
    <xf numFmtId="177" fontId="126" fillId="34" borderId="0">
      <alignment horizontal="right"/>
    </xf>
    <xf numFmtId="0" fontId="127" fillId="34" borderId="25"/>
    <xf numFmtId="177" fontId="127" fillId="34" borderId="25"/>
    <xf numFmtId="177" fontId="127" fillId="34" borderId="25"/>
    <xf numFmtId="177" fontId="127" fillId="34" borderId="25"/>
    <xf numFmtId="177" fontId="127" fillId="34" borderId="25"/>
    <xf numFmtId="177" fontId="127" fillId="34" borderId="25"/>
    <xf numFmtId="177" fontId="127" fillId="34" borderId="25"/>
    <xf numFmtId="177" fontId="127" fillId="34" borderId="25"/>
    <xf numFmtId="0" fontId="127" fillId="0" borderId="0" applyBorder="0">
      <alignment horizontal="centerContinuous"/>
    </xf>
    <xf numFmtId="177" fontId="127" fillId="0" borderId="0" applyBorder="0">
      <alignment horizontal="centerContinuous"/>
    </xf>
    <xf numFmtId="177" fontId="127" fillId="0" borderId="0" applyBorder="0">
      <alignment horizontal="centerContinuous"/>
    </xf>
    <xf numFmtId="177" fontId="127" fillId="0" borderId="0" applyBorder="0">
      <alignment horizontal="centerContinuous"/>
    </xf>
    <xf numFmtId="177" fontId="127" fillId="0" borderId="0" applyBorder="0">
      <alignment horizontal="centerContinuous"/>
    </xf>
    <xf numFmtId="177" fontId="127" fillId="0" borderId="0" applyBorder="0">
      <alignment horizontal="centerContinuous"/>
    </xf>
    <xf numFmtId="177" fontId="127" fillId="0" borderId="0" applyBorder="0">
      <alignment horizontal="centerContinuous"/>
    </xf>
    <xf numFmtId="177" fontId="127" fillId="0" borderId="0" applyBorder="0">
      <alignment horizontal="centerContinuous"/>
    </xf>
    <xf numFmtId="0" fontId="128" fillId="0" borderId="0" applyBorder="0">
      <alignment horizontal="centerContinuous"/>
    </xf>
    <xf numFmtId="177" fontId="128" fillId="0" borderId="0" applyBorder="0">
      <alignment horizontal="centerContinuous"/>
    </xf>
    <xf numFmtId="177" fontId="128" fillId="0" borderId="0" applyBorder="0">
      <alignment horizontal="centerContinuous"/>
    </xf>
    <xf numFmtId="177" fontId="128" fillId="0" borderId="0" applyBorder="0">
      <alignment horizontal="centerContinuous"/>
    </xf>
    <xf numFmtId="177" fontId="128" fillId="0" borderId="0" applyBorder="0">
      <alignment horizontal="centerContinuous"/>
    </xf>
    <xf numFmtId="177" fontId="128" fillId="0" borderId="0" applyBorder="0">
      <alignment horizontal="centerContinuous"/>
    </xf>
    <xf numFmtId="177" fontId="128" fillId="0" borderId="0" applyBorder="0">
      <alignment horizontal="centerContinuous"/>
    </xf>
    <xf numFmtId="177" fontId="128" fillId="0" borderId="0" applyBorder="0">
      <alignment horizontal="centerContinuous"/>
    </xf>
    <xf numFmtId="10" fontId="69" fillId="0" borderId="0" applyFont="0" applyFill="0" applyBorder="0" applyAlignment="0" applyProtection="0"/>
    <xf numFmtId="10" fontId="69" fillId="0" borderId="0" applyFont="0" applyFill="0" applyBorder="0" applyAlignment="0" applyProtection="0"/>
    <xf numFmtId="10" fontId="69" fillId="0" borderId="0" applyFont="0" applyFill="0" applyBorder="0" applyAlignment="0" applyProtection="0"/>
    <xf numFmtId="10" fontId="69" fillId="0" borderId="0" applyFont="0" applyFill="0" applyBorder="0" applyAlignment="0" applyProtection="0"/>
    <xf numFmtId="10" fontId="69" fillId="0" borderId="0" applyFont="0" applyFill="0" applyBorder="0" applyAlignment="0" applyProtection="0"/>
    <xf numFmtId="10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9" fillId="0" borderId="0" applyFont="0" applyFill="0" applyBorder="0" applyAlignment="0" applyProtection="0"/>
    <xf numFmtId="185" fontId="129" fillId="0" borderId="0" applyNumberFormat="0" applyFill="0" applyBorder="0" applyAlignment="0" applyProtection="0">
      <alignment horizontal="left"/>
    </xf>
    <xf numFmtId="40" fontId="130" fillId="0" borderId="0" applyBorder="0">
      <alignment horizontal="right"/>
    </xf>
    <xf numFmtId="177" fontId="102" fillId="0" borderId="0" applyNumberFormat="0" applyFill="0" applyBorder="0" applyAlignment="0" applyProtection="0"/>
    <xf numFmtId="177" fontId="102" fillId="0" borderId="0" applyNumberFormat="0" applyFill="0" applyBorder="0" applyAlignment="0" applyProtection="0"/>
    <xf numFmtId="177" fontId="102" fillId="0" borderId="0" applyNumberFormat="0" applyFill="0" applyBorder="0" applyAlignment="0" applyProtection="0"/>
    <xf numFmtId="177" fontId="102" fillId="0" borderId="0" applyNumberFormat="0" applyFill="0" applyBorder="0" applyAlignment="0" applyProtection="0"/>
    <xf numFmtId="177" fontId="102" fillId="0" borderId="0" applyNumberFormat="0" applyFill="0" applyBorder="0" applyAlignment="0" applyProtection="0"/>
    <xf numFmtId="177" fontId="102" fillId="0" borderId="0" applyNumberFormat="0" applyFill="0" applyBorder="0" applyAlignment="0" applyProtection="0"/>
    <xf numFmtId="177" fontId="102" fillId="0" borderId="0" applyNumberFormat="0" applyFill="0" applyBorder="0" applyAlignment="0" applyProtection="0"/>
    <xf numFmtId="177" fontId="102" fillId="0" borderId="0" applyNumberFormat="0" applyFill="0" applyBorder="0" applyAlignment="0" applyProtection="0"/>
    <xf numFmtId="177" fontId="102" fillId="0" borderId="0" applyNumberFormat="0" applyFill="0" applyBorder="0" applyAlignment="0" applyProtection="0"/>
    <xf numFmtId="177" fontId="102" fillId="0" borderId="0" applyNumberFormat="0" applyFill="0" applyBorder="0" applyAlignment="0" applyProtection="0"/>
    <xf numFmtId="177" fontId="102" fillId="0" borderId="0" applyNumberFormat="0" applyFill="0" applyBorder="0" applyAlignment="0" applyProtection="0"/>
    <xf numFmtId="177" fontId="102" fillId="0" borderId="0" applyNumberFormat="0" applyFill="0" applyBorder="0" applyAlignment="0" applyProtection="0"/>
    <xf numFmtId="177" fontId="102" fillId="0" borderId="0" applyNumberFormat="0" applyFill="0" applyBorder="0" applyAlignment="0" applyProtection="0"/>
    <xf numFmtId="177" fontId="102" fillId="0" borderId="0" applyNumberFormat="0" applyFill="0" applyBorder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105" fillId="0" borderId="0" applyNumberFormat="0" applyFill="0" applyBorder="0" applyAlignment="0" applyProtection="0"/>
    <xf numFmtId="177" fontId="105" fillId="0" borderId="0" applyNumberFormat="0" applyFill="0" applyBorder="0" applyAlignment="0" applyProtection="0"/>
    <xf numFmtId="177" fontId="105" fillId="0" borderId="0" applyNumberFormat="0" applyFill="0" applyBorder="0" applyAlignment="0" applyProtection="0"/>
    <xf numFmtId="177" fontId="105" fillId="0" borderId="0" applyNumberFormat="0" applyFill="0" applyBorder="0" applyAlignment="0" applyProtection="0"/>
    <xf numFmtId="177" fontId="105" fillId="0" borderId="0" applyNumberFormat="0" applyFill="0" applyBorder="0" applyAlignment="0" applyProtection="0"/>
    <xf numFmtId="177" fontId="105" fillId="0" borderId="0" applyNumberFormat="0" applyFill="0" applyBorder="0" applyAlignment="0" applyProtection="0"/>
    <xf numFmtId="177" fontId="105" fillId="0" borderId="0" applyNumberFormat="0" applyFill="0" applyBorder="0" applyAlignment="0" applyProtection="0"/>
    <xf numFmtId="177" fontId="105" fillId="0" borderId="0" applyNumberFormat="0" applyFill="0" applyBorder="0" applyAlignment="0" applyProtection="0"/>
    <xf numFmtId="177" fontId="105" fillId="0" borderId="0" applyNumberFormat="0" applyFill="0" applyBorder="0" applyAlignment="0" applyProtection="0"/>
    <xf numFmtId="177" fontId="105" fillId="0" borderId="0" applyNumberFormat="0" applyFill="0" applyBorder="0" applyAlignment="0" applyProtection="0"/>
    <xf numFmtId="177" fontId="105" fillId="0" borderId="0" applyNumberFormat="0" applyFill="0" applyBorder="0" applyAlignment="0" applyProtection="0"/>
    <xf numFmtId="177" fontId="105" fillId="0" borderId="0" applyNumberFormat="0" applyFill="0" applyBorder="0" applyAlignment="0" applyProtection="0"/>
    <xf numFmtId="177" fontId="105" fillId="0" borderId="0" applyNumberFormat="0" applyFill="0" applyBorder="0" applyAlignment="0" applyProtection="0"/>
    <xf numFmtId="177" fontId="105" fillId="0" borderId="0" applyNumberFormat="0" applyFill="0" applyBorder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9" fillId="0" borderId="0">
      <alignment vertical="top"/>
    </xf>
    <xf numFmtId="9" fontId="1" fillId="0" borderId="0" applyFont="0" applyFill="0" applyBorder="0" applyAlignment="0" applyProtection="0"/>
    <xf numFmtId="0" fontId="131" fillId="3" borderId="0" applyNumberFormat="0" applyBorder="0" applyAlignment="0" applyProtection="0"/>
    <xf numFmtId="0" fontId="132" fillId="6" borderId="8" applyNumberFormat="0" applyAlignment="0" applyProtection="0"/>
    <xf numFmtId="0" fontId="133" fillId="7" borderId="8" applyNumberFormat="0" applyAlignment="0" applyProtection="0"/>
    <xf numFmtId="0" fontId="66" fillId="0" borderId="13" applyNumberFormat="0" applyFill="0" applyAlignment="0" applyProtection="0"/>
    <xf numFmtId="0" fontId="69" fillId="0" borderId="0">
      <alignment vertical="top"/>
    </xf>
    <xf numFmtId="0" fontId="62" fillId="0" borderId="0" applyNumberFormat="0" applyFill="0" applyBorder="0" applyAlignment="0" applyProtection="0"/>
    <xf numFmtId="0" fontId="61" fillId="9" borderId="12" applyNumberFormat="0" applyFont="0" applyAlignment="0" applyProtection="0"/>
    <xf numFmtId="170" fontId="1" fillId="0" borderId="0" applyFont="0" applyFill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177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177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177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177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177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177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36" borderId="0" applyNumberFormat="0" applyBorder="0" applyAlignment="0" applyProtection="0"/>
    <xf numFmtId="4" fontId="70" fillId="34" borderId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0" borderId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0" borderId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0" borderId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0" borderId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0" borderId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0" borderId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0" borderId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0" borderId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0" borderId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0" borderId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0" borderId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0" borderId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0" borderId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0" borderId="0"/>
    <xf numFmtId="0" fontId="70" fillId="39" borderId="0" applyNumberFormat="0" applyBorder="0" applyAlignment="0" applyProtection="0"/>
    <xf numFmtId="0" fontId="70" fillId="0" borderId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0" borderId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0" borderId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0" borderId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0" borderId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0" borderId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0" borderId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0" borderId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70" fillId="36" borderId="0" applyNumberFormat="0" applyBorder="0" applyAlignment="0" applyProtection="0"/>
    <xf numFmtId="0" fontId="70" fillId="36" borderId="0" applyNumberFormat="0" applyBorder="0" applyAlignment="0" applyProtection="0"/>
    <xf numFmtId="177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0" fillId="38" borderId="0" applyNumberFormat="0" applyBorder="0" applyAlignment="0" applyProtection="0"/>
    <xf numFmtId="177" fontId="70" fillId="38" borderId="0" applyNumberFormat="0" applyBorder="0" applyAlignment="0" applyProtection="0"/>
    <xf numFmtId="0" fontId="70" fillId="38" borderId="0" applyNumberFormat="0" applyBorder="0" applyAlignment="0" applyProtection="0"/>
    <xf numFmtId="177" fontId="70" fillId="39" borderId="0" applyNumberFormat="0" applyBorder="0" applyAlignment="0" applyProtection="0"/>
    <xf numFmtId="0" fontId="70" fillId="39" borderId="0" applyNumberFormat="0" applyBorder="0" applyAlignment="0" applyProtection="0"/>
    <xf numFmtId="177" fontId="70" fillId="40" borderId="0" applyNumberFormat="0" applyBorder="0" applyAlignment="0" applyProtection="0"/>
    <xf numFmtId="0" fontId="70" fillId="40" borderId="0" applyNumberFormat="0" applyBorder="0" applyAlignment="0" applyProtection="0"/>
    <xf numFmtId="177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36" borderId="0" applyNumberFormat="0" applyBorder="0" applyAlignment="0" applyProtection="0"/>
    <xf numFmtId="4" fontId="70" fillId="34" borderId="0" applyBorder="0" applyAlignment="0" applyProtection="0"/>
    <xf numFmtId="4" fontId="70" fillId="34" borderId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1" fillId="0" borderId="0"/>
    <xf numFmtId="9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73" fillId="13" borderId="0" applyNumberFormat="0" applyBorder="0" applyAlignment="0" applyProtection="0"/>
    <xf numFmtId="0" fontId="60" fillId="13" borderId="0" applyNumberFormat="0" applyBorder="0" applyAlignment="0" applyProtection="0"/>
    <xf numFmtId="0" fontId="73" fillId="17" borderId="0" applyNumberFormat="0" applyBorder="0" applyAlignment="0" applyProtection="0"/>
    <xf numFmtId="0" fontId="60" fillId="17" borderId="0" applyNumberFormat="0" applyBorder="0" applyAlignment="0" applyProtection="0"/>
    <xf numFmtId="0" fontId="73" fillId="21" borderId="0" applyNumberFormat="0" applyBorder="0" applyAlignment="0" applyProtection="0"/>
    <xf numFmtId="0" fontId="60" fillId="21" borderId="0" applyNumberFormat="0" applyBorder="0" applyAlignment="0" applyProtection="0"/>
    <xf numFmtId="0" fontId="73" fillId="25" borderId="0" applyNumberFormat="0" applyBorder="0" applyAlignment="0" applyProtection="0"/>
    <xf numFmtId="0" fontId="60" fillId="25" borderId="0" applyNumberFormat="0" applyBorder="0" applyAlignment="0" applyProtection="0"/>
    <xf numFmtId="0" fontId="73" fillId="29" borderId="0" applyNumberFormat="0" applyBorder="0" applyAlignment="0" applyProtection="0"/>
    <xf numFmtId="0" fontId="60" fillId="29" borderId="0" applyNumberFormat="0" applyBorder="0" applyAlignment="0" applyProtection="0"/>
    <xf numFmtId="0" fontId="73" fillId="33" borderId="0" applyNumberFormat="0" applyBorder="0" applyAlignment="0" applyProtection="0"/>
    <xf numFmtId="0" fontId="60" fillId="33" borderId="0" applyNumberFormat="0" applyBorder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71" fillId="9" borderId="12" applyNumberFormat="0" applyFont="0" applyAlignment="0" applyProtection="0"/>
    <xf numFmtId="0" fontId="71" fillId="9" borderId="12" applyNumberFormat="0" applyFont="0" applyAlignment="0" applyProtection="0"/>
    <xf numFmtId="0" fontId="71" fillId="9" borderId="12" applyNumberFormat="0" applyFont="0" applyAlignment="0" applyProtection="0"/>
    <xf numFmtId="0" fontId="75" fillId="7" borderId="8" applyNumberFormat="0" applyAlignment="0" applyProtection="0"/>
    <xf numFmtId="0" fontId="54" fillId="7" borderId="8" applyNumberFormat="0" applyAlignment="0" applyProtection="0"/>
    <xf numFmtId="0" fontId="76" fillId="3" borderId="0" applyNumberFormat="0" applyBorder="0" applyAlignment="0" applyProtection="0"/>
    <xf numFmtId="0" fontId="50" fillId="3" borderId="0" applyNumberFormat="0" applyBorder="0" applyAlignment="0" applyProtection="0"/>
    <xf numFmtId="0" fontId="79" fillId="4" borderId="0" applyNumberFormat="0" applyBorder="0" applyAlignment="0" applyProtection="0"/>
    <xf numFmtId="0" fontId="51" fillId="4" borderId="0" applyNumberFormat="0" applyBorder="0" applyAlignment="0" applyProtection="0"/>
    <xf numFmtId="0" fontId="73" fillId="10" borderId="0" applyNumberFormat="0" applyBorder="0" applyAlignment="0" applyProtection="0"/>
    <xf numFmtId="0" fontId="60" fillId="10" borderId="0" applyNumberFormat="0" applyBorder="0" applyAlignment="0" applyProtection="0"/>
    <xf numFmtId="0" fontId="73" fillId="14" borderId="0" applyNumberFormat="0" applyBorder="0" applyAlignment="0" applyProtection="0"/>
    <xf numFmtId="0" fontId="60" fillId="14" borderId="0" applyNumberFormat="0" applyBorder="0" applyAlignment="0" applyProtection="0"/>
    <xf numFmtId="0" fontId="73" fillId="18" borderId="0" applyNumberFormat="0" applyBorder="0" applyAlignment="0" applyProtection="0"/>
    <xf numFmtId="0" fontId="60" fillId="18" borderId="0" applyNumberFormat="0" applyBorder="0" applyAlignment="0" applyProtection="0"/>
    <xf numFmtId="0" fontId="73" fillId="22" borderId="0" applyNumberFormat="0" applyBorder="0" applyAlignment="0" applyProtection="0"/>
    <xf numFmtId="0" fontId="60" fillId="22" borderId="0" applyNumberFormat="0" applyBorder="0" applyAlignment="0" applyProtection="0"/>
    <xf numFmtId="0" fontId="73" fillId="26" borderId="0" applyNumberFormat="0" applyBorder="0" applyAlignment="0" applyProtection="0"/>
    <xf numFmtId="0" fontId="60" fillId="26" borderId="0" applyNumberFormat="0" applyBorder="0" applyAlignment="0" applyProtection="0"/>
    <xf numFmtId="0" fontId="73" fillId="30" borderId="0" applyNumberFormat="0" applyBorder="0" applyAlignment="0" applyProtection="0"/>
    <xf numFmtId="0" fontId="60" fillId="30" borderId="0" applyNumberFormat="0" applyBorder="0" applyAlignment="0" applyProtection="0"/>
    <xf numFmtId="0" fontId="81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89" fillId="6" borderId="8" applyNumberFormat="0" applyAlignment="0" applyProtection="0"/>
    <xf numFmtId="0" fontId="52" fillId="6" borderId="8" applyNumberFormat="0" applyAlignment="0" applyProtection="0"/>
    <xf numFmtId="0" fontId="92" fillId="8" borderId="11" applyNumberFormat="0" applyAlignment="0" applyProtection="0"/>
    <xf numFmtId="0" fontId="56" fillId="8" borderId="11" applyNumberFormat="0" applyAlignment="0" applyProtection="0"/>
    <xf numFmtId="0" fontId="94" fillId="0" borderId="10" applyNumberFormat="0" applyFill="0" applyAlignment="0" applyProtection="0"/>
    <xf numFmtId="0" fontId="55" fillId="0" borderId="10" applyNumberFormat="0" applyFill="0" applyAlignment="0" applyProtection="0"/>
    <xf numFmtId="0" fontId="96" fillId="5" borderId="0" applyNumberFormat="0" applyBorder="0" applyAlignment="0" applyProtection="0"/>
    <xf numFmtId="0" fontId="95" fillId="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/>
    <xf numFmtId="0" fontId="71" fillId="0" borderId="0"/>
    <xf numFmtId="0" fontId="1" fillId="0" borderId="0"/>
    <xf numFmtId="0" fontId="71" fillId="0" borderId="0"/>
    <xf numFmtId="0" fontId="69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6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98" fillId="0" borderId="5" applyNumberFormat="0" applyFill="0" applyAlignment="0" applyProtection="0"/>
    <xf numFmtId="0" fontId="47" fillId="0" borderId="5" applyNumberFormat="0" applyFill="0" applyAlignment="0" applyProtection="0"/>
    <xf numFmtId="0" fontId="99" fillId="0" borderId="6" applyNumberFormat="0" applyFill="0" applyAlignment="0" applyProtection="0"/>
    <xf numFmtId="0" fontId="48" fillId="0" borderId="6" applyNumberFormat="0" applyFill="0" applyAlignment="0" applyProtection="0"/>
    <xf numFmtId="0" fontId="100" fillId="0" borderId="7" applyNumberFormat="0" applyFill="0" applyAlignment="0" applyProtection="0"/>
    <xf numFmtId="0" fontId="49" fillId="0" borderId="7" applyNumberFormat="0" applyFill="0" applyAlignment="0" applyProtection="0"/>
    <xf numFmtId="0" fontId="10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01" fillId="0" borderId="13" applyNumberFormat="0" applyFill="0" applyAlignment="0" applyProtection="0"/>
    <xf numFmtId="0" fontId="59" fillId="0" borderId="13" applyNumberFormat="0" applyFill="0" applyAlignment="0" applyProtection="0"/>
    <xf numFmtId="43" fontId="69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15" borderId="0" applyNumberFormat="0" applyBorder="0" applyAlignment="0" applyProtection="0"/>
    <xf numFmtId="170" fontId="69" fillId="0" borderId="0" applyFont="0" applyFill="0" applyBorder="0" applyAlignment="0" applyProtection="0"/>
    <xf numFmtId="170" fontId="69" fillId="0" borderId="0" applyFont="0" applyFill="0" applyBorder="0" applyAlignment="0" applyProtection="0"/>
    <xf numFmtId="170" fontId="69" fillId="0" borderId="0" applyFont="0" applyFill="0" applyBorder="0" applyAlignment="0" applyProtection="0"/>
    <xf numFmtId="170" fontId="69" fillId="0" borderId="0" applyFont="0" applyFill="0" applyBorder="0" applyAlignment="0" applyProtection="0"/>
    <xf numFmtId="170" fontId="69" fillId="0" borderId="0" applyFont="0" applyFill="0" applyBorder="0" applyAlignment="0" applyProtection="0"/>
    <xf numFmtId="170" fontId="69" fillId="0" borderId="0" applyFont="0" applyFill="0" applyBorder="0" applyAlignment="0" applyProtection="0"/>
    <xf numFmtId="170" fontId="69" fillId="0" borderId="0" applyFont="0" applyFill="0" applyBorder="0" applyAlignment="0" applyProtection="0"/>
    <xf numFmtId="170" fontId="69" fillId="0" borderId="0" applyFont="0" applyFill="0" applyBorder="0" applyAlignment="0" applyProtection="0"/>
    <xf numFmtId="170" fontId="69" fillId="0" borderId="0" applyFont="0" applyFill="0" applyBorder="0" applyAlignment="0" applyProtection="0"/>
    <xf numFmtId="170" fontId="69" fillId="0" borderId="0" applyFont="0" applyFill="0" applyBorder="0" applyAlignment="0" applyProtection="0"/>
    <xf numFmtId="170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170" fontId="69" fillId="0" borderId="0" applyFont="0" applyFill="0" applyBorder="0" applyAlignment="0" applyProtection="0"/>
    <xf numFmtId="170" fontId="69" fillId="0" borderId="0" applyFont="0" applyFill="0" applyBorder="0" applyAlignment="0" applyProtection="0"/>
    <xf numFmtId="170" fontId="69" fillId="0" borderId="0" applyFont="0" applyFill="0" applyBorder="0" applyAlignment="0" applyProtection="0"/>
    <xf numFmtId="170" fontId="6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9" fillId="0" borderId="0" applyFont="0" applyFill="0" applyBorder="0" applyAlignment="0" applyProtection="0"/>
    <xf numFmtId="170" fontId="69" fillId="0" borderId="0" applyFont="0" applyFill="0" applyBorder="0" applyAlignment="0" applyProtection="0"/>
    <xf numFmtId="0" fontId="104" fillId="7" borderId="9" applyNumberFormat="0" applyAlignment="0" applyProtection="0"/>
    <xf numFmtId="0" fontId="53" fillId="7" borderId="9" applyNumberFormat="0" applyAlignment="0" applyProtection="0"/>
    <xf numFmtId="0" fontId="10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69" fillId="0" borderId="0">
      <alignment wrapText="1"/>
    </xf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7" borderId="9" applyNumberFormat="0" applyAlignment="0" applyProtection="0"/>
    <xf numFmtId="0" fontId="54" fillId="7" borderId="8" applyNumberFormat="0" applyAlignment="0" applyProtection="0"/>
    <xf numFmtId="0" fontId="70" fillId="0" borderId="0"/>
    <xf numFmtId="0" fontId="52" fillId="6" borderId="8" applyNumberFormat="0" applyAlignment="0" applyProtection="0"/>
    <xf numFmtId="0" fontId="59" fillId="0" borderId="13" applyNumberFormat="0" applyFill="0" applyAlignment="0" applyProtection="0"/>
    <xf numFmtId="0" fontId="58" fillId="0" borderId="0" applyNumberForma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69" fillId="0" borderId="0">
      <alignment wrapText="1"/>
    </xf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3" fontId="69" fillId="0" borderId="0" applyFont="0" applyFill="0" applyBorder="0" applyAlignment="0" applyProtection="0"/>
    <xf numFmtId="170" fontId="69" fillId="0" borderId="0" applyFont="0" applyFill="0" applyBorder="0" applyAlignment="0" applyProtection="0"/>
    <xf numFmtId="170" fontId="69" fillId="0" borderId="0" applyFont="0" applyFill="0" applyBorder="0" applyAlignment="0" applyProtection="0"/>
    <xf numFmtId="170" fontId="1" fillId="0" borderId="0" applyFont="0" applyFill="0" applyBorder="0" applyAlignment="0" applyProtection="0"/>
    <xf numFmtId="43" fontId="6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69" fillId="0" borderId="0"/>
    <xf numFmtId="0" fontId="69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/>
    <xf numFmtId="0" fontId="71" fillId="0" borderId="0"/>
    <xf numFmtId="0" fontId="1" fillId="0" borderId="0"/>
    <xf numFmtId="0" fontId="71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6" fillId="5" borderId="0" applyNumberFormat="0" applyBorder="0" applyAlignment="0" applyProtection="0"/>
    <xf numFmtId="0" fontId="71" fillId="9" borderId="12" applyNumberFormat="0" applyFont="0" applyAlignment="0" applyProtection="0"/>
    <xf numFmtId="0" fontId="71" fillId="9" borderId="12" applyNumberFormat="0" applyFont="0" applyAlignment="0" applyProtection="0"/>
    <xf numFmtId="0" fontId="7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70" fillId="0" borderId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24" borderId="0" applyNumberFormat="0" applyBorder="0" applyAlignment="0" applyProtection="0"/>
    <xf numFmtId="0" fontId="70" fillId="0" borderId="0"/>
    <xf numFmtId="0" fontId="1" fillId="24" borderId="0" applyNumberFormat="0" applyBorder="0" applyAlignment="0" applyProtection="0"/>
    <xf numFmtId="0" fontId="70" fillId="0" borderId="0"/>
    <xf numFmtId="9" fontId="135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1" fillId="11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7" fillId="0" borderId="0" applyNumberFormat="0" applyFill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4" fontId="70" fillId="0" borderId="0" applyFont="0" applyFill="0" applyBorder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69" fillId="0" borderId="0"/>
    <xf numFmtId="0" fontId="70" fillId="0" borderId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70" fillId="0" borderId="0"/>
    <xf numFmtId="9" fontId="13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/>
    <xf numFmtId="0" fontId="67" fillId="0" borderId="0" applyNumberFormat="0" applyFill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4" fontId="70" fillId="0" borderId="0" applyFont="0" applyFill="0" applyBorder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60" fillId="13" borderId="0" applyNumberFormat="0" applyBorder="0" applyAlignment="0" applyProtection="0"/>
    <xf numFmtId="0" fontId="60" fillId="17" borderId="0" applyNumberFormat="0" applyBorder="0" applyAlignment="0" applyProtection="0"/>
    <xf numFmtId="0" fontId="60" fillId="21" borderId="0" applyNumberFormat="0" applyBorder="0" applyAlignment="0" applyProtection="0"/>
    <xf numFmtId="0" fontId="60" fillId="25" borderId="0" applyNumberFormat="0" applyBorder="0" applyAlignment="0" applyProtection="0"/>
    <xf numFmtId="0" fontId="60" fillId="29" borderId="0" applyNumberFormat="0" applyBorder="0" applyAlignment="0" applyProtection="0"/>
    <xf numFmtId="0" fontId="60" fillId="33" borderId="0" applyNumberFormat="0" applyBorder="0" applyAlignment="0" applyProtection="0"/>
    <xf numFmtId="0" fontId="54" fillId="7" borderId="8" applyNumberFormat="0" applyAlignment="0" applyProtection="0"/>
    <xf numFmtId="177" fontId="69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52" fillId="6" borderId="8" applyNumberFormat="0" applyAlignment="0" applyProtection="0"/>
    <xf numFmtId="0" fontId="52" fillId="6" borderId="8" applyNumberFormat="0" applyAlignment="0" applyProtection="0"/>
    <xf numFmtId="0" fontId="52" fillId="6" borderId="8" applyNumberFormat="0" applyAlignment="0" applyProtection="0"/>
    <xf numFmtId="0" fontId="52" fillId="6" borderId="8" applyNumberFormat="0" applyAlignment="0" applyProtection="0"/>
    <xf numFmtId="0" fontId="52" fillId="6" borderId="8" applyNumberFormat="0" applyAlignment="0" applyProtection="0"/>
    <xf numFmtId="40" fontId="103" fillId="0" borderId="0" applyFont="0" applyFill="0" applyBorder="0" applyAlignment="0" applyProtection="0"/>
    <xf numFmtId="186" fontId="103" fillId="0" borderId="0" applyFont="0" applyFill="0" applyBorder="0" applyAlignment="0" applyProtection="0"/>
    <xf numFmtId="187" fontId="69" fillId="0" borderId="0" applyFont="0" applyFill="0" applyBorder="0" applyAlignment="0" applyProtection="0"/>
    <xf numFmtId="0" fontId="95" fillId="5" borderId="0" applyNumberFormat="0" applyBorder="0" applyAlignment="0" applyProtection="0"/>
    <xf numFmtId="0" fontId="53" fillId="7" borderId="9" applyNumberFormat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137" fillId="0" borderId="0">
      <alignment vertical="top"/>
    </xf>
    <xf numFmtId="0" fontId="59" fillId="0" borderId="13" applyNumberFormat="0" applyFill="0" applyAlignment="0" applyProtection="0"/>
    <xf numFmtId="0" fontId="57" fillId="0" borderId="0" applyNumberFormat="0" applyFill="0" applyBorder="0" applyAlignment="0" applyProtection="0"/>
    <xf numFmtId="170" fontId="69" fillId="0" borderId="0" applyFont="0" applyFill="0" applyBorder="0" applyAlignment="0" applyProtection="0"/>
    <xf numFmtId="0" fontId="70" fillId="36" borderId="0" applyNumberFormat="0" applyBorder="0" applyAlignment="0" applyProtection="0"/>
    <xf numFmtId="0" fontId="70" fillId="37" borderId="0" applyNumberFormat="0" applyBorder="0" applyAlignment="0" applyProtection="0"/>
    <xf numFmtId="0" fontId="70" fillId="38" borderId="0" applyNumberFormat="0" applyBorder="0" applyAlignment="0" applyProtection="0"/>
    <xf numFmtId="0" fontId="70" fillId="39" borderId="0" applyNumberFormat="0" applyBorder="0" applyAlignment="0" applyProtection="0"/>
    <xf numFmtId="0" fontId="70" fillId="40" borderId="0" applyNumberFormat="0" applyBorder="0" applyAlignment="0" applyProtection="0"/>
    <xf numFmtId="0" fontId="70" fillId="41" borderId="0" applyNumberFormat="0" applyBorder="0" applyAlignment="0" applyProtection="0"/>
    <xf numFmtId="0" fontId="137" fillId="36" borderId="0" applyNumberFormat="0" applyBorder="0" applyAlignment="0" applyProtection="0"/>
    <xf numFmtId="0" fontId="137" fillId="37" borderId="0" applyNumberFormat="0" applyBorder="0" applyAlignment="0" applyProtection="0"/>
    <xf numFmtId="0" fontId="137" fillId="38" borderId="0" applyNumberFormat="0" applyBorder="0" applyAlignment="0" applyProtection="0"/>
    <xf numFmtId="0" fontId="137" fillId="39" borderId="0" applyNumberFormat="0" applyBorder="0" applyAlignment="0" applyProtection="0"/>
    <xf numFmtId="0" fontId="137" fillId="40" borderId="0" applyNumberFormat="0" applyBorder="0" applyAlignment="0" applyProtection="0"/>
    <xf numFmtId="0" fontId="137" fillId="41" borderId="0" applyNumberFormat="0" applyBorder="0" applyAlignment="0" applyProtection="0"/>
    <xf numFmtId="0" fontId="70" fillId="42" borderId="0" applyNumberFormat="0" applyBorder="0" applyAlignment="0" applyProtection="0"/>
    <xf numFmtId="0" fontId="70" fillId="43" borderId="0" applyNumberFormat="0" applyBorder="0" applyAlignment="0" applyProtection="0"/>
    <xf numFmtId="0" fontId="70" fillId="44" borderId="0" applyNumberFormat="0" applyBorder="0" applyAlignment="0" applyProtection="0"/>
    <xf numFmtId="0" fontId="70" fillId="39" borderId="0" applyNumberFormat="0" applyBorder="0" applyAlignment="0" applyProtection="0"/>
    <xf numFmtId="0" fontId="70" fillId="42" borderId="0" applyNumberFormat="0" applyBorder="0" applyAlignment="0" applyProtection="0"/>
    <xf numFmtId="0" fontId="70" fillId="45" borderId="0" applyNumberFormat="0" applyBorder="0" applyAlignment="0" applyProtection="0"/>
    <xf numFmtId="0" fontId="137" fillId="42" borderId="0" applyNumberFormat="0" applyBorder="0" applyAlignment="0" applyProtection="0"/>
    <xf numFmtId="0" fontId="137" fillId="43" borderId="0" applyNumberFormat="0" applyBorder="0" applyAlignment="0" applyProtection="0"/>
    <xf numFmtId="0" fontId="137" fillId="44" borderId="0" applyNumberFormat="0" applyBorder="0" applyAlignment="0" applyProtection="0"/>
    <xf numFmtId="0" fontId="137" fillId="39" borderId="0" applyNumberFormat="0" applyBorder="0" applyAlignment="0" applyProtection="0"/>
    <xf numFmtId="0" fontId="137" fillId="42" borderId="0" applyNumberFormat="0" applyBorder="0" applyAlignment="0" applyProtection="0"/>
    <xf numFmtId="0" fontId="137" fillId="45" borderId="0" applyNumberFormat="0" applyBorder="0" applyAlignment="0" applyProtection="0"/>
    <xf numFmtId="0" fontId="72" fillId="46" borderId="0" applyNumberFormat="0" applyBorder="0" applyAlignment="0" applyProtection="0"/>
    <xf numFmtId="0" fontId="72" fillId="43" borderId="0" applyNumberFormat="0" applyBorder="0" applyAlignment="0" applyProtection="0"/>
    <xf numFmtId="0" fontId="72" fillId="44" borderId="0" applyNumberFormat="0" applyBorder="0" applyAlignment="0" applyProtection="0"/>
    <xf numFmtId="0" fontId="72" fillId="47" borderId="0" applyNumberFormat="0" applyBorder="0" applyAlignment="0" applyProtection="0"/>
    <xf numFmtId="0" fontId="72" fillId="48" borderId="0" applyNumberFormat="0" applyBorder="0" applyAlignment="0" applyProtection="0"/>
    <xf numFmtId="0" fontId="72" fillId="49" borderId="0" applyNumberFormat="0" applyBorder="0" applyAlignment="0" applyProtection="0"/>
    <xf numFmtId="0" fontId="138" fillId="46" borderId="0" applyNumberFormat="0" applyBorder="0" applyAlignment="0" applyProtection="0"/>
    <xf numFmtId="0" fontId="138" fillId="43" borderId="0" applyNumberFormat="0" applyBorder="0" applyAlignment="0" applyProtection="0"/>
    <xf numFmtId="0" fontId="138" fillId="44" borderId="0" applyNumberFormat="0" applyBorder="0" applyAlignment="0" applyProtection="0"/>
    <xf numFmtId="0" fontId="138" fillId="47" borderId="0" applyNumberFormat="0" applyBorder="0" applyAlignment="0" applyProtection="0"/>
    <xf numFmtId="0" fontId="138" fillId="48" borderId="0" applyNumberFormat="0" applyBorder="0" applyAlignment="0" applyProtection="0"/>
    <xf numFmtId="0" fontId="138" fillId="49" borderId="0" applyNumberFormat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139" fillId="38" borderId="0" applyNumberFormat="0" applyBorder="0" applyAlignment="0" applyProtection="0"/>
    <xf numFmtId="0" fontId="83" fillId="0" borderId="29" applyNumberFormat="0" applyFill="0" applyAlignment="0" applyProtection="0"/>
    <xf numFmtId="0" fontId="84" fillId="0" borderId="30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0" applyNumberFormat="0" applyFill="0" applyBorder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1" fillId="55" borderId="28" applyNumberFormat="0" applyAlignment="0" applyProtection="0"/>
    <xf numFmtId="0" fontId="142" fillId="0" borderId="32" applyNumberFormat="0" applyFill="0" applyAlignment="0" applyProtection="0"/>
    <xf numFmtId="0" fontId="93" fillId="0" borderId="32" applyNumberFormat="0" applyFill="0" applyAlignment="0" applyProtection="0"/>
    <xf numFmtId="0" fontId="87" fillId="0" borderId="0" applyNumberFormat="0" applyFill="0" applyBorder="0" applyAlignment="0" applyProtection="0">
      <alignment vertical="top"/>
      <protection locked="0"/>
    </xf>
    <xf numFmtId="0" fontId="143" fillId="0" borderId="0" applyNumberFormat="0" applyFill="0" applyBorder="0" applyAlignment="0" applyProtection="0">
      <alignment vertical="top"/>
      <protection locked="0"/>
    </xf>
    <xf numFmtId="41" fontId="69" fillId="0" borderId="0" applyFont="0" applyFill="0" applyBorder="0" applyAlignment="0" applyProtection="0"/>
    <xf numFmtId="170" fontId="69" fillId="0" borderId="0" applyFont="0" applyFill="0" applyBorder="0" applyAlignment="0" applyProtection="0"/>
    <xf numFmtId="170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170" fontId="69" fillId="0" borderId="0" applyFont="0" applyFill="0" applyBorder="0" applyAlignment="0" applyProtection="0"/>
    <xf numFmtId="170" fontId="65" fillId="0" borderId="0" applyFont="0" applyFill="0" applyBorder="0" applyAlignment="0" applyProtection="0"/>
    <xf numFmtId="170" fontId="65" fillId="0" borderId="0" applyFont="0" applyFill="0" applyBorder="0" applyAlignment="0" applyProtection="0"/>
    <xf numFmtId="170" fontId="65" fillId="0" borderId="0" applyFont="0" applyFill="0" applyBorder="0" applyAlignment="0" applyProtection="0"/>
    <xf numFmtId="170" fontId="65" fillId="0" borderId="0" applyFont="0" applyFill="0" applyBorder="0" applyAlignment="0" applyProtection="0"/>
    <xf numFmtId="170" fontId="69" fillId="0" borderId="0" applyFont="0" applyFill="0" applyBorder="0" applyAlignment="0" applyProtection="0"/>
    <xf numFmtId="43" fontId="70" fillId="0" borderId="0" applyFont="0" applyFill="0" applyBorder="0" applyAlignment="0" applyProtection="0"/>
    <xf numFmtId="170" fontId="69" fillId="0" borderId="0" applyFont="0" applyFill="0" applyBorder="0" applyAlignment="0" applyProtection="0"/>
    <xf numFmtId="170" fontId="69" fillId="0" borderId="0" applyFont="0" applyFill="0" applyBorder="0" applyAlignment="0" applyProtection="0"/>
    <xf numFmtId="170" fontId="69" fillId="0" borderId="0" applyFont="0" applyFill="0" applyBorder="0" applyAlignment="0" applyProtection="0"/>
    <xf numFmtId="170" fontId="69" fillId="0" borderId="0" applyFont="0" applyFill="0" applyBorder="0" applyAlignment="0" applyProtection="0"/>
    <xf numFmtId="0" fontId="72" fillId="50" borderId="0" applyNumberFormat="0" applyBorder="0" applyAlignment="0" applyProtection="0"/>
    <xf numFmtId="0" fontId="72" fillId="51" borderId="0" applyNumberFormat="0" applyBorder="0" applyAlignment="0" applyProtection="0"/>
    <xf numFmtId="0" fontId="72" fillId="52" borderId="0" applyNumberFormat="0" applyBorder="0" applyAlignment="0" applyProtection="0"/>
    <xf numFmtId="0" fontId="72" fillId="47" borderId="0" applyNumberFormat="0" applyBorder="0" applyAlignment="0" applyProtection="0"/>
    <xf numFmtId="0" fontId="72" fillId="48" borderId="0" applyNumberFormat="0" applyBorder="0" applyAlignment="0" applyProtection="0"/>
    <xf numFmtId="0" fontId="72" fillId="53" borderId="0" applyNumberFormat="0" applyBorder="0" applyAlignment="0" applyProtection="0"/>
    <xf numFmtId="0" fontId="82" fillId="38" borderId="0" applyNumberFormat="0" applyBorder="0" applyAlignment="0" applyProtection="0"/>
    <xf numFmtId="44" fontId="69" fillId="0" borderId="0" applyFont="0" applyFill="0" applyBorder="0" applyAlignment="0" applyProtection="0"/>
    <xf numFmtId="180" fontId="69" fillId="0" borderId="0" applyFont="0" applyFill="0" applyBorder="0" applyAlignment="0" applyProtection="0"/>
    <xf numFmtId="44" fontId="69" fillId="0" borderId="0" applyFont="0" applyFill="0" applyBorder="0" applyAlignment="0" applyProtection="0"/>
    <xf numFmtId="44" fontId="69" fillId="0" borderId="0" applyFont="0" applyFill="0" applyBorder="0" applyAlignment="0" applyProtection="0"/>
    <xf numFmtId="44" fontId="65" fillId="0" borderId="0" applyFont="0" applyFill="0" applyBorder="0" applyAlignment="0" applyProtection="0"/>
    <xf numFmtId="44" fontId="65" fillId="0" borderId="0" applyFont="0" applyFill="0" applyBorder="0" applyAlignment="0" applyProtection="0"/>
    <xf numFmtId="170" fontId="70" fillId="0" borderId="0" applyFont="0" applyFill="0" applyBorder="0" applyAlignment="0" applyProtection="0"/>
    <xf numFmtId="170" fontId="70" fillId="0" borderId="0" applyFont="0" applyFill="0" applyBorder="0" applyAlignment="0" applyProtection="0"/>
    <xf numFmtId="170" fontId="70" fillId="0" borderId="0" applyFont="0" applyFill="0" applyBorder="0" applyAlignment="0" applyProtection="0"/>
    <xf numFmtId="0" fontId="144" fillId="0" borderId="0" applyNumberFormat="0" applyFill="0" applyBorder="0" applyAlignment="0" applyProtection="0"/>
    <xf numFmtId="0" fontId="138" fillId="50" borderId="0" applyNumberFormat="0" applyBorder="0" applyAlignment="0" applyProtection="0"/>
    <xf numFmtId="0" fontId="138" fillId="51" borderId="0" applyNumberFormat="0" applyBorder="0" applyAlignment="0" applyProtection="0"/>
    <xf numFmtId="0" fontId="138" fillId="52" borderId="0" applyNumberFormat="0" applyBorder="0" applyAlignment="0" applyProtection="0"/>
    <xf numFmtId="0" fontId="138" fillId="47" borderId="0" applyNumberFormat="0" applyBorder="0" applyAlignment="0" applyProtection="0"/>
    <xf numFmtId="0" fontId="138" fillId="48" borderId="0" applyNumberFormat="0" applyBorder="0" applyAlignment="0" applyProtection="0"/>
    <xf numFmtId="0" fontId="138" fillId="53" borderId="0" applyNumberFormat="0" applyBorder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188" fontId="69" fillId="0" borderId="0" applyFont="0" applyFill="0" applyBorder="0" applyAlignment="0" applyProtection="0"/>
    <xf numFmtId="189" fontId="69" fillId="0" borderId="0" applyFont="0" applyFill="0" applyBorder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146" fillId="0" borderId="0" applyNumberFormat="0" applyFill="0" applyBorder="0" applyAlignment="0" applyProtection="0">
      <alignment vertical="top"/>
      <protection locked="0"/>
    </xf>
    <xf numFmtId="0" fontId="147" fillId="37" borderId="0" applyNumberFormat="0" applyBorder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169" fontId="69" fillId="0" borderId="0" applyFont="0" applyFill="0" applyBorder="0" applyAlignment="0" applyProtection="0"/>
    <xf numFmtId="4" fontId="91" fillId="0" borderId="0" applyFont="0" applyFill="0" applyBorder="0" applyAlignment="0" applyProtection="0"/>
    <xf numFmtId="41" fontId="69" fillId="0" borderId="0" applyFont="0" applyFill="0" applyBorder="0" applyAlignment="0" applyProtection="0"/>
    <xf numFmtId="41" fontId="69" fillId="0" borderId="0" applyFont="0" applyFill="0" applyBorder="0" applyAlignment="0" applyProtection="0"/>
    <xf numFmtId="41" fontId="69" fillId="0" borderId="0" applyFont="0" applyFill="0" applyBorder="0" applyAlignment="0" applyProtection="0"/>
    <xf numFmtId="41" fontId="69" fillId="0" borderId="0" applyFont="0" applyFill="0" applyBorder="0" applyAlignment="0" applyProtection="0"/>
    <xf numFmtId="41" fontId="69" fillId="0" borderId="0" applyFont="0" applyFill="0" applyBorder="0" applyAlignment="0" applyProtection="0"/>
    <xf numFmtId="41" fontId="69" fillId="0" borderId="0" applyFont="0" applyFill="0" applyBorder="0" applyAlignment="0" applyProtection="0"/>
    <xf numFmtId="41" fontId="69" fillId="0" borderId="0" applyFont="0" applyFill="0" applyBorder="0" applyAlignment="0" applyProtection="0"/>
    <xf numFmtId="41" fontId="69" fillId="0" borderId="0" applyFont="0" applyFill="0" applyBorder="0" applyAlignment="0" applyProtection="0"/>
    <xf numFmtId="41" fontId="69" fillId="0" borderId="0" applyFont="0" applyFill="0" applyBorder="0" applyAlignment="0" applyProtection="0"/>
    <xf numFmtId="41" fontId="69" fillId="0" borderId="0" applyFont="0" applyFill="0" applyBorder="0" applyAlignment="0" applyProtection="0"/>
    <xf numFmtId="41" fontId="69" fillId="0" borderId="0" applyFont="0" applyFill="0" applyBorder="0" applyAlignment="0" applyProtection="0"/>
    <xf numFmtId="41" fontId="69" fillId="0" borderId="0" applyFont="0" applyFill="0" applyBorder="0" applyAlignment="0" applyProtection="0"/>
    <xf numFmtId="41" fontId="69" fillId="0" borderId="0" applyFont="0" applyFill="0" applyBorder="0" applyAlignment="0" applyProtection="0"/>
    <xf numFmtId="41" fontId="69" fillId="0" borderId="0" applyFont="0" applyFill="0" applyBorder="0" applyAlignment="0" applyProtection="0"/>
    <xf numFmtId="41" fontId="69" fillId="0" borderId="0" applyFont="0" applyFill="0" applyBorder="0" applyAlignment="0" applyProtection="0"/>
    <xf numFmtId="41" fontId="69" fillId="0" borderId="0" applyFont="0" applyFill="0" applyBorder="0" applyAlignment="0" applyProtection="0"/>
    <xf numFmtId="41" fontId="69" fillId="0" borderId="0" applyFont="0" applyFill="0" applyBorder="0" applyAlignment="0" applyProtection="0"/>
    <xf numFmtId="41" fontId="69" fillId="0" borderId="0" applyFont="0" applyFill="0" applyBorder="0" applyAlignment="0" applyProtection="0"/>
    <xf numFmtId="41" fontId="69" fillId="0" borderId="0" applyFont="0" applyFill="0" applyBorder="0" applyAlignment="0" applyProtection="0"/>
    <xf numFmtId="41" fontId="69" fillId="0" borderId="0" applyFont="0" applyFill="0" applyBorder="0" applyAlignment="0" applyProtection="0"/>
    <xf numFmtId="41" fontId="69" fillId="0" borderId="0" applyFont="0" applyFill="0" applyBorder="0" applyAlignment="0" applyProtection="0"/>
    <xf numFmtId="41" fontId="69" fillId="0" borderId="0" applyFont="0" applyFill="0" applyBorder="0" applyAlignment="0" applyProtection="0"/>
    <xf numFmtId="41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170" fontId="69" fillId="0" borderId="0" applyFont="0" applyFill="0" applyBorder="0" applyAlignment="0" applyProtection="0"/>
    <xf numFmtId="170" fontId="69" fillId="0" borderId="0" applyFont="0" applyFill="0" applyBorder="0" applyAlignment="0" applyProtection="0"/>
    <xf numFmtId="170" fontId="69" fillId="0" borderId="0" applyFont="0" applyFill="0" applyBorder="0" applyAlignment="0" applyProtection="0"/>
    <xf numFmtId="170" fontId="69" fillId="0" borderId="0" applyFont="0" applyFill="0" applyBorder="0" applyAlignment="0" applyProtection="0"/>
    <xf numFmtId="170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170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190" fontId="69" fillId="0" borderId="0" applyFont="0" applyFill="0" applyBorder="0" applyAlignment="0" applyProtection="0"/>
    <xf numFmtId="44" fontId="70" fillId="0" borderId="0" applyFont="0" applyFill="0" applyBorder="0" applyAlignment="0" applyProtection="0"/>
    <xf numFmtId="0" fontId="122" fillId="59" borderId="0" applyNumberFormat="0" applyBorder="0" applyAlignment="0" applyProtection="0"/>
    <xf numFmtId="0" fontId="148" fillId="0" borderId="0"/>
    <xf numFmtId="0" fontId="43" fillId="0" borderId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70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9" fontId="69" fillId="0" borderId="0" applyFont="0" applyFill="0" applyBorder="0" applyAlignment="0" applyProtection="0"/>
    <xf numFmtId="9" fontId="137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70" fillId="0" borderId="0"/>
    <xf numFmtId="0" fontId="70" fillId="0" borderId="0"/>
    <xf numFmtId="0" fontId="69" fillId="0" borderId="0"/>
    <xf numFmtId="0" fontId="69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150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52" fillId="0" borderId="29" applyNumberFormat="0" applyFill="0" applyAlignment="0" applyProtection="0"/>
    <xf numFmtId="0" fontId="153" fillId="0" borderId="30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02" fillId="0" borderId="0" applyNumberFormat="0" applyFill="0" applyBorder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191" fontId="69" fillId="0" borderId="0"/>
    <xf numFmtId="192" fontId="69" fillId="0" borderId="0"/>
    <xf numFmtId="193" fontId="154" fillId="0" borderId="0"/>
    <xf numFmtId="0" fontId="69" fillId="0" borderId="0" applyFont="0" applyFill="0" applyBorder="0" applyProtection="0">
      <alignment horizontal="right"/>
    </xf>
    <xf numFmtId="0" fontId="69" fillId="0" borderId="0" applyFont="0" applyFill="0" applyBorder="0" applyProtection="0">
      <alignment horizontal="right"/>
    </xf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9" fillId="0" borderId="0"/>
    <xf numFmtId="0" fontId="69" fillId="0" borderId="0"/>
    <xf numFmtId="9" fontId="155" fillId="0" borderId="0"/>
    <xf numFmtId="9" fontId="155" fillId="0" borderId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155" fillId="0" borderId="0"/>
    <xf numFmtId="0" fontId="155" fillId="0" borderId="0"/>
    <xf numFmtId="10" fontId="155" fillId="0" borderId="0"/>
    <xf numFmtId="10" fontId="155" fillId="0" borderId="0"/>
    <xf numFmtId="0" fontId="69" fillId="61" borderId="27" applyNumberFormat="0">
      <alignment horizontal="centerContinuous" vertical="center" wrapText="1"/>
    </xf>
    <xf numFmtId="0" fontId="69" fillId="61" borderId="27" applyNumberFormat="0">
      <alignment horizontal="centerContinuous" vertical="center" wrapText="1"/>
    </xf>
    <xf numFmtId="0" fontId="69" fillId="61" borderId="27" applyNumberFormat="0">
      <alignment horizontal="centerContinuous" vertical="center" wrapText="1"/>
    </xf>
    <xf numFmtId="0" fontId="69" fillId="61" borderId="27" applyNumberFormat="0">
      <alignment horizontal="centerContinuous" vertical="center" wrapText="1"/>
    </xf>
    <xf numFmtId="0" fontId="69" fillId="61" borderId="27" applyNumberFormat="0">
      <alignment horizontal="centerContinuous" vertical="center" wrapText="1"/>
    </xf>
    <xf numFmtId="0" fontId="69" fillId="61" borderId="27" applyNumberFormat="0">
      <alignment horizontal="centerContinuous" vertical="center" wrapText="1"/>
    </xf>
    <xf numFmtId="0" fontId="69" fillId="61" borderId="27" applyNumberFormat="0">
      <alignment horizontal="centerContinuous" vertical="center" wrapText="1"/>
    </xf>
    <xf numFmtId="0" fontId="69" fillId="61" borderId="27" applyNumberFormat="0">
      <alignment horizontal="centerContinuous" vertical="center" wrapText="1"/>
    </xf>
    <xf numFmtId="0" fontId="69" fillId="61" borderId="27" applyNumberFormat="0">
      <alignment horizontal="centerContinuous" vertical="center" wrapText="1"/>
    </xf>
    <xf numFmtId="0" fontId="69" fillId="61" borderId="27" applyNumberFormat="0">
      <alignment horizontal="centerContinuous" vertical="center" wrapText="1"/>
    </xf>
    <xf numFmtId="0" fontId="69" fillId="62" borderId="27" applyNumberFormat="0">
      <alignment horizontal="left" vertical="center"/>
    </xf>
    <xf numFmtId="0" fontId="69" fillId="62" borderId="27" applyNumberFormat="0">
      <alignment horizontal="left" vertical="center"/>
    </xf>
    <xf numFmtId="0" fontId="69" fillId="62" borderId="27" applyNumberFormat="0">
      <alignment horizontal="left" vertical="center"/>
    </xf>
    <xf numFmtId="0" fontId="69" fillId="62" borderId="27" applyNumberFormat="0">
      <alignment horizontal="left" vertical="center"/>
    </xf>
    <xf numFmtId="0" fontId="69" fillId="62" borderId="27" applyNumberFormat="0">
      <alignment horizontal="left" vertical="center"/>
    </xf>
    <xf numFmtId="0" fontId="69" fillId="62" borderId="27" applyNumberFormat="0">
      <alignment horizontal="left" vertical="center"/>
    </xf>
    <xf numFmtId="0" fontId="69" fillId="62" borderId="27" applyNumberFormat="0">
      <alignment horizontal="left" vertical="center"/>
    </xf>
    <xf numFmtId="0" fontId="69" fillId="62" borderId="27" applyNumberFormat="0">
      <alignment horizontal="left" vertical="center"/>
    </xf>
    <xf numFmtId="0" fontId="69" fillId="62" borderId="27" applyNumberFormat="0">
      <alignment horizontal="left" vertical="center"/>
    </xf>
    <xf numFmtId="0" fontId="69" fillId="62" borderId="27" applyNumberFormat="0">
      <alignment horizontal="left" vertical="center"/>
    </xf>
    <xf numFmtId="0" fontId="154" fillId="0" borderId="0">
      <alignment vertical="top"/>
    </xf>
    <xf numFmtId="38" fontId="103" fillId="0" borderId="0" applyFont="0" applyFill="0" applyBorder="0" applyAlignment="0" applyProtection="0"/>
    <xf numFmtId="194" fontId="154" fillId="0" borderId="0" applyFont="0" applyFill="0" applyBorder="0" applyAlignment="0" applyProtection="0"/>
    <xf numFmtId="195" fontId="154" fillId="0" borderId="0" applyFon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69" fillId="0" borderId="0"/>
    <xf numFmtId="0" fontId="113" fillId="0" borderId="0">
      <alignment horizontal="left" wrapText="1"/>
    </xf>
    <xf numFmtId="0" fontId="113" fillId="0" borderId="0">
      <alignment horizontal="left" wrapText="1"/>
    </xf>
    <xf numFmtId="0" fontId="157" fillId="57" borderId="0"/>
    <xf numFmtId="0" fontId="141" fillId="63" borderId="0"/>
    <xf numFmtId="0" fontId="69" fillId="57" borderId="0"/>
    <xf numFmtId="0" fontId="69" fillId="57" borderId="0"/>
    <xf numFmtId="0" fontId="69" fillId="57" borderId="0"/>
    <xf numFmtId="0" fontId="69" fillId="57" borderId="0"/>
    <xf numFmtId="3" fontId="114" fillId="57" borderId="0" applyFill="0"/>
    <xf numFmtId="0" fontId="69" fillId="57" borderId="0"/>
    <xf numFmtId="0" fontId="69" fillId="57" borderId="0"/>
    <xf numFmtId="0" fontId="69" fillId="57" borderId="0"/>
    <xf numFmtId="0" fontId="158" fillId="57" borderId="0"/>
    <xf numFmtId="0" fontId="158" fillId="57" borderId="0"/>
    <xf numFmtId="0" fontId="158" fillId="57" borderId="0"/>
    <xf numFmtId="0" fontId="158" fillId="57" borderId="0"/>
    <xf numFmtId="0" fontId="158" fillId="57" borderId="0"/>
    <xf numFmtId="0" fontId="69" fillId="57" borderId="0"/>
    <xf numFmtId="0" fontId="138" fillId="64" borderId="37"/>
    <xf numFmtId="0" fontId="138" fillId="64" borderId="37"/>
    <xf numFmtId="0" fontId="138" fillId="64" borderId="37"/>
    <xf numFmtId="0" fontId="138" fillId="64" borderId="37"/>
    <xf numFmtId="3" fontId="114" fillId="57" borderId="0" applyFill="0"/>
    <xf numFmtId="3" fontId="114" fillId="57" borderId="0" applyFill="0"/>
    <xf numFmtId="3" fontId="114" fillId="57" borderId="0" applyFill="0"/>
    <xf numFmtId="3" fontId="114" fillId="57" borderId="0" applyFill="0"/>
    <xf numFmtId="0" fontId="69" fillId="57" borderId="0"/>
    <xf numFmtId="0" fontId="69" fillId="57" borderId="0"/>
    <xf numFmtId="3" fontId="114" fillId="57" borderId="0" applyFill="0"/>
    <xf numFmtId="3" fontId="114" fillId="57" borderId="0" applyFill="0"/>
    <xf numFmtId="3" fontId="114" fillId="57" borderId="0" applyFill="0"/>
    <xf numFmtId="3" fontId="114" fillId="57" borderId="0" applyFill="0"/>
    <xf numFmtId="0" fontId="138" fillId="64" borderId="37"/>
    <xf numFmtId="0" fontId="138" fillId="64" borderId="37"/>
    <xf numFmtId="0" fontId="69" fillId="57" borderId="0"/>
    <xf numFmtId="0" fontId="69" fillId="57" borderId="0"/>
    <xf numFmtId="0" fontId="69" fillId="57" borderId="0"/>
    <xf numFmtId="0" fontId="69" fillId="57" borderId="0"/>
    <xf numFmtId="0" fontId="69" fillId="57" borderId="0"/>
    <xf numFmtId="0" fontId="69" fillId="57" borderId="0"/>
    <xf numFmtId="0" fontId="69" fillId="57" borderId="0"/>
    <xf numFmtId="0" fontId="69" fillId="57" borderId="0"/>
    <xf numFmtId="0" fontId="69" fillId="57" borderId="0"/>
    <xf numFmtId="0" fontId="69" fillId="57" borderId="0"/>
    <xf numFmtId="0" fontId="69" fillId="57" borderId="0"/>
    <xf numFmtId="0" fontId="69" fillId="57" borderId="0"/>
    <xf numFmtId="0" fontId="69" fillId="57" borderId="0"/>
    <xf numFmtId="3" fontId="114" fillId="57" borderId="0" applyFill="0"/>
    <xf numFmtId="0" fontId="69" fillId="57" borderId="0"/>
    <xf numFmtId="0" fontId="69" fillId="57" borderId="0"/>
    <xf numFmtId="0" fontId="69" fillId="57" borderId="0"/>
    <xf numFmtId="0" fontId="69" fillId="57" borderId="0"/>
    <xf numFmtId="0" fontId="69" fillId="57" borderId="0"/>
    <xf numFmtId="0" fontId="69" fillId="57" borderId="0"/>
    <xf numFmtId="0" fontId="69" fillId="57" borderId="0"/>
    <xf numFmtId="0" fontId="69" fillId="57" borderId="0"/>
    <xf numFmtId="0" fontId="138" fillId="64" borderId="37"/>
    <xf numFmtId="0" fontId="138" fillId="64" borderId="37"/>
    <xf numFmtId="0" fontId="138" fillId="64" borderId="37"/>
    <xf numFmtId="0" fontId="138" fillId="64" borderId="37"/>
    <xf numFmtId="3" fontId="114" fillId="57" borderId="0" applyFill="0"/>
    <xf numFmtId="0" fontId="138" fillId="64" borderId="37"/>
    <xf numFmtId="0" fontId="138" fillId="64" borderId="37"/>
    <xf numFmtId="0" fontId="69" fillId="57" borderId="0"/>
    <xf numFmtId="0" fontId="69" fillId="57" borderId="0"/>
    <xf numFmtId="0" fontId="69" fillId="57" borderId="0"/>
    <xf numFmtId="0" fontId="69" fillId="57" borderId="0"/>
    <xf numFmtId="0" fontId="69" fillId="57" borderId="0"/>
    <xf numFmtId="0" fontId="69" fillId="57" borderId="0"/>
    <xf numFmtId="0" fontId="69" fillId="57" borderId="0"/>
    <xf numFmtId="3" fontId="114" fillId="57" borderId="0" applyFill="0"/>
    <xf numFmtId="0" fontId="69" fillId="57" borderId="0"/>
    <xf numFmtId="3" fontId="114" fillId="57" borderId="0" applyFill="0"/>
    <xf numFmtId="0" fontId="138" fillId="64" borderId="37"/>
    <xf numFmtId="0" fontId="138" fillId="64" borderId="37"/>
    <xf numFmtId="0" fontId="69" fillId="57" borderId="0"/>
    <xf numFmtId="0" fontId="136" fillId="57" borderId="0"/>
    <xf numFmtId="0" fontId="136" fillId="57" borderId="0"/>
    <xf numFmtId="3" fontId="114" fillId="65" borderId="0" applyFill="0"/>
    <xf numFmtId="0" fontId="136" fillId="57" borderId="0"/>
    <xf numFmtId="0" fontId="136" fillId="57" borderId="0"/>
    <xf numFmtId="0" fontId="136" fillId="57" borderId="0"/>
    <xf numFmtId="0" fontId="159" fillId="57" borderId="0"/>
    <xf numFmtId="0" fontId="159" fillId="57" borderId="0"/>
    <xf numFmtId="0" fontId="159" fillId="57" borderId="0"/>
    <xf numFmtId="0" fontId="159" fillId="57" borderId="0"/>
    <xf numFmtId="0" fontId="159" fillId="57" borderId="0"/>
    <xf numFmtId="0" fontId="138" fillId="65" borderId="0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3" fontId="114" fillId="65" borderId="0" applyFill="0"/>
    <xf numFmtId="3" fontId="114" fillId="65" borderId="0" applyFill="0"/>
    <xf numFmtId="3" fontId="114" fillId="65" borderId="0" applyFill="0"/>
    <xf numFmtId="3" fontId="114" fillId="65" borderId="0" applyFill="0"/>
    <xf numFmtId="0" fontId="136" fillId="57" borderId="0"/>
    <xf numFmtId="3" fontId="114" fillId="65" borderId="0" applyFill="0"/>
    <xf numFmtId="3" fontId="114" fillId="65" borderId="0" applyFill="0"/>
    <xf numFmtId="3" fontId="114" fillId="65" borderId="0" applyFill="0"/>
    <xf numFmtId="3" fontId="114" fillId="65" borderId="0" applyFill="0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36" fillId="57" borderId="0"/>
    <xf numFmtId="0" fontId="136" fillId="57" borderId="0"/>
    <xf numFmtId="0" fontId="138" fillId="65" borderId="0"/>
    <xf numFmtId="0" fontId="136" fillId="57" borderId="0"/>
    <xf numFmtId="0" fontId="136" fillId="57" borderId="0"/>
    <xf numFmtId="0" fontId="136" fillId="57" borderId="0"/>
    <xf numFmtId="0" fontId="136" fillId="57" borderId="0"/>
    <xf numFmtId="3" fontId="114" fillId="65" borderId="0" applyFill="0"/>
    <xf numFmtId="0" fontId="136" fillId="57" borderId="0"/>
    <xf numFmtId="0" fontId="136" fillId="57" borderId="0"/>
    <xf numFmtId="0" fontId="136" fillId="57" borderId="0"/>
    <xf numFmtId="0" fontId="136" fillId="57" borderId="0"/>
    <xf numFmtId="0" fontId="136" fillId="57" borderId="0"/>
    <xf numFmtId="0" fontId="136" fillId="57" borderId="0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3" fontId="114" fillId="65" borderId="0" applyFill="0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38" fillId="65" borderId="0"/>
    <xf numFmtId="0" fontId="136" fillId="57" borderId="0"/>
    <xf numFmtId="0" fontId="136" fillId="57" borderId="0"/>
    <xf numFmtId="3" fontId="114" fillId="65" borderId="0" applyFill="0"/>
    <xf numFmtId="3" fontId="114" fillId="65" borderId="0" applyFill="0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36" fillId="57" borderId="0"/>
    <xf numFmtId="0" fontId="161" fillId="57" borderId="0"/>
    <xf numFmtId="0" fontId="161" fillId="57" borderId="0"/>
    <xf numFmtId="3" fontId="162" fillId="62" borderId="0" applyFill="0" applyBorder="0"/>
    <xf numFmtId="0" fontId="161" fillId="57" borderId="0"/>
    <xf numFmtId="0" fontId="161" fillId="57" borderId="0"/>
    <xf numFmtId="0" fontId="161" fillId="57" borderId="0"/>
    <xf numFmtId="0" fontId="162" fillId="57" borderId="0"/>
    <xf numFmtId="0" fontId="162" fillId="57" borderId="0"/>
    <xf numFmtId="0" fontId="162" fillId="57" borderId="0"/>
    <xf numFmtId="0" fontId="162" fillId="57" borderId="0"/>
    <xf numFmtId="0" fontId="162" fillId="57" borderId="0"/>
    <xf numFmtId="0" fontId="163" fillId="62" borderId="0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3" fontId="162" fillId="62" borderId="0" applyFill="0" applyBorder="0"/>
    <xf numFmtId="3" fontId="162" fillId="62" borderId="0" applyFill="0" applyBorder="0"/>
    <xf numFmtId="3" fontId="162" fillId="62" borderId="0" applyFill="0" applyBorder="0"/>
    <xf numFmtId="3" fontId="162" fillId="62" borderId="0" applyFill="0" applyBorder="0"/>
    <xf numFmtId="0" fontId="161" fillId="57" borderId="0"/>
    <xf numFmtId="3" fontId="162" fillId="62" borderId="0" applyFill="0" applyBorder="0"/>
    <xf numFmtId="3" fontId="162" fillId="62" borderId="0" applyFill="0" applyBorder="0"/>
    <xf numFmtId="3" fontId="162" fillId="62" borderId="0" applyFill="0" applyBorder="0"/>
    <xf numFmtId="3" fontId="162" fillId="62" borderId="0" applyFill="0" applyBorder="0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1" fillId="57" borderId="0"/>
    <xf numFmtId="0" fontId="161" fillId="57" borderId="0"/>
    <xf numFmtId="0" fontId="163" fillId="62" borderId="0"/>
    <xf numFmtId="0" fontId="161" fillId="57" borderId="0"/>
    <xf numFmtId="0" fontId="161" fillId="57" borderId="0"/>
    <xf numFmtId="0" fontId="161" fillId="57" borderId="0"/>
    <xf numFmtId="0" fontId="161" fillId="57" borderId="0"/>
    <xf numFmtId="3" fontId="162" fillId="62" borderId="0" applyFill="0" applyBorder="0"/>
    <xf numFmtId="0" fontId="161" fillId="57" borderId="0"/>
    <xf numFmtId="0" fontId="161" fillId="57" borderId="0"/>
    <xf numFmtId="0" fontId="161" fillId="57" borderId="0"/>
    <xf numFmtId="0" fontId="161" fillId="57" borderId="0"/>
    <xf numFmtId="0" fontId="161" fillId="57" borderId="0"/>
    <xf numFmtId="0" fontId="161" fillId="57" borderId="0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3" fontId="162" fillId="62" borderId="0" applyFill="0" applyBorder="0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3" fillId="62" borderId="0"/>
    <xf numFmtId="0" fontId="161" fillId="57" borderId="0"/>
    <xf numFmtId="0" fontId="161" fillId="57" borderId="0"/>
    <xf numFmtId="3" fontId="162" fillId="62" borderId="0" applyFill="0" applyBorder="0"/>
    <xf numFmtId="3" fontId="162" fillId="62" borderId="0" applyFill="0" applyBorder="0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1" fillId="57" borderId="0"/>
    <xf numFmtId="0" fontId="164" fillId="57" borderId="0"/>
    <xf numFmtId="0" fontId="164" fillId="57" borderId="0"/>
    <xf numFmtId="0" fontId="164" fillId="57" borderId="0"/>
    <xf numFmtId="0" fontId="164" fillId="57" borderId="0"/>
    <xf numFmtId="3" fontId="114" fillId="66" borderId="0" applyFill="0"/>
    <xf numFmtId="0" fontId="164" fillId="57" borderId="0"/>
    <xf numFmtId="0" fontId="164" fillId="57" borderId="0"/>
    <xf numFmtId="0" fontId="164" fillId="57" borderId="0"/>
    <xf numFmtId="0" fontId="114" fillId="57" borderId="0"/>
    <xf numFmtId="0" fontId="114" fillId="57" borderId="0"/>
    <xf numFmtId="0" fontId="114" fillId="57" borderId="0"/>
    <xf numFmtId="0" fontId="114" fillId="57" borderId="0"/>
    <xf numFmtId="0" fontId="114" fillId="57" borderId="0"/>
    <xf numFmtId="0" fontId="165" fillId="66" borderId="0"/>
    <xf numFmtId="0" fontId="166" fillId="64" borderId="38"/>
    <xf numFmtId="0" fontId="166" fillId="64" borderId="38"/>
    <xf numFmtId="0" fontId="166" fillId="64" borderId="38"/>
    <xf numFmtId="0" fontId="166" fillId="64" borderId="38"/>
    <xf numFmtId="0" fontId="166" fillId="64" borderId="38"/>
    <xf numFmtId="0" fontId="166" fillId="64" borderId="38"/>
    <xf numFmtId="0" fontId="166" fillId="64" borderId="38"/>
    <xf numFmtId="0" fontId="166" fillId="64" borderId="38"/>
    <xf numFmtId="0" fontId="166" fillId="64" borderId="38"/>
    <xf numFmtId="0" fontId="166" fillId="64" borderId="38"/>
    <xf numFmtId="3" fontId="114" fillId="66" borderId="0" applyFill="0"/>
    <xf numFmtId="3" fontId="114" fillId="66" borderId="0" applyFill="0"/>
    <xf numFmtId="3" fontId="114" fillId="66" borderId="0" applyFill="0"/>
    <xf numFmtId="3" fontId="114" fillId="66" borderId="0" applyFill="0"/>
    <xf numFmtId="0" fontId="164" fillId="57" borderId="0"/>
    <xf numFmtId="0" fontId="164" fillId="57" borderId="0"/>
    <xf numFmtId="3" fontId="114" fillId="66" borderId="0" applyFill="0"/>
    <xf numFmtId="3" fontId="114" fillId="66" borderId="0" applyFill="0"/>
    <xf numFmtId="3" fontId="114" fillId="66" borderId="0" applyFill="0"/>
    <xf numFmtId="3" fontId="114" fillId="66" borderId="0" applyFill="0"/>
    <xf numFmtId="0" fontId="166" fillId="64" borderId="38"/>
    <xf numFmtId="0" fontId="166" fillId="64" borderId="38"/>
    <xf numFmtId="0" fontId="166" fillId="64" borderId="38"/>
    <xf numFmtId="0" fontId="166" fillId="64" borderId="38"/>
    <xf numFmtId="0" fontId="166" fillId="64" borderId="38"/>
    <xf numFmtId="0" fontId="164" fillId="57" borderId="0"/>
    <xf numFmtId="0" fontId="164" fillId="57" borderId="0"/>
    <xf numFmtId="0" fontId="164" fillId="57" borderId="0"/>
    <xf numFmtId="0" fontId="164" fillId="57" borderId="0"/>
    <xf numFmtId="0" fontId="165" fillId="66" borderId="0"/>
    <xf numFmtId="0" fontId="164" fillId="57" borderId="0"/>
    <xf numFmtId="0" fontId="164" fillId="57" borderId="0"/>
    <xf numFmtId="0" fontId="164" fillId="57" borderId="0"/>
    <xf numFmtId="0" fontId="164" fillId="57" borderId="0"/>
    <xf numFmtId="0" fontId="164" fillId="57" borderId="0"/>
    <xf numFmtId="0" fontId="164" fillId="57" borderId="0"/>
    <xf numFmtId="0" fontId="164" fillId="57" borderId="0"/>
    <xf numFmtId="0" fontId="164" fillId="57" borderId="0"/>
    <xf numFmtId="3" fontId="114" fillId="66" borderId="0" applyFill="0"/>
    <xf numFmtId="0" fontId="164" fillId="57" borderId="0"/>
    <xf numFmtId="0" fontId="164" fillId="57" borderId="0"/>
    <xf numFmtId="0" fontId="164" fillId="57" borderId="0"/>
    <xf numFmtId="0" fontId="164" fillId="57" borderId="0"/>
    <xf numFmtId="0" fontId="164" fillId="57" borderId="0"/>
    <xf numFmtId="0" fontId="164" fillId="57" borderId="0"/>
    <xf numFmtId="0" fontId="164" fillId="57" borderId="0"/>
    <xf numFmtId="0" fontId="164" fillId="57" borderId="0"/>
    <xf numFmtId="0" fontId="164" fillId="57" borderId="0"/>
    <xf numFmtId="0" fontId="164" fillId="57" borderId="0"/>
    <xf numFmtId="0" fontId="166" fillId="64" borderId="38"/>
    <xf numFmtId="0" fontId="166" fillId="64" borderId="38"/>
    <xf numFmtId="0" fontId="166" fillId="64" borderId="38"/>
    <xf numFmtId="0" fontId="166" fillId="64" borderId="38"/>
    <xf numFmtId="0" fontId="166" fillId="64" borderId="38"/>
    <xf numFmtId="0" fontId="166" fillId="64" borderId="38"/>
    <xf numFmtId="0" fontId="166" fillId="64" borderId="38"/>
    <xf numFmtId="0" fontId="166" fillId="64" borderId="38"/>
    <xf numFmtId="0" fontId="166" fillId="64" borderId="38"/>
    <xf numFmtId="0" fontId="166" fillId="64" borderId="38"/>
    <xf numFmtId="3" fontId="114" fillId="66" borderId="0" applyFill="0"/>
    <xf numFmtId="0" fontId="166" fillId="64" borderId="38"/>
    <xf numFmtId="0" fontId="166" fillId="64" borderId="38"/>
    <xf numFmtId="0" fontId="166" fillId="64" borderId="38"/>
    <xf numFmtId="0" fontId="166" fillId="64" borderId="38"/>
    <xf numFmtId="0" fontId="166" fillId="64" borderId="38"/>
    <xf numFmtId="0" fontId="165" fillId="66" borderId="0"/>
    <xf numFmtId="0" fontId="164" fillId="57" borderId="0"/>
    <xf numFmtId="0" fontId="164" fillId="57" borderId="0"/>
    <xf numFmtId="0" fontId="164" fillId="57" borderId="0"/>
    <xf numFmtId="0" fontId="164" fillId="57" borderId="0"/>
    <xf numFmtId="3" fontId="114" fillId="66" borderId="0" applyFill="0"/>
    <xf numFmtId="0" fontId="164" fillId="57" borderId="0"/>
    <xf numFmtId="3" fontId="114" fillId="66" borderId="0" applyFill="0"/>
    <xf numFmtId="0" fontId="166" fillId="64" borderId="38"/>
    <xf numFmtId="0" fontId="166" fillId="64" borderId="38"/>
    <xf numFmtId="0" fontId="166" fillId="64" borderId="38"/>
    <xf numFmtId="0" fontId="166" fillId="64" borderId="38"/>
    <xf numFmtId="0" fontId="166" fillId="64" borderId="38"/>
    <xf numFmtId="0" fontId="164" fillId="57" borderId="0"/>
    <xf numFmtId="0" fontId="167" fillId="57" borderId="0"/>
    <xf numFmtId="0" fontId="167" fillId="57" borderId="0"/>
    <xf numFmtId="3" fontId="159" fillId="0" borderId="0" applyFill="0"/>
    <xf numFmtId="0" fontId="167" fillId="57" borderId="0"/>
    <xf numFmtId="0" fontId="167" fillId="57" borderId="0"/>
    <xf numFmtId="0" fontId="167" fillId="57" borderId="0"/>
    <xf numFmtId="0" fontId="159" fillId="57" borderId="0"/>
    <xf numFmtId="0" fontId="159" fillId="57" borderId="0"/>
    <xf numFmtId="0" fontId="159" fillId="57" borderId="0"/>
    <xf numFmtId="0" fontId="159" fillId="57" borderId="0"/>
    <xf numFmtId="0" fontId="159" fillId="57" borderId="0"/>
    <xf numFmtId="0" fontId="167" fillId="0" borderId="0"/>
    <xf numFmtId="0" fontId="168" fillId="64" borderId="38"/>
    <xf numFmtId="0" fontId="168" fillId="64" borderId="38"/>
    <xf numFmtId="0" fontId="168" fillId="64" borderId="38"/>
    <xf numFmtId="0" fontId="168" fillId="64" borderId="38"/>
    <xf numFmtId="0" fontId="168" fillId="64" borderId="38"/>
    <xf numFmtId="0" fontId="168" fillId="64" borderId="38"/>
    <xf numFmtId="0" fontId="168" fillId="64" borderId="38"/>
    <xf numFmtId="0" fontId="168" fillId="64" borderId="38"/>
    <xf numFmtId="0" fontId="168" fillId="64" borderId="38"/>
    <xf numFmtId="0" fontId="168" fillId="64" borderId="38"/>
    <xf numFmtId="3" fontId="159" fillId="0" borderId="0" applyFill="0"/>
    <xf numFmtId="3" fontId="159" fillId="0" borderId="0" applyFill="0"/>
    <xf numFmtId="3" fontId="159" fillId="0" borderId="0" applyFill="0"/>
    <xf numFmtId="3" fontId="159" fillId="0" borderId="0" applyFill="0"/>
    <xf numFmtId="0" fontId="167" fillId="57" borderId="0"/>
    <xf numFmtId="3" fontId="159" fillId="0" borderId="0" applyFill="0"/>
    <xf numFmtId="3" fontId="159" fillId="0" borderId="0" applyFill="0"/>
    <xf numFmtId="3" fontId="159" fillId="0" borderId="0" applyFill="0"/>
    <xf numFmtId="3" fontId="159" fillId="0" borderId="0" applyFill="0"/>
    <xf numFmtId="0" fontId="168" fillId="64" borderId="38"/>
    <xf numFmtId="0" fontId="168" fillId="64" borderId="38"/>
    <xf numFmtId="0" fontId="168" fillId="64" borderId="38"/>
    <xf numFmtId="0" fontId="168" fillId="64" borderId="38"/>
    <xf numFmtId="0" fontId="168" fillId="64" borderId="38"/>
    <xf numFmtId="0" fontId="167" fillId="57" borderId="0"/>
    <xf numFmtId="0" fontId="167" fillId="57" borderId="0"/>
    <xf numFmtId="0" fontId="167" fillId="0" borderId="0"/>
    <xf numFmtId="0" fontId="167" fillId="57" borderId="0"/>
    <xf numFmtId="0" fontId="167" fillId="57" borderId="0"/>
    <xf numFmtId="0" fontId="167" fillId="57" borderId="0"/>
    <xf numFmtId="0" fontId="167" fillId="57" borderId="0"/>
    <xf numFmtId="3" fontId="159" fillId="0" borderId="0" applyFill="0"/>
    <xf numFmtId="0" fontId="167" fillId="57" borderId="0"/>
    <xf numFmtId="0" fontId="167" fillId="57" borderId="0"/>
    <xf numFmtId="0" fontId="167" fillId="57" borderId="0"/>
    <xf numFmtId="0" fontId="167" fillId="57" borderId="0"/>
    <xf numFmtId="0" fontId="167" fillId="57" borderId="0"/>
    <xf numFmtId="0" fontId="167" fillId="57" borderId="0"/>
    <xf numFmtId="0" fontId="168" fillId="64" borderId="38"/>
    <xf numFmtId="0" fontId="168" fillId="64" borderId="38"/>
    <xf numFmtId="0" fontId="168" fillId="64" borderId="38"/>
    <xf numFmtId="0" fontId="168" fillId="64" borderId="38"/>
    <xf numFmtId="0" fontId="168" fillId="64" borderId="38"/>
    <xf numFmtId="0" fontId="168" fillId="64" borderId="38"/>
    <xf numFmtId="0" fontId="168" fillId="64" borderId="38"/>
    <xf numFmtId="0" fontId="168" fillId="64" borderId="38"/>
    <xf numFmtId="0" fontId="168" fillId="64" borderId="38"/>
    <xf numFmtId="0" fontId="168" fillId="64" borderId="38"/>
    <xf numFmtId="3" fontId="159" fillId="0" borderId="0" applyFill="0"/>
    <xf numFmtId="0" fontId="168" fillId="64" borderId="38"/>
    <xf numFmtId="0" fontId="168" fillId="64" borderId="38"/>
    <xf numFmtId="0" fontId="168" fillId="64" borderId="38"/>
    <xf numFmtId="0" fontId="168" fillId="64" borderId="38"/>
    <xf numFmtId="0" fontId="168" fillId="64" borderId="38"/>
    <xf numFmtId="0" fontId="167" fillId="0" borderId="0"/>
    <xf numFmtId="0" fontId="167" fillId="57" borderId="0"/>
    <xf numFmtId="0" fontId="167" fillId="57" borderId="0"/>
    <xf numFmtId="3" fontId="159" fillId="0" borderId="0" applyFill="0"/>
    <xf numFmtId="3" fontId="159" fillId="0" borderId="0" applyFill="0"/>
    <xf numFmtId="0" fontId="168" fillId="64" borderId="38"/>
    <xf numFmtId="0" fontId="168" fillId="64" borderId="38"/>
    <xf numFmtId="0" fontId="168" fillId="64" borderId="38"/>
    <xf numFmtId="0" fontId="168" fillId="64" borderId="38"/>
    <xf numFmtId="0" fontId="168" fillId="64" borderId="38"/>
    <xf numFmtId="0" fontId="167" fillId="57" borderId="0"/>
    <xf numFmtId="0" fontId="169" fillId="57" borderId="0"/>
    <xf numFmtId="0" fontId="169" fillId="57" borderId="0"/>
    <xf numFmtId="3" fontId="158" fillId="0" borderId="0" applyFill="0"/>
    <xf numFmtId="0" fontId="169" fillId="57" borderId="0"/>
    <xf numFmtId="0" fontId="169" fillId="57" borderId="0"/>
    <xf numFmtId="0" fontId="169" fillId="57" borderId="0"/>
    <xf numFmtId="0" fontId="158" fillId="57" borderId="0"/>
    <xf numFmtId="0" fontId="158" fillId="57" borderId="0"/>
    <xf numFmtId="0" fontId="158" fillId="57" borderId="0"/>
    <xf numFmtId="0" fontId="158" fillId="57" borderId="0"/>
    <xf numFmtId="0" fontId="158" fillId="57" borderId="0"/>
    <xf numFmtId="0" fontId="169" fillId="0" borderId="0"/>
    <xf numFmtId="0" fontId="168" fillId="64" borderId="38"/>
    <xf numFmtId="0" fontId="168" fillId="64" borderId="38"/>
    <xf numFmtId="0" fontId="168" fillId="64" borderId="38"/>
    <xf numFmtId="0" fontId="168" fillId="64" borderId="38"/>
    <xf numFmtId="0" fontId="168" fillId="64" borderId="38"/>
    <xf numFmtId="0" fontId="168" fillId="64" borderId="38"/>
    <xf numFmtId="0" fontId="168" fillId="64" borderId="38"/>
    <xf numFmtId="0" fontId="168" fillId="64" borderId="38"/>
    <xf numFmtId="0" fontId="168" fillId="64" borderId="38"/>
    <xf numFmtId="0" fontId="168" fillId="64" borderId="38"/>
    <xf numFmtId="3" fontId="158" fillId="0" borderId="0" applyFill="0"/>
    <xf numFmtId="3" fontId="158" fillId="0" borderId="0" applyFill="0"/>
    <xf numFmtId="3" fontId="158" fillId="0" borderId="0" applyFill="0"/>
    <xf numFmtId="3" fontId="158" fillId="0" borderId="0" applyFill="0"/>
    <xf numFmtId="0" fontId="169" fillId="57" borderId="0"/>
    <xf numFmtId="3" fontId="158" fillId="0" borderId="0" applyFill="0"/>
    <xf numFmtId="3" fontId="158" fillId="0" borderId="0" applyFill="0"/>
    <xf numFmtId="3" fontId="158" fillId="0" borderId="0" applyFill="0"/>
    <xf numFmtId="3" fontId="158" fillId="0" borderId="0" applyFill="0"/>
    <xf numFmtId="0" fontId="168" fillId="64" borderId="38"/>
    <xf numFmtId="0" fontId="168" fillId="64" borderId="38"/>
    <xf numFmtId="0" fontId="168" fillId="64" borderId="38"/>
    <xf numFmtId="0" fontId="168" fillId="64" borderId="38"/>
    <xf numFmtId="0" fontId="168" fillId="64" borderId="38"/>
    <xf numFmtId="0" fontId="169" fillId="57" borderId="0"/>
    <xf numFmtId="0" fontId="169" fillId="57" borderId="0"/>
    <xf numFmtId="0" fontId="169" fillId="0" borderId="0"/>
    <xf numFmtId="0" fontId="169" fillId="57" borderId="0"/>
    <xf numFmtId="0" fontId="169" fillId="57" borderId="0"/>
    <xf numFmtId="0" fontId="169" fillId="57" borderId="0"/>
    <xf numFmtId="0" fontId="169" fillId="57" borderId="0"/>
    <xf numFmtId="3" fontId="158" fillId="0" borderId="0" applyFill="0"/>
    <xf numFmtId="0" fontId="169" fillId="57" borderId="0"/>
    <xf numFmtId="0" fontId="169" fillId="57" borderId="0"/>
    <xf numFmtId="0" fontId="169" fillId="57" borderId="0"/>
    <xf numFmtId="0" fontId="169" fillId="57" borderId="0"/>
    <xf numFmtId="0" fontId="169" fillId="57" borderId="0"/>
    <xf numFmtId="0" fontId="169" fillId="57" borderId="0"/>
    <xf numFmtId="0" fontId="168" fillId="64" borderId="38"/>
    <xf numFmtId="0" fontId="168" fillId="64" borderId="38"/>
    <xf numFmtId="0" fontId="168" fillId="64" borderId="38"/>
    <xf numFmtId="0" fontId="168" fillId="64" borderId="38"/>
    <xf numFmtId="0" fontId="168" fillId="64" borderId="38"/>
    <xf numFmtId="0" fontId="168" fillId="64" borderId="38"/>
    <xf numFmtId="0" fontId="168" fillId="64" borderId="38"/>
    <xf numFmtId="0" fontId="168" fillId="64" borderId="38"/>
    <xf numFmtId="0" fontId="168" fillId="64" borderId="38"/>
    <xf numFmtId="0" fontId="168" fillId="64" borderId="38"/>
    <xf numFmtId="3" fontId="158" fillId="0" borderId="0" applyFill="0"/>
    <xf numFmtId="0" fontId="168" fillId="64" borderId="38"/>
    <xf numFmtId="0" fontId="168" fillId="64" borderId="38"/>
    <xf numFmtId="0" fontId="168" fillId="64" borderId="38"/>
    <xf numFmtId="0" fontId="168" fillId="64" borderId="38"/>
    <xf numFmtId="0" fontId="168" fillId="64" borderId="38"/>
    <xf numFmtId="0" fontId="169" fillId="0" borderId="0"/>
    <xf numFmtId="0" fontId="169" fillId="57" borderId="0"/>
    <xf numFmtId="0" fontId="169" fillId="57" borderId="0"/>
    <xf numFmtId="3" fontId="158" fillId="0" borderId="0" applyFill="0"/>
    <xf numFmtId="3" fontId="158" fillId="0" borderId="0" applyFill="0"/>
    <xf numFmtId="0" fontId="168" fillId="64" borderId="38"/>
    <xf numFmtId="0" fontId="168" fillId="64" borderId="38"/>
    <xf numFmtId="0" fontId="168" fillId="64" borderId="38"/>
    <xf numFmtId="0" fontId="168" fillId="64" borderId="38"/>
    <xf numFmtId="0" fontId="168" fillId="64" borderId="38"/>
    <xf numFmtId="0" fontId="169" fillId="57" borderId="0"/>
    <xf numFmtId="0" fontId="114" fillId="57" borderId="0"/>
    <xf numFmtId="0" fontId="114" fillId="57" borderId="0"/>
    <xf numFmtId="3" fontId="114" fillId="0" borderId="0" applyFill="0"/>
    <xf numFmtId="0" fontId="114" fillId="57" borderId="0"/>
    <xf numFmtId="0" fontId="114" fillId="57" borderId="0"/>
    <xf numFmtId="0" fontId="114" fillId="57" borderId="0"/>
    <xf numFmtId="0" fontId="114" fillId="0" borderId="0"/>
    <xf numFmtId="0" fontId="168" fillId="64" borderId="39"/>
    <xf numFmtId="0" fontId="168" fillId="64" borderId="39"/>
    <xf numFmtId="0" fontId="168" fillId="64" borderId="39"/>
    <xf numFmtId="0" fontId="168" fillId="64" borderId="39"/>
    <xf numFmtId="0" fontId="168" fillId="64" borderId="39"/>
    <xf numFmtId="0" fontId="168" fillId="64" borderId="39"/>
    <xf numFmtId="0" fontId="168" fillId="64" borderId="39"/>
    <xf numFmtId="0" fontId="168" fillId="64" borderId="39"/>
    <xf numFmtId="0" fontId="168" fillId="64" borderId="39"/>
    <xf numFmtId="0" fontId="168" fillId="64" borderId="39"/>
    <xf numFmtId="3" fontId="114" fillId="0" borderId="0" applyFill="0"/>
    <xf numFmtId="3" fontId="114" fillId="0" borderId="0" applyFill="0"/>
    <xf numFmtId="3" fontId="114" fillId="0" borderId="0" applyFill="0"/>
    <xf numFmtId="3" fontId="114" fillId="0" borderId="0" applyFill="0"/>
    <xf numFmtId="0" fontId="114" fillId="57" borderId="0"/>
    <xf numFmtId="3" fontId="114" fillId="0" borderId="0" applyFill="0"/>
    <xf numFmtId="3" fontId="114" fillId="0" borderId="0" applyFill="0"/>
    <xf numFmtId="3" fontId="114" fillId="0" borderId="0" applyFill="0"/>
    <xf numFmtId="3" fontId="114" fillId="0" borderId="0" applyFill="0"/>
    <xf numFmtId="0" fontId="168" fillId="64" borderId="39"/>
    <xf numFmtId="0" fontId="168" fillId="64" borderId="39"/>
    <xf numFmtId="0" fontId="168" fillId="64" borderId="39"/>
    <xf numFmtId="0" fontId="168" fillId="64" borderId="39"/>
    <xf numFmtId="0" fontId="168" fillId="64" borderId="39"/>
    <xf numFmtId="0" fontId="114" fillId="57" borderId="0"/>
    <xf numFmtId="0" fontId="114" fillId="57" borderId="0"/>
    <xf numFmtId="0" fontId="114" fillId="0" borderId="0"/>
    <xf numFmtId="0" fontId="114" fillId="57" borderId="0"/>
    <xf numFmtId="0" fontId="114" fillId="57" borderId="0"/>
    <xf numFmtId="0" fontId="114" fillId="57" borderId="0"/>
    <xf numFmtId="0" fontId="114" fillId="57" borderId="0"/>
    <xf numFmtId="3" fontId="114" fillId="0" borderId="0" applyFill="0"/>
    <xf numFmtId="0" fontId="114" fillId="57" borderId="0"/>
    <xf numFmtId="0" fontId="114" fillId="57" borderId="0"/>
    <xf numFmtId="0" fontId="114" fillId="57" borderId="0"/>
    <xf numFmtId="0" fontId="114" fillId="57" borderId="0"/>
    <xf numFmtId="0" fontId="114" fillId="57" borderId="0"/>
    <xf numFmtId="0" fontId="114" fillId="57" borderId="0"/>
    <xf numFmtId="0" fontId="168" fillId="64" borderId="39"/>
    <xf numFmtId="0" fontId="168" fillId="64" borderId="39"/>
    <xf numFmtId="0" fontId="168" fillId="64" borderId="39"/>
    <xf numFmtId="0" fontId="168" fillId="64" borderId="39"/>
    <xf numFmtId="0" fontId="168" fillId="64" borderId="39"/>
    <xf numFmtId="0" fontId="168" fillId="64" borderId="39"/>
    <xf numFmtId="0" fontId="168" fillId="64" borderId="39"/>
    <xf numFmtId="0" fontId="168" fillId="64" borderId="39"/>
    <xf numFmtId="0" fontId="168" fillId="64" borderId="39"/>
    <xf numFmtId="0" fontId="168" fillId="64" borderId="39"/>
    <xf numFmtId="3" fontId="114" fillId="0" borderId="0" applyFill="0"/>
    <xf numFmtId="0" fontId="168" fillId="64" borderId="39"/>
    <xf numFmtId="0" fontId="168" fillId="64" borderId="39"/>
    <xf numFmtId="0" fontId="168" fillId="64" borderId="39"/>
    <xf numFmtId="0" fontId="168" fillId="64" borderId="39"/>
    <xf numFmtId="0" fontId="168" fillId="64" borderId="39"/>
    <xf numFmtId="0" fontId="114" fillId="0" borderId="0"/>
    <xf numFmtId="0" fontId="114" fillId="57" borderId="0"/>
    <xf numFmtId="0" fontId="114" fillId="57" borderId="0"/>
    <xf numFmtId="3" fontId="114" fillId="0" borderId="0" applyFill="0"/>
    <xf numFmtId="3" fontId="114" fillId="0" borderId="0" applyFill="0"/>
    <xf numFmtId="0" fontId="168" fillId="64" borderId="39"/>
    <xf numFmtId="0" fontId="168" fillId="64" borderId="39"/>
    <xf numFmtId="0" fontId="168" fillId="64" borderId="39"/>
    <xf numFmtId="0" fontId="168" fillId="64" borderId="39"/>
    <xf numFmtId="0" fontId="168" fillId="64" borderId="39"/>
    <xf numFmtId="0" fontId="114" fillId="57" borderId="0"/>
    <xf numFmtId="196" fontId="154" fillId="0" borderId="0" applyFont="0" applyFill="0" applyBorder="0" applyAlignment="0" applyProtection="0"/>
    <xf numFmtId="184" fontId="69" fillId="0" borderId="0" applyFont="0" applyFill="0" applyBorder="0" applyAlignment="0" applyProtection="0"/>
    <xf numFmtId="184" fontId="69" fillId="0" borderId="0" applyFont="0" applyFill="0" applyBorder="0" applyAlignment="0" applyProtection="0"/>
    <xf numFmtId="184" fontId="69" fillId="0" borderId="0" applyFont="0" applyFill="0" applyBorder="0" applyAlignment="0" applyProtection="0"/>
    <xf numFmtId="184" fontId="69" fillId="0" borderId="0" applyFont="0" applyFill="0" applyBorder="0" applyAlignment="0" applyProtection="0"/>
    <xf numFmtId="196" fontId="69" fillId="0" borderId="0" applyFont="0" applyFill="0" applyBorder="0" applyAlignment="0" applyProtection="0"/>
    <xf numFmtId="196" fontId="69" fillId="0" borderId="0" applyFont="0" applyFill="0" applyBorder="0" applyAlignment="0" applyProtection="0"/>
    <xf numFmtId="184" fontId="69" fillId="0" borderId="0" applyFont="0" applyFill="0" applyBorder="0" applyAlignment="0" applyProtection="0"/>
    <xf numFmtId="184" fontId="69" fillId="0" borderId="0" applyFont="0" applyFill="0" applyBorder="0" applyAlignment="0" applyProtection="0"/>
    <xf numFmtId="184" fontId="69" fillId="0" borderId="0" applyFont="0" applyFill="0" applyBorder="0" applyAlignment="0" applyProtection="0"/>
    <xf numFmtId="184" fontId="69" fillId="0" borderId="0" applyFont="0" applyFill="0" applyBorder="0" applyAlignment="0" applyProtection="0"/>
    <xf numFmtId="0" fontId="170" fillId="57" borderId="0"/>
    <xf numFmtId="197" fontId="154" fillId="0" borderId="0" applyFont="0" applyFill="0" applyBorder="0" applyAlignment="0" applyProtection="0"/>
    <xf numFmtId="198" fontId="69" fillId="0" borderId="0" applyFont="0" applyFill="0" applyBorder="0" applyAlignment="0" applyProtection="0"/>
    <xf numFmtId="198" fontId="69" fillId="0" borderId="0" applyFont="0" applyFill="0" applyBorder="0" applyAlignment="0" applyProtection="0"/>
    <xf numFmtId="197" fontId="154" fillId="0" borderId="0" applyFont="0" applyFill="0" applyBorder="0" applyAlignment="0" applyProtection="0"/>
    <xf numFmtId="199" fontId="69" fillId="0" borderId="0" applyFont="0" applyFill="0" applyBorder="0" applyAlignment="0" applyProtection="0"/>
    <xf numFmtId="199" fontId="69" fillId="0" borderId="0" applyFont="0" applyFill="0" applyBorder="0" applyAlignment="0" applyProtection="0"/>
    <xf numFmtId="197" fontId="154" fillId="0" borderId="0" applyFont="0" applyFill="0" applyBorder="0" applyAlignment="0" applyProtection="0"/>
    <xf numFmtId="198" fontId="69" fillId="0" borderId="0" applyFont="0" applyFill="0" applyBorder="0" applyAlignment="0" applyProtection="0"/>
    <xf numFmtId="198" fontId="69" fillId="0" borderId="0" applyFont="0" applyFill="0" applyBorder="0" applyAlignment="0" applyProtection="0"/>
    <xf numFmtId="199" fontId="69" fillId="0" borderId="0" applyFont="0" applyFill="0" applyBorder="0" applyAlignment="0" applyProtection="0"/>
    <xf numFmtId="199" fontId="69" fillId="0" borderId="0" applyFont="0" applyFill="0" applyBorder="0" applyAlignment="0" applyProtection="0"/>
    <xf numFmtId="198" fontId="69" fillId="0" borderId="0" applyFont="0" applyFill="0" applyBorder="0" applyAlignment="0" applyProtection="0"/>
    <xf numFmtId="198" fontId="69" fillId="0" borderId="0" applyFont="0" applyFill="0" applyBorder="0" applyAlignment="0" applyProtection="0"/>
    <xf numFmtId="197" fontId="171" fillId="0" borderId="0" applyFont="0" applyFill="0" applyBorder="0" applyAlignment="0" applyProtection="0"/>
    <xf numFmtId="199" fontId="69" fillId="0" borderId="0" applyFont="0" applyFill="0" applyBorder="0" applyAlignment="0" applyProtection="0"/>
    <xf numFmtId="199" fontId="69" fillId="0" borderId="0" applyFont="0" applyFill="0" applyBorder="0" applyAlignment="0" applyProtection="0"/>
    <xf numFmtId="199" fontId="69" fillId="0" borderId="0" applyFont="0" applyFill="0" applyBorder="0" applyAlignment="0" applyProtection="0"/>
    <xf numFmtId="199" fontId="69" fillId="0" borderId="0" applyFont="0" applyFill="0" applyBorder="0" applyAlignment="0" applyProtection="0"/>
    <xf numFmtId="199" fontId="69" fillId="0" borderId="0" applyFont="0" applyFill="0" applyBorder="0" applyAlignment="0" applyProtection="0"/>
    <xf numFmtId="199" fontId="69" fillId="0" borderId="0" applyFont="0" applyFill="0" applyBorder="0" applyAlignment="0" applyProtection="0"/>
    <xf numFmtId="199" fontId="69" fillId="0" borderId="0" applyFont="0" applyFill="0" applyBorder="0" applyAlignment="0" applyProtection="0"/>
    <xf numFmtId="199" fontId="69" fillId="0" borderId="0" applyFont="0" applyFill="0" applyBorder="0" applyAlignment="0" applyProtection="0"/>
    <xf numFmtId="199" fontId="69" fillId="0" borderId="0" applyFont="0" applyFill="0" applyBorder="0" applyAlignment="0" applyProtection="0"/>
    <xf numFmtId="197" fontId="154" fillId="0" borderId="0" applyFont="0" applyFill="0" applyBorder="0" applyAlignment="0" applyProtection="0"/>
    <xf numFmtId="197" fontId="154" fillId="0" borderId="0" applyFont="0" applyFill="0" applyBorder="0" applyAlignment="0" applyProtection="0"/>
    <xf numFmtId="199" fontId="69" fillId="0" borderId="0" applyFont="0" applyFill="0" applyBorder="0" applyAlignment="0" applyProtection="0"/>
    <xf numFmtId="199" fontId="69" fillId="0" borderId="0" applyFont="0" applyFill="0" applyBorder="0" applyAlignment="0" applyProtection="0"/>
    <xf numFmtId="199" fontId="69" fillId="0" borderId="0" applyFont="0" applyFill="0" applyBorder="0" applyAlignment="0" applyProtection="0"/>
    <xf numFmtId="199" fontId="69" fillId="0" borderId="0" applyFont="0" applyFill="0" applyBorder="0" applyAlignment="0" applyProtection="0"/>
    <xf numFmtId="198" fontId="69" fillId="0" borderId="0" applyFont="0" applyFill="0" applyBorder="0" applyAlignment="0" applyProtection="0"/>
    <xf numFmtId="198" fontId="69" fillId="0" borderId="0" applyFont="0" applyFill="0" applyBorder="0" applyAlignment="0" applyProtection="0"/>
    <xf numFmtId="197" fontId="69" fillId="0" borderId="0" applyFont="0" applyFill="0" applyBorder="0" applyAlignment="0" applyProtection="0"/>
    <xf numFmtId="200" fontId="154" fillId="0" borderId="0" applyFont="0" applyFill="0" applyBorder="0" applyAlignment="0" applyProtection="0"/>
    <xf numFmtId="39" fontId="69" fillId="0" borderId="0" applyFont="0" applyFill="0" applyBorder="0" applyAlignment="0" applyProtection="0"/>
    <xf numFmtId="39" fontId="69" fillId="0" borderId="0" applyFont="0" applyFill="0" applyBorder="0" applyAlignment="0" applyProtection="0"/>
    <xf numFmtId="39" fontId="69" fillId="0" borderId="0" applyFont="0" applyFill="0" applyBorder="0" applyAlignment="0" applyProtection="0"/>
    <xf numFmtId="39" fontId="69" fillId="0" borderId="0" applyFont="0" applyFill="0" applyBorder="0" applyAlignment="0" applyProtection="0"/>
    <xf numFmtId="39" fontId="69" fillId="0" borderId="0" applyFont="0" applyFill="0" applyBorder="0" applyAlignment="0" applyProtection="0"/>
    <xf numFmtId="39" fontId="69" fillId="0" borderId="0" applyFont="0" applyFill="0" applyBorder="0" applyAlignment="0" applyProtection="0"/>
    <xf numFmtId="39" fontId="69" fillId="0" borderId="0" applyFont="0" applyFill="0" applyBorder="0" applyAlignment="0" applyProtection="0"/>
    <xf numFmtId="39" fontId="69" fillId="0" borderId="0" applyFont="0" applyFill="0" applyBorder="0" applyAlignment="0" applyProtection="0"/>
    <xf numFmtId="39" fontId="69" fillId="0" borderId="0" applyFont="0" applyFill="0" applyBorder="0" applyAlignment="0" applyProtection="0"/>
    <xf numFmtId="39" fontId="69" fillId="0" borderId="0" applyFont="0" applyFill="0" applyBorder="0" applyAlignment="0" applyProtection="0"/>
    <xf numFmtId="39" fontId="69" fillId="0" borderId="0" applyFont="0" applyFill="0" applyBorder="0" applyAlignment="0" applyProtection="0"/>
    <xf numFmtId="39" fontId="69" fillId="0" borderId="0" applyFont="0" applyFill="0" applyBorder="0" applyAlignment="0" applyProtection="0"/>
    <xf numFmtId="39" fontId="69" fillId="0" borderId="0" applyFont="0" applyFill="0" applyBorder="0" applyAlignment="0" applyProtection="0"/>
    <xf numFmtId="39" fontId="69" fillId="0" borderId="0" applyFont="0" applyFill="0" applyBorder="0" applyAlignment="0" applyProtection="0"/>
    <xf numFmtId="39" fontId="69" fillId="0" borderId="0" applyFont="0" applyFill="0" applyBorder="0" applyAlignment="0" applyProtection="0"/>
    <xf numFmtId="39" fontId="69" fillId="0" borderId="0" applyFont="0" applyFill="0" applyBorder="0" applyAlignment="0" applyProtection="0"/>
    <xf numFmtId="200" fontId="69" fillId="0" borderId="0" applyFont="0" applyFill="0" applyBorder="0" applyAlignment="0" applyProtection="0"/>
    <xf numFmtId="200" fontId="69" fillId="0" borderId="0" applyFont="0" applyFill="0" applyBorder="0" applyAlignment="0" applyProtection="0"/>
    <xf numFmtId="39" fontId="69" fillId="0" borderId="0" applyFont="0" applyFill="0" applyBorder="0" applyAlignment="0" applyProtection="0"/>
    <xf numFmtId="39" fontId="69" fillId="0" borderId="0" applyFont="0" applyFill="0" applyBorder="0" applyAlignment="0" applyProtection="0"/>
    <xf numFmtId="39" fontId="69" fillId="0" borderId="0" applyFont="0" applyFill="0" applyBorder="0" applyAlignment="0" applyProtection="0"/>
    <xf numFmtId="39" fontId="69" fillId="0" borderId="0" applyFont="0" applyFill="0" applyBorder="0" applyAlignment="0" applyProtection="0"/>
    <xf numFmtId="39" fontId="69" fillId="0" borderId="0" applyFont="0" applyFill="0" applyBorder="0" applyAlignment="0" applyProtection="0"/>
    <xf numFmtId="39" fontId="69" fillId="0" borderId="0" applyFont="0" applyFill="0" applyBorder="0" applyAlignment="0" applyProtection="0"/>
    <xf numFmtId="201" fontId="69" fillId="58" borderId="40"/>
    <xf numFmtId="202" fontId="69" fillId="58" borderId="40"/>
    <xf numFmtId="202" fontId="69" fillId="58" borderId="40"/>
    <xf numFmtId="201" fontId="69" fillId="58" borderId="40"/>
    <xf numFmtId="202" fontId="69" fillId="58" borderId="40"/>
    <xf numFmtId="202" fontId="69" fillId="58" borderId="40"/>
    <xf numFmtId="202" fontId="69" fillId="58" borderId="40"/>
    <xf numFmtId="202" fontId="69" fillId="58" borderId="40"/>
    <xf numFmtId="203" fontId="172" fillId="58" borderId="40"/>
    <xf numFmtId="201" fontId="69" fillId="58" borderId="40"/>
    <xf numFmtId="203" fontId="172" fillId="58" borderId="40"/>
    <xf numFmtId="203" fontId="172" fillId="58" borderId="40"/>
    <xf numFmtId="201" fontId="69" fillId="58" borderId="40"/>
    <xf numFmtId="202" fontId="69" fillId="58" borderId="40"/>
    <xf numFmtId="202" fontId="69" fillId="58" borderId="40"/>
    <xf numFmtId="201" fontId="69" fillId="58" borderId="40"/>
    <xf numFmtId="201" fontId="69" fillId="58" borderId="40"/>
    <xf numFmtId="204" fontId="69" fillId="58" borderId="40"/>
    <xf numFmtId="205" fontId="69" fillId="58" borderId="40"/>
    <xf numFmtId="202" fontId="69" fillId="58" borderId="40"/>
    <xf numFmtId="201" fontId="69" fillId="58" borderId="40"/>
    <xf numFmtId="201" fontId="69" fillId="58" borderId="40"/>
    <xf numFmtId="201" fontId="69" fillId="58" borderId="40"/>
    <xf numFmtId="206" fontId="173" fillId="0" borderId="41"/>
    <xf numFmtId="206" fontId="173" fillId="0" borderId="41"/>
    <xf numFmtId="201" fontId="69" fillId="58" borderId="40"/>
    <xf numFmtId="201" fontId="69" fillId="58" borderId="40"/>
    <xf numFmtId="201" fontId="69" fillId="58" borderId="40"/>
    <xf numFmtId="201" fontId="69" fillId="58" borderId="40"/>
    <xf numFmtId="165" fontId="174" fillId="58" borderId="40"/>
    <xf numFmtId="201" fontId="69" fillId="58" borderId="40"/>
    <xf numFmtId="3" fontId="114" fillId="58" borderId="24" applyFill="0"/>
    <xf numFmtId="3" fontId="114" fillId="58" borderId="24" applyFill="0"/>
    <xf numFmtId="3" fontId="114" fillId="58" borderId="24" applyFill="0"/>
    <xf numFmtId="3" fontId="114" fillId="58" borderId="24" applyFill="0"/>
    <xf numFmtId="201" fontId="69" fillId="58" borderId="40"/>
    <xf numFmtId="201" fontId="69" fillId="58" borderId="40"/>
    <xf numFmtId="0" fontId="69" fillId="58" borderId="40"/>
    <xf numFmtId="0" fontId="69" fillId="58" borderId="40"/>
    <xf numFmtId="202" fontId="69" fillId="58" borderId="40"/>
    <xf numFmtId="202" fontId="69" fillId="58" borderId="40"/>
    <xf numFmtId="202" fontId="69" fillId="58" borderId="40"/>
    <xf numFmtId="202" fontId="69" fillId="58" borderId="40"/>
    <xf numFmtId="0" fontId="175" fillId="58" borderId="40"/>
    <xf numFmtId="0" fontId="175" fillId="58" borderId="40"/>
    <xf numFmtId="0" fontId="175" fillId="58" borderId="40"/>
    <xf numFmtId="0" fontId="175" fillId="58" borderId="40"/>
    <xf numFmtId="0" fontId="175" fillId="58" borderId="40"/>
    <xf numFmtId="0" fontId="175" fillId="58" borderId="40"/>
    <xf numFmtId="0" fontId="175" fillId="58" borderId="40"/>
    <xf numFmtId="0" fontId="176" fillId="58" borderId="40"/>
    <xf numFmtId="0" fontId="176" fillId="58" borderId="40"/>
    <xf numFmtId="0" fontId="175" fillId="58" borderId="40"/>
    <xf numFmtId="0" fontId="176" fillId="58" borderId="40"/>
    <xf numFmtId="0" fontId="175" fillId="58" borderId="40"/>
    <xf numFmtId="0" fontId="69" fillId="58" borderId="40"/>
    <xf numFmtId="0" fontId="69" fillId="58" borderId="40"/>
    <xf numFmtId="203" fontId="172" fillId="58" borderId="40"/>
    <xf numFmtId="0" fontId="175" fillId="58" borderId="40"/>
    <xf numFmtId="0" fontId="175" fillId="58" borderId="40"/>
    <xf numFmtId="0" fontId="176" fillId="58" borderId="40"/>
    <xf numFmtId="207" fontId="176" fillId="58" borderId="40"/>
    <xf numFmtId="207" fontId="176" fillId="58" borderId="40"/>
    <xf numFmtId="0" fontId="176" fillId="58" borderId="40"/>
    <xf numFmtId="207" fontId="176" fillId="58" borderId="40"/>
    <xf numFmtId="207" fontId="176" fillId="58" borderId="40"/>
    <xf numFmtId="202" fontId="69" fillId="58" borderId="40"/>
    <xf numFmtId="202" fontId="69" fillId="58" borderId="40"/>
    <xf numFmtId="203" fontId="172" fillId="58" borderId="40"/>
    <xf numFmtId="165" fontId="174" fillId="58" borderId="40"/>
    <xf numFmtId="165" fontId="174" fillId="58" borderId="40"/>
    <xf numFmtId="38" fontId="174" fillId="58" borderId="40"/>
    <xf numFmtId="0" fontId="176" fillId="58" borderId="40"/>
    <xf numFmtId="208" fontId="172" fillId="58" borderId="40"/>
    <xf numFmtId="0" fontId="69" fillId="58" borderId="40"/>
    <xf numFmtId="201" fontId="69" fillId="58" borderId="40"/>
    <xf numFmtId="201" fontId="69" fillId="58" borderId="40"/>
    <xf numFmtId="201" fontId="69" fillId="58" borderId="40"/>
    <xf numFmtId="209" fontId="114" fillId="67" borderId="40"/>
    <xf numFmtId="209" fontId="114" fillId="67" borderId="40"/>
    <xf numFmtId="209" fontId="114" fillId="67" borderId="40"/>
    <xf numFmtId="209" fontId="114" fillId="67" borderId="40"/>
    <xf numFmtId="209" fontId="114" fillId="67" borderId="40"/>
    <xf numFmtId="40" fontId="174" fillId="58" borderId="40"/>
    <xf numFmtId="202" fontId="69" fillId="58" borderId="40"/>
    <xf numFmtId="202" fontId="69" fillId="58" borderId="40"/>
    <xf numFmtId="203" fontId="172" fillId="58" borderId="40"/>
    <xf numFmtId="202" fontId="69" fillId="58" borderId="40"/>
    <xf numFmtId="202" fontId="69" fillId="58" borderId="40"/>
    <xf numFmtId="203" fontId="172" fillId="58" borderId="40"/>
    <xf numFmtId="202" fontId="69" fillId="58" borderId="40"/>
    <xf numFmtId="202" fontId="69" fillId="58" borderId="40"/>
    <xf numFmtId="202" fontId="69" fillId="58" borderId="40"/>
    <xf numFmtId="202" fontId="69" fillId="58" borderId="40"/>
    <xf numFmtId="202" fontId="69" fillId="58" borderId="40"/>
    <xf numFmtId="202" fontId="69" fillId="58" borderId="40"/>
    <xf numFmtId="202" fontId="69" fillId="58" borderId="40"/>
    <xf numFmtId="202" fontId="69" fillId="58" borderId="40"/>
    <xf numFmtId="202" fontId="69" fillId="58" borderId="40"/>
    <xf numFmtId="202" fontId="69" fillId="58" borderId="40"/>
    <xf numFmtId="202" fontId="69" fillId="58" borderId="40"/>
    <xf numFmtId="202" fontId="69" fillId="58" borderId="40"/>
    <xf numFmtId="0" fontId="69" fillId="58" borderId="40"/>
    <xf numFmtId="201" fontId="69" fillId="58" borderId="40"/>
    <xf numFmtId="203" fontId="172" fillId="58" borderId="40"/>
    <xf numFmtId="4" fontId="69" fillId="58" borderId="0"/>
    <xf numFmtId="202" fontId="69" fillId="58" borderId="40"/>
    <xf numFmtId="202" fontId="69" fillId="58" borderId="40"/>
    <xf numFmtId="202" fontId="69" fillId="58" borderId="40"/>
    <xf numFmtId="202" fontId="69" fillId="58" borderId="40"/>
    <xf numFmtId="0" fontId="69" fillId="58" borderId="40"/>
    <xf numFmtId="0" fontId="69" fillId="58" borderId="40"/>
    <xf numFmtId="173" fontId="174" fillId="58" borderId="40"/>
    <xf numFmtId="173" fontId="174" fillId="58" borderId="40"/>
    <xf numFmtId="201" fontId="69" fillId="58" borderId="40"/>
    <xf numFmtId="0" fontId="176" fillId="68" borderId="40"/>
    <xf numFmtId="210" fontId="176" fillId="68" borderId="40"/>
    <xf numFmtId="210" fontId="176" fillId="68" borderId="40"/>
    <xf numFmtId="0" fontId="69" fillId="58" borderId="40"/>
    <xf numFmtId="0" fontId="176" fillId="68" borderId="40"/>
    <xf numFmtId="210" fontId="176" fillId="68" borderId="40"/>
    <xf numFmtId="210" fontId="176" fillId="68" borderId="40"/>
    <xf numFmtId="3" fontId="114" fillId="58" borderId="24" applyFill="0"/>
    <xf numFmtId="3" fontId="114" fillId="58" borderId="24" applyFill="0"/>
    <xf numFmtId="3" fontId="114" fillId="58" borderId="24" applyFill="0"/>
    <xf numFmtId="3" fontId="114" fillId="58" borderId="24" applyFill="0"/>
    <xf numFmtId="3" fontId="114" fillId="58" borderId="24" applyFill="0"/>
    <xf numFmtId="3" fontId="114" fillId="58" borderId="24" applyFill="0"/>
    <xf numFmtId="3" fontId="114" fillId="58" borderId="24" applyFill="0"/>
    <xf numFmtId="3" fontId="114" fillId="58" borderId="24" applyFill="0"/>
    <xf numFmtId="3" fontId="114" fillId="58" borderId="24" applyFill="0"/>
    <xf numFmtId="3" fontId="114" fillId="58" borderId="24" applyFill="0"/>
    <xf numFmtId="3" fontId="114" fillId="58" borderId="24" applyFill="0"/>
    <xf numFmtId="3" fontId="114" fillId="58" borderId="24" applyFill="0"/>
    <xf numFmtId="3" fontId="114" fillId="58" borderId="24" applyFill="0"/>
    <xf numFmtId="3" fontId="114" fillId="58" borderId="24" applyFill="0"/>
    <xf numFmtId="3" fontId="114" fillId="58" borderId="24" applyFill="0"/>
    <xf numFmtId="3" fontId="114" fillId="58" borderId="24" applyFill="0"/>
    <xf numFmtId="203" fontId="172" fillId="58" borderId="40"/>
    <xf numFmtId="203" fontId="172" fillId="58" borderId="40"/>
    <xf numFmtId="203" fontId="172" fillId="58" borderId="40"/>
    <xf numFmtId="202" fontId="69" fillId="58" borderId="40"/>
    <xf numFmtId="202" fontId="69" fillId="58" borderId="40"/>
    <xf numFmtId="203" fontId="172" fillId="58" borderId="40"/>
    <xf numFmtId="203" fontId="172" fillId="58" borderId="40"/>
    <xf numFmtId="203" fontId="172" fillId="58" borderId="40"/>
    <xf numFmtId="203" fontId="172" fillId="58" borderId="40"/>
    <xf numFmtId="203" fontId="172" fillId="58" borderId="40"/>
    <xf numFmtId="203" fontId="172" fillId="58" borderId="40"/>
    <xf numFmtId="0" fontId="69" fillId="58" borderId="40"/>
    <xf numFmtId="0" fontId="69" fillId="58" borderId="40"/>
    <xf numFmtId="201" fontId="69" fillId="58" borderId="40"/>
    <xf numFmtId="3" fontId="114" fillId="58" borderId="24" applyFill="0"/>
    <xf numFmtId="3" fontId="114" fillId="58" borderId="24" applyFill="0"/>
    <xf numFmtId="3" fontId="114" fillId="58" borderId="24" applyFill="0"/>
    <xf numFmtId="3" fontId="114" fillId="58" borderId="24" applyFill="0"/>
    <xf numFmtId="3" fontId="114" fillId="58" borderId="24" applyFill="0"/>
    <xf numFmtId="3" fontId="114" fillId="58" borderId="24" applyFill="0"/>
    <xf numFmtId="3" fontId="114" fillId="58" borderId="24" applyFill="0"/>
    <xf numFmtId="3" fontId="114" fillId="58" borderId="24" applyFill="0"/>
    <xf numFmtId="201" fontId="69" fillId="58" borderId="40"/>
    <xf numFmtId="201" fontId="69" fillId="58" borderId="40"/>
    <xf numFmtId="0" fontId="176" fillId="58" borderId="40"/>
    <xf numFmtId="210" fontId="176" fillId="58" borderId="40"/>
    <xf numFmtId="210" fontId="176" fillId="58" borderId="40"/>
    <xf numFmtId="202" fontId="69" fillId="58" borderId="40"/>
    <xf numFmtId="202" fontId="69" fillId="58" borderId="40"/>
    <xf numFmtId="0" fontId="175" fillId="58" borderId="40"/>
    <xf numFmtId="3" fontId="114" fillId="58" borderId="24" applyFill="0"/>
    <xf numFmtId="3" fontId="114" fillId="58" borderId="24" applyFill="0"/>
    <xf numFmtId="3" fontId="114" fillId="58" borderId="24" applyFill="0"/>
    <xf numFmtId="3" fontId="114" fillId="58" borderId="24" applyFill="0"/>
    <xf numFmtId="3" fontId="114" fillId="58" borderId="24" applyFill="0"/>
    <xf numFmtId="3" fontId="114" fillId="58" borderId="24" applyFill="0"/>
    <xf numFmtId="3" fontId="114" fillId="58" borderId="24" applyFill="0"/>
    <xf numFmtId="3" fontId="114" fillId="58" borderId="24" applyFill="0"/>
    <xf numFmtId="0" fontId="176" fillId="68" borderId="40"/>
    <xf numFmtId="201" fontId="69" fillId="58" borderId="40"/>
    <xf numFmtId="201" fontId="69" fillId="58" borderId="40"/>
    <xf numFmtId="0" fontId="175" fillId="58" borderId="40"/>
    <xf numFmtId="202" fontId="69" fillId="58" borderId="40"/>
    <xf numFmtId="202" fontId="69" fillId="58" borderId="40"/>
    <xf numFmtId="203" fontId="172" fillId="58" borderId="40"/>
    <xf numFmtId="203" fontId="172" fillId="58" borderId="40"/>
    <xf numFmtId="202" fontId="69" fillId="58" borderId="40"/>
    <xf numFmtId="202" fontId="69" fillId="58" borderId="40"/>
    <xf numFmtId="0" fontId="175" fillId="58" borderId="40"/>
    <xf numFmtId="210" fontId="174" fillId="58" borderId="40"/>
    <xf numFmtId="211" fontId="174" fillId="58" borderId="40"/>
    <xf numFmtId="211" fontId="174" fillId="58" borderId="40"/>
    <xf numFmtId="211" fontId="174" fillId="58" borderId="40"/>
    <xf numFmtId="211" fontId="174" fillId="58" borderId="40"/>
    <xf numFmtId="211" fontId="174" fillId="58" borderId="40"/>
    <xf numFmtId="211" fontId="174" fillId="58" borderId="40"/>
    <xf numFmtId="211" fontId="174" fillId="58" borderId="40"/>
    <xf numFmtId="212" fontId="174" fillId="58" borderId="40"/>
    <xf numFmtId="211" fontId="174" fillId="58" borderId="40"/>
    <xf numFmtId="211" fontId="174" fillId="58" borderId="40"/>
    <xf numFmtId="211" fontId="174" fillId="58" borderId="40"/>
    <xf numFmtId="212" fontId="174" fillId="58" borderId="40"/>
    <xf numFmtId="210" fontId="174" fillId="58" borderId="40"/>
    <xf numFmtId="210" fontId="174" fillId="58" borderId="40"/>
    <xf numFmtId="210" fontId="174" fillId="58" borderId="40"/>
    <xf numFmtId="4" fontId="69" fillId="58" borderId="0"/>
    <xf numFmtId="0" fontId="69" fillId="58" borderId="40"/>
    <xf numFmtId="0" fontId="69" fillId="58" borderId="40"/>
    <xf numFmtId="0" fontId="69" fillId="58" borderId="40"/>
    <xf numFmtId="201" fontId="69" fillId="58" borderId="40"/>
    <xf numFmtId="201" fontId="69" fillId="58" borderId="40"/>
    <xf numFmtId="201" fontId="69" fillId="58" borderId="40"/>
    <xf numFmtId="0" fontId="69" fillId="58" borderId="40"/>
    <xf numFmtId="0" fontId="69" fillId="58" borderId="40"/>
    <xf numFmtId="0" fontId="69" fillId="58" borderId="40"/>
    <xf numFmtId="201" fontId="69" fillId="58" borderId="40"/>
    <xf numFmtId="201" fontId="69" fillId="58" borderId="40"/>
    <xf numFmtId="0" fontId="69" fillId="58" borderId="40"/>
    <xf numFmtId="0" fontId="69" fillId="58" borderId="40"/>
    <xf numFmtId="0" fontId="69" fillId="58" borderId="40"/>
    <xf numFmtId="201" fontId="69" fillId="58" borderId="40"/>
    <xf numFmtId="201" fontId="69" fillId="58" borderId="40"/>
    <xf numFmtId="201" fontId="69" fillId="58" borderId="40"/>
    <xf numFmtId="0" fontId="69" fillId="58" borderId="40"/>
    <xf numFmtId="0" fontId="69" fillId="58" borderId="40"/>
    <xf numFmtId="0" fontId="69" fillId="58" borderId="40"/>
    <xf numFmtId="201" fontId="69" fillId="58" borderId="40"/>
    <xf numFmtId="201" fontId="69" fillId="58" borderId="40"/>
    <xf numFmtId="202" fontId="69" fillId="58" borderId="40"/>
    <xf numFmtId="202" fontId="69" fillId="58" borderId="40"/>
    <xf numFmtId="202" fontId="69" fillId="58" borderId="40"/>
    <xf numFmtId="202" fontId="69" fillId="58" borderId="40"/>
    <xf numFmtId="201" fontId="69" fillId="58" borderId="40"/>
    <xf numFmtId="201" fontId="69" fillId="58" borderId="40"/>
    <xf numFmtId="169" fontId="174" fillId="58" borderId="40"/>
    <xf numFmtId="201" fontId="69" fillId="58" borderId="40"/>
    <xf numFmtId="0" fontId="69" fillId="58" borderId="40"/>
    <xf numFmtId="0" fontId="175" fillId="58" borderId="40"/>
    <xf numFmtId="0" fontId="175" fillId="58" borderId="40"/>
    <xf numFmtId="0" fontId="175" fillId="58" borderId="40"/>
    <xf numFmtId="0" fontId="175" fillId="58" borderId="40"/>
    <xf numFmtId="0" fontId="69" fillId="58" borderId="40"/>
    <xf numFmtId="201" fontId="69" fillId="58" borderId="40"/>
    <xf numFmtId="201" fontId="69" fillId="58" borderId="40"/>
    <xf numFmtId="0" fontId="175" fillId="58" borderId="40"/>
    <xf numFmtId="202" fontId="69" fillId="58" borderId="40"/>
    <xf numFmtId="211" fontId="174" fillId="58" borderId="40"/>
    <xf numFmtId="211" fontId="174" fillId="58" borderId="40"/>
    <xf numFmtId="211" fontId="174" fillId="58" borderId="40"/>
    <xf numFmtId="211" fontId="174" fillId="58" borderId="40"/>
    <xf numFmtId="211" fontId="174" fillId="58" borderId="40"/>
    <xf numFmtId="211" fontId="174" fillId="58" borderId="40"/>
    <xf numFmtId="211" fontId="174" fillId="58" borderId="40"/>
    <xf numFmtId="211" fontId="174" fillId="58" borderId="40"/>
    <xf numFmtId="212" fontId="174" fillId="58" borderId="40"/>
    <xf numFmtId="211" fontId="174" fillId="58" borderId="40"/>
    <xf numFmtId="211" fontId="174" fillId="58" borderId="40"/>
    <xf numFmtId="211" fontId="174" fillId="58" borderId="40"/>
    <xf numFmtId="212" fontId="174" fillId="58" borderId="40"/>
    <xf numFmtId="211" fontId="174" fillId="58" borderId="40"/>
    <xf numFmtId="211" fontId="174" fillId="58" borderId="40"/>
    <xf numFmtId="211" fontId="174" fillId="58" borderId="40"/>
    <xf numFmtId="211" fontId="174" fillId="58" borderId="40"/>
    <xf numFmtId="212" fontId="174" fillId="58" borderId="40"/>
    <xf numFmtId="211" fontId="174" fillId="58" borderId="40"/>
    <xf numFmtId="210" fontId="174" fillId="58" borderId="40"/>
    <xf numFmtId="173" fontId="174" fillId="58" borderId="40"/>
    <xf numFmtId="173" fontId="174" fillId="58" borderId="40"/>
    <xf numFmtId="210" fontId="69" fillId="58" borderId="40"/>
    <xf numFmtId="201" fontId="69" fillId="58" borderId="40"/>
    <xf numFmtId="0" fontId="175" fillId="58" borderId="40"/>
    <xf numFmtId="0" fontId="176" fillId="58" borderId="40"/>
    <xf numFmtId="0" fontId="175" fillId="58" borderId="40"/>
    <xf numFmtId="0" fontId="176" fillId="58" borderId="40"/>
    <xf numFmtId="0" fontId="176" fillId="58" borderId="40"/>
    <xf numFmtId="0" fontId="176" fillId="58" borderId="40"/>
    <xf numFmtId="202" fontId="69" fillId="58" borderId="40"/>
    <xf numFmtId="202" fontId="69" fillId="58" borderId="40"/>
    <xf numFmtId="202" fontId="69" fillId="58" borderId="40"/>
    <xf numFmtId="202" fontId="69" fillId="58" borderId="40"/>
    <xf numFmtId="202" fontId="69" fillId="58" borderId="40"/>
    <xf numFmtId="202" fontId="69" fillId="58" borderId="40"/>
    <xf numFmtId="202" fontId="69" fillId="58" borderId="40"/>
    <xf numFmtId="202" fontId="69" fillId="58" borderId="40"/>
    <xf numFmtId="202" fontId="69" fillId="58" borderId="40"/>
    <xf numFmtId="202" fontId="69" fillId="58" borderId="40"/>
    <xf numFmtId="202" fontId="69" fillId="58" borderId="40"/>
    <xf numFmtId="202" fontId="69" fillId="58" borderId="40"/>
    <xf numFmtId="201" fontId="69" fillId="58" borderId="40"/>
    <xf numFmtId="201" fontId="69" fillId="58" borderId="40"/>
    <xf numFmtId="201" fontId="69" fillId="58" borderId="40"/>
    <xf numFmtId="3" fontId="114" fillId="58" borderId="24" applyFill="0"/>
    <xf numFmtId="3" fontId="114" fillId="58" borderId="24" applyFill="0"/>
    <xf numFmtId="3" fontId="114" fillId="58" borderId="24" applyFill="0"/>
    <xf numFmtId="3" fontId="114" fillId="58" borderId="24" applyFill="0"/>
    <xf numFmtId="204" fontId="69" fillId="58" borderId="40"/>
    <xf numFmtId="205" fontId="69" fillId="58" borderId="40"/>
    <xf numFmtId="201" fontId="69" fillId="58" borderId="40"/>
    <xf numFmtId="201" fontId="69" fillId="58" borderId="40"/>
    <xf numFmtId="201" fontId="69" fillId="58" borderId="40"/>
    <xf numFmtId="201" fontId="69" fillId="58" borderId="40"/>
    <xf numFmtId="202" fontId="69" fillId="58" borderId="40"/>
    <xf numFmtId="202" fontId="69" fillId="58" borderId="40"/>
    <xf numFmtId="203" fontId="172" fillId="58" borderId="40"/>
    <xf numFmtId="173" fontId="174" fillId="58" borderId="40"/>
    <xf numFmtId="0" fontId="69" fillId="58" borderId="40"/>
    <xf numFmtId="202" fontId="69" fillId="58" borderId="40"/>
    <xf numFmtId="202" fontId="69" fillId="58" borderId="40"/>
    <xf numFmtId="202" fontId="69" fillId="58" borderId="40"/>
    <xf numFmtId="202" fontId="69" fillId="58" borderId="40"/>
    <xf numFmtId="202" fontId="69" fillId="58" borderId="40"/>
    <xf numFmtId="202" fontId="69" fillId="58" borderId="40"/>
    <xf numFmtId="202" fontId="69" fillId="58" borderId="40"/>
    <xf numFmtId="202" fontId="69" fillId="58" borderId="40"/>
    <xf numFmtId="202" fontId="69" fillId="58" borderId="40"/>
    <xf numFmtId="202" fontId="69" fillId="58" borderId="40"/>
    <xf numFmtId="202" fontId="69" fillId="58" borderId="40"/>
    <xf numFmtId="202" fontId="69" fillId="58" borderId="40"/>
    <xf numFmtId="202" fontId="69" fillId="58" borderId="40"/>
    <xf numFmtId="202" fontId="69" fillId="58" borderId="40"/>
    <xf numFmtId="203" fontId="172" fillId="58" borderId="40"/>
    <xf numFmtId="201" fontId="69" fillId="58" borderId="40"/>
    <xf numFmtId="201" fontId="69" fillId="58" borderId="40"/>
    <xf numFmtId="201" fontId="69" fillId="58" borderId="40"/>
    <xf numFmtId="201" fontId="69" fillId="58" borderId="40"/>
    <xf numFmtId="0" fontId="176" fillId="68" borderId="40"/>
    <xf numFmtId="0" fontId="176" fillId="68" borderId="40"/>
    <xf numFmtId="202" fontId="69" fillId="58" borderId="40"/>
    <xf numFmtId="202" fontId="69" fillId="58" borderId="40"/>
    <xf numFmtId="3" fontId="114" fillId="58" borderId="24" applyFill="0"/>
    <xf numFmtId="3" fontId="114" fillId="58" borderId="24" applyFill="0"/>
    <xf numFmtId="3" fontId="114" fillId="58" borderId="24" applyFill="0"/>
    <xf numFmtId="3" fontId="114" fillId="58" borderId="24" applyFill="0"/>
    <xf numFmtId="213" fontId="114" fillId="68" borderId="40"/>
    <xf numFmtId="4" fontId="69" fillId="58" borderId="0"/>
    <xf numFmtId="201" fontId="69" fillId="58" borderId="40"/>
    <xf numFmtId="201" fontId="69" fillId="58" borderId="40"/>
    <xf numFmtId="202" fontId="69" fillId="58" borderId="40"/>
    <xf numFmtId="202" fontId="69" fillId="58" borderId="40"/>
    <xf numFmtId="202" fontId="69" fillId="58" borderId="40"/>
    <xf numFmtId="202" fontId="69" fillId="58" borderId="40"/>
    <xf numFmtId="202" fontId="69" fillId="58" borderId="40"/>
    <xf numFmtId="202" fontId="69" fillId="58" borderId="40"/>
    <xf numFmtId="201" fontId="69" fillId="58" borderId="40"/>
    <xf numFmtId="201" fontId="69" fillId="58" borderId="40"/>
    <xf numFmtId="0" fontId="175" fillId="58" borderId="40"/>
    <xf numFmtId="203" fontId="172" fillId="58" borderId="40"/>
    <xf numFmtId="203" fontId="172" fillId="58" borderId="40"/>
    <xf numFmtId="203" fontId="172" fillId="58" borderId="40"/>
    <xf numFmtId="202" fontId="69" fillId="58" borderId="40"/>
    <xf numFmtId="202" fontId="69" fillId="58" borderId="40"/>
    <xf numFmtId="3" fontId="114" fillId="58" borderId="24" applyFill="0"/>
    <xf numFmtId="3" fontId="114" fillId="58" borderId="24" applyFill="0"/>
    <xf numFmtId="3" fontId="114" fillId="58" borderId="24" applyFill="0"/>
    <xf numFmtId="3" fontId="114" fillId="58" borderId="24" applyFill="0"/>
    <xf numFmtId="3" fontId="114" fillId="58" borderId="24" applyFill="0"/>
    <xf numFmtId="3" fontId="114" fillId="58" borderId="24" applyFill="0"/>
    <xf numFmtId="3" fontId="114" fillId="58" borderId="24" applyFill="0"/>
    <xf numFmtId="3" fontId="114" fillId="58" borderId="24" applyFill="0"/>
    <xf numFmtId="0" fontId="176" fillId="68" borderId="40"/>
    <xf numFmtId="210" fontId="176" fillId="68" borderId="40"/>
    <xf numFmtId="210" fontId="176" fillId="68" borderId="40"/>
    <xf numFmtId="0" fontId="69" fillId="58" borderId="40"/>
    <xf numFmtId="0" fontId="69" fillId="58" borderId="40"/>
    <xf numFmtId="0" fontId="69" fillId="58" borderId="40"/>
    <xf numFmtId="202" fontId="69" fillId="58" borderId="40"/>
    <xf numFmtId="202" fontId="69" fillId="58" borderId="40"/>
    <xf numFmtId="203" fontId="172" fillId="58" borderId="40"/>
    <xf numFmtId="214" fontId="154" fillId="0" borderId="0" applyFon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161" fillId="58" borderId="0"/>
    <xf numFmtId="0" fontId="173" fillId="0" borderId="0"/>
    <xf numFmtId="0" fontId="173" fillId="0" borderId="0"/>
    <xf numFmtId="0" fontId="161" fillId="58" borderId="0"/>
    <xf numFmtId="3" fontId="177" fillId="69" borderId="42" applyFill="0"/>
    <xf numFmtId="3" fontId="177" fillId="69" borderId="42" applyFill="0"/>
    <xf numFmtId="0" fontId="161" fillId="58" borderId="0"/>
    <xf numFmtId="0" fontId="161" fillId="58" borderId="0"/>
    <xf numFmtId="0" fontId="161" fillId="58" borderId="0"/>
    <xf numFmtId="0" fontId="161" fillId="0" borderId="0" applyBorder="0"/>
    <xf numFmtId="0" fontId="161" fillId="0" borderId="0" applyBorder="0"/>
    <xf numFmtId="0" fontId="161" fillId="0" borderId="0" applyBorder="0"/>
    <xf numFmtId="0" fontId="161" fillId="0" borderId="0" applyBorder="0"/>
    <xf numFmtId="0" fontId="161" fillId="0" borderId="0" applyBorder="0"/>
    <xf numFmtId="0" fontId="161" fillId="69" borderId="0"/>
    <xf numFmtId="0" fontId="69" fillId="70" borderId="0"/>
    <xf numFmtId="0" fontId="69" fillId="70" borderId="0"/>
    <xf numFmtId="3" fontId="177" fillId="69" borderId="42" applyFill="0"/>
    <xf numFmtId="3" fontId="177" fillId="69" borderId="42" applyFill="0"/>
    <xf numFmtId="3" fontId="177" fillId="69" borderId="42" applyFill="0"/>
    <xf numFmtId="3" fontId="177" fillId="69" borderId="42" applyFill="0"/>
    <xf numFmtId="3" fontId="177" fillId="69" borderId="42" applyFill="0"/>
    <xf numFmtId="3" fontId="177" fillId="69" borderId="42" applyFill="0"/>
    <xf numFmtId="3" fontId="177" fillId="69" borderId="42" applyFill="0"/>
    <xf numFmtId="3" fontId="177" fillId="69" borderId="42" applyFill="0"/>
    <xf numFmtId="0" fontId="161" fillId="58" borderId="0"/>
    <xf numFmtId="3" fontId="177" fillId="69" borderId="42" applyFill="0"/>
    <xf numFmtId="3" fontId="177" fillId="69" borderId="42" applyFill="0"/>
    <xf numFmtId="3" fontId="177" fillId="69" borderId="42" applyFill="0"/>
    <xf numFmtId="3" fontId="177" fillId="69" borderId="42" applyFill="0"/>
    <xf numFmtId="3" fontId="177" fillId="69" borderId="42" applyFill="0"/>
    <xf numFmtId="3" fontId="177" fillId="69" borderId="42" applyFill="0"/>
    <xf numFmtId="3" fontId="177" fillId="69" borderId="42" applyFill="0"/>
    <xf numFmtId="3" fontId="177" fillId="69" borderId="42" applyFill="0"/>
    <xf numFmtId="0" fontId="69" fillId="70" borderId="0"/>
    <xf numFmtId="0" fontId="161" fillId="58" borderId="0"/>
    <xf numFmtId="0" fontId="161" fillId="58" borderId="0"/>
    <xf numFmtId="0" fontId="161" fillId="69" borderId="0"/>
    <xf numFmtId="0" fontId="161" fillId="58" borderId="0"/>
    <xf numFmtId="0" fontId="161" fillId="58" borderId="0"/>
    <xf numFmtId="0" fontId="161" fillId="58" borderId="0"/>
    <xf numFmtId="0" fontId="161" fillId="58" borderId="0"/>
    <xf numFmtId="3" fontId="177" fillId="69" borderId="42" applyFill="0"/>
    <xf numFmtId="3" fontId="177" fillId="69" borderId="42" applyFill="0"/>
    <xf numFmtId="0" fontId="161" fillId="58" borderId="0"/>
    <xf numFmtId="0" fontId="161" fillId="58" borderId="0"/>
    <xf numFmtId="0" fontId="161" fillId="58" borderId="0"/>
    <xf numFmtId="0" fontId="161" fillId="58" borderId="0"/>
    <xf numFmtId="0" fontId="161" fillId="58" borderId="0"/>
    <xf numFmtId="0" fontId="161" fillId="58" borderId="0"/>
    <xf numFmtId="0" fontId="69" fillId="70" borderId="0"/>
    <xf numFmtId="0" fontId="69" fillId="70" borderId="0"/>
    <xf numFmtId="3" fontId="177" fillId="69" borderId="42" applyFill="0"/>
    <xf numFmtId="3" fontId="177" fillId="69" borderId="42" applyFill="0"/>
    <xf numFmtId="0" fontId="69" fillId="70" borderId="0"/>
    <xf numFmtId="0" fontId="161" fillId="69" borderId="0"/>
    <xf numFmtId="0" fontId="161" fillId="58" borderId="0"/>
    <xf numFmtId="0" fontId="161" fillId="58" borderId="0"/>
    <xf numFmtId="3" fontId="177" fillId="69" borderId="42" applyFill="0"/>
    <xf numFmtId="3" fontId="177" fillId="69" borderId="42" applyFill="0"/>
    <xf numFmtId="3" fontId="177" fillId="69" borderId="42" applyFill="0"/>
    <xf numFmtId="3" fontId="177" fillId="69" borderId="42" applyFill="0"/>
    <xf numFmtId="0" fontId="69" fillId="70" borderId="0"/>
    <xf numFmtId="0" fontId="161" fillId="58" borderId="0"/>
    <xf numFmtId="215" fontId="178" fillId="0" borderId="0" applyNumberFormat="0" applyFill="0" applyBorder="0" applyAlignment="0" applyProtection="0"/>
    <xf numFmtId="0" fontId="157" fillId="57" borderId="0"/>
    <xf numFmtId="215" fontId="154" fillId="59" borderId="0" applyNumberFormat="0" applyFont="0" applyAlignment="0" applyProtection="0"/>
    <xf numFmtId="216" fontId="154" fillId="0" borderId="0" applyFont="0" applyFill="0" applyBorder="0" applyAlignment="0" applyProtection="0"/>
    <xf numFmtId="217" fontId="69" fillId="0" borderId="0" applyFont="0" applyFill="0" applyBorder="0" applyAlignment="0" applyProtection="0"/>
    <xf numFmtId="217" fontId="69" fillId="0" borderId="0" applyFont="0" applyFill="0" applyBorder="0" applyAlignment="0" applyProtection="0"/>
    <xf numFmtId="217" fontId="69" fillId="0" borderId="0" applyFont="0" applyFill="0" applyBorder="0" applyAlignment="0" applyProtection="0"/>
    <xf numFmtId="217" fontId="69" fillId="0" borderId="0" applyFont="0" applyFill="0" applyBorder="0" applyAlignment="0" applyProtection="0"/>
    <xf numFmtId="217" fontId="69" fillId="0" borderId="0" applyFont="0" applyFill="0" applyBorder="0" applyAlignment="0" applyProtection="0"/>
    <xf numFmtId="217" fontId="69" fillId="0" borderId="0" applyFont="0" applyFill="0" applyBorder="0" applyAlignment="0" applyProtection="0"/>
    <xf numFmtId="217" fontId="69" fillId="0" borderId="0" applyFont="0" applyFill="0" applyBorder="0" applyAlignment="0" applyProtection="0"/>
    <xf numFmtId="217" fontId="69" fillId="0" borderId="0" applyFont="0" applyFill="0" applyBorder="0" applyAlignment="0" applyProtection="0"/>
    <xf numFmtId="217" fontId="69" fillId="0" borderId="0" applyFont="0" applyFill="0" applyBorder="0" applyAlignment="0" applyProtection="0"/>
    <xf numFmtId="217" fontId="69" fillId="0" borderId="0" applyFont="0" applyFill="0" applyBorder="0" applyAlignment="0" applyProtection="0"/>
    <xf numFmtId="217" fontId="69" fillId="0" borderId="0" applyFont="0" applyFill="0" applyBorder="0" applyAlignment="0" applyProtection="0"/>
    <xf numFmtId="217" fontId="69" fillId="0" borderId="0" applyFont="0" applyFill="0" applyBorder="0" applyAlignment="0" applyProtection="0"/>
    <xf numFmtId="217" fontId="69" fillId="0" borderId="0" applyFont="0" applyFill="0" applyBorder="0" applyAlignment="0" applyProtection="0"/>
    <xf numFmtId="217" fontId="69" fillId="0" borderId="0" applyFont="0" applyFill="0" applyBorder="0" applyAlignment="0" applyProtection="0"/>
    <xf numFmtId="217" fontId="69" fillId="0" borderId="0" applyFont="0" applyFill="0" applyBorder="0" applyAlignment="0" applyProtection="0"/>
    <xf numFmtId="217" fontId="69" fillId="0" borderId="0" applyFont="0" applyFill="0" applyBorder="0" applyAlignment="0" applyProtection="0"/>
    <xf numFmtId="216" fontId="179" fillId="0" borderId="0" applyFont="0" applyFill="0" applyBorder="0" applyAlignment="0" applyProtection="0"/>
    <xf numFmtId="216" fontId="179" fillId="0" borderId="0" applyFont="0" applyFill="0" applyBorder="0" applyAlignment="0" applyProtection="0"/>
    <xf numFmtId="218" fontId="69" fillId="0" borderId="0" applyFont="0" applyFill="0" applyBorder="0" applyAlignment="0" applyProtection="0"/>
    <xf numFmtId="217" fontId="69" fillId="0" borderId="0" applyFont="0" applyFill="0" applyBorder="0" applyAlignment="0" applyProtection="0"/>
    <xf numFmtId="217" fontId="69" fillId="0" borderId="0" applyFont="0" applyFill="0" applyBorder="0" applyAlignment="0" applyProtection="0"/>
    <xf numFmtId="217" fontId="69" fillId="0" borderId="0" applyFont="0" applyFill="0" applyBorder="0" applyAlignment="0" applyProtection="0"/>
    <xf numFmtId="217" fontId="69" fillId="0" borderId="0" applyFont="0" applyFill="0" applyBorder="0" applyAlignment="0" applyProtection="0"/>
    <xf numFmtId="216" fontId="69" fillId="0" borderId="0" applyFont="0" applyFill="0" applyBorder="0" applyAlignment="0" applyProtection="0"/>
    <xf numFmtId="216" fontId="69" fillId="0" borderId="0" applyFont="0" applyFill="0" applyBorder="0" applyAlignment="0" applyProtection="0"/>
    <xf numFmtId="217" fontId="69" fillId="0" borderId="0" applyFont="0" applyFill="0" applyBorder="0" applyAlignment="0" applyProtection="0"/>
    <xf numFmtId="217" fontId="69" fillId="0" borderId="0" applyFont="0" applyFill="0" applyBorder="0" applyAlignment="0" applyProtection="0"/>
    <xf numFmtId="217" fontId="69" fillId="0" borderId="0" applyFont="0" applyFill="0" applyBorder="0" applyAlignment="0" applyProtection="0"/>
    <xf numFmtId="217" fontId="69" fillId="0" borderId="0" applyFont="0" applyFill="0" applyBorder="0" applyAlignment="0" applyProtection="0"/>
    <xf numFmtId="217" fontId="69" fillId="0" borderId="0" applyFont="0" applyFill="0" applyBorder="0" applyAlignment="0" applyProtection="0"/>
    <xf numFmtId="217" fontId="69" fillId="0" borderId="0" applyFont="0" applyFill="0" applyBorder="0" applyAlignment="0" applyProtection="0"/>
    <xf numFmtId="216" fontId="179" fillId="0" borderId="0" applyFont="0" applyFill="0" applyBorder="0" applyAlignment="0" applyProtection="0"/>
    <xf numFmtId="216" fontId="179" fillId="0" borderId="0" applyFont="0" applyFill="0" applyBorder="0" applyAlignment="0" applyProtection="0"/>
    <xf numFmtId="219" fontId="69" fillId="0" borderId="0" applyFont="0" applyFill="0" applyBorder="0" applyAlignment="0" applyProtection="0"/>
    <xf numFmtId="219" fontId="69" fillId="0" borderId="0" applyFont="0" applyFill="0" applyBorder="0" applyAlignment="0" applyProtection="0"/>
    <xf numFmtId="220" fontId="154" fillId="0" borderId="0" applyFont="0" applyFill="0" applyBorder="0" applyProtection="0">
      <alignment horizontal="right"/>
    </xf>
    <xf numFmtId="219" fontId="69" fillId="0" borderId="0" applyFont="0" applyFill="0" applyBorder="0" applyAlignment="0" applyProtection="0"/>
    <xf numFmtId="219" fontId="69" fillId="0" borderId="0" applyFont="0" applyFill="0" applyBorder="0" applyAlignment="0" applyProtection="0"/>
    <xf numFmtId="220" fontId="179" fillId="0" borderId="0" applyFont="0" applyFill="0" applyBorder="0" applyProtection="0">
      <alignment horizontal="right"/>
    </xf>
    <xf numFmtId="220" fontId="179" fillId="0" borderId="0" applyFont="0" applyFill="0" applyBorder="0" applyProtection="0">
      <alignment horizontal="right"/>
    </xf>
    <xf numFmtId="221" fontId="69" fillId="0" borderId="0" applyFont="0" applyFill="0" applyBorder="0" applyProtection="0">
      <alignment horizontal="right"/>
    </xf>
    <xf numFmtId="219" fontId="69" fillId="0" borderId="0" applyFont="0" applyFill="0" applyBorder="0" applyAlignment="0" applyProtection="0"/>
    <xf numFmtId="219" fontId="69" fillId="0" borderId="0" applyFont="0" applyFill="0" applyBorder="0" applyAlignment="0" applyProtection="0"/>
    <xf numFmtId="220" fontId="154" fillId="0" borderId="0" applyFont="0" applyFill="0" applyBorder="0" applyProtection="0">
      <alignment horizontal="right"/>
    </xf>
    <xf numFmtId="220" fontId="154" fillId="0" borderId="0" applyFont="0" applyFill="0" applyBorder="0" applyProtection="0">
      <alignment horizontal="right"/>
    </xf>
    <xf numFmtId="220" fontId="154" fillId="0" borderId="0" applyFont="0" applyFill="0" applyBorder="0" applyProtection="0">
      <alignment horizontal="right"/>
    </xf>
    <xf numFmtId="220" fontId="154" fillId="0" borderId="0" applyFont="0" applyFill="0" applyBorder="0" applyProtection="0">
      <alignment horizontal="right"/>
    </xf>
    <xf numFmtId="220" fontId="69" fillId="0" borderId="0" applyFont="0" applyFill="0" applyBorder="0" applyProtection="0">
      <alignment horizontal="right"/>
    </xf>
    <xf numFmtId="220" fontId="69" fillId="0" borderId="0" applyFont="0" applyFill="0" applyBorder="0" applyProtection="0">
      <alignment horizontal="right"/>
    </xf>
    <xf numFmtId="219" fontId="69" fillId="0" borderId="0" applyFont="0" applyFill="0" applyBorder="0" applyAlignment="0" applyProtection="0"/>
    <xf numFmtId="219" fontId="69" fillId="0" borderId="0" applyFont="0" applyFill="0" applyBorder="0" applyAlignment="0" applyProtection="0"/>
    <xf numFmtId="220" fontId="154" fillId="0" borderId="0" applyFont="0" applyFill="0" applyBorder="0" applyProtection="0">
      <alignment horizontal="right"/>
    </xf>
    <xf numFmtId="220" fontId="154" fillId="0" borderId="0" applyFont="0" applyFill="0" applyBorder="0" applyProtection="0">
      <alignment horizontal="right"/>
    </xf>
    <xf numFmtId="219" fontId="69" fillId="0" borderId="0" applyFont="0" applyFill="0" applyBorder="0" applyAlignment="0" applyProtection="0"/>
    <xf numFmtId="219" fontId="69" fillId="0" borderId="0" applyFont="0" applyFill="0" applyBorder="0" applyAlignment="0" applyProtection="0"/>
    <xf numFmtId="219" fontId="69" fillId="0" borderId="0" applyFont="0" applyFill="0" applyBorder="0" applyAlignment="0" applyProtection="0"/>
    <xf numFmtId="219" fontId="69" fillId="0" borderId="0" applyFont="0" applyFill="0" applyBorder="0" applyAlignment="0" applyProtection="0"/>
    <xf numFmtId="221" fontId="154" fillId="0" borderId="0" applyFont="0" applyFill="0" applyBorder="0" applyAlignment="0" applyProtection="0"/>
    <xf numFmtId="221" fontId="154" fillId="0" borderId="0" applyFont="0" applyFill="0" applyBorder="0" applyAlignment="0" applyProtection="0"/>
    <xf numFmtId="220" fontId="154" fillId="0" borderId="0" applyFont="0" applyFill="0" applyBorder="0" applyProtection="0">
      <alignment horizontal="right"/>
    </xf>
    <xf numFmtId="219" fontId="69" fillId="0" borderId="0" applyFont="0" applyFill="0" applyBorder="0" applyAlignment="0" applyProtection="0"/>
    <xf numFmtId="219" fontId="69" fillId="0" borderId="0" applyFont="0" applyFill="0" applyBorder="0" applyAlignment="0" applyProtection="0"/>
    <xf numFmtId="219" fontId="69" fillId="0" borderId="0" applyFont="0" applyFill="0" applyBorder="0" applyAlignment="0" applyProtection="0"/>
    <xf numFmtId="219" fontId="69" fillId="0" borderId="0" applyFont="0" applyFill="0" applyBorder="0" applyAlignment="0" applyProtection="0"/>
    <xf numFmtId="219" fontId="69" fillId="0" borderId="0" applyFont="0" applyFill="0" applyBorder="0" applyAlignment="0" applyProtection="0"/>
    <xf numFmtId="219" fontId="69" fillId="0" borderId="0" applyFont="0" applyFill="0" applyBorder="0" applyAlignment="0" applyProtection="0"/>
    <xf numFmtId="220" fontId="154" fillId="0" borderId="0" applyFont="0" applyFill="0" applyBorder="0" applyProtection="0">
      <alignment horizontal="right"/>
    </xf>
    <xf numFmtId="220" fontId="179" fillId="0" borderId="0" applyFont="0" applyFill="0" applyBorder="0" applyProtection="0">
      <alignment horizontal="right"/>
    </xf>
    <xf numFmtId="220" fontId="179" fillId="0" borderId="0" applyFont="0" applyFill="0" applyBorder="0" applyProtection="0">
      <alignment horizontal="right"/>
    </xf>
    <xf numFmtId="194" fontId="154" fillId="0" borderId="0" applyFont="0" applyFill="0" applyBorder="0" applyAlignment="0" applyProtection="0"/>
    <xf numFmtId="222" fontId="69" fillId="0" borderId="0" applyFont="0" applyFill="0" applyBorder="0" applyAlignment="0" applyProtection="0"/>
    <xf numFmtId="222" fontId="69" fillId="0" borderId="0" applyFont="0" applyFill="0" applyBorder="0" applyAlignment="0" applyProtection="0"/>
    <xf numFmtId="222" fontId="69" fillId="0" borderId="0" applyFont="0" applyFill="0" applyBorder="0" applyAlignment="0" applyProtection="0"/>
    <xf numFmtId="222" fontId="69" fillId="0" borderId="0" applyFont="0" applyFill="0" applyBorder="0" applyAlignment="0" applyProtection="0"/>
    <xf numFmtId="222" fontId="69" fillId="0" borderId="0" applyFont="0" applyFill="0" applyBorder="0" applyAlignment="0" applyProtection="0"/>
    <xf numFmtId="222" fontId="69" fillId="0" borderId="0" applyFont="0" applyFill="0" applyBorder="0" applyAlignment="0" applyProtection="0"/>
    <xf numFmtId="222" fontId="69" fillId="0" borderId="0" applyFont="0" applyFill="0" applyBorder="0" applyAlignment="0" applyProtection="0"/>
    <xf numFmtId="222" fontId="69" fillId="0" borderId="0" applyFont="0" applyFill="0" applyBorder="0" applyAlignment="0" applyProtection="0"/>
    <xf numFmtId="195" fontId="154" fillId="0" borderId="0" applyFont="0" applyFill="0" applyBorder="0" applyAlignment="0" applyProtection="0"/>
    <xf numFmtId="223" fontId="69" fillId="0" borderId="0" applyFont="0" applyFill="0" applyBorder="0" applyAlignment="0" applyProtection="0"/>
    <xf numFmtId="223" fontId="69" fillId="0" borderId="0" applyFont="0" applyFill="0" applyBorder="0" applyAlignment="0" applyProtection="0"/>
    <xf numFmtId="223" fontId="69" fillId="0" borderId="0" applyFont="0" applyFill="0" applyBorder="0" applyAlignment="0" applyProtection="0"/>
    <xf numFmtId="223" fontId="69" fillId="0" borderId="0" applyFont="0" applyFill="0" applyBorder="0" applyAlignment="0" applyProtection="0"/>
    <xf numFmtId="223" fontId="69" fillId="0" borderId="0" applyFont="0" applyFill="0" applyBorder="0" applyAlignment="0" applyProtection="0"/>
    <xf numFmtId="223" fontId="69" fillId="0" borderId="0" applyFont="0" applyFill="0" applyBorder="0" applyAlignment="0" applyProtection="0"/>
    <xf numFmtId="223" fontId="69" fillId="0" borderId="0" applyFont="0" applyFill="0" applyBorder="0" applyAlignment="0" applyProtection="0"/>
    <xf numFmtId="223" fontId="69" fillId="0" borderId="0" applyFont="0" applyFill="0" applyBorder="0" applyAlignment="0" applyProtection="0"/>
    <xf numFmtId="0" fontId="69" fillId="57" borderId="0"/>
    <xf numFmtId="0" fontId="69" fillId="57" borderId="0"/>
    <xf numFmtId="0" fontId="69" fillId="57" borderId="0"/>
    <xf numFmtId="0" fontId="69" fillId="57" borderId="0"/>
    <xf numFmtId="3" fontId="114" fillId="57" borderId="0" applyFill="0"/>
    <xf numFmtId="0" fontId="69" fillId="57" borderId="0"/>
    <xf numFmtId="0" fontId="69" fillId="57" borderId="0"/>
    <xf numFmtId="0" fontId="69" fillId="57" borderId="0"/>
    <xf numFmtId="0" fontId="69" fillId="57" borderId="0"/>
    <xf numFmtId="0" fontId="69" fillId="57" borderId="0"/>
    <xf numFmtId="0" fontId="158" fillId="57" borderId="0"/>
    <xf numFmtId="0" fontId="158" fillId="57" borderId="0"/>
    <xf numFmtId="0" fontId="158" fillId="57" borderId="0"/>
    <xf numFmtId="0" fontId="158" fillId="57" borderId="0"/>
    <xf numFmtId="0" fontId="158" fillId="57" borderId="0"/>
    <xf numFmtId="0" fontId="69" fillId="57" borderId="0"/>
    <xf numFmtId="0" fontId="138" fillId="64" borderId="37"/>
    <xf numFmtId="0" fontId="138" fillId="64" borderId="37"/>
    <xf numFmtId="0" fontId="138" fillId="64" borderId="37"/>
    <xf numFmtId="0" fontId="138" fillId="64" borderId="37"/>
    <xf numFmtId="3" fontId="114" fillId="57" borderId="0" applyFill="0"/>
    <xf numFmtId="3" fontId="114" fillId="57" borderId="0" applyFill="0"/>
    <xf numFmtId="3" fontId="114" fillId="57" borderId="0" applyFill="0"/>
    <xf numFmtId="3" fontId="114" fillId="57" borderId="0" applyFill="0"/>
    <xf numFmtId="0" fontId="69" fillId="57" borderId="0"/>
    <xf numFmtId="0" fontId="69" fillId="57" borderId="0"/>
    <xf numFmtId="3" fontId="114" fillId="57" borderId="0" applyFill="0"/>
    <xf numFmtId="3" fontId="114" fillId="57" borderId="0" applyFill="0"/>
    <xf numFmtId="3" fontId="114" fillId="57" borderId="0" applyFill="0"/>
    <xf numFmtId="3" fontId="114" fillId="57" borderId="0" applyFill="0"/>
    <xf numFmtId="0" fontId="138" fillId="64" borderId="37"/>
    <xf numFmtId="0" fontId="138" fillId="64" borderId="37"/>
    <xf numFmtId="0" fontId="69" fillId="57" borderId="0"/>
    <xf numFmtId="0" fontId="69" fillId="57" borderId="0"/>
    <xf numFmtId="0" fontId="69" fillId="57" borderId="0"/>
    <xf numFmtId="0" fontId="69" fillId="57" borderId="0"/>
    <xf numFmtId="0" fontId="69" fillId="57" borderId="0"/>
    <xf numFmtId="0" fontId="69" fillId="57" borderId="0"/>
    <xf numFmtId="0" fontId="69" fillId="57" borderId="0"/>
    <xf numFmtId="0" fontId="69" fillId="57" borderId="0"/>
    <xf numFmtId="0" fontId="69" fillId="57" borderId="0"/>
    <xf numFmtId="0" fontId="69" fillId="57" borderId="0"/>
    <xf numFmtId="0" fontId="69" fillId="57" borderId="0"/>
    <xf numFmtId="0" fontId="69" fillId="57" borderId="0"/>
    <xf numFmtId="0" fontId="69" fillId="57" borderId="0"/>
    <xf numFmtId="0" fontId="69" fillId="57" borderId="0"/>
    <xf numFmtId="0" fontId="69" fillId="57" borderId="0"/>
    <xf numFmtId="0" fontId="69" fillId="57" borderId="0"/>
    <xf numFmtId="0" fontId="69" fillId="57" borderId="0"/>
    <xf numFmtId="3" fontId="114" fillId="57" borderId="0" applyFill="0"/>
    <xf numFmtId="0" fontId="138" fillId="64" borderId="37"/>
    <xf numFmtId="0" fontId="138" fillId="64" borderId="37"/>
    <xf numFmtId="0" fontId="69" fillId="57" borderId="0"/>
    <xf numFmtId="0" fontId="69" fillId="57" borderId="0"/>
    <xf numFmtId="0" fontId="69" fillId="57" borderId="0"/>
    <xf numFmtId="0" fontId="69" fillId="57" borderId="0"/>
    <xf numFmtId="0" fontId="69" fillId="57" borderId="0"/>
    <xf numFmtId="0" fontId="69" fillId="57" borderId="0"/>
    <xf numFmtId="0" fontId="69" fillId="57" borderId="0"/>
    <xf numFmtId="0" fontId="69" fillId="57" borderId="0"/>
    <xf numFmtId="0" fontId="138" fillId="64" borderId="37"/>
    <xf numFmtId="0" fontId="138" fillId="64" borderId="37"/>
    <xf numFmtId="0" fontId="138" fillId="64" borderId="37"/>
    <xf numFmtId="0" fontId="138" fillId="64" borderId="37"/>
    <xf numFmtId="3" fontId="114" fillId="57" borderId="0" applyFill="0"/>
    <xf numFmtId="0" fontId="138" fillId="64" borderId="37"/>
    <xf numFmtId="0" fontId="138" fillId="64" borderId="37"/>
    <xf numFmtId="0" fontId="69" fillId="57" borderId="0"/>
    <xf numFmtId="0" fontId="69" fillId="57" borderId="0"/>
    <xf numFmtId="0" fontId="69" fillId="57" borderId="0"/>
    <xf numFmtId="0" fontId="69" fillId="57" borderId="0"/>
    <xf numFmtId="0" fontId="69" fillId="57" borderId="0"/>
    <xf numFmtId="3" fontId="114" fillId="57" borderId="0" applyFill="0"/>
    <xf numFmtId="0" fontId="158" fillId="57" borderId="0"/>
    <xf numFmtId="0" fontId="69" fillId="57" borderId="0"/>
    <xf numFmtId="3" fontId="114" fillId="57" borderId="0" applyFill="0"/>
    <xf numFmtId="0" fontId="138" fillId="64" borderId="37"/>
    <xf numFmtId="0" fontId="138" fillId="64" borderId="37"/>
    <xf numFmtId="0" fontId="69" fillId="57" borderId="0"/>
    <xf numFmtId="0" fontId="136" fillId="57" borderId="0"/>
    <xf numFmtId="0" fontId="136" fillId="57" borderId="0"/>
    <xf numFmtId="3" fontId="114" fillId="65" borderId="0" applyFill="0"/>
    <xf numFmtId="0" fontId="136" fillId="57" borderId="0"/>
    <xf numFmtId="0" fontId="136" fillId="57" borderId="0"/>
    <xf numFmtId="0" fontId="136" fillId="57" borderId="0"/>
    <xf numFmtId="0" fontId="159" fillId="57" borderId="0"/>
    <xf numFmtId="0" fontId="159" fillId="57" borderId="0"/>
    <xf numFmtId="0" fontId="159" fillId="57" borderId="0"/>
    <xf numFmtId="0" fontId="159" fillId="57" borderId="0"/>
    <xf numFmtId="0" fontId="159" fillId="57" borderId="0"/>
    <xf numFmtId="0" fontId="138" fillId="65" borderId="0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3" fontId="114" fillId="65" borderId="0" applyFill="0"/>
    <xf numFmtId="3" fontId="114" fillId="65" borderId="0" applyFill="0"/>
    <xf numFmtId="3" fontId="114" fillId="65" borderId="0" applyFill="0"/>
    <xf numFmtId="3" fontId="114" fillId="65" borderId="0" applyFill="0"/>
    <xf numFmtId="0" fontId="136" fillId="57" borderId="0"/>
    <xf numFmtId="3" fontId="114" fillId="65" borderId="0" applyFill="0"/>
    <xf numFmtId="3" fontId="114" fillId="65" borderId="0" applyFill="0"/>
    <xf numFmtId="3" fontId="114" fillId="65" borderId="0" applyFill="0"/>
    <xf numFmtId="3" fontId="114" fillId="65" borderId="0" applyFill="0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36" fillId="57" borderId="0"/>
    <xf numFmtId="0" fontId="136" fillId="57" borderId="0"/>
    <xf numFmtId="0" fontId="138" fillId="65" borderId="0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36" fillId="57" borderId="0"/>
    <xf numFmtId="0" fontId="136" fillId="57" borderId="0"/>
    <xf numFmtId="0" fontId="136" fillId="57" borderId="0"/>
    <xf numFmtId="0" fontId="136" fillId="57" borderId="0"/>
    <xf numFmtId="3" fontId="114" fillId="65" borderId="0" applyFill="0"/>
    <xf numFmtId="0" fontId="136" fillId="57" borderId="0"/>
    <xf numFmtId="0" fontId="136" fillId="57" borderId="0"/>
    <xf numFmtId="0" fontId="136" fillId="57" borderId="0"/>
    <xf numFmtId="0" fontId="136" fillId="57" borderId="0"/>
    <xf numFmtId="0" fontId="136" fillId="57" borderId="0"/>
    <xf numFmtId="0" fontId="136" fillId="57" borderId="0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3" fontId="114" fillId="65" borderId="0" applyFill="0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38" fillId="65" borderId="0"/>
    <xf numFmtId="0" fontId="136" fillId="57" borderId="0"/>
    <xf numFmtId="0" fontId="136" fillId="57" borderId="0"/>
    <xf numFmtId="3" fontId="114" fillId="65" borderId="0" applyFill="0"/>
    <xf numFmtId="3" fontId="114" fillId="65" borderId="0" applyFill="0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36" fillId="57" borderId="0"/>
    <xf numFmtId="0" fontId="161" fillId="57" borderId="0"/>
    <xf numFmtId="0" fontId="161" fillId="57" borderId="0"/>
    <xf numFmtId="3" fontId="162" fillId="62" borderId="0" applyFill="0" applyBorder="0"/>
    <xf numFmtId="0" fontId="161" fillId="57" borderId="0"/>
    <xf numFmtId="0" fontId="161" fillId="57" borderId="0"/>
    <xf numFmtId="0" fontId="161" fillId="57" borderId="0"/>
    <xf numFmtId="0" fontId="162" fillId="57" borderId="0"/>
    <xf numFmtId="0" fontId="162" fillId="57" borderId="0"/>
    <xf numFmtId="0" fontId="162" fillId="57" borderId="0"/>
    <xf numFmtId="0" fontId="162" fillId="57" borderId="0"/>
    <xf numFmtId="0" fontId="162" fillId="57" borderId="0"/>
    <xf numFmtId="0" fontId="163" fillId="62" borderId="0"/>
    <xf numFmtId="0" fontId="166" fillId="64" borderId="38"/>
    <xf numFmtId="0" fontId="166" fillId="64" borderId="38"/>
    <xf numFmtId="0" fontId="166" fillId="64" borderId="38"/>
    <xf numFmtId="0" fontId="166" fillId="64" borderId="38"/>
    <xf numFmtId="0" fontId="166" fillId="64" borderId="38"/>
    <xf numFmtId="0" fontId="166" fillId="64" borderId="38"/>
    <xf numFmtId="0" fontId="166" fillId="64" borderId="38"/>
    <xf numFmtId="0" fontId="166" fillId="64" borderId="38"/>
    <xf numFmtId="0" fontId="166" fillId="64" borderId="38"/>
    <xf numFmtId="0" fontId="166" fillId="64" borderId="38"/>
    <xf numFmtId="3" fontId="162" fillId="62" borderId="0" applyFill="0" applyBorder="0"/>
    <xf numFmtId="3" fontId="162" fillId="62" borderId="0" applyFill="0" applyBorder="0"/>
    <xf numFmtId="3" fontId="162" fillId="62" borderId="0" applyFill="0" applyBorder="0"/>
    <xf numFmtId="3" fontId="162" fillId="62" borderId="0" applyFill="0" applyBorder="0"/>
    <xf numFmtId="0" fontId="161" fillId="57" borderId="0"/>
    <xf numFmtId="3" fontId="162" fillId="62" borderId="0" applyFill="0" applyBorder="0"/>
    <xf numFmtId="3" fontId="162" fillId="62" borderId="0" applyFill="0" applyBorder="0"/>
    <xf numFmtId="3" fontId="162" fillId="62" borderId="0" applyFill="0" applyBorder="0"/>
    <xf numFmtId="3" fontId="162" fillId="62" borderId="0" applyFill="0" applyBorder="0"/>
    <xf numFmtId="0" fontId="166" fillId="64" borderId="38"/>
    <xf numFmtId="0" fontId="166" fillId="64" borderId="38"/>
    <xf numFmtId="0" fontId="166" fillId="64" borderId="38"/>
    <xf numFmtId="0" fontId="166" fillId="64" borderId="38"/>
    <xf numFmtId="0" fontId="166" fillId="64" borderId="38"/>
    <xf numFmtId="0" fontId="161" fillId="57" borderId="0"/>
    <xf numFmtId="0" fontId="161" fillId="57" borderId="0"/>
    <xf numFmtId="0" fontId="163" fillId="62" borderId="0"/>
    <xf numFmtId="0" fontId="166" fillId="64" borderId="38"/>
    <xf numFmtId="0" fontId="166" fillId="64" borderId="38"/>
    <xf numFmtId="0" fontId="166" fillId="64" borderId="38"/>
    <xf numFmtId="0" fontId="166" fillId="64" borderId="38"/>
    <xf numFmtId="0" fontId="166" fillId="64" borderId="38"/>
    <xf numFmtId="0" fontId="161" fillId="57" borderId="0"/>
    <xf numFmtId="0" fontId="161" fillId="57" borderId="0"/>
    <xf numFmtId="0" fontId="161" fillId="57" borderId="0"/>
    <xf numFmtId="0" fontId="161" fillId="57" borderId="0"/>
    <xf numFmtId="3" fontId="162" fillId="62" borderId="0" applyFill="0" applyBorder="0"/>
    <xf numFmtId="0" fontId="161" fillId="57" borderId="0"/>
    <xf numFmtId="0" fontId="161" fillId="57" borderId="0"/>
    <xf numFmtId="0" fontId="161" fillId="57" borderId="0"/>
    <xf numFmtId="0" fontId="161" fillId="57" borderId="0"/>
    <xf numFmtId="0" fontId="161" fillId="57" borderId="0"/>
    <xf numFmtId="0" fontId="161" fillId="57" borderId="0"/>
    <xf numFmtId="0" fontId="166" fillId="64" borderId="38"/>
    <xf numFmtId="0" fontId="166" fillId="64" borderId="38"/>
    <xf numFmtId="0" fontId="166" fillId="64" borderId="38"/>
    <xf numFmtId="0" fontId="166" fillId="64" borderId="38"/>
    <xf numFmtId="0" fontId="166" fillId="64" borderId="38"/>
    <xf numFmtId="0" fontId="166" fillId="64" borderId="38"/>
    <xf numFmtId="0" fontId="166" fillId="64" borderId="38"/>
    <xf numFmtId="0" fontId="166" fillId="64" borderId="38"/>
    <xf numFmtId="0" fontId="166" fillId="64" borderId="38"/>
    <xf numFmtId="0" fontId="166" fillId="64" borderId="38"/>
    <xf numFmtId="3" fontId="162" fillId="62" borderId="0" applyFill="0" applyBorder="0"/>
    <xf numFmtId="0" fontId="166" fillId="64" borderId="38"/>
    <xf numFmtId="0" fontId="166" fillId="64" borderId="38"/>
    <xf numFmtId="0" fontId="166" fillId="64" borderId="38"/>
    <xf numFmtId="0" fontId="166" fillId="64" borderId="38"/>
    <xf numFmtId="0" fontId="166" fillId="64" borderId="38"/>
    <xf numFmtId="0" fontId="163" fillId="62" borderId="0"/>
    <xf numFmtId="0" fontId="161" fillId="57" borderId="0"/>
    <xf numFmtId="0" fontId="161" fillId="57" borderId="0"/>
    <xf numFmtId="3" fontId="162" fillId="62" borderId="0" applyFill="0" applyBorder="0"/>
    <xf numFmtId="3" fontId="162" fillId="62" borderId="0" applyFill="0" applyBorder="0"/>
    <xf numFmtId="0" fontId="166" fillId="64" borderId="38"/>
    <xf numFmtId="0" fontId="166" fillId="64" borderId="38"/>
    <xf numFmtId="0" fontId="166" fillId="64" borderId="38"/>
    <xf numFmtId="0" fontId="166" fillId="64" borderId="38"/>
    <xf numFmtId="0" fontId="166" fillId="64" borderId="38"/>
    <xf numFmtId="0" fontId="161" fillId="57" borderId="0"/>
    <xf numFmtId="0" fontId="69" fillId="57" borderId="0"/>
    <xf numFmtId="0" fontId="69" fillId="57" borderId="0"/>
    <xf numFmtId="3" fontId="114" fillId="66" borderId="0" applyFill="0" applyBorder="0"/>
    <xf numFmtId="0" fontId="69" fillId="57" borderId="0"/>
    <xf numFmtId="0" fontId="69" fillId="57" borderId="0"/>
    <xf numFmtId="0" fontId="69" fillId="57" borderId="0"/>
    <xf numFmtId="0" fontId="114" fillId="57" borderId="0"/>
    <xf numFmtId="0" fontId="114" fillId="57" borderId="0"/>
    <xf numFmtId="0" fontId="114" fillId="57" borderId="0"/>
    <xf numFmtId="0" fontId="114" fillId="57" borderId="0"/>
    <xf numFmtId="0" fontId="114" fillId="57" borderId="0"/>
    <xf numFmtId="0" fontId="165" fillId="66" borderId="0"/>
    <xf numFmtId="0" fontId="166" fillId="64" borderId="38"/>
    <xf numFmtId="0" fontId="166" fillId="64" borderId="38"/>
    <xf numFmtId="0" fontId="166" fillId="64" borderId="38"/>
    <xf numFmtId="0" fontId="166" fillId="64" borderId="38"/>
    <xf numFmtId="0" fontId="166" fillId="64" borderId="38"/>
    <xf numFmtId="0" fontId="166" fillId="64" borderId="38"/>
    <xf numFmtId="0" fontId="166" fillId="64" borderId="38"/>
    <xf numFmtId="0" fontId="166" fillId="64" borderId="38"/>
    <xf numFmtId="0" fontId="166" fillId="64" borderId="38"/>
    <xf numFmtId="0" fontId="166" fillId="64" borderId="38"/>
    <xf numFmtId="3" fontId="114" fillId="66" borderId="0" applyFill="0" applyBorder="0"/>
    <xf numFmtId="3" fontId="114" fillId="66" borderId="0" applyFill="0" applyBorder="0"/>
    <xf numFmtId="3" fontId="114" fillId="66" borderId="0" applyFill="0" applyBorder="0"/>
    <xf numFmtId="3" fontId="114" fillId="66" borderId="0" applyFill="0" applyBorder="0"/>
    <xf numFmtId="0" fontId="69" fillId="57" borderId="0"/>
    <xf numFmtId="3" fontId="114" fillId="66" borderId="0" applyFill="0" applyBorder="0"/>
    <xf numFmtId="3" fontId="114" fillId="66" borderId="0" applyFill="0" applyBorder="0"/>
    <xf numFmtId="3" fontId="114" fillId="66" borderId="0" applyFill="0" applyBorder="0"/>
    <xf numFmtId="3" fontId="114" fillId="66" borderId="0" applyFill="0" applyBorder="0"/>
    <xf numFmtId="0" fontId="166" fillId="64" borderId="38"/>
    <xf numFmtId="0" fontId="166" fillId="64" borderId="38"/>
    <xf numFmtId="0" fontId="166" fillId="64" borderId="38"/>
    <xf numFmtId="0" fontId="166" fillId="64" borderId="38"/>
    <xf numFmtId="0" fontId="166" fillId="64" borderId="38"/>
    <xf numFmtId="0" fontId="69" fillId="57" borderId="0"/>
    <xf numFmtId="0" fontId="69" fillId="57" borderId="0"/>
    <xf numFmtId="0" fontId="165" fillId="66" borderId="0"/>
    <xf numFmtId="0" fontId="166" fillId="64" borderId="38"/>
    <xf numFmtId="0" fontId="166" fillId="64" borderId="38"/>
    <xf numFmtId="0" fontId="166" fillId="64" borderId="38"/>
    <xf numFmtId="0" fontId="166" fillId="64" borderId="38"/>
    <xf numFmtId="0" fontId="166" fillId="64" borderId="38"/>
    <xf numFmtId="0" fontId="69" fillId="57" borderId="0"/>
    <xf numFmtId="0" fontId="69" fillId="57" borderId="0"/>
    <xf numFmtId="0" fontId="69" fillId="57" borderId="0"/>
    <xf numFmtId="0" fontId="69" fillId="57" borderId="0"/>
    <xf numFmtId="3" fontId="114" fillId="66" borderId="0" applyFill="0" applyBorder="0"/>
    <xf numFmtId="0" fontId="69" fillId="57" borderId="0"/>
    <xf numFmtId="0" fontId="69" fillId="57" borderId="0"/>
    <xf numFmtId="0" fontId="69" fillId="57" borderId="0"/>
    <xf numFmtId="0" fontId="69" fillId="57" borderId="0"/>
    <xf numFmtId="0" fontId="69" fillId="57" borderId="0"/>
    <xf numFmtId="0" fontId="69" fillId="57" borderId="0"/>
    <xf numFmtId="0" fontId="166" fillId="64" borderId="38"/>
    <xf numFmtId="0" fontId="166" fillId="64" borderId="38"/>
    <xf numFmtId="0" fontId="166" fillId="64" borderId="38"/>
    <xf numFmtId="0" fontId="166" fillId="64" borderId="38"/>
    <xf numFmtId="0" fontId="166" fillId="64" borderId="38"/>
    <xf numFmtId="0" fontId="166" fillId="64" borderId="38"/>
    <xf numFmtId="0" fontId="166" fillId="64" borderId="38"/>
    <xf numFmtId="0" fontId="166" fillId="64" borderId="38"/>
    <xf numFmtId="0" fontId="166" fillId="64" borderId="38"/>
    <xf numFmtId="0" fontId="166" fillId="64" borderId="38"/>
    <xf numFmtId="3" fontId="114" fillId="66" borderId="0" applyFill="0" applyBorder="0"/>
    <xf numFmtId="0" fontId="166" fillId="64" borderId="38"/>
    <xf numFmtId="0" fontId="166" fillId="64" borderId="38"/>
    <xf numFmtId="0" fontId="166" fillId="64" borderId="38"/>
    <xf numFmtId="0" fontId="166" fillId="64" borderId="38"/>
    <xf numFmtId="0" fontId="166" fillId="64" borderId="38"/>
    <xf numFmtId="0" fontId="165" fillId="66" borderId="0"/>
    <xf numFmtId="0" fontId="69" fillId="57" borderId="0"/>
    <xf numFmtId="0" fontId="69" fillId="57" borderId="0"/>
    <xf numFmtId="3" fontId="114" fillId="66" borderId="0" applyFill="0" applyBorder="0"/>
    <xf numFmtId="3" fontId="114" fillId="66" borderId="0" applyFill="0" applyBorder="0"/>
    <xf numFmtId="0" fontId="166" fillId="64" borderId="38"/>
    <xf numFmtId="0" fontId="166" fillId="64" borderId="38"/>
    <xf numFmtId="0" fontId="166" fillId="64" borderId="38"/>
    <xf numFmtId="0" fontId="166" fillId="64" borderId="38"/>
    <xf numFmtId="0" fontId="166" fillId="64" borderId="38"/>
    <xf numFmtId="0" fontId="69" fillId="57" borderId="0"/>
    <xf numFmtId="0" fontId="167" fillId="57" borderId="0"/>
    <xf numFmtId="0" fontId="167" fillId="57" borderId="0"/>
    <xf numFmtId="0" fontId="159" fillId="0" borderId="0" applyFill="0" applyBorder="0"/>
    <xf numFmtId="0" fontId="167" fillId="57" borderId="0"/>
    <xf numFmtId="0" fontId="167" fillId="57" borderId="0"/>
    <xf numFmtId="0" fontId="167" fillId="57" borderId="0"/>
    <xf numFmtId="0" fontId="159" fillId="57" borderId="0"/>
    <xf numFmtId="0" fontId="159" fillId="57" borderId="0"/>
    <xf numFmtId="0" fontId="159" fillId="57" borderId="0"/>
    <xf numFmtId="0" fontId="159" fillId="57" borderId="0"/>
    <xf numFmtId="0" fontId="159" fillId="57" borderId="0"/>
    <xf numFmtId="0" fontId="167" fillId="0" borderId="0"/>
    <xf numFmtId="0" fontId="180" fillId="64" borderId="38"/>
    <xf numFmtId="0" fontId="180" fillId="64" borderId="38"/>
    <xf numFmtId="0" fontId="180" fillId="64" borderId="38"/>
    <xf numFmtId="0" fontId="180" fillId="64" borderId="38"/>
    <xf numFmtId="0" fontId="180" fillId="64" borderId="38"/>
    <xf numFmtId="0" fontId="180" fillId="64" borderId="38"/>
    <xf numFmtId="0" fontId="180" fillId="64" borderId="38"/>
    <xf numFmtId="0" fontId="180" fillId="64" borderId="38"/>
    <xf numFmtId="0" fontId="180" fillId="64" borderId="38"/>
    <xf numFmtId="0" fontId="180" fillId="64" borderId="38"/>
    <xf numFmtId="0" fontId="159" fillId="0" borderId="0" applyFill="0" applyBorder="0"/>
    <xf numFmtId="0" fontId="159" fillId="0" borderId="0" applyFill="0" applyBorder="0"/>
    <xf numFmtId="0" fontId="159" fillId="0" borderId="0" applyFill="0" applyBorder="0"/>
    <xf numFmtId="0" fontId="159" fillId="0" borderId="0" applyFill="0" applyBorder="0"/>
    <xf numFmtId="0" fontId="167" fillId="57" borderId="0"/>
    <xf numFmtId="0" fontId="159" fillId="0" borderId="0" applyFill="0" applyBorder="0"/>
    <xf numFmtId="0" fontId="159" fillId="0" borderId="0" applyFill="0" applyBorder="0"/>
    <xf numFmtId="0" fontId="159" fillId="0" borderId="0" applyFill="0" applyBorder="0"/>
    <xf numFmtId="0" fontId="159" fillId="0" borderId="0" applyFill="0" applyBorder="0"/>
    <xf numFmtId="0" fontId="180" fillId="64" borderId="38"/>
    <xf numFmtId="0" fontId="180" fillId="64" borderId="38"/>
    <xf numFmtId="0" fontId="180" fillId="64" borderId="38"/>
    <xf numFmtId="0" fontId="180" fillId="64" borderId="38"/>
    <xf numFmtId="0" fontId="180" fillId="64" borderId="38"/>
    <xf numFmtId="0" fontId="167" fillId="57" borderId="0"/>
    <xf numFmtId="0" fontId="167" fillId="57" borderId="0"/>
    <xf numFmtId="0" fontId="167" fillId="0" borderId="0"/>
    <xf numFmtId="0" fontId="180" fillId="64" borderId="38"/>
    <xf numFmtId="0" fontId="180" fillId="64" borderId="38"/>
    <xf numFmtId="0" fontId="180" fillId="64" borderId="38"/>
    <xf numFmtId="0" fontId="180" fillId="64" borderId="38"/>
    <xf numFmtId="0" fontId="180" fillId="64" borderId="38"/>
    <xf numFmtId="0" fontId="167" fillId="57" borderId="0"/>
    <xf numFmtId="0" fontId="167" fillId="57" borderId="0"/>
    <xf numFmtId="0" fontId="167" fillId="57" borderId="0"/>
    <xf numFmtId="0" fontId="167" fillId="57" borderId="0"/>
    <xf numFmtId="0" fontId="159" fillId="0" borderId="0" applyFill="0" applyBorder="0"/>
    <xf numFmtId="0" fontId="167" fillId="57" borderId="0"/>
    <xf numFmtId="0" fontId="167" fillId="57" borderId="0"/>
    <xf numFmtId="0" fontId="167" fillId="57" borderId="0"/>
    <xf numFmtId="0" fontId="167" fillId="57" borderId="0"/>
    <xf numFmtId="0" fontId="167" fillId="57" borderId="0"/>
    <xf numFmtId="0" fontId="167" fillId="57" borderId="0"/>
    <xf numFmtId="0" fontId="180" fillId="64" borderId="38"/>
    <xf numFmtId="0" fontId="180" fillId="64" borderId="38"/>
    <xf numFmtId="0" fontId="180" fillId="64" borderId="38"/>
    <xf numFmtId="0" fontId="180" fillId="64" borderId="38"/>
    <xf numFmtId="0" fontId="180" fillId="64" borderId="38"/>
    <xf numFmtId="0" fontId="180" fillId="64" borderId="38"/>
    <xf numFmtId="0" fontId="180" fillId="64" borderId="38"/>
    <xf numFmtId="0" fontId="180" fillId="64" borderId="38"/>
    <xf numFmtId="0" fontId="180" fillId="64" borderId="38"/>
    <xf numFmtId="0" fontId="180" fillId="64" borderId="38"/>
    <xf numFmtId="0" fontId="159" fillId="0" borderId="0" applyFill="0" applyBorder="0"/>
    <xf numFmtId="0" fontId="180" fillId="64" borderId="38"/>
    <xf numFmtId="0" fontId="180" fillId="64" borderId="38"/>
    <xf numFmtId="0" fontId="180" fillId="64" borderId="38"/>
    <xf numFmtId="0" fontId="180" fillId="64" borderId="38"/>
    <xf numFmtId="0" fontId="180" fillId="64" borderId="38"/>
    <xf numFmtId="0" fontId="167" fillId="0" borderId="0"/>
    <xf numFmtId="0" fontId="167" fillId="57" borderId="0"/>
    <xf numFmtId="0" fontId="167" fillId="57" borderId="0"/>
    <xf numFmtId="0" fontId="159" fillId="0" borderId="0" applyFill="0" applyBorder="0"/>
    <xf numFmtId="0" fontId="159" fillId="0" borderId="0" applyFill="0" applyBorder="0"/>
    <xf numFmtId="0" fontId="180" fillId="64" borderId="38"/>
    <xf numFmtId="0" fontId="180" fillId="64" borderId="38"/>
    <xf numFmtId="0" fontId="180" fillId="64" borderId="38"/>
    <xf numFmtId="0" fontId="180" fillId="64" borderId="38"/>
    <xf numFmtId="0" fontId="180" fillId="64" borderId="38"/>
    <xf numFmtId="0" fontId="167" fillId="57" borderId="0"/>
    <xf numFmtId="0" fontId="169" fillId="57" borderId="0"/>
    <xf numFmtId="0" fontId="169" fillId="57" borderId="0"/>
    <xf numFmtId="3" fontId="158" fillId="0" borderId="0" applyFill="0" applyBorder="0"/>
    <xf numFmtId="0" fontId="169" fillId="57" borderId="0"/>
    <xf numFmtId="0" fontId="169" fillId="57" borderId="0"/>
    <xf numFmtId="0" fontId="169" fillId="57" borderId="0"/>
    <xf numFmtId="0" fontId="158" fillId="57" borderId="0"/>
    <xf numFmtId="0" fontId="158" fillId="57" borderId="0"/>
    <xf numFmtId="0" fontId="158" fillId="57" borderId="0"/>
    <xf numFmtId="0" fontId="158" fillId="57" borderId="0"/>
    <xf numFmtId="0" fontId="158" fillId="57" borderId="0"/>
    <xf numFmtId="0" fontId="169" fillId="0" borderId="0"/>
    <xf numFmtId="0" fontId="168" fillId="64" borderId="38"/>
    <xf numFmtId="0" fontId="168" fillId="64" borderId="38"/>
    <xf numFmtId="0" fontId="168" fillId="64" borderId="38"/>
    <xf numFmtId="0" fontId="168" fillId="64" borderId="38"/>
    <xf numFmtId="0" fontId="168" fillId="64" borderId="38"/>
    <xf numFmtId="0" fontId="168" fillId="64" borderId="38"/>
    <xf numFmtId="0" fontId="168" fillId="64" borderId="38"/>
    <xf numFmtId="0" fontId="168" fillId="64" borderId="38"/>
    <xf numFmtId="0" fontId="168" fillId="64" borderId="38"/>
    <xf numFmtId="0" fontId="168" fillId="64" borderId="38"/>
    <xf numFmtId="3" fontId="158" fillId="0" borderId="0" applyFill="0" applyBorder="0"/>
    <xf numFmtId="3" fontId="158" fillId="0" borderId="0" applyFill="0" applyBorder="0"/>
    <xf numFmtId="3" fontId="158" fillId="0" borderId="0" applyFill="0" applyBorder="0"/>
    <xf numFmtId="3" fontId="158" fillId="0" borderId="0" applyFill="0" applyBorder="0"/>
    <xf numFmtId="0" fontId="169" fillId="57" borderId="0"/>
    <xf numFmtId="3" fontId="158" fillId="0" borderId="0" applyFill="0" applyBorder="0"/>
    <xf numFmtId="3" fontId="158" fillId="0" borderId="0" applyFill="0" applyBorder="0"/>
    <xf numFmtId="3" fontId="158" fillId="0" borderId="0" applyFill="0" applyBorder="0"/>
    <xf numFmtId="3" fontId="158" fillId="0" borderId="0" applyFill="0" applyBorder="0"/>
    <xf numFmtId="0" fontId="168" fillId="64" borderId="38"/>
    <xf numFmtId="0" fontId="168" fillId="64" borderId="38"/>
    <xf numFmtId="0" fontId="168" fillId="64" borderId="38"/>
    <xf numFmtId="0" fontId="168" fillId="64" borderId="38"/>
    <xf numFmtId="0" fontId="168" fillId="64" borderId="38"/>
    <xf numFmtId="0" fontId="169" fillId="57" borderId="0"/>
    <xf numFmtId="0" fontId="169" fillId="57" borderId="0"/>
    <xf numFmtId="0" fontId="169" fillId="0" borderId="0"/>
    <xf numFmtId="0" fontId="168" fillId="64" borderId="38"/>
    <xf numFmtId="0" fontId="168" fillId="64" borderId="38"/>
    <xf numFmtId="0" fontId="168" fillId="64" borderId="38"/>
    <xf numFmtId="0" fontId="168" fillId="64" borderId="38"/>
    <xf numFmtId="0" fontId="168" fillId="64" borderId="38"/>
    <xf numFmtId="0" fontId="169" fillId="57" borderId="0"/>
    <xf numFmtId="0" fontId="169" fillId="57" borderId="0"/>
    <xf numFmtId="0" fontId="169" fillId="57" borderId="0"/>
    <xf numFmtId="0" fontId="169" fillId="57" borderId="0"/>
    <xf numFmtId="3" fontId="158" fillId="0" borderId="0" applyFill="0" applyBorder="0"/>
    <xf numFmtId="0" fontId="169" fillId="57" borderId="0"/>
    <xf numFmtId="0" fontId="169" fillId="57" borderId="0"/>
    <xf numFmtId="0" fontId="169" fillId="57" borderId="0"/>
    <xf numFmtId="0" fontId="169" fillId="57" borderId="0"/>
    <xf numFmtId="0" fontId="169" fillId="57" borderId="0"/>
    <xf numFmtId="0" fontId="169" fillId="57" borderId="0"/>
    <xf numFmtId="0" fontId="168" fillId="64" borderId="38"/>
    <xf numFmtId="0" fontId="168" fillId="64" borderId="38"/>
    <xf numFmtId="0" fontId="168" fillId="64" borderId="38"/>
    <xf numFmtId="0" fontId="168" fillId="64" borderId="38"/>
    <xf numFmtId="0" fontId="168" fillId="64" borderId="38"/>
    <xf numFmtId="0" fontId="168" fillId="64" borderId="38"/>
    <xf numFmtId="0" fontId="168" fillId="64" borderId="38"/>
    <xf numFmtId="0" fontId="168" fillId="64" borderId="38"/>
    <xf numFmtId="0" fontId="168" fillId="64" borderId="38"/>
    <xf numFmtId="0" fontId="168" fillId="64" borderId="38"/>
    <xf numFmtId="3" fontId="158" fillId="0" borderId="0" applyFill="0" applyBorder="0"/>
    <xf numFmtId="0" fontId="168" fillId="64" borderId="38"/>
    <xf numFmtId="0" fontId="168" fillId="64" borderId="38"/>
    <xf numFmtId="0" fontId="168" fillId="64" borderId="38"/>
    <xf numFmtId="0" fontId="168" fillId="64" borderId="38"/>
    <xf numFmtId="0" fontId="168" fillId="64" borderId="38"/>
    <xf numFmtId="0" fontId="169" fillId="0" borderId="0"/>
    <xf numFmtId="0" fontId="169" fillId="57" borderId="0"/>
    <xf numFmtId="0" fontId="169" fillId="57" borderId="0"/>
    <xf numFmtId="3" fontId="158" fillId="0" borderId="0" applyFill="0" applyBorder="0"/>
    <xf numFmtId="3" fontId="158" fillId="0" borderId="0" applyFill="0" applyBorder="0"/>
    <xf numFmtId="0" fontId="168" fillId="64" borderId="38"/>
    <xf numFmtId="0" fontId="168" fillId="64" borderId="38"/>
    <xf numFmtId="0" fontId="168" fillId="64" borderId="38"/>
    <xf numFmtId="0" fontId="168" fillId="64" borderId="38"/>
    <xf numFmtId="0" fontId="168" fillId="64" borderId="38"/>
    <xf numFmtId="0" fontId="169" fillId="57" borderId="0"/>
    <xf numFmtId="0" fontId="114" fillId="57" borderId="0"/>
    <xf numFmtId="0" fontId="114" fillId="57" borderId="0"/>
    <xf numFmtId="3" fontId="114" fillId="0" borderId="0" applyFill="0" applyBorder="0"/>
    <xf numFmtId="0" fontId="114" fillId="57" borderId="0"/>
    <xf numFmtId="0" fontId="114" fillId="57" borderId="0"/>
    <xf numFmtId="0" fontId="114" fillId="57" borderId="0"/>
    <xf numFmtId="0" fontId="114" fillId="0" borderId="0"/>
    <xf numFmtId="0" fontId="168" fillId="64" borderId="39"/>
    <xf numFmtId="0" fontId="168" fillId="64" borderId="39"/>
    <xf numFmtId="0" fontId="168" fillId="64" borderId="39"/>
    <xf numFmtId="0" fontId="168" fillId="64" borderId="39"/>
    <xf numFmtId="0" fontId="168" fillId="64" borderId="39"/>
    <xf numFmtId="0" fontId="168" fillId="64" borderId="39"/>
    <xf numFmtId="0" fontId="168" fillId="64" borderId="39"/>
    <xf numFmtId="0" fontId="168" fillId="64" borderId="39"/>
    <xf numFmtId="0" fontId="168" fillId="64" borderId="39"/>
    <xf numFmtId="0" fontId="168" fillId="64" borderId="39"/>
    <xf numFmtId="3" fontId="114" fillId="0" borderId="0" applyFill="0" applyBorder="0"/>
    <xf numFmtId="3" fontId="114" fillId="0" borderId="0" applyFill="0" applyBorder="0"/>
    <xf numFmtId="3" fontId="114" fillId="0" borderId="0" applyFill="0" applyBorder="0"/>
    <xf numFmtId="3" fontId="114" fillId="0" borderId="0" applyFill="0" applyBorder="0"/>
    <xf numFmtId="0" fontId="114" fillId="57" borderId="0"/>
    <xf numFmtId="3" fontId="114" fillId="0" borderId="0" applyFill="0" applyBorder="0"/>
    <xf numFmtId="3" fontId="114" fillId="0" borderId="0" applyFill="0" applyBorder="0"/>
    <xf numFmtId="3" fontId="114" fillId="0" borderId="0" applyFill="0" applyBorder="0"/>
    <xf numFmtId="3" fontId="114" fillId="0" borderId="0" applyFill="0" applyBorder="0"/>
    <xf numFmtId="0" fontId="168" fillId="64" borderId="39"/>
    <xf numFmtId="0" fontId="168" fillId="64" borderId="39"/>
    <xf numFmtId="0" fontId="168" fillId="64" borderId="39"/>
    <xf numFmtId="0" fontId="168" fillId="64" borderId="39"/>
    <xf numFmtId="0" fontId="168" fillId="64" borderId="39"/>
    <xf numFmtId="0" fontId="114" fillId="57" borderId="0"/>
    <xf numFmtId="0" fontId="114" fillId="57" borderId="0"/>
    <xf numFmtId="0" fontId="114" fillId="0" borderId="0"/>
    <xf numFmtId="0" fontId="168" fillId="64" borderId="39"/>
    <xf numFmtId="0" fontId="168" fillId="64" borderId="39"/>
    <xf numFmtId="0" fontId="168" fillId="64" borderId="39"/>
    <xf numFmtId="0" fontId="168" fillId="64" borderId="39"/>
    <xf numFmtId="0" fontId="168" fillId="64" borderId="39"/>
    <xf numFmtId="0" fontId="114" fillId="57" borderId="0"/>
    <xf numFmtId="0" fontId="114" fillId="57" borderId="0"/>
    <xf numFmtId="0" fontId="114" fillId="57" borderId="0"/>
    <xf numFmtId="0" fontId="114" fillId="57" borderId="0"/>
    <xf numFmtId="3" fontId="114" fillId="0" borderId="0" applyFill="0" applyBorder="0"/>
    <xf numFmtId="0" fontId="114" fillId="57" borderId="0"/>
    <xf numFmtId="0" fontId="114" fillId="57" borderId="0"/>
    <xf numFmtId="0" fontId="114" fillId="57" borderId="0"/>
    <xf numFmtId="0" fontId="114" fillId="57" borderId="0"/>
    <xf numFmtId="0" fontId="114" fillId="57" borderId="0"/>
    <xf numFmtId="0" fontId="114" fillId="57" borderId="0"/>
    <xf numFmtId="0" fontId="168" fillId="64" borderId="39"/>
    <xf numFmtId="0" fontId="168" fillId="64" borderId="39"/>
    <xf numFmtId="0" fontId="168" fillId="64" borderId="39"/>
    <xf numFmtId="0" fontId="168" fillId="64" borderId="39"/>
    <xf numFmtId="0" fontId="168" fillId="64" borderId="39"/>
    <xf numFmtId="0" fontId="168" fillId="64" borderId="39"/>
    <xf numFmtId="0" fontId="168" fillId="64" borderId="39"/>
    <xf numFmtId="0" fontId="168" fillId="64" borderId="39"/>
    <xf numFmtId="0" fontId="168" fillId="64" borderId="39"/>
    <xf numFmtId="0" fontId="168" fillId="64" borderId="39"/>
    <xf numFmtId="3" fontId="114" fillId="0" borderId="0" applyFill="0" applyBorder="0"/>
    <xf numFmtId="0" fontId="168" fillId="64" borderId="39"/>
    <xf numFmtId="0" fontId="168" fillId="64" borderId="39"/>
    <xf numFmtId="0" fontId="168" fillId="64" borderId="39"/>
    <xf numFmtId="0" fontId="168" fillId="64" borderId="39"/>
    <xf numFmtId="0" fontId="168" fillId="64" borderId="39"/>
    <xf numFmtId="0" fontId="114" fillId="0" borderId="0"/>
    <xf numFmtId="0" fontId="114" fillId="57" borderId="0"/>
    <xf numFmtId="0" fontId="114" fillId="57" borderId="0"/>
    <xf numFmtId="3" fontId="114" fillId="0" borderId="0" applyFill="0" applyBorder="0"/>
    <xf numFmtId="3" fontId="114" fillId="0" borderId="0" applyFill="0" applyBorder="0"/>
    <xf numFmtId="0" fontId="168" fillId="64" borderId="39"/>
    <xf numFmtId="0" fontId="168" fillId="64" borderId="39"/>
    <xf numFmtId="0" fontId="168" fillId="64" borderId="39"/>
    <xf numFmtId="0" fontId="168" fillId="64" borderId="39"/>
    <xf numFmtId="0" fontId="168" fillId="64" borderId="39"/>
    <xf numFmtId="0" fontId="114" fillId="57" borderId="0"/>
    <xf numFmtId="0" fontId="113" fillId="0" borderId="0">
      <alignment horizontal="left" wrapText="1"/>
    </xf>
    <xf numFmtId="0" fontId="113" fillId="0" borderId="0">
      <alignment horizontal="left" wrapText="1"/>
    </xf>
    <xf numFmtId="0" fontId="113" fillId="0" borderId="0">
      <alignment horizontal="left" wrapText="1"/>
    </xf>
    <xf numFmtId="0" fontId="69" fillId="0" borderId="0">
      <alignment horizontal="left" wrapText="1"/>
    </xf>
    <xf numFmtId="0" fontId="69" fillId="0" borderId="0">
      <alignment horizontal="left" wrapText="1"/>
    </xf>
    <xf numFmtId="215" fontId="181" fillId="0" borderId="0" applyNumberFormat="0" applyFill="0" applyBorder="0" applyProtection="0">
      <alignment vertical="top"/>
    </xf>
    <xf numFmtId="0" fontId="181" fillId="0" borderId="0" applyNumberFormat="0" applyFill="0" applyBorder="0" applyAlignment="0" applyProtection="0">
      <alignment vertical="top"/>
    </xf>
    <xf numFmtId="215" fontId="182" fillId="0" borderId="43" applyNumberFormat="0" applyFill="0" applyAlignment="0" applyProtection="0"/>
    <xf numFmtId="0" fontId="182" fillId="0" borderId="43" applyNumberFormat="0" applyFill="0" applyAlignment="0" applyProtection="0"/>
    <xf numFmtId="0" fontId="182" fillId="0" borderId="43" applyNumberFormat="0" applyFill="0" applyAlignment="0" applyProtection="0"/>
    <xf numFmtId="184" fontId="182" fillId="0" borderId="44" applyNumberFormat="0" applyFill="0" applyAlignment="0" applyProtection="0"/>
    <xf numFmtId="184" fontId="182" fillId="0" borderId="44" applyNumberFormat="0" applyFill="0" applyAlignment="0" applyProtection="0"/>
    <xf numFmtId="184" fontId="182" fillId="0" borderId="44" applyNumberFormat="0" applyFill="0" applyAlignment="0" applyProtection="0"/>
    <xf numFmtId="184" fontId="182" fillId="0" borderId="44" applyNumberFormat="0" applyFill="0" applyAlignment="0" applyProtection="0"/>
    <xf numFmtId="184" fontId="182" fillId="0" borderId="44" applyNumberFormat="0" applyFill="0" applyAlignment="0" applyProtection="0"/>
    <xf numFmtId="184" fontId="182" fillId="0" borderId="44" applyNumberFormat="0" applyFill="0" applyAlignment="0" applyProtection="0"/>
    <xf numFmtId="184" fontId="182" fillId="0" borderId="44" applyNumberFormat="0" applyFill="0" applyAlignment="0" applyProtection="0"/>
    <xf numFmtId="184" fontId="182" fillId="0" borderId="44" applyNumberFormat="0" applyFill="0" applyAlignment="0" applyProtection="0"/>
    <xf numFmtId="0" fontId="182" fillId="0" borderId="43" applyNumberFormat="0" applyFill="0" applyAlignment="0" applyProtection="0"/>
    <xf numFmtId="215" fontId="183" fillId="0" borderId="45" applyNumberFormat="0" applyFill="0" applyProtection="0">
      <alignment horizontal="center"/>
    </xf>
    <xf numFmtId="215" fontId="183" fillId="0" borderId="45" applyNumberFormat="0" applyFill="0" applyProtection="0">
      <alignment horizontal="center"/>
    </xf>
    <xf numFmtId="215" fontId="183" fillId="0" borderId="0" applyNumberFormat="0" applyFill="0" applyBorder="0" applyProtection="0">
      <alignment horizontal="left"/>
    </xf>
    <xf numFmtId="215" fontId="184" fillId="0" borderId="0" applyNumberFormat="0" applyFill="0" applyBorder="0" applyProtection="0">
      <alignment horizontal="centerContinuous"/>
    </xf>
    <xf numFmtId="0" fontId="184" fillId="0" borderId="0" applyNumberFormat="0" applyFill="0" applyBorder="0" applyProtection="0">
      <alignment horizontal="centerContinuous"/>
    </xf>
    <xf numFmtId="0" fontId="184" fillId="0" borderId="0" applyNumberFormat="0" applyFill="0" applyBorder="0" applyProtection="0">
      <alignment horizontal="centerContinuous"/>
    </xf>
    <xf numFmtId="184" fontId="184" fillId="0" borderId="0" applyNumberFormat="0" applyFill="0" applyProtection="0">
      <alignment horizontal="centerContinuous"/>
    </xf>
    <xf numFmtId="184" fontId="184" fillId="0" borderId="0" applyNumberFormat="0" applyFill="0" applyProtection="0">
      <alignment horizontal="centerContinuous"/>
    </xf>
    <xf numFmtId="0" fontId="184" fillId="0" borderId="0" applyNumberFormat="0" applyFill="0" applyBorder="0" applyProtection="0">
      <alignment horizontal="centerContinuous"/>
    </xf>
    <xf numFmtId="0" fontId="110" fillId="0" borderId="0">
      <protection locked="0"/>
    </xf>
    <xf numFmtId="0" fontId="110" fillId="0" borderId="0">
      <protection locked="0"/>
    </xf>
    <xf numFmtId="0" fontId="110" fillId="0" borderId="0">
      <protection locked="0"/>
    </xf>
    <xf numFmtId="0" fontId="110" fillId="0" borderId="0">
      <protection locked="0"/>
    </xf>
    <xf numFmtId="0" fontId="155" fillId="0" borderId="0" applyFont="0" applyFill="0" applyBorder="0" applyAlignment="0" applyProtection="0"/>
    <xf numFmtId="0" fontId="155" fillId="0" borderId="0" applyFont="0" applyFill="0" applyBorder="0" applyAlignment="0" applyProtection="0"/>
    <xf numFmtId="0" fontId="155" fillId="0" borderId="0" applyFont="0" applyFill="0" applyBorder="0" applyAlignment="0" applyProtection="0"/>
    <xf numFmtId="0" fontId="155" fillId="0" borderId="0" applyFont="0" applyFill="0" applyBorder="0" applyAlignment="0" applyProtection="0"/>
    <xf numFmtId="0" fontId="154" fillId="0" borderId="0">
      <alignment vertical="top"/>
    </xf>
    <xf numFmtId="0" fontId="103" fillId="0" borderId="0"/>
    <xf numFmtId="0" fontId="116" fillId="0" borderId="0">
      <protection locked="0"/>
    </xf>
    <xf numFmtId="0" fontId="116" fillId="0" borderId="0">
      <protection locked="0"/>
    </xf>
    <xf numFmtId="0" fontId="110" fillId="0" borderId="46">
      <protection locked="0"/>
    </xf>
    <xf numFmtId="0" fontId="110" fillId="0" borderId="46">
      <protection locked="0"/>
    </xf>
    <xf numFmtId="0" fontId="110" fillId="0" borderId="0">
      <protection locked="0"/>
    </xf>
    <xf numFmtId="0" fontId="110" fillId="0" borderId="46">
      <protection locked="0"/>
    </xf>
    <xf numFmtId="0" fontId="110" fillId="0" borderId="46">
      <protection locked="0"/>
    </xf>
    <xf numFmtId="0" fontId="110" fillId="0" borderId="0">
      <protection locked="0"/>
    </xf>
    <xf numFmtId="0" fontId="110" fillId="0" borderId="0">
      <protection locked="0"/>
    </xf>
    <xf numFmtId="0" fontId="110" fillId="0" borderId="0">
      <protection locked="0"/>
    </xf>
    <xf numFmtId="0" fontId="116" fillId="0" borderId="0">
      <protection locked="0"/>
    </xf>
    <xf numFmtId="0" fontId="116" fillId="0" borderId="0">
      <protection locked="0"/>
    </xf>
    <xf numFmtId="224" fontId="155" fillId="0" borderId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40" fontId="69" fillId="0" borderId="0" applyFont="0" applyFill="0" applyBorder="0" applyAlignment="0" applyProtection="0"/>
    <xf numFmtId="40" fontId="69" fillId="0" borderId="0" applyFont="0" applyFill="0" applyBorder="0" applyAlignment="0" applyProtection="0"/>
    <xf numFmtId="0" fontId="185" fillId="0" borderId="47" applyFont="0" applyFill="0" applyBorder="0" applyAlignment="0" applyProtection="0"/>
    <xf numFmtId="0" fontId="185" fillId="0" borderId="47" applyFont="0" applyFill="0" applyBorder="0" applyAlignment="0" applyProtection="0"/>
    <xf numFmtId="0" fontId="185" fillId="0" borderId="47" applyFont="0" applyFill="0" applyBorder="0" applyAlignment="0" applyProtection="0"/>
    <xf numFmtId="0" fontId="185" fillId="0" borderId="47" applyFont="0" applyFill="0" applyBorder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1" fontId="86" fillId="0" borderId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225" fontId="69" fillId="0" borderId="0"/>
    <xf numFmtId="0" fontId="186" fillId="0" borderId="0"/>
    <xf numFmtId="0" fontId="187" fillId="0" borderId="0"/>
    <xf numFmtId="0" fontId="136" fillId="0" borderId="15"/>
    <xf numFmtId="0" fontId="136" fillId="0" borderId="15"/>
    <xf numFmtId="0" fontId="136" fillId="0" borderId="15"/>
    <xf numFmtId="3" fontId="136" fillId="0" borderId="21"/>
    <xf numFmtId="3" fontId="136" fillId="0" borderId="21"/>
    <xf numFmtId="3" fontId="142" fillId="0" borderId="0"/>
    <xf numFmtId="10" fontId="142" fillId="0" borderId="0"/>
    <xf numFmtId="4" fontId="142" fillId="0" borderId="0"/>
    <xf numFmtId="172" fontId="142" fillId="0" borderId="0"/>
    <xf numFmtId="3" fontId="188" fillId="0" borderId="0"/>
    <xf numFmtId="10" fontId="188" fillId="0" borderId="0"/>
    <xf numFmtId="4" fontId="188" fillId="0" borderId="0"/>
    <xf numFmtId="172" fontId="188" fillId="0" borderId="0"/>
    <xf numFmtId="3" fontId="69" fillId="0" borderId="48"/>
    <xf numFmtId="3" fontId="69" fillId="0" borderId="49"/>
    <xf numFmtId="3" fontId="161" fillId="0" borderId="48"/>
    <xf numFmtId="0" fontId="189" fillId="0" borderId="22" applyBorder="0" applyAlignment="0">
      <alignment horizontal="centerContinuous"/>
    </xf>
    <xf numFmtId="0" fontId="189" fillId="0" borderId="22" applyBorder="0" applyAlignment="0">
      <alignment horizontal="centerContinuous"/>
    </xf>
    <xf numFmtId="0" fontId="189" fillId="0" borderId="22" applyBorder="0" applyAlignment="0">
      <alignment horizontal="centerContinuous"/>
    </xf>
    <xf numFmtId="0" fontId="70" fillId="36" borderId="0" applyNumberFormat="0" applyBorder="0" applyAlignment="0" applyProtection="0"/>
    <xf numFmtId="0" fontId="70" fillId="37" borderId="0" applyNumberFormat="0" applyBorder="0" applyAlignment="0" applyProtection="0"/>
    <xf numFmtId="0" fontId="70" fillId="38" borderId="0" applyNumberFormat="0" applyBorder="0" applyAlignment="0" applyProtection="0"/>
    <xf numFmtId="0" fontId="70" fillId="39" borderId="0" applyNumberFormat="0" applyBorder="0" applyAlignment="0" applyProtection="0"/>
    <xf numFmtId="0" fontId="70" fillId="40" borderId="0" applyNumberFormat="0" applyBorder="0" applyAlignment="0" applyProtection="0"/>
    <xf numFmtId="0" fontId="70" fillId="41" borderId="0" applyNumberFormat="0" applyBorder="0" applyAlignment="0" applyProtection="0"/>
    <xf numFmtId="0" fontId="70" fillId="36" borderId="0" applyNumberFormat="0" applyBorder="0" applyAlignment="0" applyProtection="0"/>
    <xf numFmtId="0" fontId="70" fillId="37" borderId="0" applyNumberFormat="0" applyBorder="0" applyAlignment="0" applyProtection="0"/>
    <xf numFmtId="0" fontId="70" fillId="38" borderId="0" applyNumberFormat="0" applyBorder="0" applyAlignment="0" applyProtection="0"/>
    <xf numFmtId="0" fontId="70" fillId="39" borderId="0" applyNumberFormat="0" applyBorder="0" applyAlignment="0" applyProtection="0"/>
    <xf numFmtId="0" fontId="70" fillId="40" borderId="0" applyNumberFormat="0" applyBorder="0" applyAlignment="0" applyProtection="0"/>
    <xf numFmtId="0" fontId="70" fillId="41" borderId="0" applyNumberFormat="0" applyBorder="0" applyAlignment="0" applyProtection="0"/>
    <xf numFmtId="0" fontId="70" fillId="36" borderId="0" applyNumberFormat="0" applyBorder="0" applyAlignment="0" applyProtection="0"/>
    <xf numFmtId="0" fontId="70" fillId="37" borderId="0" applyNumberFormat="0" applyBorder="0" applyAlignment="0" applyProtection="0"/>
    <xf numFmtId="0" fontId="70" fillId="38" borderId="0" applyNumberFormat="0" applyBorder="0" applyAlignment="0" applyProtection="0"/>
    <xf numFmtId="0" fontId="70" fillId="39" borderId="0" applyNumberFormat="0" applyBorder="0" applyAlignment="0" applyProtection="0"/>
    <xf numFmtId="0" fontId="70" fillId="40" borderId="0" applyNumberFormat="0" applyBorder="0" applyAlignment="0" applyProtection="0"/>
    <xf numFmtId="0" fontId="70" fillId="41" borderId="0" applyNumberFormat="0" applyBorder="0" applyAlignment="0" applyProtection="0"/>
    <xf numFmtId="0" fontId="70" fillId="71" borderId="0" applyNumberFormat="0" applyBorder="0" applyAlignment="0" applyProtection="0"/>
    <xf numFmtId="0" fontId="70" fillId="41" borderId="0" applyNumberFormat="0" applyBorder="0" applyAlignment="0" applyProtection="0"/>
    <xf numFmtId="0" fontId="70" fillId="56" borderId="0" applyNumberFormat="0" applyBorder="0" applyAlignment="0" applyProtection="0"/>
    <xf numFmtId="0" fontId="70" fillId="71" borderId="0" applyNumberFormat="0" applyBorder="0" applyAlignment="0" applyProtection="0"/>
    <xf numFmtId="0" fontId="70" fillId="42" borderId="0" applyNumberFormat="0" applyBorder="0" applyAlignment="0" applyProtection="0"/>
    <xf numFmtId="0" fontId="70" fillId="43" borderId="0" applyNumberFormat="0" applyBorder="0" applyAlignment="0" applyProtection="0"/>
    <xf numFmtId="0" fontId="70" fillId="44" borderId="0" applyNumberFormat="0" applyBorder="0" applyAlignment="0" applyProtection="0"/>
    <xf numFmtId="0" fontId="70" fillId="39" borderId="0" applyNumberFormat="0" applyBorder="0" applyAlignment="0" applyProtection="0"/>
    <xf numFmtId="0" fontId="70" fillId="42" borderId="0" applyNumberFormat="0" applyBorder="0" applyAlignment="0" applyProtection="0"/>
    <xf numFmtId="0" fontId="70" fillId="45" borderId="0" applyNumberFormat="0" applyBorder="0" applyAlignment="0" applyProtection="0"/>
    <xf numFmtId="0" fontId="70" fillId="42" borderId="0" applyNumberFormat="0" applyBorder="0" applyAlignment="0" applyProtection="0"/>
    <xf numFmtId="0" fontId="70" fillId="43" borderId="0" applyNumberFormat="0" applyBorder="0" applyAlignment="0" applyProtection="0"/>
    <xf numFmtId="0" fontId="70" fillId="44" borderId="0" applyNumberFormat="0" applyBorder="0" applyAlignment="0" applyProtection="0"/>
    <xf numFmtId="0" fontId="70" fillId="39" borderId="0" applyNumberFormat="0" applyBorder="0" applyAlignment="0" applyProtection="0"/>
    <xf numFmtId="0" fontId="70" fillId="42" borderId="0" applyNumberFormat="0" applyBorder="0" applyAlignment="0" applyProtection="0"/>
    <xf numFmtId="0" fontId="70" fillId="45" borderId="0" applyNumberFormat="0" applyBorder="0" applyAlignment="0" applyProtection="0"/>
    <xf numFmtId="0" fontId="70" fillId="42" borderId="0" applyNumberFormat="0" applyBorder="0" applyAlignment="0" applyProtection="0"/>
    <xf numFmtId="0" fontId="70" fillId="43" borderId="0" applyNumberFormat="0" applyBorder="0" applyAlignment="0" applyProtection="0"/>
    <xf numFmtId="0" fontId="70" fillId="44" borderId="0" applyNumberFormat="0" applyBorder="0" applyAlignment="0" applyProtection="0"/>
    <xf numFmtId="0" fontId="70" fillId="39" borderId="0" applyNumberFormat="0" applyBorder="0" applyAlignment="0" applyProtection="0"/>
    <xf numFmtId="0" fontId="70" fillId="42" borderId="0" applyNumberFormat="0" applyBorder="0" applyAlignment="0" applyProtection="0"/>
    <xf numFmtId="0" fontId="70" fillId="45" borderId="0" applyNumberFormat="0" applyBorder="0" applyAlignment="0" applyProtection="0"/>
    <xf numFmtId="0" fontId="72" fillId="46" borderId="0" applyNumberFormat="0" applyBorder="0" applyAlignment="0" applyProtection="0"/>
    <xf numFmtId="0" fontId="72" fillId="43" borderId="0" applyNumberFormat="0" applyBorder="0" applyAlignment="0" applyProtection="0"/>
    <xf numFmtId="0" fontId="72" fillId="44" borderId="0" applyNumberFormat="0" applyBorder="0" applyAlignment="0" applyProtection="0"/>
    <xf numFmtId="0" fontId="72" fillId="47" borderId="0" applyNumberFormat="0" applyBorder="0" applyAlignment="0" applyProtection="0"/>
    <xf numFmtId="0" fontId="72" fillId="48" borderId="0" applyNumberFormat="0" applyBorder="0" applyAlignment="0" applyProtection="0"/>
    <xf numFmtId="0" fontId="72" fillId="49" borderId="0" applyNumberFormat="0" applyBorder="0" applyAlignment="0" applyProtection="0"/>
    <xf numFmtId="0" fontId="190" fillId="46" borderId="0" applyNumberFormat="0" applyBorder="0" applyAlignment="0" applyProtection="0"/>
    <xf numFmtId="0" fontId="72" fillId="46" borderId="0" applyNumberFormat="0" applyBorder="0" applyAlignment="0" applyProtection="0"/>
    <xf numFmtId="0" fontId="72" fillId="46" borderId="0" applyNumberFormat="0" applyBorder="0" applyAlignment="0" applyProtection="0"/>
    <xf numFmtId="0" fontId="190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190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190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190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190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6" borderId="0" applyNumberFormat="0" applyBorder="0" applyAlignment="0" applyProtection="0"/>
    <xf numFmtId="0" fontId="72" fillId="43" borderId="0" applyNumberFormat="0" applyBorder="0" applyAlignment="0" applyProtection="0"/>
    <xf numFmtId="0" fontId="72" fillId="44" borderId="0" applyNumberFormat="0" applyBorder="0" applyAlignment="0" applyProtection="0"/>
    <xf numFmtId="0" fontId="72" fillId="47" borderId="0" applyNumberFormat="0" applyBorder="0" applyAlignment="0" applyProtection="0"/>
    <xf numFmtId="0" fontId="72" fillId="48" borderId="0" applyNumberFormat="0" applyBorder="0" applyAlignment="0" applyProtection="0"/>
    <xf numFmtId="0" fontId="72" fillId="49" borderId="0" applyNumberFormat="0" applyBorder="0" applyAlignment="0" applyProtection="0"/>
    <xf numFmtId="0" fontId="72" fillId="46" borderId="0" applyNumberFormat="0" applyBorder="0" applyAlignment="0" applyProtection="0"/>
    <xf numFmtId="0" fontId="72" fillId="46" borderId="0" applyNumberFormat="0" applyBorder="0" applyAlignment="0" applyProtection="0"/>
    <xf numFmtId="0" fontId="72" fillId="48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59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54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1" borderId="0" applyNumberFormat="0" applyBorder="0" applyAlignment="0" applyProtection="0"/>
    <xf numFmtId="0" fontId="72" fillId="46" borderId="0" applyNumberFormat="0" applyBorder="0" applyAlignment="0" applyProtection="0"/>
    <xf numFmtId="0" fontId="72" fillId="43" borderId="0" applyNumberFormat="0" applyBorder="0" applyAlignment="0" applyProtection="0"/>
    <xf numFmtId="0" fontId="72" fillId="44" borderId="0" applyNumberFormat="0" applyBorder="0" applyAlignment="0" applyProtection="0"/>
    <xf numFmtId="0" fontId="72" fillId="47" borderId="0" applyNumberFormat="0" applyBorder="0" applyAlignment="0" applyProtection="0"/>
    <xf numFmtId="0" fontId="72" fillId="48" borderId="0" applyNumberFormat="0" applyBorder="0" applyAlignment="0" applyProtection="0"/>
    <xf numFmtId="0" fontId="72" fillId="49" borderId="0" applyNumberFormat="0" applyBorder="0" applyAlignment="0" applyProtection="0"/>
    <xf numFmtId="0" fontId="182" fillId="0" borderId="16">
      <alignment vertical="top"/>
    </xf>
    <xf numFmtId="0" fontId="182" fillId="0" borderId="16">
      <alignment vertical="top"/>
    </xf>
    <xf numFmtId="0" fontId="191" fillId="0" borderId="14">
      <alignment vertical="top"/>
    </xf>
    <xf numFmtId="0" fontId="182" fillId="0" borderId="16">
      <alignment vertical="top"/>
    </xf>
    <xf numFmtId="0" fontId="70" fillId="72" borderId="0" applyNumberFormat="0" applyBorder="0" applyAlignment="0" applyProtection="0"/>
    <xf numFmtId="0" fontId="70" fillId="73" borderId="0" applyNumberFormat="0" applyBorder="0" applyAlignment="0" applyProtection="0"/>
    <xf numFmtId="0" fontId="72" fillId="74" borderId="0" applyNumberFormat="0" applyBorder="0" applyAlignment="0" applyProtection="0"/>
    <xf numFmtId="0" fontId="72" fillId="50" borderId="0" applyNumberFormat="0" applyBorder="0" applyAlignment="0" applyProtection="0"/>
    <xf numFmtId="0" fontId="70" fillId="75" borderId="0" applyNumberFormat="0" applyBorder="0" applyAlignment="0" applyProtection="0"/>
    <xf numFmtId="0" fontId="70" fillId="76" borderId="0" applyNumberFormat="0" applyBorder="0" applyAlignment="0" applyProtection="0"/>
    <xf numFmtId="0" fontId="72" fillId="77" borderId="0" applyNumberFormat="0" applyBorder="0" applyAlignment="0" applyProtection="0"/>
    <xf numFmtId="0" fontId="72" fillId="51" borderId="0" applyNumberFormat="0" applyBorder="0" applyAlignment="0" applyProtection="0"/>
    <xf numFmtId="0" fontId="70" fillId="78" borderId="0" applyNumberFormat="0" applyBorder="0" applyAlignment="0" applyProtection="0"/>
    <xf numFmtId="0" fontId="70" fillId="79" borderId="0" applyNumberFormat="0" applyBorder="0" applyAlignment="0" applyProtection="0"/>
    <xf numFmtId="0" fontId="72" fillId="80" borderId="0" applyNumberFormat="0" applyBorder="0" applyAlignment="0" applyProtection="0"/>
    <xf numFmtId="0" fontId="72" fillId="52" borderId="0" applyNumberFormat="0" applyBorder="0" applyAlignment="0" applyProtection="0"/>
    <xf numFmtId="0" fontId="70" fillId="79" borderId="0" applyNumberFormat="0" applyBorder="0" applyAlignment="0" applyProtection="0"/>
    <xf numFmtId="0" fontId="70" fillId="80" borderId="0" applyNumberFormat="0" applyBorder="0" applyAlignment="0" applyProtection="0"/>
    <xf numFmtId="0" fontId="72" fillId="80" borderId="0" applyNumberFormat="0" applyBorder="0" applyAlignment="0" applyProtection="0"/>
    <xf numFmtId="0" fontId="72" fillId="47" borderId="0" applyNumberFormat="0" applyBorder="0" applyAlignment="0" applyProtection="0"/>
    <xf numFmtId="0" fontId="70" fillId="72" borderId="0" applyNumberFormat="0" applyBorder="0" applyAlignment="0" applyProtection="0"/>
    <xf numFmtId="0" fontId="70" fillId="73" borderId="0" applyNumberFormat="0" applyBorder="0" applyAlignment="0" applyProtection="0"/>
    <xf numFmtId="0" fontId="72" fillId="73" borderId="0" applyNumberFormat="0" applyBorder="0" applyAlignment="0" applyProtection="0"/>
    <xf numFmtId="0" fontId="72" fillId="48" borderId="0" applyNumberFormat="0" applyBorder="0" applyAlignment="0" applyProtection="0"/>
    <xf numFmtId="0" fontId="70" fillId="81" borderId="0" applyNumberFormat="0" applyBorder="0" applyAlignment="0" applyProtection="0"/>
    <xf numFmtId="0" fontId="70" fillId="76" borderId="0" applyNumberFormat="0" applyBorder="0" applyAlignment="0" applyProtection="0"/>
    <xf numFmtId="0" fontId="72" fillId="82" borderId="0" applyNumberFormat="0" applyBorder="0" applyAlignment="0" applyProtection="0"/>
    <xf numFmtId="0" fontId="72" fillId="53" borderId="0" applyNumberFormat="0" applyBorder="0" applyAlignment="0" applyProtection="0"/>
    <xf numFmtId="0" fontId="192" fillId="0" borderId="0" applyFont="0" applyFill="0" applyBorder="0" applyAlignment="0" applyProtection="0"/>
    <xf numFmtId="0" fontId="192" fillId="0" borderId="0" applyFont="0" applyFill="0" applyBorder="0" applyAlignment="0" applyProtection="0"/>
    <xf numFmtId="224" fontId="193" fillId="83" borderId="0" applyNumberFormat="0" applyFont="0" applyBorder="0" applyAlignment="0">
      <alignment horizontal="right"/>
    </xf>
    <xf numFmtId="224" fontId="193" fillId="83" borderId="0" applyNumberFormat="0" applyFont="0" applyBorder="0" applyAlignment="0">
      <alignment horizontal="right"/>
    </xf>
    <xf numFmtId="226" fontId="194" fillId="83" borderId="23" applyFont="0">
      <alignment horizontal="right"/>
    </xf>
    <xf numFmtId="226" fontId="194" fillId="83" borderId="23" applyFont="0">
      <alignment horizontal="right"/>
    </xf>
    <xf numFmtId="226" fontId="194" fillId="83" borderId="23" applyFont="0">
      <alignment horizontal="right"/>
    </xf>
    <xf numFmtId="226" fontId="194" fillId="83" borderId="23" applyFont="0">
      <alignment horizontal="right"/>
    </xf>
    <xf numFmtId="226" fontId="194" fillId="83" borderId="23" applyFont="0">
      <alignment horizontal="right"/>
    </xf>
    <xf numFmtId="226" fontId="194" fillId="83" borderId="23" applyFont="0">
      <alignment horizontal="right"/>
    </xf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95" fillId="0" borderId="0"/>
    <xf numFmtId="0" fontId="195" fillId="0" borderId="0"/>
    <xf numFmtId="0" fontId="69" fillId="0" borderId="0" applyFont="0" applyFill="0" applyBorder="0" applyAlignment="0" applyProtection="0"/>
    <xf numFmtId="0" fontId="72" fillId="50" borderId="0" applyNumberFormat="0" applyBorder="0" applyAlignment="0" applyProtection="0"/>
    <xf numFmtId="0" fontId="72" fillId="51" borderId="0" applyNumberFormat="0" applyBorder="0" applyAlignment="0" applyProtection="0"/>
    <xf numFmtId="0" fontId="72" fillId="52" borderId="0" applyNumberFormat="0" applyBorder="0" applyAlignment="0" applyProtection="0"/>
    <xf numFmtId="0" fontId="72" fillId="47" borderId="0" applyNumberFormat="0" applyBorder="0" applyAlignment="0" applyProtection="0"/>
    <xf numFmtId="0" fontId="72" fillId="48" borderId="0" applyNumberFormat="0" applyBorder="0" applyAlignment="0" applyProtection="0"/>
    <xf numFmtId="0" fontId="72" fillId="53" borderId="0" applyNumberFormat="0" applyBorder="0" applyAlignment="0" applyProtection="0"/>
    <xf numFmtId="227" fontId="196" fillId="0" borderId="19"/>
    <xf numFmtId="227" fontId="197" fillId="0" borderId="19"/>
    <xf numFmtId="0" fontId="70" fillId="84" borderId="0" applyNumberFormat="0" applyBorder="0" applyAlignment="0" applyProtection="0"/>
    <xf numFmtId="0" fontId="70" fillId="84" borderId="0" applyNumberFormat="0" applyBorder="0" applyAlignment="0" applyProtection="0"/>
    <xf numFmtId="0" fontId="72" fillId="72" borderId="0" applyNumberFormat="0" applyBorder="0" applyAlignment="0" applyProtection="0"/>
    <xf numFmtId="0" fontId="72" fillId="73" borderId="0" applyNumberFormat="0" applyBorder="0" applyAlignment="0" applyProtection="0"/>
    <xf numFmtId="0" fontId="72" fillId="50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2" fillId="77" borderId="0" applyNumberFormat="0" applyBorder="0" applyAlignment="0" applyProtection="0"/>
    <xf numFmtId="0" fontId="72" fillId="85" borderId="0" applyNumberFormat="0" applyBorder="0" applyAlignment="0" applyProtection="0"/>
    <xf numFmtId="0" fontId="72" fillId="51" borderId="0" applyNumberFormat="0" applyBorder="0" applyAlignment="0" applyProtection="0"/>
    <xf numFmtId="0" fontId="70" fillId="81" borderId="0" applyNumberFormat="0" applyBorder="0" applyAlignment="0" applyProtection="0"/>
    <xf numFmtId="0" fontId="70" fillId="86" borderId="0" applyNumberFormat="0" applyBorder="0" applyAlignment="0" applyProtection="0"/>
    <xf numFmtId="0" fontId="72" fillId="80" borderId="0" applyNumberFormat="0" applyBorder="0" applyAlignment="0" applyProtection="0"/>
    <xf numFmtId="0" fontId="72" fillId="77" borderId="0" applyNumberFormat="0" applyBorder="0" applyAlignment="0" applyProtection="0"/>
    <xf numFmtId="0" fontId="72" fillId="52" borderId="0" applyNumberFormat="0" applyBorder="0" applyAlignment="0" applyProtection="0"/>
    <xf numFmtId="0" fontId="70" fillId="84" borderId="0" applyNumberFormat="0" applyBorder="0" applyAlignment="0" applyProtection="0"/>
    <xf numFmtId="0" fontId="70" fillId="80" borderId="0" applyNumberFormat="0" applyBorder="0" applyAlignment="0" applyProtection="0"/>
    <xf numFmtId="0" fontId="72" fillId="80" borderId="0" applyNumberFormat="0" applyBorder="0" applyAlignment="0" applyProtection="0"/>
    <xf numFmtId="0" fontId="72" fillId="73" borderId="0" applyNumberFormat="0" applyBorder="0" applyAlignment="0" applyProtection="0"/>
    <xf numFmtId="0" fontId="72" fillId="47" borderId="0" applyNumberFormat="0" applyBorder="0" applyAlignment="0" applyProtection="0"/>
    <xf numFmtId="0" fontId="70" fillId="87" borderId="0" applyNumberFormat="0" applyBorder="0" applyAlignment="0" applyProtection="0"/>
    <xf numFmtId="0" fontId="70" fillId="84" borderId="0" applyNumberFormat="0" applyBorder="0" applyAlignment="0" applyProtection="0"/>
    <xf numFmtId="0" fontId="72" fillId="72" borderId="0" applyNumberFormat="0" applyBorder="0" applyAlignment="0" applyProtection="0"/>
    <xf numFmtId="0" fontId="72" fillId="88" borderId="0" applyNumberFormat="0" applyBorder="0" applyAlignment="0" applyProtection="0"/>
    <xf numFmtId="0" fontId="72" fillId="48" borderId="0" applyNumberFormat="0" applyBorder="0" applyAlignment="0" applyProtection="0"/>
    <xf numFmtId="0" fontId="70" fillId="81" borderId="0" applyNumberFormat="0" applyBorder="0" applyAlignment="0" applyProtection="0"/>
    <xf numFmtId="0" fontId="70" fillId="82" borderId="0" applyNumberFormat="0" applyBorder="0" applyAlignment="0" applyProtection="0"/>
    <xf numFmtId="0" fontId="72" fillId="82" borderId="0" applyNumberFormat="0" applyBorder="0" applyAlignment="0" applyProtection="0"/>
    <xf numFmtId="0" fontId="72" fillId="89" borderId="0" applyNumberFormat="0" applyBorder="0" applyAlignment="0" applyProtection="0"/>
    <xf numFmtId="0" fontId="72" fillId="53" borderId="0" applyNumberFormat="0" applyBorder="0" applyAlignment="0" applyProtection="0"/>
    <xf numFmtId="0" fontId="198" fillId="0" borderId="0"/>
    <xf numFmtId="0" fontId="198" fillId="0" borderId="0"/>
    <xf numFmtId="2" fontId="69" fillId="0" borderId="0" applyFont="0" applyFill="0" applyBorder="0" applyAlignment="0" applyProtection="0"/>
    <xf numFmtId="2" fontId="69" fillId="0" borderId="0" applyFont="0" applyFill="0" applyBorder="0" applyAlignment="0" applyProtection="0"/>
    <xf numFmtId="228" fontId="199" fillId="35" borderId="0" applyFill="0" applyBorder="0" applyAlignment="0" applyProtection="0"/>
    <xf numFmtId="0" fontId="200" fillId="0" borderId="0"/>
    <xf numFmtId="0" fontId="201" fillId="0" borderId="0">
      <alignment horizontal="center" wrapText="1"/>
      <protection locked="0"/>
    </xf>
    <xf numFmtId="0" fontId="201" fillId="0" borderId="0">
      <alignment horizontal="center" wrapText="1"/>
      <protection locked="0"/>
    </xf>
    <xf numFmtId="0" fontId="69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202" fillId="0" borderId="22" applyFont="0">
      <alignment horizontal="centerContinuous"/>
    </xf>
    <xf numFmtId="0" fontId="202" fillId="0" borderId="22" applyFont="0">
      <alignment horizontal="centerContinuous"/>
    </xf>
    <xf numFmtId="0" fontId="202" fillId="0" borderId="22" applyFont="0">
      <alignment horizontal="centerContinuous"/>
    </xf>
    <xf numFmtId="0" fontId="202" fillId="0" borderId="22" applyFont="0">
      <alignment horizontal="centerContinuous"/>
    </xf>
    <xf numFmtId="0" fontId="202" fillId="0" borderId="22" applyFont="0">
      <alignment horizontal="centerContinuous"/>
    </xf>
    <xf numFmtId="0" fontId="202" fillId="0" borderId="22" applyFont="0">
      <alignment horizontal="centerContinuous"/>
    </xf>
    <xf numFmtId="0" fontId="202" fillId="0" borderId="22" applyFont="0">
      <alignment horizontal="centerContinuous"/>
    </xf>
    <xf numFmtId="0" fontId="202" fillId="0" borderId="22" applyFont="0">
      <alignment horizontal="centerContinuous"/>
    </xf>
    <xf numFmtId="0" fontId="97" fillId="90" borderId="34" applyNumberFormat="0" applyAlignment="0" applyProtection="0"/>
    <xf numFmtId="0" fontId="97" fillId="90" borderId="34" applyNumberFormat="0" applyAlignment="0" applyProtection="0"/>
    <xf numFmtId="0" fontId="97" fillId="90" borderId="34" applyNumberFormat="0" applyAlignment="0" applyProtection="0"/>
    <xf numFmtId="0" fontId="204" fillId="0" borderId="0"/>
    <xf numFmtId="0" fontId="204" fillId="0" borderId="0"/>
    <xf numFmtId="9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69" fillId="0" borderId="0"/>
    <xf numFmtId="0" fontId="69" fillId="0" borderId="0"/>
    <xf numFmtId="0" fontId="155" fillId="0" borderId="0"/>
    <xf numFmtId="0" fontId="155" fillId="0" borderId="0"/>
    <xf numFmtId="0" fontId="74" fillId="37" borderId="0" applyNumberFormat="0" applyBorder="0" applyAlignment="0" applyProtection="0"/>
    <xf numFmtId="0" fontId="206" fillId="90" borderId="27" applyNumberFormat="0" applyAlignment="0" applyProtection="0"/>
    <xf numFmtId="0" fontId="206" fillId="90" borderId="27" applyNumberFormat="0" applyAlignment="0" applyProtection="0"/>
    <xf numFmtId="0" fontId="206" fillId="90" borderId="27" applyNumberFormat="0" applyAlignment="0" applyProtection="0"/>
    <xf numFmtId="0" fontId="207" fillId="0" borderId="16">
      <alignment vertical="top"/>
    </xf>
    <xf numFmtId="0" fontId="208" fillId="0" borderId="18">
      <alignment vertical="top"/>
    </xf>
    <xf numFmtId="0" fontId="207" fillId="0" borderId="16">
      <alignment vertical="top"/>
    </xf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49" fontId="114" fillId="0" borderId="18">
      <alignment horizontal="left" vertical="top" wrapText="1"/>
    </xf>
    <xf numFmtId="49" fontId="154" fillId="0" borderId="17">
      <alignment horizontal="left" vertical="top" wrapText="1"/>
    </xf>
    <xf numFmtId="227" fontId="209" fillId="91" borderId="50"/>
    <xf numFmtId="0" fontId="209" fillId="92" borderId="51"/>
    <xf numFmtId="0" fontId="209" fillId="92" borderId="51"/>
    <xf numFmtId="0" fontId="209" fillId="92" borderId="51"/>
    <xf numFmtId="0" fontId="209" fillId="92" borderId="51"/>
    <xf numFmtId="227" fontId="209" fillId="91" borderId="50"/>
    <xf numFmtId="227" fontId="209" fillId="91" borderId="50"/>
    <xf numFmtId="227" fontId="209" fillId="91" borderId="50"/>
    <xf numFmtId="4" fontId="114" fillId="0" borderId="18"/>
    <xf numFmtId="4" fontId="114" fillId="0" borderId="0"/>
    <xf numFmtId="167" fontId="114" fillId="0" borderId="18"/>
    <xf numFmtId="167" fontId="114" fillId="0" borderId="0"/>
    <xf numFmtId="38" fontId="210" fillId="0" borderId="0" applyNumberFormat="0" applyFill="0" applyBorder="0" applyAlignment="0" applyProtection="0"/>
    <xf numFmtId="0" fontId="211" fillId="0" borderId="0" applyNumberFormat="0" applyFill="0" applyBorder="0" applyAlignment="0"/>
    <xf numFmtId="0" fontId="212" fillId="0" borderId="0" applyNumberFormat="0" applyFill="0" applyBorder="0">
      <alignment horizontal="left"/>
    </xf>
    <xf numFmtId="0" fontId="213" fillId="0" borderId="0" applyNumberFormat="0" applyFill="0" applyBorder="0" applyAlignment="0" applyProtection="0"/>
    <xf numFmtId="178" fontId="107" fillId="0" borderId="0" applyBorder="0">
      <alignment horizontal="right"/>
    </xf>
    <xf numFmtId="0" fontId="141" fillId="93" borderId="37">
      <alignment horizontal="center" vertical="center"/>
    </xf>
    <xf numFmtId="0" fontId="155" fillId="0" borderId="0"/>
    <xf numFmtId="0" fontId="155" fillId="0" borderId="0"/>
    <xf numFmtId="0" fontId="202" fillId="0" borderId="22" applyNumberFormat="0" applyFill="0" applyAlignment="0" applyProtection="0"/>
    <xf numFmtId="0" fontId="202" fillId="0" borderId="22" applyNumberFormat="0" applyFill="0" applyAlignment="0" applyProtection="0"/>
    <xf numFmtId="0" fontId="202" fillId="0" borderId="22" applyNumberFormat="0" applyFill="0" applyAlignment="0" applyProtection="0"/>
    <xf numFmtId="0" fontId="202" fillId="0" borderId="22" applyNumberFormat="0" applyFill="0" applyAlignment="0" applyProtection="0"/>
    <xf numFmtId="0" fontId="69" fillId="0" borderId="0" applyFont="0" applyFill="0" applyBorder="0" applyProtection="0">
      <alignment horizontal="right"/>
    </xf>
    <xf numFmtId="0" fontId="69" fillId="0" borderId="0" applyFont="0" applyFill="0" applyBorder="0" applyProtection="0">
      <alignment horizontal="right"/>
    </xf>
    <xf numFmtId="0" fontId="201" fillId="0" borderId="20" applyNumberFormat="0" applyFont="0" applyFill="0" applyAlignment="0" applyProtection="0"/>
    <xf numFmtId="0" fontId="201" fillId="0" borderId="20" applyNumberFormat="0" applyFont="0" applyFill="0" applyAlignment="0" applyProtection="0"/>
    <xf numFmtId="0" fontId="201" fillId="0" borderId="20" applyNumberFormat="0" applyFont="0" applyFill="0" applyAlignment="0" applyProtection="0"/>
    <xf numFmtId="0" fontId="201" fillId="0" borderId="52" applyNumberFormat="0" applyFont="0" applyFill="0" applyAlignment="0" applyProtection="0"/>
    <xf numFmtId="0" fontId="201" fillId="0" borderId="52" applyNumberFormat="0" applyFont="0" applyFill="0" applyAlignment="0" applyProtection="0"/>
    <xf numFmtId="0" fontId="201" fillId="0" borderId="52" applyNumberFormat="0" applyFont="0" applyFill="0" applyAlignment="0" applyProtection="0"/>
    <xf numFmtId="0" fontId="201" fillId="0" borderId="52" applyNumberFormat="0" applyFont="0" applyFill="0" applyAlignment="0" applyProtection="0"/>
    <xf numFmtId="0" fontId="210" fillId="0" borderId="22" applyNumberFormat="0" applyFont="0" applyFill="0" applyAlignment="0" applyProtection="0"/>
    <xf numFmtId="0" fontId="210" fillId="0" borderId="22" applyNumberFormat="0" applyFont="0" applyFill="0" applyAlignment="0" applyProtection="0"/>
    <xf numFmtId="0" fontId="210" fillId="0" borderId="22" applyNumberFormat="0" applyFont="0" applyFill="0" applyAlignment="0" applyProtection="0"/>
    <xf numFmtId="0" fontId="210" fillId="0" borderId="22" applyNumberFormat="0" applyFont="0" applyFill="0" applyAlignment="0" applyProtection="0"/>
    <xf numFmtId="0" fontId="204" fillId="0" borderId="15"/>
    <xf numFmtId="0" fontId="204" fillId="0" borderId="15"/>
    <xf numFmtId="184" fontId="214" fillId="0" borderId="49" applyBorder="0"/>
    <xf numFmtId="0" fontId="82" fillId="38" borderId="0" applyNumberFormat="0" applyBorder="0" applyAlignment="0" applyProtection="0"/>
    <xf numFmtId="229" fontId="154" fillId="0" borderId="0" applyAlignment="0" applyProtection="0"/>
    <xf numFmtId="0" fontId="215" fillId="0" borderId="0" applyFont="0" applyFill="0" applyBorder="0" applyAlignment="0" applyProtection="0"/>
    <xf numFmtId="0" fontId="155" fillId="0" borderId="22">
      <alignment horizontal="centerContinuous"/>
    </xf>
    <xf numFmtId="0" fontId="155" fillId="0" borderId="22">
      <alignment horizontal="centerContinuous"/>
    </xf>
    <xf numFmtId="0" fontId="155" fillId="0" borderId="22">
      <alignment horizontal="centerContinuous"/>
    </xf>
    <xf numFmtId="0" fontId="155" fillId="0" borderId="22">
      <alignment horizontal="centerContinuous"/>
    </xf>
    <xf numFmtId="0" fontId="69" fillId="0" borderId="20" applyBorder="0">
      <alignment horizontal="centerContinuous"/>
    </xf>
    <xf numFmtId="0" fontId="69" fillId="0" borderId="20" applyBorder="0">
      <alignment horizontal="centerContinuous"/>
    </xf>
    <xf numFmtId="0" fontId="69" fillId="0" borderId="20" applyBorder="0">
      <alignment horizontal="centerContinuous"/>
    </xf>
    <xf numFmtId="0" fontId="69" fillId="0" borderId="20" applyBorder="0">
      <alignment horizontal="centerContinuous"/>
    </xf>
    <xf numFmtId="0" fontId="155" fillId="0" borderId="0" applyFont="0" applyFill="0" applyBorder="0" applyAlignment="0" applyProtection="0"/>
    <xf numFmtId="0" fontId="155" fillId="0" borderId="0" applyFont="0" applyFill="0" applyBorder="0" applyAlignment="0" applyProtection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205" fillId="0" borderId="0"/>
    <xf numFmtId="0" fontId="204" fillId="0" borderId="0">
      <alignment horizontal="right"/>
    </xf>
    <xf numFmtId="0" fontId="204" fillId="0" borderId="0">
      <alignment horizontal="right"/>
    </xf>
    <xf numFmtId="0" fontId="204" fillId="0" borderId="0">
      <alignment horizontal="right"/>
    </xf>
    <xf numFmtId="0" fontId="204" fillId="0" borderId="0">
      <alignment horizontal="right"/>
    </xf>
    <xf numFmtId="0" fontId="204" fillId="0" borderId="0">
      <alignment horizontal="right"/>
    </xf>
    <xf numFmtId="0" fontId="204" fillId="0" borderId="0">
      <alignment horizontal="right"/>
    </xf>
    <xf numFmtId="0" fontId="194" fillId="0" borderId="0"/>
    <xf numFmtId="0" fontId="194" fillId="0" borderId="0"/>
    <xf numFmtId="37" fontId="155" fillId="0" borderId="0">
      <alignment horizontal="center"/>
    </xf>
    <xf numFmtId="0" fontId="202" fillId="0" borderId="0"/>
    <xf numFmtId="0" fontId="202" fillId="0" borderId="0"/>
    <xf numFmtId="3" fontId="69" fillId="0" borderId="0"/>
    <xf numFmtId="3" fontId="69" fillId="0" borderId="0"/>
    <xf numFmtId="2" fontId="114" fillId="94" borderId="0" applyNumberFormat="0" applyFont="0" applyBorder="0" applyAlignment="0" applyProtection="0"/>
    <xf numFmtId="2" fontId="114" fillId="94" borderId="0" applyNumberFormat="0" applyFont="0" applyBorder="0" applyAlignment="0" applyProtection="0"/>
    <xf numFmtId="179" fontId="69" fillId="0" borderId="0" applyFill="0" applyBorder="0" applyAlignment="0"/>
    <xf numFmtId="231" fontId="69" fillId="0" borderId="0" applyFill="0" applyBorder="0" applyAlignment="0"/>
    <xf numFmtId="232" fontId="69" fillId="0" borderId="0" applyFill="0" applyBorder="0" applyAlignment="0"/>
    <xf numFmtId="233" fontId="69" fillId="0" borderId="0" applyFill="0" applyBorder="0" applyAlignment="0"/>
    <xf numFmtId="234" fontId="69" fillId="0" borderId="0" applyFill="0" applyBorder="0" applyAlignment="0"/>
    <xf numFmtId="230" fontId="69" fillId="0" borderId="0" applyFill="0" applyBorder="0" applyAlignment="0"/>
    <xf numFmtId="185" fontId="69" fillId="0" borderId="0" applyFill="0" applyBorder="0" applyAlignment="0"/>
    <xf numFmtId="231" fontId="69" fillId="0" borderId="0" applyFill="0" applyBorder="0" applyAlignment="0"/>
    <xf numFmtId="3" fontId="69" fillId="0" borderId="0"/>
    <xf numFmtId="0" fontId="77" fillId="54" borderId="27" applyNumberFormat="0" applyAlignment="0" applyProtection="0"/>
    <xf numFmtId="235" fontId="201" fillId="95" borderId="0" applyNumberFormat="0" applyFont="0" applyBorder="0" applyAlignment="0"/>
    <xf numFmtId="235" fontId="201" fillId="95" borderId="0" applyNumberFormat="0" applyFont="0" applyBorder="0" applyAlignment="0"/>
    <xf numFmtId="236" fontId="201" fillId="0" borderId="0" applyFill="0" applyBorder="0" applyProtection="0"/>
    <xf numFmtId="236" fontId="201" fillId="0" borderId="0" applyFill="0" applyBorder="0" applyProtection="0"/>
    <xf numFmtId="237" fontId="216" fillId="0" borderId="0" applyFont="0" applyFill="0" applyBorder="0" applyProtection="0">
      <alignment horizontal="center" vertical="center"/>
    </xf>
    <xf numFmtId="0" fontId="155" fillId="0" borderId="0"/>
    <xf numFmtId="0" fontId="114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03" fillId="0" borderId="0"/>
    <xf numFmtId="0" fontId="103" fillId="0" borderId="0"/>
    <xf numFmtId="0" fontId="217" fillId="57" borderId="23">
      <alignment horizontal="center"/>
    </xf>
    <xf numFmtId="0" fontId="217" fillId="0" borderId="49">
      <alignment horizontal="center" wrapText="1"/>
    </xf>
    <xf numFmtId="0" fontId="218" fillId="0" borderId="49">
      <alignment horizontal="center" wrapText="1"/>
    </xf>
    <xf numFmtId="0" fontId="113" fillId="0" borderId="49">
      <alignment horizontal="center" wrapText="1"/>
    </xf>
    <xf numFmtId="0" fontId="217" fillId="0" borderId="49">
      <alignment horizontal="center" wrapText="1"/>
    </xf>
    <xf numFmtId="0" fontId="113" fillId="0" borderId="49">
      <alignment horizontal="center" wrapText="1"/>
    </xf>
    <xf numFmtId="238" fontId="219" fillId="0" borderId="0"/>
    <xf numFmtId="238" fontId="219" fillId="0" borderId="0"/>
    <xf numFmtId="238" fontId="219" fillId="0" borderId="0"/>
    <xf numFmtId="238" fontId="219" fillId="0" borderId="0"/>
    <xf numFmtId="238" fontId="219" fillId="0" borderId="0"/>
    <xf numFmtId="238" fontId="219" fillId="0" borderId="0"/>
    <xf numFmtId="238" fontId="219" fillId="0" borderId="0"/>
    <xf numFmtId="238" fontId="219" fillId="0" borderId="0"/>
    <xf numFmtId="0" fontId="169" fillId="0" borderId="0" applyFont="0" applyFill="0" applyBorder="0" applyAlignment="0" applyProtection="0">
      <alignment horizontal="centerContinuous"/>
    </xf>
    <xf numFmtId="0" fontId="169" fillId="0" borderId="0" applyFont="0" applyFill="0" applyBorder="0" applyAlignment="0" applyProtection="0">
      <alignment horizontal="centerContinuous"/>
    </xf>
    <xf numFmtId="0" fontId="169" fillId="0" borderId="0" applyFont="0" applyFill="0" applyBorder="0" applyAlignment="0" applyProtection="0">
      <alignment horizontal="centerContinuous"/>
    </xf>
    <xf numFmtId="0" fontId="1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169" fillId="0" borderId="0" applyFont="0" applyFill="0" applyBorder="0" applyAlignment="0" applyProtection="0">
      <alignment horizontal="centerContinuous"/>
    </xf>
    <xf numFmtId="0" fontId="169" fillId="0" borderId="0" applyFont="0" applyFill="0" applyBorder="0" applyAlignment="0" applyProtection="0">
      <alignment horizontal="centerContinuous"/>
    </xf>
    <xf numFmtId="0" fontId="1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1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1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1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1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1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39" fontId="169" fillId="0" borderId="0" applyFont="0" applyFill="0" applyBorder="0" applyAlignment="0" applyProtection="0">
      <alignment horizontal="centerContinuous"/>
    </xf>
    <xf numFmtId="0" fontId="1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1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169" fillId="0" borderId="0" applyFont="0" applyFill="0" applyBorder="0" applyAlignment="0" applyProtection="0">
      <alignment horizontal="centerContinuous"/>
    </xf>
    <xf numFmtId="0" fontId="1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239" fontId="1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1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1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224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240" fontId="155" fillId="0" borderId="0" applyFont="0" applyFill="0" applyBorder="0" applyAlignment="0" applyProtection="0"/>
    <xf numFmtId="240" fontId="155" fillId="0" borderId="0" applyFont="0" applyFill="0" applyBorder="0" applyAlignment="0" applyProtection="0"/>
    <xf numFmtId="0" fontId="220" fillId="0" borderId="0" applyFont="0" applyFill="0" applyBorder="0" applyAlignment="0" applyProtection="0"/>
    <xf numFmtId="40" fontId="220" fillId="0" borderId="0" applyFont="0" applyFill="0" applyBorder="0" applyAlignment="0" applyProtection="0"/>
    <xf numFmtId="0" fontId="221" fillId="0" borderId="0">
      <alignment vertical="top"/>
    </xf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241" fontId="69" fillId="0" borderId="0" applyFont="0" applyFill="0" applyBorder="0" applyAlignment="0" applyProtection="0"/>
    <xf numFmtId="241" fontId="69" fillId="0" borderId="0" applyFont="0" applyFill="0" applyBorder="0" applyAlignment="0" applyProtection="0"/>
    <xf numFmtId="0" fontId="222" fillId="0" borderId="0"/>
    <xf numFmtId="0" fontId="223" fillId="0" borderId="0" applyNumberFormat="0" applyFill="0" applyBorder="0">
      <alignment horizontal="right"/>
    </xf>
    <xf numFmtId="0" fontId="78" fillId="55" borderId="28" applyNumberFormat="0" applyAlignment="0" applyProtection="0"/>
    <xf numFmtId="184" fontId="224" fillId="0" borderId="20">
      <alignment horizontal="left"/>
    </xf>
    <xf numFmtId="184" fontId="224" fillId="0" borderId="20">
      <alignment horizontal="left"/>
    </xf>
    <xf numFmtId="184" fontId="224" fillId="0" borderId="20">
      <alignment horizontal="left"/>
    </xf>
    <xf numFmtId="0" fontId="169" fillId="0" borderId="0" applyFont="0" applyFill="0" applyBorder="0" applyAlignment="0" applyProtection="0">
      <alignment horizontal="centerContinuous"/>
    </xf>
    <xf numFmtId="0" fontId="169" fillId="0" borderId="0" applyFont="0" applyFill="0" applyBorder="0" applyAlignment="0" applyProtection="0">
      <alignment horizontal="centerContinuous"/>
    </xf>
    <xf numFmtId="0" fontId="169" fillId="0" borderId="0" applyFont="0" applyFill="0" applyBorder="0" applyAlignment="0" applyProtection="0">
      <alignment horizontal="centerContinuous"/>
    </xf>
    <xf numFmtId="0" fontId="1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1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1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1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169" fillId="0" borderId="0" applyFont="0" applyFill="0" applyBorder="0" applyAlignment="0" applyProtection="0">
      <alignment horizontal="centerContinuous"/>
    </xf>
    <xf numFmtId="0" fontId="169" fillId="0" borderId="0" applyFont="0" applyFill="0" applyBorder="0" applyAlignment="0" applyProtection="0">
      <alignment horizontal="centerContinuous"/>
    </xf>
    <xf numFmtId="0" fontId="169" fillId="0" borderId="0" applyFont="0" applyFill="0" applyBorder="0" applyAlignment="0" applyProtection="0">
      <alignment horizontal="centerContinuous"/>
    </xf>
    <xf numFmtId="0" fontId="169" fillId="0" borderId="0" applyFont="0" applyFill="0" applyBorder="0" applyAlignment="0" applyProtection="0">
      <alignment horizontal="centerContinuous"/>
    </xf>
    <xf numFmtId="0" fontId="1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1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1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1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1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0" fontId="69" fillId="0" borderId="0" applyFont="0" applyFill="0" applyBorder="0" applyAlignment="0" applyProtection="0">
      <alignment horizontal="centerContinuous"/>
    </xf>
    <xf numFmtId="235" fontId="203" fillId="0" borderId="0" applyFont="0" applyFill="0" applyBorder="0" applyAlignment="0" applyProtection="0"/>
    <xf numFmtId="0" fontId="225" fillId="0" borderId="0" applyFont="0" applyFill="0" applyBorder="0" applyAlignment="0" applyProtection="0"/>
    <xf numFmtId="0" fontId="225" fillId="0" borderId="0" applyFont="0" applyFill="0" applyBorder="0" applyAlignment="0" applyProtection="0"/>
    <xf numFmtId="180" fontId="69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204" fillId="0" borderId="15"/>
    <xf numFmtId="0" fontId="1" fillId="0" borderId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9" borderId="12" applyNumberFormat="0" applyFont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72" fillId="53" borderId="0" applyNumberFormat="0" applyBorder="0" applyAlignment="0" applyProtection="0"/>
    <xf numFmtId="0" fontId="72" fillId="48" borderId="0" applyNumberFormat="0" applyBorder="0" applyAlignment="0" applyProtection="0"/>
    <xf numFmtId="0" fontId="72" fillId="47" borderId="0" applyNumberFormat="0" applyBorder="0" applyAlignment="0" applyProtection="0"/>
    <xf numFmtId="0" fontId="72" fillId="52" borderId="0" applyNumberFormat="0" applyBorder="0" applyAlignment="0" applyProtection="0"/>
    <xf numFmtId="0" fontId="72" fillId="51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1" borderId="0" applyNumberFormat="0" applyBorder="0" applyAlignment="0" applyProtection="0"/>
    <xf numFmtId="0" fontId="72" fillId="52" borderId="0" applyNumberFormat="0" applyBorder="0" applyAlignment="0" applyProtection="0"/>
    <xf numFmtId="0" fontId="72" fillId="47" borderId="0" applyNumberFormat="0" applyBorder="0" applyAlignment="0" applyProtection="0"/>
    <xf numFmtId="0" fontId="72" fillId="48" borderId="0" applyNumberFormat="0" applyBorder="0" applyAlignment="0" applyProtection="0"/>
    <xf numFmtId="0" fontId="72" fillId="53" borderId="0" applyNumberFormat="0" applyBorder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90" fillId="41" borderId="27" applyNumberFormat="0" applyAlignment="0" applyProtection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90" fillId="41" borderId="27" applyNumberFormat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97" fillId="54" borderId="34" applyNumberFormat="0" applyAlignment="0" applyProtection="0"/>
    <xf numFmtId="9" fontId="70" fillId="0" borderId="0" applyFont="0" applyFill="0" applyBorder="0" applyAlignment="0" applyProtection="0"/>
    <xf numFmtId="0" fontId="1" fillId="31" borderId="0" applyNumberFormat="0" applyBorder="0" applyAlignment="0" applyProtection="0"/>
    <xf numFmtId="9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19" borderId="0" applyNumberFormat="0" applyBorder="0" applyAlignment="0" applyProtection="0"/>
    <xf numFmtId="0" fontId="97" fillId="54" borderId="34" applyNumberFormat="0" applyAlignment="0" applyProtection="0"/>
    <xf numFmtId="9" fontId="70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31" borderId="0" applyNumberFormat="0" applyBorder="0" applyAlignment="0" applyProtection="0"/>
    <xf numFmtId="0" fontId="102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170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72" fillId="53" borderId="0" applyNumberFormat="0" applyBorder="0" applyAlignment="0" applyProtection="0"/>
    <xf numFmtId="0" fontId="72" fillId="48" borderId="0" applyNumberFormat="0" applyBorder="0" applyAlignment="0" applyProtection="0"/>
    <xf numFmtId="0" fontId="72" fillId="52" borderId="0" applyNumberFormat="0" applyBorder="0" applyAlignment="0" applyProtection="0"/>
    <xf numFmtId="0" fontId="72" fillId="47" borderId="0" applyNumberFormat="0" applyBorder="0" applyAlignment="0" applyProtection="0"/>
    <xf numFmtId="0" fontId="72" fillId="51" borderId="0" applyNumberFormat="0" applyBorder="0" applyAlignment="0" applyProtection="0"/>
    <xf numFmtId="0" fontId="72" fillId="50" borderId="0" applyNumberFormat="0" applyBorder="0" applyAlignment="0" applyProtection="0"/>
    <xf numFmtId="0" fontId="90" fillId="41" borderId="27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97" fillId="54" borderId="34" applyNumberFormat="0" applyAlignment="0" applyProtection="0"/>
    <xf numFmtId="9" fontId="7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64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02" fillId="0" borderId="0" applyNumberFormat="0" applyFill="0" applyBorder="0" applyAlignment="0" applyProtection="0"/>
    <xf numFmtId="0" fontId="1" fillId="1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102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70" fontId="70" fillId="0" borderId="0" applyFont="0" applyFill="0" applyBorder="0" applyAlignment="0" applyProtection="0"/>
    <xf numFmtId="0" fontId="65" fillId="0" borderId="0"/>
    <xf numFmtId="0" fontId="1" fillId="0" borderId="0"/>
    <xf numFmtId="9" fontId="1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9" borderId="12" applyNumberFormat="0" applyFont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64" fillId="0" borderId="0"/>
    <xf numFmtId="9" fontId="64" fillId="0" borderId="0" applyFont="0" applyFill="0" applyBorder="0" applyAlignment="0" applyProtection="0"/>
    <xf numFmtId="0" fontId="77" fillId="54" borderId="27" applyNumberFormat="0" applyAlignment="0" applyProtection="0"/>
    <xf numFmtId="0" fontId="1" fillId="0" borderId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37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0" fontId="137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0" fontId="137" fillId="56" borderId="33" applyNumberFormat="0" applyFont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37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0" fontId="137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70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70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72" fillId="46" borderId="0" applyNumberFormat="0" applyBorder="0" applyAlignment="0" applyProtection="0"/>
    <xf numFmtId="0" fontId="72" fillId="46" borderId="0" applyNumberFormat="0" applyBorder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69" fillId="0" borderId="0"/>
    <xf numFmtId="0" fontId="1" fillId="0" borderId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1" fillId="0" borderId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1" fillId="0" borderId="0"/>
    <xf numFmtId="0" fontId="1" fillId="0" borderId="0"/>
    <xf numFmtId="177" fontId="1" fillId="0" borderId="0"/>
    <xf numFmtId="177" fontId="1" fillId="0" borderId="0"/>
    <xf numFmtId="177" fontId="1" fillId="0" borderId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0" fontId="60" fillId="13" borderId="0" applyNumberFormat="0" applyBorder="0" applyAlignment="0" applyProtection="0"/>
    <xf numFmtId="0" fontId="60" fillId="17" borderId="0" applyNumberFormat="0" applyBorder="0" applyAlignment="0" applyProtection="0"/>
    <xf numFmtId="177" fontId="1" fillId="0" borderId="0"/>
    <xf numFmtId="0" fontId="60" fillId="21" borderId="0" applyNumberFormat="0" applyBorder="0" applyAlignment="0" applyProtection="0"/>
    <xf numFmtId="0" fontId="69" fillId="0" borderId="0"/>
    <xf numFmtId="0" fontId="60" fillId="25" borderId="0" applyNumberFormat="0" applyBorder="0" applyAlignment="0" applyProtection="0"/>
    <xf numFmtId="0" fontId="60" fillId="29" borderId="0" applyNumberFormat="0" applyBorder="0" applyAlignment="0" applyProtection="0"/>
    <xf numFmtId="0" fontId="60" fillId="33" borderId="0" applyNumberFormat="0" applyBorder="0" applyAlignment="0" applyProtection="0"/>
    <xf numFmtId="188" fontId="69" fillId="0" borderId="0"/>
    <xf numFmtId="188" fontId="69" fillId="0" borderId="0"/>
    <xf numFmtId="188" fontId="69" fillId="0" borderId="0"/>
    <xf numFmtId="188" fontId="69" fillId="0" borderId="0"/>
    <xf numFmtId="0" fontId="69" fillId="0" borderId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1" fillId="0" borderId="0"/>
    <xf numFmtId="0" fontId="1" fillId="0" borderId="0"/>
    <xf numFmtId="0" fontId="69" fillId="0" borderId="0"/>
    <xf numFmtId="0" fontId="64" fillId="0" borderId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122" fillId="59" borderId="0" applyNumberFormat="0" applyBorder="0" applyAlignment="0" applyProtection="0"/>
    <xf numFmtId="0" fontId="72" fillId="53" borderId="0" applyNumberFormat="0" applyBorder="0" applyAlignment="0" applyProtection="0"/>
    <xf numFmtId="0" fontId="72" fillId="53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53" fillId="7" borderId="9" applyNumberFormat="0" applyAlignment="0" applyProtection="0"/>
    <xf numFmtId="0" fontId="53" fillId="7" borderId="9" applyNumberFormat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54" fillId="7" borderId="8" applyNumberFormat="0" applyAlignment="0" applyProtection="0"/>
    <xf numFmtId="0" fontId="54" fillId="7" borderId="8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93" fillId="0" borderId="32" applyNumberFormat="0" applyFill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176" fontId="226" fillId="0" borderId="0" applyFont="0" applyFill="0" applyBorder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0" fontId="90" fillId="41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0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0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0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0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0" fontId="90" fillId="41" borderId="27" applyNumberFormat="0" applyAlignment="0" applyProtection="0"/>
    <xf numFmtId="177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0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177" fontId="90" fillId="41" borderId="27" applyNumberFormat="0" applyAlignment="0" applyProtection="0"/>
    <xf numFmtId="0" fontId="78" fillId="55" borderId="28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177" fontId="90" fillId="41" borderId="27" applyNumberFormat="0" applyAlignment="0" applyProtection="0"/>
    <xf numFmtId="0" fontId="90" fillId="41" borderId="27" applyNumberFormat="0" applyAlignment="0" applyProtection="0"/>
    <xf numFmtId="0" fontId="78" fillId="55" borderId="28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0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0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0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0" fontId="64" fillId="0" borderId="0" applyFont="0" applyFill="0" applyBorder="0" applyAlignment="0" applyProtection="0"/>
    <xf numFmtId="170" fontId="6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90" fillId="41" borderId="27" applyNumberFormat="0" applyAlignment="0" applyProtection="0"/>
    <xf numFmtId="43" fontId="1" fillId="0" borderId="0" applyFont="0" applyFill="0" applyBorder="0" applyAlignment="0" applyProtection="0"/>
    <xf numFmtId="177" fontId="90" fillId="41" borderId="2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0" fontId="90" fillId="41" borderId="27" applyNumberFormat="0" applyAlignment="0" applyProtection="0"/>
    <xf numFmtId="170" fontId="1" fillId="0" borderId="0" applyFont="0" applyFill="0" applyBorder="0" applyAlignment="0" applyProtection="0"/>
    <xf numFmtId="177" fontId="90" fillId="41" borderId="27" applyNumberFormat="0" applyAlignment="0" applyProtection="0"/>
    <xf numFmtId="43" fontId="69" fillId="0" borderId="0" applyFont="0" applyFill="0" applyBorder="0" applyAlignment="0" applyProtection="0"/>
    <xf numFmtId="170" fontId="69" fillId="0" borderId="0" applyFont="0" applyFill="0" applyBorder="0" applyAlignment="0" applyProtection="0"/>
    <xf numFmtId="170" fontId="69" fillId="0" borderId="0" applyFont="0" applyFill="0" applyBorder="0" applyAlignment="0" applyProtection="0"/>
    <xf numFmtId="170" fontId="69" fillId="0" borderId="0" applyFont="0" applyFill="0" applyBorder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44" fontId="70" fillId="0" borderId="0" applyFont="0" applyFill="0" applyBorder="0" applyAlignment="0" applyProtection="0"/>
    <xf numFmtId="177" fontId="90" fillId="41" borderId="27" applyNumberFormat="0" applyAlignment="0" applyProtection="0"/>
    <xf numFmtId="44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7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177" fontId="90" fillId="41" borderId="27" applyNumberFormat="0" applyAlignment="0" applyProtection="0"/>
    <xf numFmtId="44" fontId="64" fillId="0" borderId="0" applyFont="0" applyFill="0" applyBorder="0" applyAlignment="0" applyProtection="0"/>
    <xf numFmtId="177" fontId="90" fillId="41" borderId="27" applyNumberFormat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2" fillId="6" borderId="8" applyNumberFormat="0" applyAlignment="0" applyProtection="0"/>
    <xf numFmtId="0" fontId="52" fillId="6" borderId="8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177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59" fillId="0" borderId="13" applyNumberFormat="0" applyFill="0" applyAlignment="0" applyProtection="0"/>
    <xf numFmtId="0" fontId="59" fillId="0" borderId="13" applyNumberFormat="0" applyFill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242" fontId="69" fillId="0" borderId="0" applyFont="0" applyFill="0" applyBorder="0" applyAlignment="0" applyProtection="0"/>
    <xf numFmtId="243" fontId="91" fillId="0" borderId="0" applyFont="0" applyFill="0" applyBorder="0" applyAlignment="0" applyProtection="0"/>
    <xf numFmtId="189" fontId="69" fillId="0" borderId="0" applyFont="0" applyFill="0" applyBorder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5" fillId="0" borderId="31" applyNumberFormat="0" applyFill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115" fillId="0" borderId="53" applyNumberFormat="0" applyAlignment="0" applyProtection="0">
      <alignment horizontal="left" vertical="center"/>
    </xf>
    <xf numFmtId="177" fontId="115" fillId="0" borderId="53" applyNumberFormat="0" applyAlignment="0" applyProtection="0">
      <alignment horizontal="left" vertical="center"/>
    </xf>
    <xf numFmtId="177" fontId="115" fillId="0" borderId="53" applyNumberFormat="0" applyAlignment="0" applyProtection="0">
      <alignment horizontal="left" vertical="center"/>
    </xf>
    <xf numFmtId="177" fontId="115" fillId="0" borderId="53" applyNumberFormat="0" applyAlignment="0" applyProtection="0">
      <alignment horizontal="left" vertical="center"/>
    </xf>
    <xf numFmtId="177" fontId="115" fillId="0" borderId="53" applyNumberFormat="0" applyAlignment="0" applyProtection="0">
      <alignment horizontal="left" vertical="center"/>
    </xf>
    <xf numFmtId="177" fontId="115" fillId="0" borderId="53" applyNumberFormat="0" applyAlignment="0" applyProtection="0">
      <alignment horizontal="left" vertical="center"/>
    </xf>
    <xf numFmtId="177" fontId="115" fillId="0" borderId="53" applyNumberFormat="0" applyAlignment="0" applyProtection="0">
      <alignment horizontal="left" vertical="center"/>
    </xf>
    <xf numFmtId="177" fontId="115" fillId="0" borderId="53" applyNumberFormat="0" applyAlignment="0" applyProtection="0">
      <alignment horizontal="left" vertical="center"/>
    </xf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3" fillId="0" borderId="29" applyNumberFormat="0" applyFill="0" applyAlignment="0" applyProtection="0"/>
    <xf numFmtId="0" fontId="83" fillId="0" borderId="29" applyNumberFormat="0" applyFill="0" applyAlignment="0" applyProtection="0"/>
    <xf numFmtId="0" fontId="84" fillId="0" borderId="30" applyNumberFormat="0" applyFill="0" applyAlignment="0" applyProtection="0"/>
    <xf numFmtId="0" fontId="84" fillId="0" borderId="30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177" fontId="115" fillId="0" borderId="23">
      <alignment horizontal="left" vertical="center"/>
    </xf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177" fontId="115" fillId="0" borderId="23">
      <alignment horizontal="left" vertical="center"/>
    </xf>
    <xf numFmtId="0" fontId="115" fillId="0" borderId="23">
      <alignment horizontal="left" vertical="center"/>
    </xf>
    <xf numFmtId="0" fontId="115" fillId="0" borderId="23">
      <alignment horizontal="left" vertical="center"/>
    </xf>
    <xf numFmtId="0" fontId="115" fillId="0" borderId="23">
      <alignment horizontal="left" vertical="center"/>
    </xf>
    <xf numFmtId="0" fontId="115" fillId="0" borderId="23">
      <alignment horizontal="left" vertical="center"/>
    </xf>
    <xf numFmtId="0" fontId="115" fillId="0" borderId="23">
      <alignment horizontal="left" vertical="center"/>
    </xf>
    <xf numFmtId="0" fontId="115" fillId="0" borderId="23">
      <alignment horizontal="left" vertical="center"/>
    </xf>
    <xf numFmtId="0" fontId="115" fillId="0" borderId="23">
      <alignment horizontal="left" vertical="center"/>
    </xf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115" fillId="0" borderId="23">
      <alignment horizontal="left" vertical="center"/>
    </xf>
    <xf numFmtId="0" fontId="115" fillId="0" borderId="23">
      <alignment horizontal="left" vertical="center"/>
    </xf>
    <xf numFmtId="0" fontId="115" fillId="0" borderId="23">
      <alignment horizontal="left" vertical="center"/>
    </xf>
    <xf numFmtId="177" fontId="115" fillId="0" borderId="23">
      <alignment horizontal="left" vertical="center"/>
    </xf>
    <xf numFmtId="0" fontId="85" fillId="0" borderId="31" applyNumberFormat="0" applyFill="0" applyAlignment="0" applyProtection="0"/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177" fontId="115" fillId="0" borderId="23">
      <alignment horizontal="left" vertical="center"/>
    </xf>
    <xf numFmtId="0" fontId="115" fillId="0" borderId="23">
      <alignment horizontal="left" vertical="center"/>
    </xf>
    <xf numFmtId="0" fontId="115" fillId="0" borderId="23">
      <alignment horizontal="left" vertical="center"/>
    </xf>
    <xf numFmtId="0" fontId="115" fillId="0" borderId="23">
      <alignment horizontal="left" vertical="center"/>
    </xf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15" fillId="0" borderId="53" applyNumberFormat="0" applyAlignment="0" applyProtection="0">
      <alignment horizontal="left" vertical="center"/>
    </xf>
    <xf numFmtId="0" fontId="112" fillId="0" borderId="36">
      <alignment horizontal="right" wrapText="1"/>
    </xf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90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90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145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44" fontId="1" fillId="0" borderId="0" applyFont="0" applyFill="0" applyBorder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176" fontId="226" fillId="0" borderId="0" applyFont="0" applyFill="0" applyBorder="0" applyAlignment="0" applyProtection="0"/>
    <xf numFmtId="176" fontId="91" fillId="0" borderId="0" applyFont="0" applyFill="0" applyBorder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140" fillId="54" borderId="27" applyNumberFormat="0" applyAlignment="0" applyProtection="0"/>
    <xf numFmtId="0" fontId="93" fillId="0" borderId="32" applyNumberFormat="0" applyFill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0" fontId="93" fillId="0" borderId="32" applyNumberFormat="0" applyFill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0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0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0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0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0" fontId="77" fillId="54" borderId="27" applyNumberFormat="0" applyAlignment="0" applyProtection="0"/>
    <xf numFmtId="177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0" fontId="77" fillId="54" borderId="27" applyNumberFormat="0" applyAlignment="0" applyProtection="0"/>
    <xf numFmtId="0" fontId="122" fillId="59" borderId="0" applyNumberFormat="0" applyBorder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0" fontId="122" fillId="59" borderId="0" applyNumberFormat="0" applyBorder="0" applyAlignment="0" applyProtection="0"/>
    <xf numFmtId="0" fontId="122" fillId="59" borderId="0" applyNumberFormat="0" applyBorder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177" fontId="77" fillId="54" borderId="27" applyNumberFormat="0" applyAlignment="0" applyProtection="0"/>
    <xf numFmtId="0" fontId="69" fillId="0" borderId="0"/>
    <xf numFmtId="0" fontId="69" fillId="0" borderId="0"/>
    <xf numFmtId="0" fontId="1" fillId="0" borderId="0"/>
    <xf numFmtId="177" fontId="77" fillId="54" borderId="27" applyNumberFormat="0" applyAlignment="0" applyProtection="0"/>
    <xf numFmtId="0" fontId="64" fillId="0" borderId="0"/>
    <xf numFmtId="0" fontId="69" fillId="0" borderId="0"/>
    <xf numFmtId="0" fontId="69" fillId="0" borderId="0" applyNumberFormat="0" applyFill="0" applyBorder="0" applyAlignment="0" applyProtection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77" fillId="54" borderId="27" applyNumberFormat="0" applyAlignment="0" applyProtection="0"/>
    <xf numFmtId="0" fontId="1" fillId="0" borderId="0"/>
    <xf numFmtId="0" fontId="1" fillId="0" borderId="0"/>
    <xf numFmtId="0" fontId="1" fillId="0" borderId="0"/>
    <xf numFmtId="0" fontId="69" fillId="0" borderId="0"/>
    <xf numFmtId="177" fontId="77" fillId="54" borderId="27" applyNumberFormat="0" applyAlignment="0" applyProtection="0"/>
    <xf numFmtId="0" fontId="77" fillId="54" borderId="27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69" fillId="0" borderId="0"/>
    <xf numFmtId="188" fontId="69" fillId="0" borderId="0"/>
    <xf numFmtId="188" fontId="69" fillId="0" borderId="0"/>
    <xf numFmtId="188" fontId="69" fillId="0" borderId="0"/>
    <xf numFmtId="188" fontId="69" fillId="0" borderId="0"/>
    <xf numFmtId="0" fontId="1" fillId="0" borderId="0"/>
    <xf numFmtId="0" fontId="1" fillId="0" borderId="0"/>
    <xf numFmtId="177" fontId="1" fillId="0" borderId="0"/>
    <xf numFmtId="0" fontId="69" fillId="0" borderId="0"/>
    <xf numFmtId="177" fontId="1" fillId="0" borderId="0"/>
    <xf numFmtId="177" fontId="1" fillId="0" borderId="0"/>
    <xf numFmtId="188" fontId="69" fillId="0" borderId="0"/>
    <xf numFmtId="177" fontId="1" fillId="0" borderId="0"/>
    <xf numFmtId="188" fontId="69" fillId="0" borderId="0"/>
    <xf numFmtId="188" fontId="69" fillId="0" borderId="0"/>
    <xf numFmtId="188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227" fillId="0" borderId="0"/>
    <xf numFmtId="0" fontId="69" fillId="0" borderId="0"/>
    <xf numFmtId="0" fontId="69" fillId="0" borderId="0"/>
    <xf numFmtId="0" fontId="69" fillId="0" borderId="0"/>
    <xf numFmtId="0" fontId="77" fillId="54" borderId="27" applyNumberFormat="0" applyAlignment="0" applyProtection="0"/>
    <xf numFmtId="0" fontId="69" fillId="0" borderId="0"/>
    <xf numFmtId="0" fontId="69" fillId="0" borderId="0"/>
    <xf numFmtId="177" fontId="1" fillId="0" borderId="0"/>
    <xf numFmtId="0" fontId="77" fillId="54" borderId="27" applyNumberFormat="0" applyAlignment="0" applyProtection="0"/>
    <xf numFmtId="0" fontId="69" fillId="0" borderId="0"/>
    <xf numFmtId="177" fontId="1" fillId="0" borderId="0"/>
    <xf numFmtId="177" fontId="1" fillId="0" borderId="0"/>
    <xf numFmtId="188" fontId="6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0" fontId="1" fillId="0" borderId="0"/>
    <xf numFmtId="0" fontId="69" fillId="0" borderId="0"/>
    <xf numFmtId="0" fontId="69" fillId="0" borderId="0"/>
    <xf numFmtId="0" fontId="64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69" fillId="0" borderId="0"/>
    <xf numFmtId="0" fontId="69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77" fillId="54" borderId="27" applyNumberFormat="0" applyAlignment="0" applyProtection="0"/>
    <xf numFmtId="0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177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0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0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0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0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0" fontId="77" fillId="54" borderId="27" applyNumberFormat="0" applyAlignment="0" applyProtection="0"/>
    <xf numFmtId="0" fontId="70" fillId="56" borderId="33" applyNumberFormat="0" applyFont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0" fontId="137" fillId="56" borderId="33" applyNumberFormat="0" applyFont="0" applyAlignment="0" applyProtection="0"/>
    <xf numFmtId="177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0" fontId="60" fillId="30" borderId="0" applyNumberFormat="0" applyBorder="0" applyAlignment="0" applyProtection="0"/>
    <xf numFmtId="0" fontId="60" fillId="26" borderId="0" applyNumberFormat="0" applyBorder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0" fontId="1" fillId="9" borderId="12" applyNumberFormat="0" applyFont="0" applyAlignment="0" applyProtection="0"/>
    <xf numFmtId="0" fontId="60" fillId="22" borderId="0" applyNumberFormat="0" applyBorder="0" applyAlignment="0" applyProtection="0"/>
    <xf numFmtId="0" fontId="60" fillId="18" borderId="0" applyNumberFormat="0" applyBorder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0" fillId="14" borderId="0" applyNumberFormat="0" applyBorder="0" applyAlignment="0" applyProtection="0"/>
    <xf numFmtId="0" fontId="60" fillId="10" borderId="0" applyNumberFormat="0" applyBorder="0" applyAlignment="0" applyProtection="0"/>
    <xf numFmtId="0" fontId="1" fillId="9" borderId="12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69" fillId="9" borderId="12" applyNumberFormat="0" applyFont="0" applyAlignment="0" applyProtection="0"/>
    <xf numFmtId="0" fontId="1" fillId="9" borderId="12" applyNumberFormat="0" applyFon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9" fontId="7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170" fontId="69" fillId="0" borderId="0" applyFont="0" applyFill="0" applyBorder="0" applyAlignment="0" applyProtection="0"/>
    <xf numFmtId="170" fontId="69" fillId="0" borderId="0" applyFont="0" applyFill="0" applyBorder="0" applyAlignment="0" applyProtection="0"/>
    <xf numFmtId="170" fontId="69" fillId="0" borderId="0" applyFont="0" applyFill="0" applyBorder="0" applyAlignment="0" applyProtection="0"/>
    <xf numFmtId="170" fontId="69" fillId="0" borderId="0" applyFont="0" applyFill="0" applyBorder="0" applyAlignment="0" applyProtection="0"/>
    <xf numFmtId="170" fontId="69" fillId="0" borderId="0" applyFont="0" applyFill="0" applyBorder="0" applyAlignment="0" applyProtection="0"/>
    <xf numFmtId="170" fontId="69" fillId="0" borderId="0" applyFont="0" applyFill="0" applyBorder="0" applyAlignment="0" applyProtection="0"/>
    <xf numFmtId="170" fontId="69" fillId="0" borderId="0" applyFont="0" applyFill="0" applyBorder="0" applyAlignment="0" applyProtection="0"/>
    <xf numFmtId="170" fontId="69" fillId="0" borderId="0" applyFont="0" applyFill="0" applyBorder="0" applyAlignment="0" applyProtection="0"/>
    <xf numFmtId="170" fontId="69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9" fillId="0" borderId="7" applyNumberFormat="0" applyFill="0" applyAlignment="0" applyProtection="0"/>
    <xf numFmtId="0" fontId="49" fillId="0" borderId="7" applyNumberFormat="0" applyFill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8" fillId="55" borderId="28" applyNumberFormat="0" applyAlignment="0" applyProtection="0"/>
    <xf numFmtId="0" fontId="55" fillId="0" borderId="10" applyNumberFormat="0" applyFill="0" applyAlignment="0" applyProtection="0"/>
    <xf numFmtId="0" fontId="55" fillId="0" borderId="10" applyNumberFormat="0" applyFill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64" fillId="0" borderId="0"/>
    <xf numFmtId="0" fontId="56" fillId="8" borderId="11" applyNumberFormat="0" applyAlignment="0" applyProtection="0"/>
    <xf numFmtId="0" fontId="56" fillId="8" borderId="11" applyNumberFormat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177" fontId="69" fillId="56" borderId="33" applyNumberFormat="0" applyFont="0" applyAlignment="0" applyProtection="0"/>
    <xf numFmtId="0" fontId="1" fillId="15" borderId="0" applyNumberFormat="0" applyBorder="0" applyAlignment="0" applyProtection="0"/>
    <xf numFmtId="177" fontId="69" fillId="56" borderId="33" applyNumberFormat="0" applyFont="0" applyAlignment="0" applyProtection="0"/>
    <xf numFmtId="0" fontId="1" fillId="19" borderId="0" applyNumberFormat="0" applyBorder="0" applyAlignment="0" applyProtection="0"/>
    <xf numFmtId="0" fontId="137" fillId="56" borderId="33" applyNumberFormat="0" applyFont="0" applyAlignment="0" applyProtection="0"/>
    <xf numFmtId="0" fontId="1" fillId="23" borderId="0" applyNumberFormat="0" applyBorder="0" applyAlignment="0" applyProtection="0"/>
    <xf numFmtId="177" fontId="69" fillId="56" borderId="33" applyNumberFormat="0" applyFont="0" applyAlignment="0" applyProtection="0"/>
    <xf numFmtId="0" fontId="1" fillId="27" borderId="0" applyNumberFormat="0" applyBorder="0" applyAlignment="0" applyProtection="0"/>
    <xf numFmtId="177" fontId="69" fillId="56" borderId="33" applyNumberFormat="0" applyFont="0" applyAlignment="0" applyProtection="0"/>
    <xf numFmtId="0" fontId="1" fillId="31" borderId="0" applyNumberFormat="0" applyBorder="0" applyAlignment="0" applyProtection="0"/>
    <xf numFmtId="0" fontId="69" fillId="56" borderId="33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70" fillId="42" borderId="0" applyNumberFormat="0" applyBorder="0" applyAlignment="0" applyProtection="0"/>
    <xf numFmtId="0" fontId="1" fillId="16" borderId="0" applyNumberFormat="0" applyBorder="0" applyAlignment="0" applyProtection="0"/>
    <xf numFmtId="0" fontId="70" fillId="43" borderId="0" applyNumberFormat="0" applyBorder="0" applyAlignment="0" applyProtection="0"/>
    <xf numFmtId="0" fontId="1" fillId="20" borderId="0" applyNumberFormat="0" applyBorder="0" applyAlignment="0" applyProtection="0"/>
    <xf numFmtId="0" fontId="70" fillId="44" borderId="0" applyNumberFormat="0" applyBorder="0" applyAlignment="0" applyProtection="0"/>
    <xf numFmtId="0" fontId="1" fillId="24" borderId="0" applyNumberFormat="0" applyBorder="0" applyAlignment="0" applyProtection="0"/>
    <xf numFmtId="0" fontId="70" fillId="39" borderId="0" applyNumberFormat="0" applyBorder="0" applyAlignment="0" applyProtection="0"/>
    <xf numFmtId="0" fontId="1" fillId="28" borderId="0" applyNumberFormat="0" applyBorder="0" applyAlignment="0" applyProtection="0"/>
    <xf numFmtId="0" fontId="70" fillId="42" borderId="0" applyNumberFormat="0" applyBorder="0" applyAlignment="0" applyProtection="0"/>
    <xf numFmtId="0" fontId="1" fillId="32" borderId="0" applyNumberFormat="0" applyBorder="0" applyAlignment="0" applyProtection="0"/>
    <xf numFmtId="0" fontId="70" fillId="4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0" borderId="0"/>
    <xf numFmtId="0" fontId="1" fillId="0" borderId="0"/>
    <xf numFmtId="0" fontId="60" fillId="10" borderId="0" applyNumberFormat="0" applyBorder="0" applyAlignment="0" applyProtection="0"/>
    <xf numFmtId="0" fontId="60" fillId="14" borderId="0" applyNumberFormat="0" applyBorder="0" applyAlignment="0" applyProtection="0"/>
    <xf numFmtId="0" fontId="60" fillId="18" borderId="0" applyNumberFormat="0" applyBorder="0" applyAlignment="0" applyProtection="0"/>
    <xf numFmtId="0" fontId="60" fillId="22" borderId="0" applyNumberFormat="0" applyBorder="0" applyAlignment="0" applyProtection="0"/>
    <xf numFmtId="0" fontId="60" fillId="26" borderId="0" applyNumberFormat="0" applyBorder="0" applyAlignment="0" applyProtection="0"/>
    <xf numFmtId="0" fontId="60" fillId="30" borderId="0" applyNumberFormat="0" applyBorder="0" applyAlignment="0" applyProtection="0"/>
    <xf numFmtId="0" fontId="51" fillId="4" borderId="0" applyNumberFormat="0" applyBorder="0" applyAlignment="0" applyProtection="0"/>
    <xf numFmtId="0" fontId="56" fillId="8" borderId="11" applyNumberFormat="0" applyAlignment="0" applyProtection="0"/>
    <xf numFmtId="170" fontId="64" fillId="0" borderId="0" applyFont="0" applyFill="0" applyBorder="0" applyAlignment="0" applyProtection="0"/>
    <xf numFmtId="170" fontId="64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44" fontId="64" fillId="0" borderId="0" applyFont="0" applyFill="0" applyBorder="0" applyAlignment="0" applyProtection="0"/>
    <xf numFmtId="0" fontId="50" fillId="3" borderId="0" applyNumberFormat="0" applyBorder="0" applyAlignment="0" applyProtection="0"/>
    <xf numFmtId="0" fontId="47" fillId="0" borderId="5" applyNumberFormat="0" applyFill="0" applyAlignment="0" applyProtection="0"/>
    <xf numFmtId="0" fontId="48" fillId="0" borderId="6" applyNumberFormat="0" applyFill="0" applyAlignment="0" applyProtection="0"/>
    <xf numFmtId="0" fontId="49" fillId="0" borderId="0" applyNumberFormat="0" applyFill="0" applyBorder="0" applyAlignment="0" applyProtection="0"/>
    <xf numFmtId="170" fontId="70" fillId="0" borderId="0" applyFont="0" applyFill="0" applyBorder="0" applyAlignment="0" applyProtection="0"/>
    <xf numFmtId="170" fontId="70" fillId="0" borderId="0" applyFont="0" applyFill="0" applyBorder="0" applyAlignment="0" applyProtection="0"/>
    <xf numFmtId="0" fontId="55" fillId="0" borderId="10" applyNumberFormat="0" applyFill="0" applyAlignment="0" applyProtection="0"/>
    <xf numFmtId="177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64" fillId="0" borderId="0"/>
    <xf numFmtId="0" fontId="1" fillId="0" borderId="0"/>
    <xf numFmtId="0" fontId="1" fillId="0" borderId="0"/>
    <xf numFmtId="0" fontId="1" fillId="0" borderId="0"/>
    <xf numFmtId="0" fontId="6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0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0" fontId="64" fillId="0" borderId="0"/>
    <xf numFmtId="0" fontId="64" fillId="0" borderId="0"/>
    <xf numFmtId="0" fontId="1" fillId="0" borderId="0"/>
    <xf numFmtId="0" fontId="1" fillId="0" borderId="0"/>
    <xf numFmtId="0" fontId="64" fillId="0" borderId="0"/>
    <xf numFmtId="0" fontId="64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69" fillId="0" borderId="0"/>
    <xf numFmtId="0" fontId="64" fillId="0" borderId="0"/>
    <xf numFmtId="0" fontId="64" fillId="0" borderId="0"/>
    <xf numFmtId="0" fontId="64" fillId="0" borderId="0"/>
    <xf numFmtId="0" fontId="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0" fillId="0" borderId="0" applyFont="0" applyFill="0" applyBorder="0" applyAlignment="0" applyProtection="0"/>
    <xf numFmtId="0" fontId="1" fillId="0" borderId="0"/>
    <xf numFmtId="0" fontId="69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70" fontId="64" fillId="0" borderId="0" applyFont="0" applyFill="0" applyBorder="0" applyAlignment="0" applyProtection="0"/>
    <xf numFmtId="170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0" fontId="69" fillId="0" borderId="0"/>
    <xf numFmtId="0" fontId="64" fillId="0" borderId="0"/>
    <xf numFmtId="0" fontId="64" fillId="0" borderId="0"/>
    <xf numFmtId="0" fontId="64" fillId="0" borderId="0"/>
    <xf numFmtId="9" fontId="64" fillId="0" borderId="0" applyFont="0" applyFill="0" applyBorder="0" applyAlignment="0" applyProtection="0"/>
    <xf numFmtId="0" fontId="70" fillId="40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41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56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40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0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56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0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40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1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2" fillId="40" borderId="0" applyNumberFormat="0" applyBorder="0" applyAlignment="0" applyProtection="0"/>
    <xf numFmtId="0" fontId="72" fillId="46" borderId="0" applyNumberFormat="0" applyBorder="0" applyAlignment="0" applyProtection="0"/>
    <xf numFmtId="0" fontId="72" fillId="46" borderId="0" applyNumberFormat="0" applyBorder="0" applyAlignment="0" applyProtection="0"/>
    <xf numFmtId="0" fontId="72" fillId="46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56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55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1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229" fillId="0" borderId="0" applyNumberFormat="0" applyFont="0" applyBorder="0" applyAlignment="0">
      <alignment horizontal="left"/>
    </xf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244" fontId="230" fillId="0" borderId="0" applyFont="0" applyFill="0" applyBorder="0" applyAlignment="0" applyProtection="0"/>
    <xf numFmtId="245" fontId="230" fillId="0" borderId="0" applyFont="0" applyFill="0" applyBorder="0" applyAlignment="0" applyProtection="0"/>
    <xf numFmtId="246" fontId="230" fillId="0" borderId="0" applyFont="0" applyFill="0" applyBorder="0" applyAlignment="0" applyProtection="0"/>
    <xf numFmtId="247" fontId="230" fillId="0" borderId="0" applyFont="0" applyFill="0" applyBorder="0" applyAlignment="0" applyProtection="0"/>
    <xf numFmtId="248" fontId="230" fillId="0" borderId="0" applyFont="0" applyFill="0" applyBorder="0" applyAlignment="0" applyProtection="0"/>
    <xf numFmtId="249" fontId="230" fillId="0" borderId="0" applyFont="0" applyFill="0" applyBorder="0" applyAlignment="0" applyProtection="0"/>
    <xf numFmtId="250" fontId="230" fillId="0" borderId="0" applyFont="0" applyFill="0" applyBorder="0" applyAlignment="0" applyProtection="0"/>
    <xf numFmtId="49" fontId="231" fillId="0" borderId="0" applyFont="0" applyFill="0" applyBorder="0" applyAlignment="0" applyProtection="0">
      <alignment horizontal="left"/>
    </xf>
    <xf numFmtId="167" fontId="114" fillId="0" borderId="0" applyFill="0" applyBorder="0" applyAlignment="0" applyProtection="0"/>
    <xf numFmtId="49" fontId="114" fillId="0" borderId="0" applyNumberFormat="0" applyAlignment="0" applyProtection="0">
      <alignment horizontal="left"/>
    </xf>
    <xf numFmtId="49" fontId="232" fillId="0" borderId="54" applyNumberFormat="0" applyAlignment="0" applyProtection="0">
      <alignment horizontal="left" wrapText="1"/>
    </xf>
    <xf numFmtId="49" fontId="232" fillId="0" borderId="0" applyNumberFormat="0" applyAlignment="0" applyProtection="0">
      <alignment horizontal="left" wrapText="1"/>
    </xf>
    <xf numFmtId="49" fontId="233" fillId="0" borderId="0" applyAlignment="0" applyProtection="0">
      <alignment horizontal="left"/>
    </xf>
    <xf numFmtId="251" fontId="155" fillId="0" borderId="0" applyFont="0" applyFill="0" applyBorder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93" fillId="0" borderId="32" applyNumberFormat="0" applyFill="0" applyAlignment="0" applyProtection="0"/>
    <xf numFmtId="0" fontId="93" fillId="0" borderId="32" applyNumberFormat="0" applyFill="0" applyAlignment="0" applyProtection="0"/>
    <xf numFmtId="0" fontId="93" fillId="0" borderId="32" applyNumberFormat="0" applyFill="0" applyAlignment="0" applyProtection="0"/>
    <xf numFmtId="0" fontId="93" fillId="0" borderId="32" applyNumberFormat="0" applyFill="0" applyAlignment="0" applyProtection="0"/>
    <xf numFmtId="184" fontId="230" fillId="0" borderId="0" applyFont="0" applyFill="0" applyBorder="0" applyAlignment="0" applyProtection="0"/>
    <xf numFmtId="39" fontId="230" fillId="0" borderId="0" applyFont="0" applyFill="0" applyBorder="0" applyAlignment="0" applyProtection="0"/>
    <xf numFmtId="252" fontId="230" fillId="0" borderId="0" applyFont="0" applyFill="0" applyBorder="0" applyAlignment="0" applyProtection="0"/>
    <xf numFmtId="170" fontId="234" fillId="0" borderId="0" applyFont="0" applyFill="0" applyBorder="0" applyAlignment="0" applyProtection="0"/>
    <xf numFmtId="170" fontId="70" fillId="0" borderId="0" applyFont="0" applyFill="0" applyBorder="0" applyAlignment="0" applyProtection="0"/>
    <xf numFmtId="170" fontId="234" fillId="0" borderId="0" applyFont="0" applyFill="0" applyBorder="0" applyAlignment="0" applyProtection="0"/>
    <xf numFmtId="170" fontId="234" fillId="0" borderId="0" applyFont="0" applyFill="0" applyBorder="0" applyAlignment="0" applyProtection="0"/>
    <xf numFmtId="0" fontId="69" fillId="56" borderId="55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253" fontId="230" fillId="0" borderId="0" applyFont="0" applyFill="0" applyBorder="0" applyAlignment="0" applyProtection="0"/>
    <xf numFmtId="254" fontId="230" fillId="0" borderId="0" applyFont="0" applyFill="0" applyBorder="0" applyAlignment="0" applyProtection="0"/>
    <xf numFmtId="255" fontId="230" fillId="0" borderId="0" applyFont="0" applyFill="0" applyBorder="0" applyAlignment="0" applyProtection="0"/>
    <xf numFmtId="256" fontId="155" fillId="0" borderId="0" applyFont="0" applyFill="0" applyBorder="0" applyAlignment="0" applyProtection="0"/>
    <xf numFmtId="257" fontId="230" fillId="0" borderId="0" applyFont="0" applyFill="0" applyBorder="0" applyAlignment="0" applyProtection="0"/>
    <xf numFmtId="258" fontId="230" fillId="0" borderId="0" applyFont="0" applyFill="0" applyBorder="0" applyAlignment="0" applyProtection="0"/>
    <xf numFmtId="259" fontId="69" fillId="0" borderId="0" applyFont="0" applyFill="0" applyBorder="0" applyAlignment="0" applyProtection="0"/>
    <xf numFmtId="260" fontId="69" fillId="0" borderId="0" applyFont="0" applyFill="0" applyBorder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242" fontId="69" fillId="0" borderId="0" applyFont="0" applyFill="0" applyBorder="0" applyAlignment="0" applyProtection="0"/>
    <xf numFmtId="242" fontId="69" fillId="0" borderId="0" applyFont="0" applyFill="0" applyBorder="0" applyAlignment="0" applyProtection="0"/>
    <xf numFmtId="242" fontId="69" fillId="0" borderId="0" applyFont="0" applyFill="0" applyBorder="0" applyAlignment="0" applyProtection="0"/>
    <xf numFmtId="242" fontId="69" fillId="0" borderId="0" applyFont="0" applyFill="0" applyBorder="0" applyAlignment="0" applyProtection="0"/>
    <xf numFmtId="242" fontId="69" fillId="0" borderId="0" applyFont="0" applyFill="0" applyBorder="0" applyAlignment="0" applyProtection="0"/>
    <xf numFmtId="242" fontId="69" fillId="0" borderId="0" applyFont="0" applyFill="0" applyBorder="0" applyAlignment="0" applyProtection="0"/>
    <xf numFmtId="242" fontId="69" fillId="0" borderId="0" applyFont="0" applyFill="0" applyBorder="0" applyAlignment="0" applyProtection="0"/>
    <xf numFmtId="242" fontId="69" fillId="0" borderId="0" applyFont="0" applyFill="0" applyBorder="0" applyAlignment="0" applyProtection="0"/>
    <xf numFmtId="175" fontId="69" fillId="0" borderId="0" applyFont="0" applyFill="0" applyBorder="0" applyAlignment="0" applyProtection="0"/>
    <xf numFmtId="261" fontId="69" fillId="0" borderId="0" applyFont="0" applyFill="0" applyBorder="0" applyAlignment="0" applyProtection="0"/>
    <xf numFmtId="242" fontId="69" fillId="0" borderId="0" applyFont="0" applyFill="0" applyBorder="0" applyAlignment="0" applyProtection="0"/>
    <xf numFmtId="261" fontId="69" fillId="0" borderId="0" applyFont="0" applyFill="0" applyBorder="0" applyAlignment="0" applyProtection="0"/>
    <xf numFmtId="44" fontId="69" fillId="0" borderId="0" applyFont="0" applyFill="0" applyBorder="0" applyAlignment="0" applyProtection="0"/>
    <xf numFmtId="242" fontId="69" fillId="0" borderId="0" applyFont="0" applyFill="0" applyBorder="0" applyAlignment="0" applyProtection="0"/>
    <xf numFmtId="242" fontId="69" fillId="0" borderId="0" applyFont="0" applyFill="0" applyBorder="0" applyAlignment="0" applyProtection="0"/>
    <xf numFmtId="0" fontId="230" fillId="0" borderId="0" applyFont="0" applyFill="0" applyBorder="0" applyAlignment="0" applyProtection="0"/>
    <xf numFmtId="262" fontId="230" fillId="0" borderId="0" applyFont="0" applyFill="0" applyBorder="0" applyAlignment="0" applyProtection="0"/>
    <xf numFmtId="0" fontId="169" fillId="96" borderId="23" applyNumberFormat="0" applyAlignment="0">
      <alignment horizontal="right"/>
    </xf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229" fillId="0" borderId="0" applyNumberFormat="0">
      <alignment horizontal="left"/>
    </xf>
    <xf numFmtId="0" fontId="67" fillId="0" borderId="0" applyNumberFormat="0" applyFill="0" applyBorder="0" applyAlignment="0" applyProtection="0"/>
    <xf numFmtId="170" fontId="69" fillId="0" borderId="0" applyFont="0" applyFill="0" applyBorder="0" applyAlignment="0" applyProtection="0"/>
    <xf numFmtId="186" fontId="69" fillId="0" borderId="0" applyFont="0" applyFill="0" applyBorder="0" applyAlignment="0" applyProtection="0"/>
    <xf numFmtId="170" fontId="69" fillId="0" borderId="0" applyFont="0" applyFill="0" applyBorder="0" applyAlignment="0" applyProtection="0"/>
    <xf numFmtId="263" fontId="69" fillId="0" borderId="0" applyFont="0" applyFill="0" applyBorder="0" applyAlignment="0" applyProtection="0"/>
    <xf numFmtId="170" fontId="70" fillId="0" borderId="0" applyFont="0" applyFill="0" applyBorder="0" applyAlignment="0" applyProtection="0"/>
    <xf numFmtId="263" fontId="69" fillId="0" borderId="0" applyFont="0" applyFill="0" applyBorder="0" applyAlignment="0" applyProtection="0"/>
    <xf numFmtId="170" fontId="70" fillId="0" borderId="0" applyFont="0" applyFill="0" applyBorder="0" applyAlignment="0" applyProtection="0"/>
    <xf numFmtId="43" fontId="6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30" fillId="0" borderId="0" applyFont="0" applyFill="0" applyBorder="0" applyAlignment="0" applyProtection="0"/>
    <xf numFmtId="263" fontId="69" fillId="0" borderId="0" applyFont="0" applyFill="0" applyBorder="0" applyAlignment="0" applyProtection="0"/>
    <xf numFmtId="170" fontId="69" fillId="0" borderId="0" applyFont="0" applyFill="0" applyBorder="0" applyAlignment="0" applyProtection="0"/>
    <xf numFmtId="170" fontId="69" fillId="0" borderId="0" applyFont="0" applyFill="0" applyBorder="0" applyAlignment="0" applyProtection="0"/>
    <xf numFmtId="263" fontId="69" fillId="0" borderId="0" applyFont="0" applyFill="0" applyBorder="0" applyAlignment="0" applyProtection="0"/>
    <xf numFmtId="170" fontId="1" fillId="0" borderId="0" applyFont="0" applyFill="0" applyBorder="0" applyAlignment="0" applyProtection="0"/>
    <xf numFmtId="263" fontId="69" fillId="0" borderId="0" applyFont="0" applyFill="0" applyBorder="0" applyAlignment="0" applyProtection="0"/>
    <xf numFmtId="37" fontId="235" fillId="0" borderId="0" applyFont="0" applyFill="0" applyBorder="0" applyAlignment="0" applyProtection="0"/>
    <xf numFmtId="37" fontId="235" fillId="0" borderId="0" applyFont="0" applyFill="0" applyBorder="0" applyAlignment="0" applyProtection="0"/>
    <xf numFmtId="37" fontId="235" fillId="0" borderId="0" applyFont="0" applyFill="0" applyBorder="0" applyAlignment="0" applyProtection="0"/>
    <xf numFmtId="37" fontId="235" fillId="0" borderId="0" applyFont="0" applyFill="0" applyBorder="0" applyAlignment="0" applyProtection="0"/>
    <xf numFmtId="37" fontId="235" fillId="0" borderId="0" applyFont="0" applyFill="0" applyBorder="0" applyAlignment="0" applyProtection="0"/>
    <xf numFmtId="37" fontId="235" fillId="0" borderId="0" applyFont="0" applyFill="0" applyBorder="0" applyAlignment="0" applyProtection="0"/>
    <xf numFmtId="37" fontId="235" fillId="0" borderId="0" applyFont="0" applyFill="0" applyBorder="0" applyAlignment="0" applyProtection="0"/>
    <xf numFmtId="37" fontId="235" fillId="0" borderId="0" applyFont="0" applyFill="0" applyBorder="0" applyAlignment="0" applyProtection="0"/>
    <xf numFmtId="37" fontId="235" fillId="0" borderId="0" applyFont="0" applyFill="0" applyBorder="0" applyAlignment="0" applyProtection="0"/>
    <xf numFmtId="37" fontId="235" fillId="0" borderId="0" applyFont="0" applyFill="0" applyBorder="0" applyAlignment="0" applyProtection="0"/>
    <xf numFmtId="37" fontId="235" fillId="0" borderId="0" applyFont="0" applyFill="0" applyBorder="0" applyAlignment="0" applyProtection="0"/>
    <xf numFmtId="37" fontId="235" fillId="0" borderId="0" applyFont="0" applyFill="0" applyBorder="0" applyAlignment="0" applyProtection="0"/>
    <xf numFmtId="37" fontId="235" fillId="0" borderId="0" applyFont="0" applyFill="0" applyBorder="0" applyAlignment="0" applyProtection="0"/>
    <xf numFmtId="37" fontId="235" fillId="0" borderId="0" applyFont="0" applyFill="0" applyBorder="0" applyAlignment="0" applyProtection="0"/>
    <xf numFmtId="37" fontId="235" fillId="0" borderId="0" applyFont="0" applyFill="0" applyBorder="0" applyAlignment="0" applyProtection="0"/>
    <xf numFmtId="37" fontId="235" fillId="0" borderId="0" applyFont="0" applyFill="0" applyBorder="0" applyAlignment="0" applyProtection="0"/>
    <xf numFmtId="37" fontId="235" fillId="0" borderId="0" applyFont="0" applyFill="0" applyBorder="0" applyAlignment="0" applyProtection="0"/>
    <xf numFmtId="37" fontId="235" fillId="0" borderId="0" applyFont="0" applyFill="0" applyBorder="0" applyAlignment="0" applyProtection="0"/>
    <xf numFmtId="37" fontId="235" fillId="0" borderId="0" applyFont="0" applyFill="0" applyBorder="0" applyAlignment="0" applyProtection="0"/>
    <xf numFmtId="37" fontId="235" fillId="0" borderId="0" applyFont="0" applyFill="0" applyBorder="0" applyAlignment="0" applyProtection="0"/>
    <xf numFmtId="37" fontId="235" fillId="0" borderId="0" applyFont="0" applyFill="0" applyBorder="0" applyAlignment="0" applyProtection="0"/>
    <xf numFmtId="37" fontId="235" fillId="0" borderId="0" applyFont="0" applyFill="0" applyBorder="0" applyAlignment="0" applyProtection="0"/>
    <xf numFmtId="37" fontId="235" fillId="0" borderId="0" applyFont="0" applyFill="0" applyBorder="0" applyAlignment="0" applyProtection="0"/>
    <xf numFmtId="37" fontId="235" fillId="0" borderId="0" applyFont="0" applyFill="0" applyBorder="0" applyAlignment="0" applyProtection="0"/>
    <xf numFmtId="37" fontId="235" fillId="0" borderId="0" applyFont="0" applyFill="0" applyBorder="0" applyAlignment="0" applyProtection="0"/>
    <xf numFmtId="37" fontId="235" fillId="0" borderId="0" applyFont="0" applyFill="0" applyBorder="0" applyAlignment="0" applyProtection="0"/>
    <xf numFmtId="37" fontId="235" fillId="0" borderId="0" applyFont="0" applyFill="0" applyBorder="0" applyAlignment="0" applyProtection="0"/>
    <xf numFmtId="37" fontId="235" fillId="0" borderId="0" applyFont="0" applyFill="0" applyBorder="0" applyAlignment="0" applyProtection="0"/>
    <xf numFmtId="37" fontId="235" fillId="0" borderId="0" applyFont="0" applyFill="0" applyBorder="0" applyAlignment="0" applyProtection="0"/>
    <xf numFmtId="37" fontId="235" fillId="0" borderId="0" applyFont="0" applyFill="0" applyBorder="0" applyAlignment="0" applyProtection="0"/>
    <xf numFmtId="37" fontId="235" fillId="0" borderId="0" applyFont="0" applyFill="0" applyBorder="0" applyAlignment="0" applyProtection="0"/>
    <xf numFmtId="264" fontId="235" fillId="0" borderId="0" applyFont="0" applyFill="0" applyBorder="0" applyAlignment="0" applyProtection="0"/>
    <xf numFmtId="264" fontId="235" fillId="0" borderId="0" applyFont="0" applyFill="0" applyBorder="0" applyAlignment="0" applyProtection="0"/>
    <xf numFmtId="264" fontId="235" fillId="0" borderId="0" applyFont="0" applyFill="0" applyBorder="0" applyAlignment="0" applyProtection="0"/>
    <xf numFmtId="264" fontId="235" fillId="0" borderId="0" applyFont="0" applyFill="0" applyBorder="0" applyAlignment="0" applyProtection="0"/>
    <xf numFmtId="264" fontId="235" fillId="0" borderId="0" applyFont="0" applyFill="0" applyBorder="0" applyAlignment="0" applyProtection="0"/>
    <xf numFmtId="264" fontId="235" fillId="0" borderId="0" applyFont="0" applyFill="0" applyBorder="0" applyAlignment="0" applyProtection="0"/>
    <xf numFmtId="264" fontId="235" fillId="0" borderId="0" applyFont="0" applyFill="0" applyBorder="0" applyAlignment="0" applyProtection="0"/>
    <xf numFmtId="264" fontId="235" fillId="0" borderId="0" applyFont="0" applyFill="0" applyBorder="0" applyAlignment="0" applyProtection="0"/>
    <xf numFmtId="264" fontId="235" fillId="0" borderId="0" applyFont="0" applyFill="0" applyBorder="0" applyAlignment="0" applyProtection="0"/>
    <xf numFmtId="264" fontId="235" fillId="0" borderId="0" applyFont="0" applyFill="0" applyBorder="0" applyAlignment="0" applyProtection="0"/>
    <xf numFmtId="264" fontId="235" fillId="0" borderId="0" applyFont="0" applyFill="0" applyBorder="0" applyAlignment="0" applyProtection="0"/>
    <xf numFmtId="264" fontId="235" fillId="0" borderId="0" applyFont="0" applyFill="0" applyBorder="0" applyAlignment="0" applyProtection="0"/>
    <xf numFmtId="264" fontId="235" fillId="0" borderId="0" applyFont="0" applyFill="0" applyBorder="0" applyAlignment="0" applyProtection="0"/>
    <xf numFmtId="264" fontId="235" fillId="0" borderId="0" applyFont="0" applyFill="0" applyBorder="0" applyAlignment="0" applyProtection="0"/>
    <xf numFmtId="264" fontId="235" fillId="0" borderId="0" applyFont="0" applyFill="0" applyBorder="0" applyAlignment="0" applyProtection="0"/>
    <xf numFmtId="264" fontId="235" fillId="0" borderId="0" applyFont="0" applyFill="0" applyBorder="0" applyAlignment="0" applyProtection="0"/>
    <xf numFmtId="264" fontId="235" fillId="0" borderId="0" applyFont="0" applyFill="0" applyBorder="0" applyAlignment="0" applyProtection="0"/>
    <xf numFmtId="264" fontId="235" fillId="0" borderId="0" applyFont="0" applyFill="0" applyBorder="0" applyAlignment="0" applyProtection="0"/>
    <xf numFmtId="264" fontId="235" fillId="0" borderId="0" applyFont="0" applyFill="0" applyBorder="0" applyAlignment="0" applyProtection="0"/>
    <xf numFmtId="264" fontId="235" fillId="0" borderId="0" applyFont="0" applyFill="0" applyBorder="0" applyAlignment="0" applyProtection="0"/>
    <xf numFmtId="264" fontId="235" fillId="0" borderId="0" applyFont="0" applyFill="0" applyBorder="0" applyAlignment="0" applyProtection="0"/>
    <xf numFmtId="264" fontId="235" fillId="0" borderId="0" applyFont="0" applyFill="0" applyBorder="0" applyAlignment="0" applyProtection="0"/>
    <xf numFmtId="264" fontId="235" fillId="0" borderId="0" applyFont="0" applyFill="0" applyBorder="0" applyAlignment="0" applyProtection="0"/>
    <xf numFmtId="264" fontId="235" fillId="0" borderId="0" applyFont="0" applyFill="0" applyBorder="0" applyAlignment="0" applyProtection="0"/>
    <xf numFmtId="264" fontId="235" fillId="0" borderId="0" applyFont="0" applyFill="0" applyBorder="0" applyAlignment="0" applyProtection="0"/>
    <xf numFmtId="264" fontId="235" fillId="0" borderId="0" applyFont="0" applyFill="0" applyBorder="0" applyAlignment="0" applyProtection="0"/>
    <xf numFmtId="264" fontId="235" fillId="0" borderId="0" applyFont="0" applyFill="0" applyBorder="0" applyAlignment="0" applyProtection="0"/>
    <xf numFmtId="264" fontId="235" fillId="0" borderId="0" applyFont="0" applyFill="0" applyBorder="0" applyAlignment="0" applyProtection="0"/>
    <xf numFmtId="264" fontId="235" fillId="0" borderId="0" applyFont="0" applyFill="0" applyBorder="0" applyAlignment="0" applyProtection="0"/>
    <xf numFmtId="264" fontId="235" fillId="0" borderId="0" applyFont="0" applyFill="0" applyBorder="0" applyAlignment="0" applyProtection="0"/>
    <xf numFmtId="264" fontId="235" fillId="0" borderId="0" applyFont="0" applyFill="0" applyBorder="0" applyAlignment="0" applyProtection="0"/>
    <xf numFmtId="265" fontId="235" fillId="0" borderId="0" applyFont="0" applyFill="0" applyBorder="0" applyAlignment="0" applyProtection="0"/>
    <xf numFmtId="265" fontId="235" fillId="0" borderId="0" applyFont="0" applyFill="0" applyBorder="0" applyAlignment="0" applyProtection="0"/>
    <xf numFmtId="265" fontId="235" fillId="0" borderId="0" applyFont="0" applyFill="0" applyBorder="0" applyAlignment="0" applyProtection="0"/>
    <xf numFmtId="265" fontId="235" fillId="0" borderId="0" applyFont="0" applyFill="0" applyBorder="0" applyAlignment="0" applyProtection="0"/>
    <xf numFmtId="265" fontId="235" fillId="0" borderId="0" applyFont="0" applyFill="0" applyBorder="0" applyAlignment="0" applyProtection="0"/>
    <xf numFmtId="265" fontId="235" fillId="0" borderId="0" applyFont="0" applyFill="0" applyBorder="0" applyAlignment="0" applyProtection="0"/>
    <xf numFmtId="265" fontId="235" fillId="0" borderId="0" applyFont="0" applyFill="0" applyBorder="0" applyAlignment="0" applyProtection="0"/>
    <xf numFmtId="265" fontId="235" fillId="0" borderId="0" applyFont="0" applyFill="0" applyBorder="0" applyAlignment="0" applyProtection="0"/>
    <xf numFmtId="265" fontId="235" fillId="0" borderId="0" applyFont="0" applyFill="0" applyBorder="0" applyAlignment="0" applyProtection="0"/>
    <xf numFmtId="265" fontId="235" fillId="0" borderId="0" applyFont="0" applyFill="0" applyBorder="0" applyAlignment="0" applyProtection="0"/>
    <xf numFmtId="265" fontId="235" fillId="0" borderId="0" applyFont="0" applyFill="0" applyBorder="0" applyAlignment="0" applyProtection="0"/>
    <xf numFmtId="265" fontId="235" fillId="0" borderId="0" applyFont="0" applyFill="0" applyBorder="0" applyAlignment="0" applyProtection="0"/>
    <xf numFmtId="265" fontId="235" fillId="0" borderId="0" applyFont="0" applyFill="0" applyBorder="0" applyAlignment="0" applyProtection="0"/>
    <xf numFmtId="265" fontId="235" fillId="0" borderId="0" applyFont="0" applyFill="0" applyBorder="0" applyAlignment="0" applyProtection="0"/>
    <xf numFmtId="265" fontId="235" fillId="0" borderId="0" applyFont="0" applyFill="0" applyBorder="0" applyAlignment="0" applyProtection="0"/>
    <xf numFmtId="265" fontId="235" fillId="0" borderId="0" applyFont="0" applyFill="0" applyBorder="0" applyAlignment="0" applyProtection="0"/>
    <xf numFmtId="265" fontId="235" fillId="0" borderId="0" applyFont="0" applyFill="0" applyBorder="0" applyAlignment="0" applyProtection="0"/>
    <xf numFmtId="265" fontId="235" fillId="0" borderId="0" applyFont="0" applyFill="0" applyBorder="0" applyAlignment="0" applyProtection="0"/>
    <xf numFmtId="265" fontId="235" fillId="0" borderId="0" applyFont="0" applyFill="0" applyBorder="0" applyAlignment="0" applyProtection="0"/>
    <xf numFmtId="265" fontId="235" fillId="0" borderId="0" applyFont="0" applyFill="0" applyBorder="0" applyAlignment="0" applyProtection="0"/>
    <xf numFmtId="265" fontId="235" fillId="0" borderId="0" applyFont="0" applyFill="0" applyBorder="0" applyAlignment="0" applyProtection="0"/>
    <xf numFmtId="265" fontId="235" fillId="0" borderId="0" applyFont="0" applyFill="0" applyBorder="0" applyAlignment="0" applyProtection="0"/>
    <xf numFmtId="265" fontId="235" fillId="0" borderId="0" applyFont="0" applyFill="0" applyBorder="0" applyAlignment="0" applyProtection="0"/>
    <xf numFmtId="265" fontId="235" fillId="0" borderId="0" applyFont="0" applyFill="0" applyBorder="0" applyAlignment="0" applyProtection="0"/>
    <xf numFmtId="265" fontId="235" fillId="0" borderId="0" applyFont="0" applyFill="0" applyBorder="0" applyAlignment="0" applyProtection="0"/>
    <xf numFmtId="265" fontId="235" fillId="0" borderId="0" applyFont="0" applyFill="0" applyBorder="0" applyAlignment="0" applyProtection="0"/>
    <xf numFmtId="265" fontId="235" fillId="0" borderId="0" applyFont="0" applyFill="0" applyBorder="0" applyAlignment="0" applyProtection="0"/>
    <xf numFmtId="265" fontId="235" fillId="0" borderId="0" applyFont="0" applyFill="0" applyBorder="0" applyAlignment="0" applyProtection="0"/>
    <xf numFmtId="265" fontId="235" fillId="0" borderId="0" applyFont="0" applyFill="0" applyBorder="0" applyAlignment="0" applyProtection="0"/>
    <xf numFmtId="265" fontId="235" fillId="0" borderId="0" applyFont="0" applyFill="0" applyBorder="0" applyAlignment="0" applyProtection="0"/>
    <xf numFmtId="265" fontId="235" fillId="0" borderId="0" applyFont="0" applyFill="0" applyBorder="0" applyAlignment="0" applyProtection="0"/>
    <xf numFmtId="187" fontId="69" fillId="0" borderId="0" applyFont="0" applyFill="0" applyBorder="0" applyAlignment="0" applyProtection="0"/>
    <xf numFmtId="44" fontId="69" fillId="0" borderId="0" applyFont="0" applyFill="0" applyBorder="0" applyAlignment="0" applyProtection="0"/>
    <xf numFmtId="44" fontId="69" fillId="0" borderId="0" applyFont="0" applyFill="0" applyBorder="0" applyAlignment="0" applyProtection="0"/>
    <xf numFmtId="187" fontId="69" fillId="0" borderId="0" applyFont="0" applyFill="0" applyBorder="0" applyAlignment="0" applyProtection="0"/>
    <xf numFmtId="44" fontId="69" fillId="0" borderId="0" applyFont="0" applyFill="0" applyBorder="0" applyAlignment="0" applyProtection="0"/>
    <xf numFmtId="187" fontId="69" fillId="0" borderId="0" applyFont="0" applyFill="0" applyBorder="0" applyAlignment="0" applyProtection="0"/>
    <xf numFmtId="266" fontId="175" fillId="0" borderId="0" applyFont="0">
      <protection locked="0"/>
    </xf>
    <xf numFmtId="0" fontId="122" fillId="41" borderId="0" applyNumberFormat="0" applyBorder="0" applyAlignment="0" applyProtection="0"/>
    <xf numFmtId="0" fontId="122" fillId="59" borderId="0" applyNumberFormat="0" applyBorder="0" applyAlignment="0" applyProtection="0"/>
    <xf numFmtId="0" fontId="122" fillId="59" borderId="0" applyNumberFormat="0" applyBorder="0" applyAlignment="0" applyProtection="0"/>
    <xf numFmtId="0" fontId="122" fillId="59" borderId="0" applyNumberFormat="0" applyBorder="0" applyAlignment="0" applyProtection="0"/>
    <xf numFmtId="37" fontId="236" fillId="0" borderId="0"/>
    <xf numFmtId="0" fontId="64" fillId="0" borderId="0"/>
    <xf numFmtId="0" fontId="69" fillId="0" borderId="0">
      <alignment horizontal="left" wrapText="1"/>
    </xf>
    <xf numFmtId="0" fontId="234" fillId="0" borderId="0"/>
    <xf numFmtId="0" fontId="234" fillId="0" borderId="0"/>
    <xf numFmtId="267" fontId="230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268" fontId="230" fillId="0" borderId="0" applyFont="0" applyFill="0" applyBorder="0" applyAlignment="0" applyProtection="0"/>
    <xf numFmtId="269" fontId="230" fillId="0" borderId="0" applyFont="0" applyFill="0" applyBorder="0" applyAlignment="0" applyProtection="0"/>
    <xf numFmtId="270" fontId="230" fillId="0" borderId="0" applyFont="0" applyFill="0" applyBorder="0" applyAlignment="0" applyProtection="0"/>
    <xf numFmtId="0" fontId="21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237" fillId="0" borderId="56" applyNumberFormat="0" applyFill="0" applyAlignment="0" applyProtection="0"/>
    <xf numFmtId="0" fontId="83" fillId="0" borderId="29" applyNumberFormat="0" applyFill="0" applyAlignment="0" applyProtection="0"/>
    <xf numFmtId="0" fontId="83" fillId="0" borderId="29" applyNumberFormat="0" applyFill="0" applyAlignment="0" applyProtection="0"/>
    <xf numFmtId="0" fontId="83" fillId="0" borderId="29" applyNumberFormat="0" applyFill="0" applyAlignment="0" applyProtection="0"/>
    <xf numFmtId="0" fontId="238" fillId="0" borderId="57" applyNumberFormat="0" applyFill="0" applyAlignment="0" applyProtection="0"/>
    <xf numFmtId="0" fontId="84" fillId="0" borderId="30" applyNumberFormat="0" applyFill="0" applyAlignment="0" applyProtection="0"/>
    <xf numFmtId="0" fontId="84" fillId="0" borderId="30" applyNumberFormat="0" applyFill="0" applyAlignment="0" applyProtection="0"/>
    <xf numFmtId="0" fontId="84" fillId="0" borderId="30" applyNumberFormat="0" applyFill="0" applyAlignment="0" applyProtection="0"/>
    <xf numFmtId="0" fontId="239" fillId="0" borderId="58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239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8" fillId="55" borderId="28" applyNumberFormat="0" applyAlignment="0" applyProtection="0"/>
    <xf numFmtId="0" fontId="78" fillId="55" borderId="28" applyNumberFormat="0" applyAlignment="0" applyProtection="0"/>
    <xf numFmtId="0" fontId="78" fillId="55" borderId="28" applyNumberFormat="0" applyAlignment="0" applyProtection="0"/>
    <xf numFmtId="0" fontId="78" fillId="55" borderId="28" applyNumberFormat="0" applyAlignment="0" applyProtection="0"/>
    <xf numFmtId="0" fontId="69" fillId="0" borderId="0" applyFont="0" applyFill="0" applyBorder="0" applyAlignment="0" applyProtection="0"/>
    <xf numFmtId="271" fontId="69" fillId="0" borderId="0" applyFont="0" applyFill="0" applyBorder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0" fontId="137" fillId="56" borderId="33" applyNumberFormat="0" applyFont="0" applyAlignment="0" applyProtection="0"/>
    <xf numFmtId="0" fontId="1" fillId="9" borderId="12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0" fontId="1" fillId="9" borderId="12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177" fontId="69" fillId="56" borderId="33" applyNumberFormat="0" applyFont="0" applyAlignment="0" applyProtection="0"/>
    <xf numFmtId="0" fontId="1" fillId="9" borderId="12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0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0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0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0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177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69" fillId="9" borderId="12" applyNumberFormat="0" applyFont="0" applyAlignment="0" applyProtection="0"/>
    <xf numFmtId="0" fontId="69" fillId="9" borderId="12" applyNumberFormat="0" applyFon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177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177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177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149" fillId="54" borderId="34" applyNumberFormat="0" applyAlignment="0" applyProtection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228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0" fontId="228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0" fontId="228" fillId="0" borderId="35" applyNumberFormat="0" applyFill="0" applyAlignment="0" applyProtection="0"/>
    <xf numFmtId="0" fontId="228" fillId="0" borderId="35" applyNumberFormat="0" applyFill="0" applyAlignment="0" applyProtection="0"/>
    <xf numFmtId="0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177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177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170" fontId="69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47" fillId="0" borderId="5" applyNumberFormat="0" applyFill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64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69" fillId="0" borderId="0"/>
    <xf numFmtId="9" fontId="1" fillId="0" borderId="0" applyFont="0" applyFill="0" applyBorder="0" applyAlignment="0" applyProtection="0"/>
    <xf numFmtId="0" fontId="64" fillId="0" borderId="0"/>
    <xf numFmtId="0" fontId="64" fillId="0" borderId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69" fillId="56" borderId="55" applyNumberFormat="0" applyFont="0" applyAlignment="0" applyProtection="0"/>
    <xf numFmtId="0" fontId="69" fillId="56" borderId="33" applyNumberFormat="0" applyFont="0" applyAlignment="0" applyProtection="0"/>
    <xf numFmtId="0" fontId="69" fillId="56" borderId="33" applyNumberFormat="0" applyFon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90" fillId="41" borderId="27" applyNumberFormat="0" applyAlignment="0" applyProtection="0"/>
    <xf numFmtId="0" fontId="169" fillId="96" borderId="23" applyNumberFormat="0" applyAlignment="0">
      <alignment horizontal="right"/>
    </xf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97" fillId="54" borderId="34" applyNumberFormat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2" borderId="0" applyNumberFormat="0" applyBorder="0" applyAlignment="0" applyProtection="0"/>
    <xf numFmtId="0" fontId="70" fillId="43" borderId="0" applyNumberFormat="0" applyBorder="0" applyAlignment="0" applyProtection="0"/>
    <xf numFmtId="0" fontId="70" fillId="44" borderId="0" applyNumberFormat="0" applyBorder="0" applyAlignment="0" applyProtection="0"/>
    <xf numFmtId="0" fontId="70" fillId="39" borderId="0" applyNumberFormat="0" applyBorder="0" applyAlignment="0" applyProtection="0"/>
    <xf numFmtId="0" fontId="70" fillId="42" borderId="0" applyNumberFormat="0" applyBorder="0" applyAlignment="0" applyProtection="0"/>
    <xf numFmtId="0" fontId="70" fillId="45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2" fillId="50" borderId="0" applyNumberFormat="0" applyBorder="0" applyAlignment="0" applyProtection="0"/>
    <xf numFmtId="0" fontId="72" fillId="51" borderId="0" applyNumberFormat="0" applyBorder="0" applyAlignment="0" applyProtection="0"/>
    <xf numFmtId="0" fontId="72" fillId="52" borderId="0" applyNumberFormat="0" applyBorder="0" applyAlignment="0" applyProtection="0"/>
    <xf numFmtId="0" fontId="72" fillId="47" borderId="0" applyNumberFormat="0" applyBorder="0" applyAlignment="0" applyProtection="0"/>
    <xf numFmtId="0" fontId="72" fillId="48" borderId="0" applyNumberFormat="0" applyBorder="0" applyAlignment="0" applyProtection="0"/>
    <xf numFmtId="0" fontId="72" fillId="53" borderId="0" applyNumberFormat="0" applyBorder="0" applyAlignment="0" applyProtection="0"/>
    <xf numFmtId="0" fontId="74" fillId="37" borderId="0" applyNumberFormat="0" applyBorder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0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0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0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177" fontId="77" fillId="54" borderId="27" applyNumberFormat="0" applyAlignment="0" applyProtection="0"/>
    <xf numFmtId="0" fontId="78" fillId="55" borderId="28" applyNumberFormat="0" applyAlignment="0" applyProtection="0"/>
    <xf numFmtId="170" fontId="70" fillId="0" borderId="0" applyFont="0" applyFill="0" applyBorder="0" applyAlignment="0" applyProtection="0"/>
    <xf numFmtId="0" fontId="82" fillId="38" borderId="0" applyNumberFormat="0" applyBorder="0" applyAlignment="0" applyProtection="0"/>
    <xf numFmtId="0" fontId="115" fillId="0" borderId="23">
      <alignment horizontal="left" vertical="center"/>
    </xf>
    <xf numFmtId="0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0" fontId="115" fillId="0" borderId="23">
      <alignment horizontal="left" vertical="center"/>
    </xf>
    <xf numFmtId="0" fontId="115" fillId="0" borderId="23">
      <alignment horizontal="left" vertical="center"/>
    </xf>
    <xf numFmtId="0" fontId="115" fillId="0" borderId="23">
      <alignment horizontal="left" vertical="center"/>
    </xf>
    <xf numFmtId="0" fontId="115" fillId="0" borderId="23">
      <alignment horizontal="left" vertical="center"/>
    </xf>
    <xf numFmtId="0" fontId="115" fillId="0" borderId="23">
      <alignment horizontal="left" vertical="center"/>
    </xf>
    <xf numFmtId="0" fontId="115" fillId="0" borderId="23">
      <alignment horizontal="left" vertical="center"/>
    </xf>
    <xf numFmtId="0" fontId="115" fillId="0" borderId="23">
      <alignment horizontal="left" vertical="center"/>
    </xf>
    <xf numFmtId="0" fontId="115" fillId="0" borderId="23">
      <alignment horizontal="left" vertical="center"/>
    </xf>
    <xf numFmtId="0" fontId="115" fillId="0" borderId="23">
      <alignment horizontal="left" vertical="center"/>
    </xf>
    <xf numFmtId="0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177" fontId="115" fillId="0" borderId="23">
      <alignment horizontal="left" vertical="center"/>
    </xf>
    <xf numFmtId="0" fontId="83" fillId="0" borderId="29" applyNumberFormat="0" applyFill="0" applyAlignment="0" applyProtection="0"/>
    <xf numFmtId="0" fontId="84" fillId="0" borderId="30" applyNumberFormat="0" applyFill="0" applyAlignment="0" applyProtection="0"/>
    <xf numFmtId="0" fontId="85" fillId="0" borderId="31" applyNumberFormat="0" applyFill="0" applyAlignment="0" applyProtection="0"/>
    <xf numFmtId="0" fontId="85" fillId="0" borderId="0" applyNumberFormat="0" applyFill="0" applyBorder="0" applyAlignment="0" applyProtection="0"/>
    <xf numFmtId="170" fontId="70" fillId="0" borderId="0" applyFont="0" applyFill="0" applyBorder="0" applyAlignment="0" applyProtection="0"/>
    <xf numFmtId="0" fontId="93" fillId="0" borderId="32" applyNumberFormat="0" applyFill="0" applyAlignment="0" applyProtection="0"/>
    <xf numFmtId="177" fontId="70" fillId="0" borderId="0"/>
    <xf numFmtId="177" fontId="70" fillId="0" borderId="0"/>
    <xf numFmtId="177" fontId="70" fillId="0" borderId="0"/>
    <xf numFmtId="177" fontId="70" fillId="0" borderId="0"/>
    <xf numFmtId="0" fontId="70" fillId="0" borderId="0"/>
    <xf numFmtId="0" fontId="69" fillId="0" borderId="0">
      <alignment vertical="center"/>
    </xf>
    <xf numFmtId="177" fontId="70" fillId="0" borderId="0"/>
    <xf numFmtId="177" fontId="70" fillId="0" borderId="0"/>
    <xf numFmtId="177" fontId="70" fillId="0" borderId="0"/>
    <xf numFmtId="177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0" fontId="70" fillId="56" borderId="33" applyNumberFormat="0" applyFont="0" applyAlignment="0" applyProtection="0"/>
    <xf numFmtId="9" fontId="69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18" fillId="0" borderId="0"/>
    <xf numFmtId="9" fontId="18" fillId="0" borderId="0" applyFont="0" applyFill="0" applyBorder="0" applyAlignment="0" applyProtection="0"/>
    <xf numFmtId="44" fontId="61" fillId="0" borderId="0" applyFont="0" applyFill="0" applyBorder="0" applyAlignment="0" applyProtection="0"/>
    <xf numFmtId="0" fontId="18" fillId="0" borderId="0"/>
    <xf numFmtId="0" fontId="69" fillId="0" borderId="0"/>
    <xf numFmtId="0" fontId="70" fillId="36" borderId="0" applyNumberFormat="0" applyBorder="0" applyAlignment="0" applyProtection="0"/>
    <xf numFmtId="0" fontId="70" fillId="37" borderId="0" applyNumberFormat="0" applyBorder="0" applyAlignment="0" applyProtection="0"/>
    <xf numFmtId="0" fontId="70" fillId="38" borderId="0" applyNumberFormat="0" applyBorder="0" applyAlignment="0" applyProtection="0"/>
    <xf numFmtId="0" fontId="70" fillId="39" borderId="0" applyNumberFormat="0" applyBorder="0" applyAlignment="0" applyProtection="0"/>
    <xf numFmtId="0" fontId="70" fillId="40" borderId="0" applyNumberFormat="0" applyBorder="0" applyAlignment="0" applyProtection="0"/>
    <xf numFmtId="0" fontId="70" fillId="41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1" fillId="0" borderId="0"/>
    <xf numFmtId="9" fontId="1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/>
    <xf numFmtId="0" fontId="2" fillId="0" borderId="0"/>
    <xf numFmtId="0" fontId="43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1" fillId="0" borderId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177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177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177" fontId="70" fillId="36" borderId="0" applyNumberFormat="0" applyBorder="0" applyAlignment="0" applyProtection="0"/>
    <xf numFmtId="0" fontId="70" fillId="36" borderId="0" applyNumberFormat="0" applyBorder="0" applyAlignment="0" applyProtection="0"/>
    <xf numFmtId="177" fontId="70" fillId="36" borderId="0" applyNumberFormat="0" applyBorder="0" applyAlignment="0" applyProtection="0"/>
    <xf numFmtId="0" fontId="70" fillId="36" borderId="0" applyNumberFormat="0" applyBorder="0" applyAlignment="0" applyProtection="0"/>
    <xf numFmtId="177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177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177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177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177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177" fontId="70" fillId="37" borderId="0" applyNumberFormat="0" applyBorder="0" applyAlignment="0" applyProtection="0"/>
    <xf numFmtId="0" fontId="70" fillId="37" borderId="0" applyNumberFormat="0" applyBorder="0" applyAlignment="0" applyProtection="0"/>
    <xf numFmtId="177" fontId="70" fillId="37" borderId="0" applyNumberFormat="0" applyBorder="0" applyAlignment="0" applyProtection="0"/>
    <xf numFmtId="0" fontId="70" fillId="37" borderId="0" applyNumberFormat="0" applyBorder="0" applyAlignment="0" applyProtection="0"/>
    <xf numFmtId="177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177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177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177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177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177" fontId="70" fillId="38" borderId="0" applyNumberFormat="0" applyBorder="0" applyAlignment="0" applyProtection="0"/>
    <xf numFmtId="0" fontId="70" fillId="38" borderId="0" applyNumberFormat="0" applyBorder="0" applyAlignment="0" applyProtection="0"/>
    <xf numFmtId="177" fontId="70" fillId="38" borderId="0" applyNumberFormat="0" applyBorder="0" applyAlignment="0" applyProtection="0"/>
    <xf numFmtId="0" fontId="70" fillId="38" borderId="0" applyNumberFormat="0" applyBorder="0" applyAlignment="0" applyProtection="0"/>
    <xf numFmtId="177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177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177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177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177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177" fontId="70" fillId="39" borderId="0" applyNumberFormat="0" applyBorder="0" applyAlignment="0" applyProtection="0"/>
    <xf numFmtId="0" fontId="70" fillId="39" borderId="0" applyNumberFormat="0" applyBorder="0" applyAlignment="0" applyProtection="0"/>
    <xf numFmtId="177" fontId="70" fillId="39" borderId="0" applyNumberFormat="0" applyBorder="0" applyAlignment="0" applyProtection="0"/>
    <xf numFmtId="0" fontId="70" fillId="39" borderId="0" applyNumberFormat="0" applyBorder="0" applyAlignment="0" applyProtection="0"/>
    <xf numFmtId="177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177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177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177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177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177" fontId="70" fillId="40" borderId="0" applyNumberFormat="0" applyBorder="0" applyAlignment="0" applyProtection="0"/>
    <xf numFmtId="0" fontId="70" fillId="40" borderId="0" applyNumberFormat="0" applyBorder="0" applyAlignment="0" applyProtection="0"/>
    <xf numFmtId="177" fontId="70" fillId="40" borderId="0" applyNumberFormat="0" applyBorder="0" applyAlignment="0" applyProtection="0"/>
    <xf numFmtId="0" fontId="70" fillId="40" borderId="0" applyNumberFormat="0" applyBorder="0" applyAlignment="0" applyProtection="0"/>
    <xf numFmtId="177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177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177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177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177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177" fontId="70" fillId="41" borderId="0" applyNumberFormat="0" applyBorder="0" applyAlignment="0" applyProtection="0"/>
    <xf numFmtId="0" fontId="70" fillId="41" borderId="0" applyNumberFormat="0" applyBorder="0" applyAlignment="0" applyProtection="0"/>
    <xf numFmtId="177" fontId="70" fillId="41" borderId="0" applyNumberFormat="0" applyBorder="0" applyAlignment="0" applyProtection="0"/>
    <xf numFmtId="0" fontId="70" fillId="41" borderId="0" applyNumberFormat="0" applyBorder="0" applyAlignment="0" applyProtection="0"/>
    <xf numFmtId="177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177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177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36" borderId="0" applyNumberFormat="0" applyBorder="0" applyAlignment="0" applyProtection="0"/>
    <xf numFmtId="0" fontId="70" fillId="37" borderId="0" applyNumberFormat="0" applyBorder="0" applyAlignment="0" applyProtection="0"/>
    <xf numFmtId="0" fontId="70" fillId="38" borderId="0" applyNumberFormat="0" applyBorder="0" applyAlignment="0" applyProtection="0"/>
    <xf numFmtId="0" fontId="70" fillId="39" borderId="0" applyNumberFormat="0" applyBorder="0" applyAlignment="0" applyProtection="0"/>
    <xf numFmtId="0" fontId="70" fillId="40" borderId="0" applyNumberFormat="0" applyBorder="0" applyAlignment="0" applyProtection="0"/>
    <xf numFmtId="0" fontId="70" fillId="41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177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177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177" fontId="70" fillId="42" borderId="0" applyNumberFormat="0" applyBorder="0" applyAlignment="0" applyProtection="0"/>
    <xf numFmtId="0" fontId="70" fillId="42" borderId="0" applyNumberFormat="0" applyBorder="0" applyAlignment="0" applyProtection="0"/>
    <xf numFmtId="177" fontId="70" fillId="42" borderId="0" applyNumberFormat="0" applyBorder="0" applyAlignment="0" applyProtection="0"/>
    <xf numFmtId="0" fontId="70" fillId="42" borderId="0" applyNumberFormat="0" applyBorder="0" applyAlignment="0" applyProtection="0"/>
    <xf numFmtId="177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177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177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177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177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177" fontId="70" fillId="43" borderId="0" applyNumberFormat="0" applyBorder="0" applyAlignment="0" applyProtection="0"/>
    <xf numFmtId="0" fontId="70" fillId="43" borderId="0" applyNumberFormat="0" applyBorder="0" applyAlignment="0" applyProtection="0"/>
    <xf numFmtId="177" fontId="70" fillId="43" borderId="0" applyNumberFormat="0" applyBorder="0" applyAlignment="0" applyProtection="0"/>
    <xf numFmtId="0" fontId="70" fillId="43" borderId="0" applyNumberFormat="0" applyBorder="0" applyAlignment="0" applyProtection="0"/>
    <xf numFmtId="177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177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177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177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177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177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177" fontId="70" fillId="44" borderId="0" applyNumberFormat="0" applyBorder="0" applyAlignment="0" applyProtection="0"/>
    <xf numFmtId="0" fontId="70" fillId="44" borderId="0" applyNumberFormat="0" applyBorder="0" applyAlignment="0" applyProtection="0"/>
    <xf numFmtId="177" fontId="70" fillId="44" borderId="0" applyNumberFormat="0" applyBorder="0" applyAlignment="0" applyProtection="0"/>
    <xf numFmtId="0" fontId="70" fillId="44" borderId="0" applyNumberFormat="0" applyBorder="0" applyAlignment="0" applyProtection="0"/>
    <xf numFmtId="177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177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177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177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177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177" fontId="70" fillId="39" borderId="0" applyNumberFormat="0" applyBorder="0" applyAlignment="0" applyProtection="0"/>
    <xf numFmtId="0" fontId="70" fillId="39" borderId="0" applyNumberFormat="0" applyBorder="0" applyAlignment="0" applyProtection="0"/>
    <xf numFmtId="177" fontId="70" fillId="39" borderId="0" applyNumberFormat="0" applyBorder="0" applyAlignment="0" applyProtection="0"/>
    <xf numFmtId="0" fontId="70" fillId="39" borderId="0" applyNumberFormat="0" applyBorder="0" applyAlignment="0" applyProtection="0"/>
    <xf numFmtId="177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177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177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177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177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177" fontId="70" fillId="42" borderId="0" applyNumberFormat="0" applyBorder="0" applyAlignment="0" applyProtection="0"/>
    <xf numFmtId="0" fontId="70" fillId="42" borderId="0" applyNumberFormat="0" applyBorder="0" applyAlignment="0" applyProtection="0"/>
    <xf numFmtId="177" fontId="70" fillId="42" borderId="0" applyNumberFormat="0" applyBorder="0" applyAlignment="0" applyProtection="0"/>
    <xf numFmtId="0" fontId="70" fillId="42" borderId="0" applyNumberFormat="0" applyBorder="0" applyAlignment="0" applyProtection="0"/>
    <xf numFmtId="177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177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177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177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177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177" fontId="70" fillId="45" borderId="0" applyNumberFormat="0" applyBorder="0" applyAlignment="0" applyProtection="0"/>
    <xf numFmtId="0" fontId="70" fillId="45" borderId="0" applyNumberFormat="0" applyBorder="0" applyAlignment="0" applyProtection="0"/>
    <xf numFmtId="177" fontId="70" fillId="45" borderId="0" applyNumberFormat="0" applyBorder="0" applyAlignment="0" applyProtection="0"/>
    <xf numFmtId="0" fontId="70" fillId="45" borderId="0" applyNumberFormat="0" applyBorder="0" applyAlignment="0" applyProtection="0"/>
    <xf numFmtId="177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177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177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2" borderId="0" applyNumberFormat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2" fillId="0" borderId="0"/>
    <xf numFmtId="0" fontId="18" fillId="0" borderId="0"/>
    <xf numFmtId="9" fontId="18" fillId="0" borderId="0" applyFont="0" applyFill="0" applyBorder="0" applyAlignment="0" applyProtection="0"/>
    <xf numFmtId="0" fontId="2" fillId="0" borderId="0"/>
    <xf numFmtId="170" fontId="2" fillId="0" borderId="0" applyFont="0" applyFill="0" applyBorder="0" applyAlignment="0" applyProtection="0"/>
    <xf numFmtId="0" fontId="1" fillId="0" borderId="0"/>
    <xf numFmtId="0" fontId="241" fillId="3" borderId="0" applyNumberFormat="0" applyBorder="0" applyAlignment="0" applyProtection="0"/>
    <xf numFmtId="0" fontId="242" fillId="6" borderId="8" applyNumberFormat="0" applyAlignment="0" applyProtection="0"/>
    <xf numFmtId="0" fontId="243" fillId="7" borderId="8" applyNumberFormat="0" applyAlignment="0" applyProtection="0"/>
    <xf numFmtId="0" fontId="21" fillId="0" borderId="13" applyNumberFormat="0" applyFill="0" applyAlignment="0" applyProtection="0"/>
    <xf numFmtId="0" fontId="2" fillId="0" borderId="0"/>
    <xf numFmtId="0" fontId="244" fillId="0" borderId="5" applyNumberFormat="0" applyFill="0" applyAlignment="0" applyProtection="0"/>
    <xf numFmtId="0" fontId="245" fillId="0" borderId="6" applyNumberFormat="0" applyFill="0" applyAlignment="0" applyProtection="0"/>
    <xf numFmtId="0" fontId="246" fillId="0" borderId="7" applyNumberFormat="0" applyFill="0" applyAlignment="0" applyProtection="0"/>
    <xf numFmtId="0" fontId="246" fillId="0" borderId="0" applyNumberFormat="0" applyFill="0" applyBorder="0" applyAlignment="0" applyProtection="0"/>
    <xf numFmtId="0" fontId="247" fillId="4" borderId="0" applyNumberFormat="0" applyBorder="0" applyAlignment="0" applyProtection="0"/>
    <xf numFmtId="0" fontId="248" fillId="5" borderId="0" applyNumberFormat="0" applyBorder="0" applyAlignment="0" applyProtection="0"/>
    <xf numFmtId="0" fontId="249" fillId="7" borderId="9" applyNumberFormat="0" applyAlignment="0" applyProtection="0"/>
    <xf numFmtId="0" fontId="250" fillId="0" borderId="10" applyNumberFormat="0" applyFill="0" applyAlignment="0" applyProtection="0"/>
    <xf numFmtId="0" fontId="240" fillId="8" borderId="11" applyNumberFormat="0" applyAlignment="0" applyProtection="0"/>
    <xf numFmtId="0" fontId="23" fillId="0" borderId="0" applyNumberFormat="0" applyFill="0" applyBorder="0" applyAlignment="0" applyProtection="0"/>
    <xf numFmtId="0" fontId="2" fillId="9" borderId="12" applyNumberFormat="0" applyFont="0" applyAlignment="0" applyProtection="0"/>
    <xf numFmtId="0" fontId="251" fillId="0" borderId="0" applyNumberFormat="0" applyFill="0" applyBorder="0" applyAlignment="0" applyProtection="0"/>
    <xf numFmtId="0" fontId="28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8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8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8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8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8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18" fillId="0" borderId="0"/>
    <xf numFmtId="272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3" fillId="0" borderId="0"/>
    <xf numFmtId="43" fontId="18" fillId="0" borderId="0" applyFont="0" applyFill="0" applyBorder="0" applyAlignment="0" applyProtection="0"/>
  </cellStyleXfs>
  <cellXfs count="346">
    <xf numFmtId="0" fontId="0" fillId="0" borderId="0" xfId="0"/>
    <xf numFmtId="0" fontId="21" fillId="0" borderId="0" xfId="0" applyFont="1"/>
    <xf numFmtId="0" fontId="22" fillId="0" borderId="0" xfId="0" applyFont="1"/>
    <xf numFmtId="3" fontId="23" fillId="0" borderId="0" xfId="0" applyNumberFormat="1" applyFont="1"/>
    <xf numFmtId="3" fontId="22" fillId="0" borderId="0" xfId="0" applyNumberFormat="1" applyFont="1"/>
    <xf numFmtId="0" fontId="24" fillId="0" borderId="0" xfId="0" applyFont="1" applyAlignment="1">
      <alignment vertical="center"/>
    </xf>
    <xf numFmtId="0" fontId="24" fillId="0" borderId="0" xfId="0" applyFont="1"/>
    <xf numFmtId="0" fontId="23" fillId="0" borderId="0" xfId="0" applyFont="1"/>
    <xf numFmtId="1" fontId="25" fillId="0" borderId="0" xfId="0" applyNumberFormat="1" applyFont="1"/>
    <xf numFmtId="0" fontId="21" fillId="0" borderId="0" xfId="0" applyFont="1" applyAlignment="1">
      <alignment horizontal="right"/>
    </xf>
    <xf numFmtId="0" fontId="22" fillId="0" borderId="0" xfId="0" applyFont="1" applyAlignment="1">
      <alignment horizontal="right"/>
    </xf>
    <xf numFmtId="0" fontId="22" fillId="0" borderId="0" xfId="0" applyFont="1" applyAlignment="1">
      <alignment horizontal="left"/>
    </xf>
    <xf numFmtId="1" fontId="26" fillId="0" borderId="0" xfId="0" applyNumberFormat="1" applyFont="1"/>
    <xf numFmtId="3" fontId="22" fillId="0" borderId="0" xfId="0" applyNumberFormat="1" applyFont="1" applyAlignment="1">
      <alignment horizontal="right"/>
    </xf>
    <xf numFmtId="0" fontId="22" fillId="0" borderId="0" xfId="0" applyFont="1" applyAlignment="1">
      <alignment horizontal="center"/>
    </xf>
    <xf numFmtId="0" fontId="21" fillId="0" borderId="1" xfId="0" applyFont="1" applyBorder="1"/>
    <xf numFmtId="0" fontId="22" fillId="0" borderId="1" xfId="0" applyFont="1" applyBorder="1" applyAlignment="1">
      <alignment horizontal="right"/>
    </xf>
    <xf numFmtId="0" fontId="22" fillId="0" borderId="1" xfId="0" applyFont="1" applyBorder="1"/>
    <xf numFmtId="0" fontId="27" fillId="0" borderId="0" xfId="0" applyFont="1"/>
    <xf numFmtId="3" fontId="28" fillId="0" borderId="0" xfId="0" applyNumberFormat="1" applyFont="1" applyAlignment="1">
      <alignment horizontal="right"/>
    </xf>
    <xf numFmtId="0" fontId="27" fillId="0" borderId="0" xfId="0" applyFont="1" applyAlignment="1">
      <alignment horizontal="right"/>
    </xf>
    <xf numFmtId="0" fontId="29" fillId="0" borderId="0" xfId="0" applyFont="1" applyAlignment="1">
      <alignment horizontal="right"/>
    </xf>
    <xf numFmtId="3" fontId="27" fillId="0" borderId="0" xfId="0" applyNumberFormat="1" applyFont="1" applyAlignment="1">
      <alignment horizontal="right"/>
    </xf>
    <xf numFmtId="0" fontId="29" fillId="0" borderId="0" xfId="0" applyFont="1"/>
    <xf numFmtId="0" fontId="27" fillId="0" borderId="0" xfId="0" applyFont="1" applyAlignment="1">
      <alignment horizontal="left"/>
    </xf>
    <xf numFmtId="3" fontId="27" fillId="0" borderId="1" xfId="0" applyNumberFormat="1" applyFont="1" applyBorder="1"/>
    <xf numFmtId="3" fontId="29" fillId="0" borderId="1" xfId="0" applyNumberFormat="1" applyFont="1" applyBorder="1"/>
    <xf numFmtId="166" fontId="27" fillId="0" borderId="0" xfId="0" applyNumberFormat="1" applyFont="1" applyAlignment="1">
      <alignment horizontal="right"/>
    </xf>
    <xf numFmtId="4" fontId="27" fillId="0" borderId="0" xfId="0" applyNumberFormat="1" applyFont="1" applyAlignment="1">
      <alignment horizontal="right"/>
    </xf>
    <xf numFmtId="0" fontId="27" fillId="0" borderId="1" xfId="0" applyFont="1" applyBorder="1"/>
    <xf numFmtId="0" fontId="27" fillId="0" borderId="1" xfId="0" quotePrefix="1" applyFont="1" applyBorder="1"/>
    <xf numFmtId="0" fontId="29" fillId="0" borderId="1" xfId="0" applyFont="1" applyBorder="1"/>
    <xf numFmtId="3" fontId="22" fillId="0" borderId="1" xfId="0" applyNumberFormat="1" applyFont="1" applyBorder="1"/>
    <xf numFmtId="164" fontId="22" fillId="0" borderId="1" xfId="0" applyNumberFormat="1" applyFont="1" applyBorder="1"/>
    <xf numFmtId="0" fontId="22" fillId="2" borderId="0" xfId="0" applyFont="1" applyFill="1"/>
    <xf numFmtId="0" fontId="22" fillId="2" borderId="0" xfId="0" applyFont="1" applyFill="1" applyAlignment="1">
      <alignment horizontal="right"/>
    </xf>
    <xf numFmtId="0" fontId="21" fillId="2" borderId="0" xfId="0" applyFont="1" applyFill="1" applyAlignment="1">
      <alignment horizontal="right"/>
    </xf>
    <xf numFmtId="3" fontId="22" fillId="2" borderId="1" xfId="0" applyNumberFormat="1" applyFont="1" applyFill="1" applyBorder="1"/>
    <xf numFmtId="0" fontId="22" fillId="2" borderId="1" xfId="0" applyFont="1" applyFill="1" applyBorder="1"/>
    <xf numFmtId="1" fontId="22" fillId="2" borderId="1" xfId="0" applyNumberFormat="1" applyFont="1" applyFill="1" applyBorder="1"/>
    <xf numFmtId="164" fontId="22" fillId="2" borderId="1" xfId="0" applyNumberFormat="1" applyFont="1" applyFill="1" applyBorder="1"/>
    <xf numFmtId="0" fontId="22" fillId="2" borderId="1" xfId="0" applyFont="1" applyFill="1" applyBorder="1" applyAlignment="1">
      <alignment horizontal="right"/>
    </xf>
    <xf numFmtId="164" fontId="22" fillId="2" borderId="1" xfId="0" applyNumberFormat="1" applyFont="1" applyFill="1" applyBorder="1" applyAlignment="1">
      <alignment horizontal="right"/>
    </xf>
    <xf numFmtId="0" fontId="29" fillId="2" borderId="1" xfId="0" applyFont="1" applyFill="1" applyBorder="1"/>
    <xf numFmtId="0" fontId="27" fillId="2" borderId="1" xfId="0" applyFont="1" applyFill="1" applyBorder="1"/>
    <xf numFmtId="0" fontId="27" fillId="2" borderId="0" xfId="0" applyFont="1" applyFill="1"/>
    <xf numFmtId="0" fontId="27" fillId="2" borderId="0" xfId="0" applyFont="1" applyFill="1" applyAlignment="1">
      <alignment horizontal="right"/>
    </xf>
    <xf numFmtId="0" fontId="29" fillId="2" borderId="0" xfId="0" applyFont="1" applyFill="1" applyAlignment="1">
      <alignment horizontal="right"/>
    </xf>
    <xf numFmtId="0" fontId="15" fillId="0" borderId="0" xfId="0" applyFont="1" applyAlignment="1">
      <alignment horizontal="right"/>
    </xf>
    <xf numFmtId="165" fontId="15" fillId="0" borderId="0" xfId="0" applyNumberFormat="1" applyFont="1" applyAlignment="1">
      <alignment horizontal="right"/>
    </xf>
    <xf numFmtId="167" fontId="22" fillId="2" borderId="1" xfId="2" applyNumberFormat="1" applyFont="1" applyFill="1" applyBorder="1"/>
    <xf numFmtId="1" fontId="30" fillId="0" borderId="0" xfId="0" applyNumberFormat="1" applyFont="1"/>
    <xf numFmtId="3" fontId="27" fillId="2" borderId="0" xfId="0" applyNumberFormat="1" applyFont="1" applyFill="1"/>
    <xf numFmtId="3" fontId="29" fillId="2" borderId="1" xfId="0" applyNumberFormat="1" applyFont="1" applyFill="1" applyBorder="1"/>
    <xf numFmtId="3" fontId="27" fillId="2" borderId="1" xfId="0" applyNumberFormat="1" applyFont="1" applyFill="1" applyBorder="1"/>
    <xf numFmtId="3" fontId="23" fillId="2" borderId="0" xfId="0" applyNumberFormat="1" applyFont="1" applyFill="1"/>
    <xf numFmtId="2" fontId="22" fillId="2" borderId="1" xfId="0" applyNumberFormat="1" applyFont="1" applyFill="1" applyBorder="1"/>
    <xf numFmtId="168" fontId="22" fillId="2" borderId="1" xfId="2" applyNumberFormat="1" applyFont="1" applyFill="1" applyBorder="1"/>
    <xf numFmtId="3" fontId="22" fillId="2" borderId="0" xfId="0" applyNumberFormat="1" applyFont="1" applyFill="1" applyAlignment="1">
      <alignment horizontal="right"/>
    </xf>
    <xf numFmtId="0" fontId="31" fillId="0" borderId="0" xfId="0" applyFont="1"/>
    <xf numFmtId="3" fontId="32" fillId="2" borderId="0" xfId="0" applyNumberFormat="1" applyFont="1" applyFill="1"/>
    <xf numFmtId="3" fontId="32" fillId="0" borderId="0" xfId="0" applyNumberFormat="1" applyFont="1"/>
    <xf numFmtId="3" fontId="33" fillId="0" borderId="0" xfId="0" applyNumberFormat="1" applyFont="1"/>
    <xf numFmtId="3" fontId="29" fillId="2" borderId="1" xfId="0" applyNumberFormat="1" applyFont="1" applyFill="1" applyBorder="1" applyAlignment="1">
      <alignment horizontal="right"/>
    </xf>
    <xf numFmtId="3" fontId="28" fillId="2" borderId="1" xfId="0" applyNumberFormat="1" applyFont="1" applyFill="1" applyBorder="1"/>
    <xf numFmtId="3" fontId="27" fillId="2" borderId="1" xfId="0" applyNumberFormat="1" applyFont="1" applyFill="1" applyBorder="1" applyAlignment="1">
      <alignment horizontal="right"/>
    </xf>
    <xf numFmtId="3" fontId="22" fillId="2" borderId="1" xfId="0" applyNumberFormat="1" applyFont="1" applyFill="1" applyBorder="1" applyAlignment="1">
      <alignment horizontal="right"/>
    </xf>
    <xf numFmtId="3" fontId="21" fillId="2" borderId="1" xfId="0" applyNumberFormat="1" applyFont="1" applyFill="1" applyBorder="1" applyAlignment="1">
      <alignment horizontal="right"/>
    </xf>
    <xf numFmtId="3" fontId="28" fillId="2" borderId="1" xfId="0" applyNumberFormat="1" applyFont="1" applyFill="1" applyBorder="1" applyAlignment="1">
      <alignment horizontal="right"/>
    </xf>
    <xf numFmtId="3" fontId="28" fillId="2" borderId="0" xfId="0" applyNumberFormat="1" applyFont="1" applyFill="1" applyAlignment="1">
      <alignment horizontal="right"/>
    </xf>
    <xf numFmtId="3" fontId="22" fillId="2" borderId="0" xfId="0" applyNumberFormat="1" applyFont="1" applyFill="1"/>
    <xf numFmtId="0" fontId="22" fillId="0" borderId="1" xfId="0" quotePrefix="1" applyFont="1" applyBorder="1"/>
    <xf numFmtId="16" fontId="22" fillId="0" borderId="0" xfId="0" applyNumberFormat="1" applyFont="1" applyAlignment="1">
      <alignment horizontal="right"/>
    </xf>
    <xf numFmtId="3" fontId="27" fillId="0" borderId="0" xfId="0" applyNumberFormat="1" applyFont="1"/>
    <xf numFmtId="3" fontId="21" fillId="2" borderId="1" xfId="0" applyNumberFormat="1" applyFont="1" applyFill="1" applyBorder="1"/>
    <xf numFmtId="3" fontId="21" fillId="0" borderId="1" xfId="0" applyNumberFormat="1" applyFont="1" applyBorder="1"/>
    <xf numFmtId="0" fontId="27" fillId="0" borderId="0" xfId="0" quotePrefix="1" applyFont="1" applyAlignment="1">
      <alignment horizontal="right"/>
    </xf>
    <xf numFmtId="3" fontId="29" fillId="2" borderId="0" xfId="0" applyNumberFormat="1" applyFont="1" applyFill="1" applyAlignment="1">
      <alignment horizontal="right"/>
    </xf>
    <xf numFmtId="3" fontId="28" fillId="2" borderId="0" xfId="0" applyNumberFormat="1" applyFont="1" applyFill="1"/>
    <xf numFmtId="3" fontId="21" fillId="2" borderId="0" xfId="0" applyNumberFormat="1" applyFont="1" applyFill="1" applyAlignment="1">
      <alignment horizontal="right"/>
    </xf>
    <xf numFmtId="3" fontId="27" fillId="2" borderId="0" xfId="0" applyNumberFormat="1" applyFont="1" applyFill="1" applyAlignment="1">
      <alignment horizontal="right"/>
    </xf>
    <xf numFmtId="1" fontId="30" fillId="2" borderId="0" xfId="0" applyNumberFormat="1" applyFont="1" applyFill="1"/>
    <xf numFmtId="0" fontId="21" fillId="2" borderId="0" xfId="0" applyFont="1" applyFill="1"/>
    <xf numFmtId="2" fontId="27" fillId="0" borderId="1" xfId="0" applyNumberFormat="1" applyFont="1" applyBorder="1"/>
    <xf numFmtId="2" fontId="27" fillId="0" borderId="0" xfId="0" applyNumberFormat="1" applyFont="1"/>
    <xf numFmtId="4" fontId="27" fillId="2" borderId="1" xfId="0" applyNumberFormat="1" applyFont="1" applyFill="1" applyBorder="1"/>
    <xf numFmtId="164" fontId="22" fillId="0" borderId="0" xfId="0" applyNumberFormat="1" applyFont="1"/>
    <xf numFmtId="164" fontId="22" fillId="2" borderId="0" xfId="0" applyNumberFormat="1" applyFont="1" applyFill="1"/>
    <xf numFmtId="164" fontId="22" fillId="2" borderId="0" xfId="0" applyNumberFormat="1" applyFont="1" applyFill="1" applyAlignment="1">
      <alignment horizontal="right"/>
    </xf>
    <xf numFmtId="4" fontId="27" fillId="0" borderId="1" xfId="0" applyNumberFormat="1" applyFont="1" applyBorder="1"/>
    <xf numFmtId="0" fontId="22" fillId="0" borderId="3" xfId="0" applyFont="1" applyBorder="1"/>
    <xf numFmtId="0" fontId="22" fillId="2" borderId="3" xfId="0" applyFont="1" applyFill="1" applyBorder="1"/>
    <xf numFmtId="4" fontId="22" fillId="2" borderId="0" xfId="0" applyNumberFormat="1" applyFont="1" applyFill="1"/>
    <xf numFmtId="168" fontId="22" fillId="2" borderId="0" xfId="0" applyNumberFormat="1" applyFont="1" applyFill="1"/>
    <xf numFmtId="0" fontId="22" fillId="2" borderId="0" xfId="0" applyFont="1" applyFill="1" applyAlignment="1">
      <alignment wrapText="1"/>
    </xf>
    <xf numFmtId="0" fontId="22" fillId="2" borderId="0" xfId="0" applyFont="1" applyFill="1" applyAlignment="1">
      <alignment horizontal="right" wrapText="1"/>
    </xf>
    <xf numFmtId="49" fontId="22" fillId="2" borderId="0" xfId="0" applyNumberFormat="1" applyFont="1" applyFill="1"/>
    <xf numFmtId="49" fontId="22" fillId="2" borderId="1" xfId="0" applyNumberFormat="1" applyFont="1" applyFill="1" applyBorder="1"/>
    <xf numFmtId="49" fontId="21" fillId="2" borderId="1" xfId="0" applyNumberFormat="1" applyFont="1" applyFill="1" applyBorder="1"/>
    <xf numFmtId="0" fontId="22" fillId="2" borderId="0" xfId="5" applyFont="1" applyFill="1"/>
    <xf numFmtId="0" fontId="22" fillId="2" borderId="0" xfId="5" applyFont="1" applyFill="1" applyAlignment="1">
      <alignment horizontal="center"/>
    </xf>
    <xf numFmtId="0" fontId="34" fillId="2" borderId="0" xfId="5" applyFont="1" applyFill="1"/>
    <xf numFmtId="0" fontId="21" fillId="2" borderId="0" xfId="5" applyFont="1" applyFill="1" applyAlignment="1">
      <alignment horizontal="right"/>
    </xf>
    <xf numFmtId="3" fontId="21" fillId="2" borderId="0" xfId="5" applyNumberFormat="1" applyFont="1" applyFill="1"/>
    <xf numFmtId="3" fontId="22" fillId="2" borderId="0" xfId="5" applyNumberFormat="1" applyFont="1" applyFill="1"/>
    <xf numFmtId="0" fontId="22" fillId="2" borderId="4" xfId="0" applyFont="1" applyFill="1" applyBorder="1"/>
    <xf numFmtId="0" fontId="22" fillId="2" borderId="4" xfId="5" applyFont="1" applyFill="1" applyBorder="1"/>
    <xf numFmtId="0" fontId="21" fillId="2" borderId="4" xfId="5" applyFont="1" applyFill="1" applyBorder="1"/>
    <xf numFmtId="3" fontId="22" fillId="0" borderId="1" xfId="0" applyNumberFormat="1" applyFont="1" applyBorder="1" applyAlignment="1">
      <alignment horizontal="right"/>
    </xf>
    <xf numFmtId="3" fontId="27" fillId="0" borderId="1" xfId="0" applyNumberFormat="1" applyFont="1" applyBorder="1" applyAlignment="1">
      <alignment horizontal="right"/>
    </xf>
    <xf numFmtId="3" fontId="21" fillId="0" borderId="1" xfId="0" applyNumberFormat="1" applyFont="1" applyBorder="1" applyAlignment="1">
      <alignment horizontal="right"/>
    </xf>
    <xf numFmtId="3" fontId="21" fillId="0" borderId="0" xfId="0" applyNumberFormat="1" applyFont="1" applyAlignment="1">
      <alignment horizontal="right"/>
    </xf>
    <xf numFmtId="0" fontId="22" fillId="2" borderId="0" xfId="0" applyFont="1" applyFill="1" applyAlignment="1">
      <alignment horizontal="center"/>
    </xf>
    <xf numFmtId="0" fontId="35" fillId="2" borderId="0" xfId="5" applyFont="1" applyFill="1"/>
    <xf numFmtId="1" fontId="26" fillId="2" borderId="0" xfId="0" applyNumberFormat="1" applyFont="1" applyFill="1"/>
    <xf numFmtId="3" fontId="28" fillId="0" borderId="1" xfId="0" applyNumberFormat="1" applyFont="1" applyBorder="1" applyAlignment="1">
      <alignment horizontal="right"/>
    </xf>
    <xf numFmtId="0" fontId="36" fillId="0" borderId="0" xfId="0" applyFont="1"/>
    <xf numFmtId="0" fontId="29" fillId="2" borderId="0" xfId="5" applyFont="1" applyFill="1" applyAlignment="1">
      <alignment horizontal="right"/>
    </xf>
    <xf numFmtId="3" fontId="12" fillId="0" borderId="1" xfId="0" applyNumberFormat="1" applyFont="1" applyBorder="1" applyAlignment="1">
      <alignment horizontal="right"/>
    </xf>
    <xf numFmtId="3" fontId="12" fillId="2" borderId="0" xfId="0" applyNumberFormat="1" applyFont="1" applyFill="1" applyAlignment="1">
      <alignment horizontal="right"/>
    </xf>
    <xf numFmtId="0" fontId="12" fillId="0" borderId="1" xfId="0" applyFont="1" applyBorder="1" applyAlignment="1">
      <alignment horizontal="right"/>
    </xf>
    <xf numFmtId="0" fontId="11" fillId="2" borderId="0" xfId="0" applyFont="1" applyFill="1"/>
    <xf numFmtId="3" fontId="23" fillId="0" borderId="1" xfId="0" applyNumberFormat="1" applyFont="1" applyBorder="1"/>
    <xf numFmtId="0" fontId="11" fillId="0" borderId="0" xfId="0" quotePrefix="1" applyFont="1" applyAlignment="1">
      <alignment horizontal="right"/>
    </xf>
    <xf numFmtId="3" fontId="10" fillId="2" borderId="1" xfId="0" applyNumberFormat="1" applyFont="1" applyFill="1" applyBorder="1" applyAlignment="1">
      <alignment horizontal="right" wrapText="1"/>
    </xf>
    <xf numFmtId="0" fontId="10" fillId="0" borderId="1" xfId="0" applyFont="1" applyBorder="1"/>
    <xf numFmtId="0" fontId="10" fillId="2" borderId="0" xfId="0" applyFont="1" applyFill="1"/>
    <xf numFmtId="0" fontId="10" fillId="2" borderId="2" xfId="0" applyFont="1" applyFill="1" applyBorder="1" applyAlignment="1">
      <alignment wrapText="1"/>
    </xf>
    <xf numFmtId="49" fontId="10" fillId="2" borderId="2" xfId="0" applyNumberFormat="1" applyFont="1" applyFill="1" applyBorder="1" applyAlignment="1">
      <alignment horizontal="left" wrapText="1"/>
    </xf>
    <xf numFmtId="0" fontId="10" fillId="0" borderId="0" xfId="0" applyFont="1" applyAlignment="1">
      <alignment horizontal="right"/>
    </xf>
    <xf numFmtId="0" fontId="10" fillId="2" borderId="0" xfId="0" applyFont="1" applyFill="1" applyAlignment="1">
      <alignment horizontal="right"/>
    </xf>
    <xf numFmtId="0" fontId="10" fillId="0" borderId="1" xfId="0" quotePrefix="1" applyFont="1" applyBorder="1"/>
    <xf numFmtId="0" fontId="10" fillId="0" borderId="2" xfId="0" applyFont="1" applyBorder="1" applyAlignment="1">
      <alignment horizontal="right"/>
    </xf>
    <xf numFmtId="16" fontId="10" fillId="0" borderId="0" xfId="0" quotePrefix="1" applyNumberFormat="1" applyFont="1" applyAlignment="1">
      <alignment horizontal="right"/>
    </xf>
    <xf numFmtId="0" fontId="21" fillId="2" borderId="0" xfId="5" applyFont="1" applyFill="1" applyAlignment="1">
      <alignment horizontal="center"/>
    </xf>
    <xf numFmtId="0" fontId="9" fillId="0" borderId="1" xfId="0" applyFont="1" applyBorder="1"/>
    <xf numFmtId="3" fontId="9" fillId="0" borderId="1" xfId="0" applyNumberFormat="1" applyFont="1" applyBorder="1"/>
    <xf numFmtId="164" fontId="9" fillId="0" borderId="1" xfId="0" applyNumberFormat="1" applyFont="1" applyBorder="1"/>
    <xf numFmtId="0" fontId="9" fillId="0" borderId="1" xfId="0" applyFont="1" applyBorder="1" applyAlignment="1">
      <alignment horizontal="right"/>
    </xf>
    <xf numFmtId="168" fontId="27" fillId="0" borderId="1" xfId="0" applyNumberFormat="1" applyFont="1" applyBorder="1"/>
    <xf numFmtId="168" fontId="9" fillId="0" borderId="1" xfId="0" applyNumberFormat="1" applyFont="1" applyBorder="1"/>
    <xf numFmtId="0" fontId="9" fillId="2" borderId="1" xfId="0" applyFont="1" applyFill="1" applyBorder="1" applyAlignment="1">
      <alignment horizontal="right"/>
    </xf>
    <xf numFmtId="164" fontId="27" fillId="0" borderId="1" xfId="0" applyNumberFormat="1" applyFont="1" applyBorder="1"/>
    <xf numFmtId="1" fontId="27" fillId="0" borderId="1" xfId="0" applyNumberFormat="1" applyFont="1" applyBorder="1"/>
    <xf numFmtId="1" fontId="9" fillId="0" borderId="1" xfId="0" applyNumberFormat="1" applyFont="1" applyBorder="1"/>
    <xf numFmtId="2" fontId="9" fillId="0" borderId="1" xfId="0" applyNumberFormat="1" applyFont="1" applyBorder="1"/>
    <xf numFmtId="0" fontId="27" fillId="0" borderId="1" xfId="0" applyFont="1" applyBorder="1" applyAlignment="1">
      <alignment horizontal="right"/>
    </xf>
    <xf numFmtId="0" fontId="27" fillId="0" borderId="3" xfId="0" applyFont="1" applyBorder="1"/>
    <xf numFmtId="3" fontId="29" fillId="0" borderId="1" xfId="0" applyNumberFormat="1" applyFont="1" applyBorder="1" applyAlignment="1">
      <alignment horizontal="right"/>
    </xf>
    <xf numFmtId="3" fontId="28" fillId="0" borderId="1" xfId="0" applyNumberFormat="1" applyFont="1" applyBorder="1"/>
    <xf numFmtId="3" fontId="9" fillId="0" borderId="1" xfId="0" applyNumberFormat="1" applyFont="1" applyBorder="1" applyAlignment="1">
      <alignment horizontal="right"/>
    </xf>
    <xf numFmtId="0" fontId="39" fillId="0" borderId="0" xfId="0" applyFont="1"/>
    <xf numFmtId="0" fontId="29" fillId="2" borderId="0" xfId="5" applyFont="1" applyFill="1" applyAlignment="1">
      <alignment horizontal="right" wrapText="1"/>
    </xf>
    <xf numFmtId="0" fontId="9" fillId="2" borderId="4" xfId="5" applyFont="1" applyFill="1" applyBorder="1"/>
    <xf numFmtId="0" fontId="40" fillId="0" borderId="0" xfId="0" applyFont="1"/>
    <xf numFmtId="0" fontId="27" fillId="0" borderId="0" xfId="0" applyFont="1" applyAlignment="1">
      <alignment horizontal="center"/>
    </xf>
    <xf numFmtId="0" fontId="27" fillId="2" borderId="1" xfId="0" applyFont="1" applyFill="1" applyBorder="1" applyAlignment="1">
      <alignment horizontal="right"/>
    </xf>
    <xf numFmtId="164" fontId="22" fillId="0" borderId="1" xfId="0" applyNumberFormat="1" applyFont="1" applyBorder="1" applyAlignment="1">
      <alignment horizontal="right"/>
    </xf>
    <xf numFmtId="0" fontId="7" fillId="0" borderId="0" xfId="0" applyFont="1"/>
    <xf numFmtId="3" fontId="29" fillId="2" borderId="4" xfId="5" applyNumberFormat="1" applyFont="1" applyFill="1" applyBorder="1" applyAlignment="1">
      <alignment horizontal="right"/>
    </xf>
    <xf numFmtId="0" fontId="27" fillId="2" borderId="4" xfId="0" applyFont="1" applyFill="1" applyBorder="1" applyAlignment="1">
      <alignment horizontal="right"/>
    </xf>
    <xf numFmtId="3" fontId="27" fillId="2" borderId="4" xfId="5" applyNumberFormat="1" applyFont="1" applyFill="1" applyBorder="1" applyAlignment="1">
      <alignment horizontal="right"/>
    </xf>
    <xf numFmtId="0" fontId="0" fillId="2" borderId="0" xfId="0" applyFill="1"/>
    <xf numFmtId="14" fontId="21" fillId="2" borderId="4" xfId="5" applyNumberFormat="1" applyFont="1" applyFill="1" applyBorder="1" applyAlignment="1">
      <alignment horizontal="right"/>
    </xf>
    <xf numFmtId="3" fontId="21" fillId="2" borderId="4" xfId="5" applyNumberFormat="1" applyFont="1" applyFill="1" applyBorder="1" applyAlignment="1">
      <alignment horizontal="right"/>
    </xf>
    <xf numFmtId="0" fontId="22" fillId="2" borderId="4" xfId="0" applyFont="1" applyFill="1" applyBorder="1" applyAlignment="1">
      <alignment horizontal="right"/>
    </xf>
    <xf numFmtId="0" fontId="22" fillId="2" borderId="4" xfId="5" applyFont="1" applyFill="1" applyBorder="1" applyAlignment="1">
      <alignment horizontal="right"/>
    </xf>
    <xf numFmtId="3" fontId="22" fillId="2" borderId="4" xfId="5" applyNumberFormat="1" applyFont="1" applyFill="1" applyBorder="1" applyAlignment="1">
      <alignment horizontal="right"/>
    </xf>
    <xf numFmtId="3" fontId="21" fillId="0" borderId="4" xfId="5" applyNumberFormat="1" applyFont="1" applyBorder="1" applyAlignment="1">
      <alignment horizontal="right"/>
    </xf>
    <xf numFmtId="3" fontId="22" fillId="2" borderId="4" xfId="0" applyNumberFormat="1" applyFont="1" applyFill="1" applyBorder="1" applyAlignment="1">
      <alignment horizontal="right"/>
    </xf>
    <xf numFmtId="14" fontId="22" fillId="2" borderId="4" xfId="5" applyNumberFormat="1" applyFont="1" applyFill="1" applyBorder="1" applyAlignment="1">
      <alignment horizontal="right"/>
    </xf>
    <xf numFmtId="14" fontId="23" fillId="2" borderId="4" xfId="5" applyNumberFormat="1" applyFont="1" applyFill="1" applyBorder="1" applyAlignment="1">
      <alignment horizontal="right"/>
    </xf>
    <xf numFmtId="3" fontId="23" fillId="2" borderId="4" xfId="5" applyNumberFormat="1" applyFont="1" applyFill="1" applyBorder="1" applyAlignment="1">
      <alignment horizontal="right"/>
    </xf>
    <xf numFmtId="0" fontId="28" fillId="2" borderId="0" xfId="0" applyFont="1" applyFill="1"/>
    <xf numFmtId="0" fontId="28" fillId="2" borderId="0" xfId="0" applyFont="1" applyFill="1" applyAlignment="1">
      <alignment horizontal="center"/>
    </xf>
    <xf numFmtId="166" fontId="14" fillId="2" borderId="0" xfId="0" applyNumberFormat="1" applyFont="1" applyFill="1"/>
    <xf numFmtId="3" fontId="28" fillId="2" borderId="0" xfId="0" applyNumberFormat="1" applyFont="1" applyFill="1" applyAlignment="1">
      <alignment horizontal="center"/>
    </xf>
    <xf numFmtId="0" fontId="13" fillId="2" borderId="0" xfId="0" applyFont="1" applyFill="1" applyAlignment="1">
      <alignment horizontal="right"/>
    </xf>
    <xf numFmtId="0" fontId="29" fillId="2" borderId="0" xfId="0" applyFont="1" applyFill="1"/>
    <xf numFmtId="0" fontId="29" fillId="2" borderId="0" xfId="0" quotePrefix="1" applyFont="1" applyFill="1" applyAlignment="1">
      <alignment horizontal="right"/>
    </xf>
    <xf numFmtId="0" fontId="34" fillId="2" borderId="0" xfId="0" applyFont="1" applyFill="1"/>
    <xf numFmtId="0" fontId="41" fillId="2" borderId="0" xfId="0" applyFont="1" applyFill="1" applyAlignment="1">
      <alignment horizontal="right"/>
    </xf>
    <xf numFmtId="0" fontId="8" fillId="2" borderId="0" xfId="0" applyFont="1" applyFill="1"/>
    <xf numFmtId="3" fontId="8" fillId="2" borderId="0" xfId="0" applyNumberFormat="1" applyFont="1" applyFill="1" applyAlignment="1">
      <alignment horizontal="right"/>
    </xf>
    <xf numFmtId="0" fontId="8" fillId="2" borderId="0" xfId="0" applyFont="1" applyFill="1" applyAlignment="1">
      <alignment horizontal="right"/>
    </xf>
    <xf numFmtId="3" fontId="8" fillId="2" borderId="0" xfId="0" applyNumberFormat="1" applyFont="1" applyFill="1"/>
    <xf numFmtId="3" fontId="21" fillId="2" borderId="0" xfId="0" applyNumberFormat="1" applyFont="1" applyFill="1"/>
    <xf numFmtId="3" fontId="42" fillId="2" borderId="0" xfId="0" applyNumberFormat="1" applyFont="1" applyFill="1"/>
    <xf numFmtId="3" fontId="7" fillId="0" borderId="0" xfId="0" applyNumberFormat="1" applyFont="1" applyAlignment="1">
      <alignment horizontal="right"/>
    </xf>
    <xf numFmtId="3" fontId="7" fillId="0" borderId="0" xfId="0" applyNumberFormat="1" applyFont="1"/>
    <xf numFmtId="4" fontId="7" fillId="2" borderId="1" xfId="0" applyNumberFormat="1" applyFont="1" applyFill="1" applyBorder="1" applyAlignment="1">
      <alignment horizontal="right" wrapText="1"/>
    </xf>
    <xf numFmtId="166" fontId="27" fillId="2" borderId="0" xfId="0" applyNumberFormat="1" applyFont="1" applyFill="1"/>
    <xf numFmtId="0" fontId="27" fillId="2" borderId="3" xfId="0" applyFont="1" applyFill="1" applyBorder="1"/>
    <xf numFmtId="3" fontId="27" fillId="2" borderId="3" xfId="0" applyNumberFormat="1" applyFont="1" applyFill="1" applyBorder="1"/>
    <xf numFmtId="3" fontId="22" fillId="2" borderId="3" xfId="0" applyNumberFormat="1" applyFont="1" applyFill="1" applyBorder="1"/>
    <xf numFmtId="165" fontId="43" fillId="0" borderId="0" xfId="0" applyNumberFormat="1" applyFont="1" applyAlignment="1">
      <alignment horizontal="right"/>
    </xf>
    <xf numFmtId="1" fontId="45" fillId="0" borderId="0" xfId="0" applyNumberFormat="1" applyFont="1"/>
    <xf numFmtId="0" fontId="27" fillId="0" borderId="0" xfId="0" applyFont="1" applyAlignment="1">
      <alignment vertical="center"/>
    </xf>
    <xf numFmtId="3" fontId="6" fillId="0" borderId="1" xfId="0" applyNumberFormat="1" applyFont="1" applyBorder="1"/>
    <xf numFmtId="3" fontId="27" fillId="0" borderId="2" xfId="0" applyNumberFormat="1" applyFont="1" applyBorder="1"/>
    <xf numFmtId="3" fontId="5" fillId="2" borderId="1" xfId="0" applyNumberFormat="1" applyFont="1" applyFill="1" applyBorder="1" applyAlignment="1">
      <alignment horizontal="right" wrapText="1"/>
    </xf>
    <xf numFmtId="0" fontId="4" fillId="0" borderId="1" xfId="0" applyFont="1" applyBorder="1"/>
    <xf numFmtId="3" fontId="4" fillId="0" borderId="1" xfId="0" applyNumberFormat="1" applyFont="1" applyBorder="1"/>
    <xf numFmtId="0" fontId="10" fillId="2" borderId="2" xfId="0" applyFont="1" applyFill="1" applyBorder="1" applyAlignment="1">
      <alignment horizontal="right"/>
    </xf>
    <xf numFmtId="49" fontId="10" fillId="2" borderId="0" xfId="0" applyNumberFormat="1" applyFont="1" applyFill="1" applyAlignment="1">
      <alignment horizontal="left" wrapText="1"/>
    </xf>
    <xf numFmtId="0" fontId="10" fillId="2" borderId="0" xfId="0" applyFont="1" applyFill="1" applyAlignment="1">
      <alignment horizontal="right" wrapText="1"/>
    </xf>
    <xf numFmtId="0" fontId="3" fillId="2" borderId="0" xfId="0" applyFont="1" applyFill="1"/>
    <xf numFmtId="0" fontId="3" fillId="0" borderId="1" xfId="0" applyFont="1" applyBorder="1"/>
    <xf numFmtId="0" fontId="3" fillId="0" borderId="1" xfId="0" quotePrefix="1" applyFont="1" applyBorder="1"/>
    <xf numFmtId="0" fontId="8" fillId="0" borderId="0" xfId="0" applyFont="1" applyAlignment="1">
      <alignment horizontal="right"/>
    </xf>
    <xf numFmtId="0" fontId="8" fillId="0" borderId="0" xfId="0" applyFont="1"/>
    <xf numFmtId="3" fontId="8" fillId="0" borderId="0" xfId="0" applyNumberFormat="1" applyFont="1"/>
    <xf numFmtId="0" fontId="27" fillId="0" borderId="1" xfId="0" quotePrefix="1" applyFont="1" applyBorder="1" applyAlignment="1">
      <alignment horizontal="right"/>
    </xf>
    <xf numFmtId="0" fontId="2" fillId="0" borderId="0" xfId="0" applyFont="1" applyAlignment="1">
      <alignment horizontal="right"/>
    </xf>
    <xf numFmtId="16" fontId="2" fillId="0" borderId="0" xfId="0" quotePrefix="1" applyNumberFormat="1" applyFont="1" applyAlignment="1">
      <alignment horizontal="right"/>
    </xf>
    <xf numFmtId="0" fontId="2" fillId="0" borderId="0" xfId="0" applyFont="1"/>
    <xf numFmtId="1" fontId="30" fillId="2" borderId="0" xfId="0" applyNumberFormat="1" applyFont="1" applyFill="1" applyAlignment="1">
      <alignment horizontal="right"/>
    </xf>
    <xf numFmtId="0" fontId="6" fillId="0" borderId="0" xfId="0" applyFont="1" applyAlignment="1">
      <alignment horizontal="right"/>
    </xf>
    <xf numFmtId="168" fontId="29" fillId="0" borderId="1" xfId="0" applyNumberFormat="1" applyFont="1" applyBorder="1"/>
    <xf numFmtId="0" fontId="2" fillId="2" borderId="0" xfId="0" applyFont="1" applyFill="1"/>
    <xf numFmtId="1" fontId="2" fillId="0" borderId="1" xfId="2" applyNumberFormat="1" applyFont="1" applyFill="1" applyBorder="1" applyAlignment="1">
      <alignment horizontal="right"/>
    </xf>
    <xf numFmtId="0" fontId="23" fillId="2" borderId="0" xfId="0" applyFont="1" applyFill="1" applyAlignment="1">
      <alignment horizontal="right"/>
    </xf>
    <xf numFmtId="0" fontId="29" fillId="0" borderId="1" xfId="0" applyFont="1" applyBorder="1" applyAlignment="1">
      <alignment horizontal="right"/>
    </xf>
    <xf numFmtId="2" fontId="27" fillId="0" borderId="1" xfId="0" applyNumberFormat="1" applyFont="1" applyBorder="1" applyAlignment="1">
      <alignment horizontal="right"/>
    </xf>
    <xf numFmtId="0" fontId="2" fillId="0" borderId="1" xfId="0" applyFont="1" applyBorder="1"/>
    <xf numFmtId="3" fontId="2" fillId="0" borderId="1" xfId="0" applyNumberFormat="1" applyFont="1" applyBorder="1"/>
    <xf numFmtId="4" fontId="27" fillId="0" borderId="2" xfId="0" applyNumberFormat="1" applyFont="1" applyBorder="1"/>
    <xf numFmtId="1" fontId="27" fillId="0" borderId="1" xfId="2" applyNumberFormat="1" applyFont="1" applyFill="1" applyBorder="1"/>
    <xf numFmtId="3" fontId="21" fillId="0" borderId="0" xfId="0" applyNumberFormat="1" applyFont="1"/>
    <xf numFmtId="3" fontId="29" fillId="0" borderId="0" xfId="0" applyNumberFormat="1" applyFont="1"/>
    <xf numFmtId="4" fontId="29" fillId="0" borderId="2" xfId="0" applyNumberFormat="1" applyFont="1" applyBorder="1"/>
    <xf numFmtId="1" fontId="29" fillId="0" borderId="1" xfId="2" applyNumberFormat="1" applyFont="1" applyFill="1" applyBorder="1"/>
    <xf numFmtId="2" fontId="21" fillId="0" borderId="0" xfId="35" applyNumberFormat="1" applyFont="1" applyAlignment="1">
      <alignment horizontal="right"/>
    </xf>
    <xf numFmtId="4" fontId="29" fillId="0" borderId="1" xfId="0" applyNumberFormat="1" applyFont="1" applyBorder="1"/>
    <xf numFmtId="1" fontId="2" fillId="0" borderId="1" xfId="2" applyNumberFormat="1" applyFont="1" applyFill="1" applyBorder="1"/>
    <xf numFmtId="0" fontId="27" fillId="0" borderId="1" xfId="0" quotePrefix="1" applyFont="1" applyBorder="1" applyAlignment="1">
      <alignment horizontal="left" indent="5"/>
    </xf>
    <xf numFmtId="0" fontId="27" fillId="0" borderId="1" xfId="0" applyFont="1" applyBorder="1" applyAlignment="1">
      <alignment wrapText="1"/>
    </xf>
    <xf numFmtId="0" fontId="2" fillId="2" borderId="0" xfId="0" applyFont="1" applyFill="1" applyAlignment="1">
      <alignment horizontal="right"/>
    </xf>
    <xf numFmtId="0" fontId="44" fillId="2" borderId="1" xfId="0" applyFont="1" applyFill="1" applyBorder="1"/>
    <xf numFmtId="0" fontId="43" fillId="2" borderId="1" xfId="0" applyFont="1" applyFill="1" applyBorder="1"/>
    <xf numFmtId="0" fontId="44" fillId="2" borderId="1" xfId="0" applyFont="1" applyFill="1" applyBorder="1" applyAlignment="1">
      <alignment wrapText="1"/>
    </xf>
    <xf numFmtId="0" fontId="13" fillId="2" borderId="1" xfId="0" applyFont="1" applyFill="1" applyBorder="1"/>
    <xf numFmtId="0" fontId="44" fillId="2" borderId="0" xfId="0" applyFont="1" applyFill="1" applyAlignment="1">
      <alignment wrapText="1"/>
    </xf>
    <xf numFmtId="0" fontId="43" fillId="2" borderId="0" xfId="0" applyFont="1" applyFill="1" applyAlignment="1">
      <alignment wrapText="1"/>
    </xf>
    <xf numFmtId="3" fontId="2" fillId="0" borderId="1" xfId="0" applyNumberFormat="1" applyFont="1" applyBorder="1" applyAlignment="1">
      <alignment horizontal="left" indent="5"/>
    </xf>
    <xf numFmtId="3" fontId="2" fillId="2" borderId="1" xfId="0" applyNumberFormat="1" applyFont="1" applyFill="1" applyBorder="1" applyAlignment="1">
      <alignment horizontal="right"/>
    </xf>
    <xf numFmtId="3" fontId="10" fillId="2" borderId="2" xfId="0" applyNumberFormat="1" applyFont="1" applyFill="1" applyBorder="1" applyAlignment="1">
      <alignment horizontal="right" wrapText="1"/>
    </xf>
    <xf numFmtId="3" fontId="22" fillId="2" borderId="2" xfId="0" applyNumberFormat="1" applyFont="1" applyFill="1" applyBorder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3" fontId="5" fillId="2" borderId="2" xfId="0" applyNumberFormat="1" applyFont="1" applyFill="1" applyBorder="1" applyAlignment="1">
      <alignment horizontal="right" wrapText="1"/>
    </xf>
    <xf numFmtId="0" fontId="23" fillId="2" borderId="0" xfId="0" applyFont="1" applyFill="1"/>
    <xf numFmtId="0" fontId="252" fillId="2" borderId="0" xfId="0" applyFont="1" applyFill="1"/>
    <xf numFmtId="3" fontId="2" fillId="0" borderId="1" xfId="0" applyNumberFormat="1" applyFont="1" applyBorder="1" applyAlignment="1">
      <alignment horizontal="right"/>
    </xf>
    <xf numFmtId="273" fontId="27" fillId="0" borderId="1" xfId="53283" applyNumberFormat="1" applyFont="1" applyBorder="1"/>
    <xf numFmtId="1" fontId="27" fillId="0" borderId="1" xfId="0" applyNumberFormat="1" applyFont="1" applyBorder="1" applyAlignment="1">
      <alignment horizontal="right"/>
    </xf>
    <xf numFmtId="1" fontId="27" fillId="0" borderId="0" xfId="0" applyNumberFormat="1" applyFont="1"/>
    <xf numFmtId="1" fontId="29" fillId="0" borderId="1" xfId="0" applyNumberFormat="1" applyFont="1" applyBorder="1" applyAlignment="1">
      <alignment horizontal="right"/>
    </xf>
    <xf numFmtId="0" fontId="27" fillId="0" borderId="0" xfId="0" quotePrefix="1" applyFont="1"/>
    <xf numFmtId="10" fontId="2" fillId="0" borderId="1" xfId="2" applyNumberFormat="1" applyFont="1" applyFill="1" applyBorder="1"/>
    <xf numFmtId="10" fontId="21" fillId="0" borderId="1" xfId="2" applyNumberFormat="1" applyFont="1" applyFill="1" applyBorder="1"/>
    <xf numFmtId="10" fontId="4" fillId="0" borderId="1" xfId="2" applyNumberFormat="1" applyFont="1" applyFill="1" applyBorder="1"/>
    <xf numFmtId="0" fontId="29" fillId="0" borderId="1" xfId="0" quotePrefix="1" applyFont="1" applyBorder="1"/>
    <xf numFmtId="16" fontId="27" fillId="0" borderId="0" xfId="0" quotePrefix="1" applyNumberFormat="1" applyFont="1" applyAlignment="1">
      <alignment horizontal="right"/>
    </xf>
    <xf numFmtId="3" fontId="29" fillId="0" borderId="0" xfId="0" applyNumberFormat="1" applyFont="1" applyAlignment="1">
      <alignment horizontal="right"/>
    </xf>
    <xf numFmtId="2" fontId="27" fillId="0" borderId="0" xfId="0" applyNumberFormat="1" applyFont="1" applyAlignment="1">
      <alignment horizontal="right"/>
    </xf>
    <xf numFmtId="0" fontId="13" fillId="0" borderId="1" xfId="0" applyFont="1" applyBorder="1" applyAlignment="1">
      <alignment wrapText="1"/>
    </xf>
    <xf numFmtId="0" fontId="2" fillId="0" borderId="1" xfId="0" quotePrefix="1" applyFont="1" applyBorder="1"/>
    <xf numFmtId="165" fontId="27" fillId="2" borderId="0" xfId="0" applyNumberFormat="1" applyFont="1" applyFill="1"/>
    <xf numFmtId="165" fontId="27" fillId="0" borderId="0" xfId="0" applyNumberFormat="1" applyFont="1" applyAlignment="1">
      <alignment horizontal="right"/>
    </xf>
    <xf numFmtId="0" fontId="27" fillId="2" borderId="0" xfId="0" applyFont="1" applyFill="1" applyAlignment="1">
      <alignment horizontal="left"/>
    </xf>
    <xf numFmtId="1" fontId="27" fillId="2" borderId="0" xfId="0" applyNumberFormat="1" applyFont="1" applyFill="1"/>
    <xf numFmtId="2" fontId="27" fillId="2" borderId="0" xfId="0" applyNumberFormat="1" applyFont="1" applyFill="1"/>
    <xf numFmtId="165" fontId="27" fillId="2" borderId="0" xfId="0" applyNumberFormat="1" applyFont="1" applyFill="1" applyAlignment="1">
      <alignment horizontal="right"/>
    </xf>
    <xf numFmtId="3" fontId="33" fillId="0" borderId="0" xfId="0" applyNumberFormat="1" applyFont="1" applyAlignment="1">
      <alignment horizontal="right"/>
    </xf>
    <xf numFmtId="4" fontId="27" fillId="0" borderId="1" xfId="0" applyNumberFormat="1" applyFont="1" applyBorder="1" applyAlignment="1">
      <alignment horizontal="right"/>
    </xf>
    <xf numFmtId="4" fontId="27" fillId="2" borderId="1" xfId="0" applyNumberFormat="1" applyFont="1" applyFill="1" applyBorder="1" applyAlignment="1">
      <alignment horizontal="right"/>
    </xf>
    <xf numFmtId="0" fontId="252" fillId="0" borderId="0" xfId="0" applyFont="1" applyAlignment="1">
      <alignment horizontal="right"/>
    </xf>
    <xf numFmtId="0" fontId="23" fillId="0" borderId="0" xfId="0" applyFont="1" applyAlignment="1">
      <alignment horizontal="right"/>
    </xf>
    <xf numFmtId="0" fontId="252" fillId="0" borderId="0" xfId="0" applyFont="1"/>
    <xf numFmtId="1" fontId="254" fillId="0" borderId="0" xfId="0" applyNumberFormat="1" applyFont="1"/>
    <xf numFmtId="1" fontId="254" fillId="2" borderId="0" xfId="0" applyNumberFormat="1" applyFont="1" applyFill="1" applyAlignment="1">
      <alignment horizontal="right"/>
    </xf>
    <xf numFmtId="0" fontId="23" fillId="0" borderId="0" xfId="0" applyFont="1" applyAlignment="1">
      <alignment vertical="center"/>
    </xf>
    <xf numFmtId="3" fontId="2" fillId="0" borderId="0" xfId="0" applyNumberFormat="1" applyFont="1"/>
    <xf numFmtId="4" fontId="27" fillId="0" borderId="0" xfId="0" applyNumberFormat="1" applyFont="1"/>
    <xf numFmtId="3" fontId="256" fillId="0" borderId="0" xfId="0" applyNumberFormat="1" applyFont="1" applyAlignment="1">
      <alignment horizontal="right"/>
    </xf>
    <xf numFmtId="16" fontId="27" fillId="0" borderId="0" xfId="0" applyNumberFormat="1" applyFont="1" applyAlignment="1">
      <alignment horizontal="right"/>
    </xf>
    <xf numFmtId="1" fontId="2" fillId="0" borderId="0" xfId="0" applyNumberFormat="1" applyFont="1"/>
    <xf numFmtId="1" fontId="254" fillId="0" borderId="0" xfId="0" applyNumberFormat="1" applyFont="1" applyAlignment="1">
      <alignment horizontal="right"/>
    </xf>
    <xf numFmtId="1" fontId="45" fillId="0" borderId="0" xfId="0" applyNumberFormat="1" applyFont="1" applyAlignment="1">
      <alignment horizontal="right"/>
    </xf>
    <xf numFmtId="1" fontId="26" fillId="0" borderId="0" xfId="0" applyNumberFormat="1" applyFont="1" applyAlignment="1">
      <alignment horizontal="right"/>
    </xf>
    <xf numFmtId="0" fontId="252" fillId="0" borderId="1" xfId="0" applyFont="1" applyBorder="1" applyAlignment="1">
      <alignment horizontal="right"/>
    </xf>
    <xf numFmtId="0" fontId="21" fillId="2" borderId="1" xfId="0" applyFont="1" applyFill="1" applyBorder="1" applyAlignment="1">
      <alignment horizontal="right"/>
    </xf>
    <xf numFmtId="0" fontId="27" fillId="0" borderId="1" xfId="0" applyFont="1" applyBorder="1" applyAlignment="1">
      <alignment horizontal="right" indent="7"/>
    </xf>
    <xf numFmtId="3" fontId="23" fillId="2" borderId="0" xfId="0" applyNumberFormat="1" applyFont="1" applyFill="1" applyAlignment="1">
      <alignment horizontal="right"/>
    </xf>
    <xf numFmtId="0" fontId="43" fillId="0" borderId="0" xfId="0" applyFont="1" applyAlignment="1">
      <alignment horizontal="right"/>
    </xf>
    <xf numFmtId="1" fontId="25" fillId="0" borderId="0" xfId="0" applyNumberFormat="1" applyFont="1" applyAlignment="1">
      <alignment horizontal="right"/>
    </xf>
    <xf numFmtId="0" fontId="17" fillId="0" borderId="0" xfId="0" applyFont="1" applyAlignment="1">
      <alignment horizontal="right"/>
    </xf>
    <xf numFmtId="3" fontId="15" fillId="0" borderId="0" xfId="0" applyNumberFormat="1" applyFont="1" applyAlignment="1">
      <alignment horizontal="right"/>
    </xf>
    <xf numFmtId="0" fontId="17" fillId="2" borderId="0" xfId="0" applyFont="1" applyFill="1" applyAlignment="1">
      <alignment horizontal="right"/>
    </xf>
    <xf numFmtId="0" fontId="43" fillId="2" borderId="0" xfId="0" applyFont="1" applyFill="1" applyAlignment="1">
      <alignment horizontal="right"/>
    </xf>
    <xf numFmtId="0" fontId="13" fillId="2" borderId="0" xfId="0" applyFont="1" applyFill="1"/>
    <xf numFmtId="1" fontId="25" fillId="2" borderId="0" xfId="0" applyNumberFormat="1" applyFont="1" applyFill="1"/>
    <xf numFmtId="0" fontId="13" fillId="2" borderId="0" xfId="53282" applyFill="1" applyAlignment="1">
      <alignment horizontal="right"/>
    </xf>
    <xf numFmtId="0" fontId="17" fillId="2" borderId="0" xfId="53282" applyFont="1" applyFill="1" applyAlignment="1">
      <alignment horizontal="right"/>
    </xf>
    <xf numFmtId="0" fontId="43" fillId="2" borderId="0" xfId="53282" applyFont="1" applyFill="1" applyAlignment="1">
      <alignment horizontal="right"/>
    </xf>
    <xf numFmtId="0" fontId="257" fillId="2" borderId="0" xfId="53282" applyFont="1" applyFill="1"/>
    <xf numFmtId="0" fontId="258" fillId="2" borderId="0" xfId="53282" applyFont="1" applyFill="1" applyAlignment="1">
      <alignment horizontal="right"/>
    </xf>
    <xf numFmtId="0" fontId="44" fillId="2" borderId="0" xfId="53282" applyFont="1" applyFill="1" applyAlignment="1">
      <alignment horizontal="right"/>
    </xf>
    <xf numFmtId="3" fontId="44" fillId="2" borderId="0" xfId="53282" applyNumberFormat="1" applyFont="1" applyFill="1"/>
    <xf numFmtId="3" fontId="43" fillId="2" borderId="0" xfId="53282" applyNumberFormat="1" applyFont="1" applyFill="1" applyAlignment="1">
      <alignment horizontal="right" wrapText="1"/>
    </xf>
    <xf numFmtId="3" fontId="44" fillId="2" borderId="0" xfId="53282" applyNumberFormat="1" applyFont="1" applyFill="1" applyAlignment="1">
      <alignment horizontal="right" wrapText="1"/>
    </xf>
    <xf numFmtId="3" fontId="44" fillId="2" borderId="4" xfId="0" applyNumberFormat="1" applyFont="1" applyFill="1" applyBorder="1" applyAlignment="1">
      <alignment horizontal="right"/>
    </xf>
    <xf numFmtId="3" fontId="43" fillId="0" borderId="4" xfId="53282" applyNumberFormat="1" applyFont="1" applyBorder="1" applyAlignment="1">
      <alignment horizontal="right"/>
    </xf>
    <xf numFmtId="3" fontId="44" fillId="0" borderId="4" xfId="53282" applyNumberFormat="1" applyFont="1" applyBorder="1" applyAlignment="1">
      <alignment horizontal="right"/>
    </xf>
    <xf numFmtId="3" fontId="44" fillId="0" borderId="4" xfId="0" applyNumberFormat="1" applyFont="1" applyBorder="1" applyAlignment="1">
      <alignment horizontal="right"/>
    </xf>
    <xf numFmtId="3" fontId="43" fillId="0" borderId="4" xfId="0" applyNumberFormat="1" applyFont="1" applyBorder="1" applyAlignment="1">
      <alignment horizontal="right"/>
    </xf>
    <xf numFmtId="3" fontId="43" fillId="2" borderId="0" xfId="53282" applyNumberFormat="1" applyFont="1" applyFill="1" applyAlignment="1">
      <alignment horizontal="right"/>
    </xf>
    <xf numFmtId="3" fontId="43" fillId="2" borderId="0" xfId="0" applyNumberFormat="1" applyFont="1" applyFill="1" applyAlignment="1">
      <alignment horizontal="right"/>
    </xf>
    <xf numFmtId="3" fontId="44" fillId="2" borderId="0" xfId="53282" applyNumberFormat="1" applyFont="1" applyFill="1" applyAlignment="1">
      <alignment horizontal="right"/>
    </xf>
    <xf numFmtId="3" fontId="44" fillId="2" borderId="0" xfId="0" applyNumberFormat="1" applyFont="1" applyFill="1" applyAlignment="1">
      <alignment horizontal="right"/>
    </xf>
    <xf numFmtId="0" fontId="17" fillId="2" borderId="0" xfId="0" applyFont="1" applyFill="1"/>
    <xf numFmtId="0" fontId="43" fillId="2" borderId="0" xfId="0" applyFont="1" applyFill="1"/>
    <xf numFmtId="0" fontId="44" fillId="0" borderId="1" xfId="0" applyFont="1" applyFill="1" applyBorder="1" applyAlignment="1">
      <alignment wrapText="1"/>
    </xf>
    <xf numFmtId="0" fontId="43" fillId="0" borderId="1" xfId="0" applyFont="1" applyFill="1" applyBorder="1" applyAlignment="1">
      <alignment wrapText="1"/>
    </xf>
    <xf numFmtId="0" fontId="30" fillId="0" borderId="0" xfId="0" applyFont="1" applyFill="1" applyAlignment="1">
      <alignment vertical="center"/>
    </xf>
    <xf numFmtId="0" fontId="253" fillId="0" borderId="0" xfId="0" applyFont="1" applyFill="1"/>
    <xf numFmtId="0" fontId="28" fillId="0" borderId="0" xfId="0" applyFont="1" applyFill="1"/>
    <xf numFmtId="0" fontId="21" fillId="0" borderId="0" xfId="0" applyFont="1" applyFill="1"/>
    <xf numFmtId="0" fontId="34" fillId="0" borderId="0" xfId="0" applyFont="1" applyFill="1"/>
    <xf numFmtId="0" fontId="2" fillId="0" borderId="0" xfId="0" applyFont="1" applyFill="1"/>
    <xf numFmtId="0" fontId="10" fillId="2" borderId="0" xfId="0" applyFont="1" applyFill="1" applyAlignment="1">
      <alignment horizontal="center"/>
    </xf>
    <xf numFmtId="0" fontId="22" fillId="2" borderId="0" xfId="0" applyFont="1" applyFill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21" fillId="2" borderId="0" xfId="5" applyFont="1" applyFill="1" applyAlignment="1">
      <alignment horizontal="center"/>
    </xf>
    <xf numFmtId="0" fontId="21" fillId="2" borderId="2" xfId="5" applyFont="1" applyFill="1" applyBorder="1" applyAlignment="1">
      <alignment horizontal="center"/>
    </xf>
    <xf numFmtId="0" fontId="258" fillId="2" borderId="0" xfId="53282" applyFont="1" applyFill="1" applyAlignment="1">
      <alignment horizontal="right"/>
    </xf>
    <xf numFmtId="0" fontId="254" fillId="0" borderId="0" xfId="0" applyFont="1" applyFill="1" applyAlignment="1">
      <alignment vertical="center"/>
    </xf>
    <xf numFmtId="1" fontId="30" fillId="0" borderId="0" xfId="0" applyNumberFormat="1" applyFont="1" applyFill="1" applyAlignment="1">
      <alignment horizontal="right"/>
    </xf>
    <xf numFmtId="0" fontId="21" fillId="0" borderId="0" xfId="0" applyFont="1" applyFill="1" applyAlignment="1">
      <alignment horizontal="right"/>
    </xf>
    <xf numFmtId="0" fontId="255" fillId="0" borderId="0" xfId="0" applyFont="1" applyFill="1"/>
    <xf numFmtId="0" fontId="28" fillId="0" borderId="0" xfId="0" applyFont="1" applyFill="1" applyAlignment="1">
      <alignment horizontal="right"/>
    </xf>
    <xf numFmtId="0" fontId="23" fillId="0" borderId="0" xfId="0" applyFont="1" applyFill="1"/>
    <xf numFmtId="0" fontId="29" fillId="0" borderId="0" xfId="0" applyFont="1" applyFill="1" applyAlignment="1">
      <alignment horizontal="right"/>
    </xf>
    <xf numFmtId="0" fontId="27" fillId="0" borderId="0" xfId="0" applyFont="1" applyFill="1" applyAlignment="1">
      <alignment horizontal="right"/>
    </xf>
    <xf numFmtId="0" fontId="2" fillId="0" borderId="0" xfId="0" applyFont="1" applyFill="1" applyAlignment="1">
      <alignment horizontal="right"/>
    </xf>
    <xf numFmtId="0" fontId="41" fillId="0" borderId="0" xfId="0" applyFont="1" applyFill="1" applyAlignment="1">
      <alignment horizontal="right"/>
    </xf>
  </cellXfs>
  <cellStyles count="53284">
    <cellStyle name="#.##0,0.&quot; TDM&quot;" xfId="40287" xr:uid="{5510F6F2-D933-4FD6-BEBE-7A8C507C7E42}"/>
    <cellStyle name="#.##0,0..&quot; Mio DM&quot;" xfId="40288" xr:uid="{A901496A-7E8B-4F57-BED3-0C521CFB96C0}"/>
    <cellStyle name="$" xfId="40289" xr:uid="{A44A3A93-A46E-4689-ACCE-A96CD5CE8642}"/>
    <cellStyle name="$ w/o $" xfId="40290" xr:uid="{AD2E6983-0C61-47D7-A97A-6B31A0C0FA9C}"/>
    <cellStyle name="$ w/o $ 2" xfId="40291" xr:uid="{E344D87C-E571-4F33-9A24-73952B23114F}"/>
    <cellStyle name="$0" xfId="40292" xr:uid="{1E23CB13-D08E-454C-92D3-C9B7E7E4F7CA}"/>
    <cellStyle name="$0 2" xfId="40293" xr:uid="{60B2CCAA-C38D-4274-9AF2-415351D483D5}"/>
    <cellStyle name="$0.0" xfId="40294" xr:uid="{53AA10E1-A2F1-413B-AE89-DCAED4EF5F07}"/>
    <cellStyle name="$0.0 2" xfId="40295" xr:uid="{B975899E-E44D-49E8-981A-8E40A32ECEFD}"/>
    <cellStyle name="$0.00" xfId="40296" xr:uid="{9C9150B9-C572-4E9C-A99D-137DFA856D5E}"/>
    <cellStyle name="$0.00 2" xfId="40297" xr:uid="{C4957F86-E387-4A6E-B1D2-2BA36EA59BC6}"/>
    <cellStyle name="$0_Big graph" xfId="40298" xr:uid="{45C8BE77-ADB7-4504-A7AC-66BF0612148D}"/>
    <cellStyle name="%" xfId="40299" xr:uid="{A7937462-0F4F-4E14-8FDD-E3BCE643D5A2}"/>
    <cellStyle name="% 2" xfId="40300" xr:uid="{66ED52D3-9326-4E7D-9035-994CF7BDD0D8}"/>
    <cellStyle name="%0" xfId="40301" xr:uid="{920182AE-990C-428C-9081-E8F25B016993}"/>
    <cellStyle name="%0 2" xfId="40302" xr:uid="{C0086872-410A-4FEE-BC57-D26F62C17200}"/>
    <cellStyle name="%0.0" xfId="40303" xr:uid="{88BD2535-2E12-4F33-8836-2155E036BEF2}"/>
    <cellStyle name="%0.0 2" xfId="40304" xr:uid="{E962893C-EB1E-4F27-8B9E-06AEACD8B9C6}"/>
    <cellStyle name="%0_06 03 08 GuV nach UKV Logi - K" xfId="40305" xr:uid="{E1D78FF7-66B2-4122-956E-5BB222E0ECF9}"/>
    <cellStyle name="%1" xfId="40306" xr:uid="{F25E208D-CDBE-453F-8ACD-7967BA13DEB5}"/>
    <cellStyle name="%1 2" xfId="40307" xr:uid="{95EB1126-A8D4-401C-9178-660B109E7EBA}"/>
    <cellStyle name="%2" xfId="40308" xr:uid="{406287D1-0FEB-49EB-B40D-306EB2BDD74C}"/>
    <cellStyle name="%2 2" xfId="40309" xr:uid="{A6BCD1F2-A9BB-4E60-86C4-F6B383D4A9AB}"/>
    <cellStyle name="(Heading)" xfId="40310" xr:uid="{58272835-255C-49DD-B0B3-8BED9CB7468A}"/>
    <cellStyle name="(Heading) 2" xfId="40311" xr:uid="{94742BC8-7266-429A-92CF-40274BB55943}"/>
    <cellStyle name="(Heading) 2 2" xfId="40312" xr:uid="{5CA54A6A-0521-48AA-9E64-18E3751AAAFF}"/>
    <cellStyle name="(Heading) 2 3" xfId="40313" xr:uid="{734344DE-F722-481A-B503-132BA6C1F9F0}"/>
    <cellStyle name="(Heading) 2 4" xfId="40314" xr:uid="{496549D8-C5A5-4ACA-9041-C88DD8C3821C}"/>
    <cellStyle name="(Heading) 2_Cognos" xfId="40315" xr:uid="{51EB9984-7358-4DC9-A3D9-0ADE7D1A5226}"/>
    <cellStyle name="(Heading) 3" xfId="40316" xr:uid="{4A8216D7-4717-4A96-91CF-2C3D7E13A6B9}"/>
    <cellStyle name="(Heading) 4" xfId="40317" xr:uid="{114A3701-53F2-4D3F-BC0E-1C299B31CE99}"/>
    <cellStyle name="(Heading) 5" xfId="40318" xr:uid="{D19FCFDE-19C8-42F8-B171-2456BCB0B501}"/>
    <cellStyle name="(Heading)_Cognos" xfId="40319" xr:uid="{A654F30F-3FEE-4C70-84B8-035E89F7731B}"/>
    <cellStyle name="(Lefting)" xfId="40320" xr:uid="{A04F0844-7DF1-4798-A97D-9313A9005551}"/>
    <cellStyle name="(Lefting) 2" xfId="40321" xr:uid="{4964DA60-F6DE-4C97-8922-66E4224111ED}"/>
    <cellStyle name="(Lefting) 2 2" xfId="40322" xr:uid="{6D854276-C5C9-47BB-B79D-943A768F65A9}"/>
    <cellStyle name="(Lefting) 2 3" xfId="40323" xr:uid="{0577D2AD-0E0A-4CA8-93B3-DEA58EEF4D56}"/>
    <cellStyle name="(Lefting) 2 4" xfId="40324" xr:uid="{AB558109-AA8D-48BD-AD94-BEA30FCBCCB7}"/>
    <cellStyle name="(Lefting) 2_Cognos" xfId="40325" xr:uid="{2A7CF15E-0A60-4EBF-A63F-D176F57DA147}"/>
    <cellStyle name="(Lefting) 3" xfId="40326" xr:uid="{2899FA82-7737-412D-90C5-B1F1ACA56487}"/>
    <cellStyle name="(Lefting) 4" xfId="40327" xr:uid="{D2D5767A-F7C9-474A-BE1B-B9C7F1B3471F}"/>
    <cellStyle name="(Lefting) 5" xfId="40328" xr:uid="{27B1B982-45C2-4614-80F9-3153252A3D6E}"/>
    <cellStyle name="(Lefting)_Cognos" xfId="40329" xr:uid="{FA49F4C1-CFF1-4E9F-903B-5A24E488AB63}"/>
    <cellStyle name="******************************************" xfId="40330" xr:uid="{5AD94134-D2A6-479D-92D8-4E3C9993BC00}"/>
    <cellStyle name="@_x000a_" xfId="40331" xr:uid="{6B807079-35DC-4171-9543-C78C5BB88790}"/>
    <cellStyle name="_%(SignOnly)" xfId="40332" xr:uid="{BA7CF4E7-4218-40FF-9E0C-77D5D9B385ED}"/>
    <cellStyle name="_%(SignSpaceOnly)" xfId="40333" xr:uid="{B3E33E8C-4213-4043-85BD-FEDC68AA0E54}"/>
    <cellStyle name="_06 03 08 GuV nach UKV Logi - K" xfId="40334" xr:uid="{FED10C8D-E947-432D-B8F2-F68DCDB9E862}"/>
    <cellStyle name="_06 03 08 GuV nach UKV Logi - K 2" xfId="40335" xr:uid="{37B26D8D-EFAA-4A4C-9C56-BD4C14623D92}"/>
    <cellStyle name="_2005-06-13 K-Value mc AG" xfId="40336" xr:uid="{014A636D-12A2-4BCC-B14B-B6515B998FE5}"/>
    <cellStyle name="_2005-06-13 K-Value mc AG 2" xfId="40337" xr:uid="{386F5045-CCFF-4030-A87B-8FFDC8C77461}"/>
    <cellStyle name="_2005-06-22 K-Value freenet" xfId="40338" xr:uid="{A5265F4D-C9BE-43F2-BD6B-23B22F638AB3}"/>
    <cellStyle name="_2005-06-22 K-Value freenet 2" xfId="40339" xr:uid="{BDCCECBC-1363-4EB2-A8E6-4B1CC3DFD28E}"/>
    <cellStyle name="_2005-06-22 K-Value freenet Annuität" xfId="40340" xr:uid="{DA571A31-9C15-4EF3-8404-1D0B4A8AD925}"/>
    <cellStyle name="_2005-06-22 K-Value freenet Annuität 2" xfId="40341" xr:uid="{E8618B99-98B9-4F22-9EF1-67522D2E9DE4}"/>
    <cellStyle name="_2005-06-22 K-Value mc AG" xfId="40342" xr:uid="{2BB2BFE1-2A40-4A70-B1B3-68A0C2229BAC}"/>
    <cellStyle name="_2005-06-22 K-Value mc AG 2" xfId="40343" xr:uid="{A43C2CB4-771A-4F2D-9F3C-48A2AF37AC80}"/>
    <cellStyle name="_2005-06-22 K-Value mc AG und FN" xfId="40344" xr:uid="{59904C40-D612-46A6-B496-42F91AC6C954}"/>
    <cellStyle name="_2005-06-22 K-Value mc AG und FN 2" xfId="40345" xr:uid="{8731509A-8FE6-457C-AD57-168CFE14E336}"/>
    <cellStyle name="_2005-06-27 K-Value freenet Dummy" xfId="40346" xr:uid="{F6C320E3-DE93-436B-B968-789D2C1876F9}"/>
    <cellStyle name="_2005-06-27 K-Value freenet Dummy 2" xfId="40347" xr:uid="{99EE37FA-61CE-4DFB-AA95-DC9359C14355}"/>
    <cellStyle name="_8_MIK Balance Sheet and P&amp;L" xfId="40348" xr:uid="{58B8DF79-DC00-4EF1-A3E4-2AFCE793EDE8}"/>
    <cellStyle name="_Alle Töchter PlanDaten  mit Namen + mit Pers.kosten" xfId="40349" xr:uid="{46155481-EF6A-4AA7-8154-CC3753864E93}"/>
    <cellStyle name="_Analysedatei nur VerwA  für 201010 aus 2010.06_Einheiten mit SVSW1_Original" xfId="40350" xr:uid="{CD635584-158B-459A-B844-FB412B8C8503}"/>
    <cellStyle name="_Code" xfId="40351" xr:uid="{44790C65-C572-4893-B585-74DC1E6C5333}"/>
    <cellStyle name="_CodeSection" xfId="40352" xr:uid="{1889926F-E877-4804-812B-5DD43FF0BB72}"/>
    <cellStyle name="_Column1" xfId="40353" xr:uid="{A6FB6826-1F3B-402C-AB6D-223D77301EAD}"/>
    <cellStyle name="_Column1 2" xfId="40354" xr:uid="{6571FDA5-62A6-4169-A592-4FE3DDA872EA}"/>
    <cellStyle name="_Column1_8_MIK Balance Sheet and P&amp;L" xfId="40355" xr:uid="{321CA000-BA80-4B48-ABF0-1F059682DDAE}"/>
    <cellStyle name="_Column1_Alle Töchter PlanDaten  mit Namen + mit Pers.kosten" xfId="40356" xr:uid="{8FF1B1E4-85DA-4BF4-A135-682DE0321185}"/>
    <cellStyle name="_Column1_am 22.06.05 von KPMG erhalten" xfId="40357" xr:uid="{12284ACC-D141-41AA-9934-6B25A6814B5E}"/>
    <cellStyle name="_Column1_Analysedatei für 2010.01-03 _Stand 20100419_Einheiten Kostenkoord. 3 DB" xfId="40358" xr:uid="{0C8EA977-0598-41F7-B225-EB516007D30C}"/>
    <cellStyle name="_Column1_Analysedatei nur VerwA  für 201010 aus 2010.06_Einheiten mit SVSW1_Original" xfId="40359" xr:uid="{E19DBC74-478F-488F-8BA8-5BB834C2274F}"/>
    <cellStyle name="_Column1_Detail Structure TB II" xfId="40360" xr:uid="{3B447D7D-A15E-42AC-A6FF-1EF029A4153E}"/>
    <cellStyle name="_Column1_dp01" xfId="40361" xr:uid="{CF96138B-7844-455A-817E-E9FE7399ABED}"/>
    <cellStyle name="_Column1_dp01reg" xfId="40362" xr:uid="{BF2BF9D2-5BB4-4C27-A905-B1F4A6F1B614}"/>
    <cellStyle name="_Column1_DP02" xfId="40363" xr:uid="{E3755D35-962F-4DD1-A3D3-D525C3E6A41C}"/>
    <cellStyle name="_Column1_DP03" xfId="40364" xr:uid="{26B1D921-F65E-4B8A-8430-1B51E8BD66B3}"/>
    <cellStyle name="_Column1_DP04" xfId="40365" xr:uid="{1A56A1AC-56D0-4E68-96A4-AAE483D915B9}"/>
    <cellStyle name="_Column1_Ergebnisrechnung_FCH_IST_072005ytd" xfId="40366" xr:uid="{C18D6EA1-99FB-4458-89D9-64192E51889E}"/>
    <cellStyle name="_Column1_FDL__VIS September offiziell" xfId="40367" xr:uid="{D07E7727-C4EC-4A62-9E11-B63CCF61B971}"/>
    <cellStyle name="_Column1_FDL__VIS September offiziell_Cognos" xfId="40368" xr:uid="{AA3AEDEC-7C6C-4C9D-82FF-E0645A492CE5}"/>
    <cellStyle name="_Column1_Filiale_03 Staudi neueste Fassung_b " xfId="40369" xr:uid="{DA4EF525-4037-4A41-A12A-D73D737B7777}"/>
    <cellStyle name="_Column1_Filiale_03 Staudi neueste Fassung_b _Cognos" xfId="40370" xr:uid="{E8080FD1-CD5D-42E5-AC0F-99BD0169CC70}"/>
    <cellStyle name="_Column1_Filius 2005 IS vollständig 2005-07-01" xfId="40371" xr:uid="{3ABF4059-62A2-48FE-934D-DEB8877876CF}"/>
    <cellStyle name="_Column1_Filius 2005 Wertekopien 2005-06-14" xfId="40372" xr:uid="{B90ED67D-AAD3-4C2C-9886-E0A9A6C2ADA2}"/>
    <cellStyle name="_Column1_Filius_2005_-_FN_an_Susat_2005-05-27" xfId="40373" xr:uid="{4FCD5B88-19CF-4B6D-A032-E63BA1447FD8}"/>
    <cellStyle name="_Column1_Filius_2005_-_FN_an_Susat_2005-06-28" xfId="40374" xr:uid="{57502A91-5CDB-445F-BA94-787EAF99CB5B}"/>
    <cellStyle name="_Column1_FRN (Modell 2.9) bis 2008_Plan AR_Protokoll" xfId="40375" xr:uid="{87181CA6-9DD6-4D2B-816F-DAAC181BEABD}"/>
    <cellStyle name="_Column1_FRN (Modell 2.9) bis 2008_Plan AR_Protokoll 2" xfId="40376" xr:uid="{22718815-8DB4-4FF7-9B0F-B21A76311F9A}"/>
    <cellStyle name="_Column1_FRN (Modell 3.0_Basis KPMG) Plananpassungen" xfId="40377" xr:uid="{629F62DC-7781-4D54-913D-D6DB489CC3CD}"/>
    <cellStyle name="_Column1_FRN (Modell 4.0_Basis KPMG_01-07) Plananpassungen" xfId="40378" xr:uid="{4DB8CDB3-C233-460B-A1C7-0ACE1368F146}"/>
    <cellStyle name="_Column1_infor 2004 - Daten Susat 2004-04-21" xfId="40379" xr:uid="{C60E74A4-4471-4C93-B45E-FB28D9ED6286}"/>
    <cellStyle name="_Column1_infor 2004 - Daten Susat UK 2004-04-23" xfId="40380" xr:uid="{D137283D-6F72-4649-9572-9B5189FF894C}"/>
    <cellStyle name="_Column1_Input für voraussichtliche weitere Änderungen" xfId="40381" xr:uid="{C45B5B57-D272-4EB3-8F8E-A0C76C1B7A1F}"/>
    <cellStyle name="_Column1_Input für voraussichtliche weitere Änderungen_Cognos" xfId="40382" xr:uid="{8A416313-E2FC-4C5E-935E-863E7AAFF373}"/>
    <cellStyle name="_Column1_Inter-Gilde 2003 Modell Gilde 2003-08-22" xfId="40383" xr:uid="{CF6C4199-1091-46A3-8F05-CE03DA5BA11A}"/>
    <cellStyle name="_Column1_Inter-Gilde 2003 Modell Gilde 2003-08-22 2" xfId="40384" xr:uid="{0616BF3F-B5C7-41CC-A86D-5D125275A80B}"/>
    <cellStyle name="_Column1_Inter-Gilde 2003 Modell Hasseröder 2003-08-18" xfId="40385" xr:uid="{96EAF8C5-A991-47BB-8AA2-04148B96BED3}"/>
    <cellStyle name="_Column1_Inter-Gilde 2003 Modell Hasseröder 2003-08-18 2" xfId="40386" xr:uid="{191F68B7-5FC7-4C7F-BAC5-B469EA5A67E6}"/>
    <cellStyle name="_Column1_Konsolidierungsreport Budget" xfId="40387" xr:uid="{D5A9FB97-615C-42FB-BBAD-D35450533A4D}"/>
    <cellStyle name="_Column1_Mappe1" xfId="40388" xr:uid="{27CB74EC-785D-478B-A888-2736E796DA33}"/>
    <cellStyle name="_Column1_Mappe1 2" xfId="40389" xr:uid="{DBAF4CDC-126B-434E-B0CA-7BB656738E44}"/>
    <cellStyle name="_Column1_MOB (Modell 1.0)" xfId="40390" xr:uid="{74563F61-A5A2-42E7-A92F-852C305DF0ED}"/>
    <cellStyle name="_Column1_MOB (Modell 1.0) 2" xfId="40391" xr:uid="{CDC6ED86-2370-44D4-9C89-31B2A10BE7E9}"/>
    <cellStyle name="_Column1_MOB (Modell 2.0) bis 2008" xfId="40392" xr:uid="{EE1E3614-4B08-49AB-99B4-5AC71EC3C638}"/>
    <cellStyle name="_Column1_MOB (Modell 2.0) bis 2008 2" xfId="40393" xr:uid="{0F338DB7-6EE7-4643-A146-3E569D73115C}"/>
    <cellStyle name="_Column1_Modell_01" xfId="40394" xr:uid="{D784E459-B2B3-4A8A-B148-0A39DBDF9D26}"/>
    <cellStyle name="_Column1_Modell_01 2" xfId="40395" xr:uid="{7490FFCC-12FB-4522-966C-AE38D20EA0E0}"/>
    <cellStyle name="_Column1_Modell_2_Vollaussch" xfId="40396" xr:uid="{0D727A12-0BD4-4B52-BE50-69071D9526CB}"/>
    <cellStyle name="_Column1_Nr3 ghs-impV3_sep_master" xfId="40397" xr:uid="{58751F89-CC39-4CD1-A644-5203AA9A3D38}"/>
    <cellStyle name="_Column1_Nr3 ghs-impV3_sep_master 2" xfId="40398" xr:uid="{0FB16D73-D4F4-408F-A82C-4EBE622B1F74}"/>
    <cellStyle name="_Column1_Nr3 ghs-impV3_sep_master_neu" xfId="40399" xr:uid="{71B69F2C-C128-4C82-9CBC-3D3247CBC69D}"/>
    <cellStyle name="_Column1_Nr3 ghs-impV3_sep_master_neu 2" xfId="40400" xr:uid="{DBD7DFA8-1052-45F2-BFE2-BAF4C0D9043A}"/>
    <cellStyle name="_Column1_Sachaufwand IST 2009 nach Gesellschaften" xfId="40401" xr:uid="{0D773624-9C95-4AF1-A51F-E51BA9305D66}"/>
    <cellStyle name="_Column1_Sachkosten 201006 aus Datenbank_20100803_Ggü." xfId="40402" xr:uid="{D4F7C7A8-82F3-400F-8E81-D9C7E65CF19D}"/>
    <cellStyle name="_Column1_Sachkosten 201007 aus Datenbank_20100830_Ggü." xfId="40403" xr:uid="{EFCF95CC-C4A0-40F5-B4D6-21D259648DCC}"/>
    <cellStyle name="_Column1_Sachkosten 201009 aus Datenbank_20101027_Ggü." xfId="40404" xr:uid="{07EF2023-923B-4F0C-BACD-8748F78D5559}"/>
    <cellStyle name="_Column1_Sachkosten Nov 2010 _Stand 20101223 final" xfId="40405" xr:uid="{5B42CC10-F191-46F5-846A-A59E43E7A5A5}"/>
    <cellStyle name="_Column1_Sachkosten Nov 2010 _Stand 20101223 final_Cognos" xfId="40406" xr:uid="{D4315F59-AD60-4B5B-BCF0-5A512093E571}"/>
    <cellStyle name="_Column1_Sachkosten Nov 2010 blanko" xfId="40407" xr:uid="{993562A4-B351-4176-BF6C-9E0ED67EF826}"/>
    <cellStyle name="_Column1_Sachkosten Nov 2010 blanko_Cognos" xfId="40408" xr:uid="{753D37E5-6605-412F-962F-91A7891BA6DB}"/>
    <cellStyle name="_Column1_Sonderwert Einlagenrückgewähr Szenarien" xfId="40409" xr:uid="{D9FDC87A-0AF4-45D9-8F9E-EBF90B3CCE00}"/>
    <cellStyle name="_Column1_Structure_2004_05" xfId="40410" xr:uid="{5F34EB08-0033-4DDF-B96C-37CA83677464}"/>
    <cellStyle name="_Column1_Structure_2004_05_Cognos" xfId="40411" xr:uid="{791039F5-C509-451E-82EC-F7725AD32D7D}"/>
    <cellStyle name="_Column1_Struktur 2005" xfId="40412" xr:uid="{7563922E-38AE-4B47-86ED-C5F5894C2D5B}"/>
    <cellStyle name="_Column1_Szenarien" xfId="40413" xr:uid="{3D563C73-677E-42CD-8CC1-B65B2D50D923}"/>
    <cellStyle name="_Column1_Szenarien 2" xfId="40414" xr:uid="{D3F6ED03-34E7-4E9D-99B8-BE898E53E3C4}"/>
    <cellStyle name="_Column1_Szenarien_01-07" xfId="40415" xr:uid="{2012F3A6-3EB6-4AC0-8EBE-9F241DB2EE02}"/>
    <cellStyle name="_Column1_Szenarien_01-07 2" xfId="40416" xr:uid="{6BDCD913-204F-4C70-83EC-DF5C5184F045}"/>
    <cellStyle name="_Column1_Tabelle von Presentation Group Test 2. Erwartung" xfId="40417" xr:uid="{4F34D83C-9A93-4926-9229-0AD0D9550393}"/>
    <cellStyle name="_Column1_Tabelle von Presentation Group Test 2. Erwartung 2" xfId="40418" xr:uid="{F720A46A-EB1A-4ACB-9D93-21B79FE673B3}"/>
    <cellStyle name="_Column1_Unterlagen Susat" xfId="40419" xr:uid="{E4C9E79A-F5DE-433A-9F4A-B4A251C227DF}"/>
    <cellStyle name="_Column1_Vergangenheit und Planung Sovello V1AUl" xfId="40420" xr:uid="{DCF484C5-7832-4605-96F0-84CA5C565BEC}"/>
    <cellStyle name="_Column1_Vis_Konzern_12_P" xfId="40422" xr:uid="{FB1A89AC-E6F3-4B80-B82A-99BB6237D3C1}"/>
    <cellStyle name="_Column1_Vis_Konzern_12_P_Cognos" xfId="40423" xr:uid="{1E1B3E79-E3EB-4AC8-A3C5-4F221DE9D1DE}"/>
    <cellStyle name="_Column1_Vorbereitende_Tabellen_Planung200811" xfId="40424" xr:uid="{71BEB8B8-1639-410B-B12B-967C1C87EE41}"/>
    <cellStyle name="_Column1_Wertkopien Susat 2005-06-08" xfId="40421" xr:uid="{35E110C1-6A58-4F47-854B-25CB205D1C6B}"/>
    <cellStyle name="_Column2" xfId="40425" xr:uid="{A0241416-F0AB-48AA-A1CA-F07D25FE4B44}"/>
    <cellStyle name="_Column2_Alle Töchter PlanDaten  mit Namen + mit Pers.kosten" xfId="40426" xr:uid="{336D07C4-A412-48DC-B9FB-65B31DE70F54}"/>
    <cellStyle name="_Column2_am 22.06.05 von KPMG erhalten" xfId="40427" xr:uid="{8F5F2008-1609-4F02-B309-D272DB7F5284}"/>
    <cellStyle name="_Column2_Analysedatei für 2010.01-03 _Stand 20100419_Einheiten Kostenkoord. 3 DB" xfId="40428" xr:uid="{78CB0F36-66F1-4F91-8C40-929917CFC42E}"/>
    <cellStyle name="_Column2_Analysedatei nur VerwA  für 201010 aus 2010.06_Einheiten mit SVSW1_Original" xfId="40429" xr:uid="{A0E2AAC2-3F2E-49CF-AFB5-83BAF833010D}"/>
    <cellStyle name="_Column2_Detail Structure TB II" xfId="40430" xr:uid="{8DC5EE9C-E3DD-452F-945B-B9C4CA9E1AEF}"/>
    <cellStyle name="_Column2_dp01" xfId="40431" xr:uid="{ED137A7B-11AE-44EB-B13D-92400E333CAF}"/>
    <cellStyle name="_Column2_dp01reg" xfId="40432" xr:uid="{FD861F5A-9B8E-4C20-9CDE-205232D903C5}"/>
    <cellStyle name="_Column2_DP02" xfId="40433" xr:uid="{562F1899-7C20-4C43-A360-E70B5AB24183}"/>
    <cellStyle name="_Column2_DP03" xfId="40434" xr:uid="{9DDEDFA9-91FA-46DA-B766-7BE1B29DD5BF}"/>
    <cellStyle name="_Column2_DP04" xfId="40435" xr:uid="{989FD057-2DD6-467F-8E68-06CBDBDE2EBC}"/>
    <cellStyle name="_Column2_Ergebnisrechnung_FCH_IST_072005ytd" xfId="40436" xr:uid="{49CA17EE-291A-41A3-8C24-B15748D81FB3}"/>
    <cellStyle name="_Column2_FDL__VIS September offiziell" xfId="40437" xr:uid="{6733A543-B928-4272-8A95-84F54969F8B7}"/>
    <cellStyle name="_Column2_FDL__VIS September offiziell 2" xfId="40438" xr:uid="{68734C6E-5937-4AC1-B01E-7AB78E6B99C0}"/>
    <cellStyle name="_Column2_FDL__VIS September offiziell 3" xfId="40439" xr:uid="{0403BD9F-3BF1-4347-B3DD-75EEAD6A21CD}"/>
    <cellStyle name="_Column2_FDL__VIS September offiziell 4" xfId="40440" xr:uid="{07FDC2D1-E4D4-49AC-BE06-E87C0ECDBDD7}"/>
    <cellStyle name="_Column2_FDL__VIS September offiziell 5" xfId="40441" xr:uid="{DCE59BBC-D125-4035-86E0-D233A41A37E8}"/>
    <cellStyle name="_Column2_Filiale_03 Staudi neueste Fassung_b " xfId="40442" xr:uid="{DEEC789A-D4DF-4106-9AAD-6764BB5D7B85}"/>
    <cellStyle name="_Column2_Filiale_03 Staudi neueste Fassung_b  2" xfId="40443" xr:uid="{CABF36E0-D686-4E5F-86E9-455F3B87BDA0}"/>
    <cellStyle name="_Column2_Filiale_03 Staudi neueste Fassung_b  3" xfId="40444" xr:uid="{9EB1C167-B4BF-441A-B4EB-F60125DCC484}"/>
    <cellStyle name="_Column2_Filiale_03 Staudi neueste Fassung_b  4" xfId="40445" xr:uid="{5DEF14E2-8A65-4B9A-A103-38D474545F81}"/>
    <cellStyle name="_Column2_Filiale_03 Staudi neueste Fassung_b  5" xfId="40446" xr:uid="{8CBF2ECB-7BFF-4FD5-97A8-73E9F2E44BE8}"/>
    <cellStyle name="_Column2_Filius 2005 IS vollständig 2005-07-01" xfId="40447" xr:uid="{FAE9F522-C567-4065-AE91-F727E729A921}"/>
    <cellStyle name="_Column2_Filius 2005 Wertekopien 2005-06-14" xfId="40448" xr:uid="{A3D2BA8B-6957-477B-97A9-5682F4C19D33}"/>
    <cellStyle name="_Column2_Filius_2005_-_FN_an_Susat_2005-05-27" xfId="40449" xr:uid="{3A17EBAA-5D8E-4D31-8DFE-6DBA976AD543}"/>
    <cellStyle name="_Column2_Filius_2005_-_FN_an_Susat_2005-06-28" xfId="40450" xr:uid="{30B16280-EDDA-490F-ACC4-EB9D5FC59E1F}"/>
    <cellStyle name="_Column2_FRN (Modell 2.9) bis 2008_Plan AR_Protokoll" xfId="40451" xr:uid="{5C11573E-7D50-47E0-98CD-F035D495A2DC}"/>
    <cellStyle name="_Column2_FRN (Modell 3.0_Basis KPMG) Plananpassungen" xfId="40452" xr:uid="{CF48AD72-3444-4A7F-967E-245145452877}"/>
    <cellStyle name="_Column2_FRN (Modell 4.0_Basis KPMG_01-07) Plananpassungen" xfId="40453" xr:uid="{0AEE6C42-632D-4EB3-B406-FD09E06B3098}"/>
    <cellStyle name="_Column2_infor 2004 - Daten Susat 2004-04-21" xfId="40454" xr:uid="{7DFD4B7D-7694-419A-89A3-7CEFDA637B7D}"/>
    <cellStyle name="_Column2_infor 2004 - Daten Susat UK 2004-04-23" xfId="40455" xr:uid="{21445D2C-57A2-4455-BFAD-F41C4D073595}"/>
    <cellStyle name="_Column2_Input für voraussichtliche weitere Änderungen" xfId="40456" xr:uid="{5A6F192D-C98A-42FC-9F01-36062F8F190C}"/>
    <cellStyle name="_Column2_Input für voraussichtliche weitere Änderungen 2" xfId="40457" xr:uid="{CD398BA5-85F1-46E3-BF35-094A8EDBD874}"/>
    <cellStyle name="_Column2_Input für voraussichtliche weitere Änderungen 3" xfId="40458" xr:uid="{62DF41CD-57FE-441D-9320-CC2C2C1FCC75}"/>
    <cellStyle name="_Column2_Input für voraussichtliche weitere Änderungen 4" xfId="40459" xr:uid="{3B90AAF1-59F5-4619-803D-2F422B9D5EAD}"/>
    <cellStyle name="_Column2_Input für voraussichtliche weitere Änderungen 5" xfId="40460" xr:uid="{F4BFE654-168C-4F72-B827-AF48D9B014B3}"/>
    <cellStyle name="_Column2_Inter-Gilde 2003 Modell Gilde 2003-08-22" xfId="40461" xr:uid="{78D9D84D-76F7-4327-BE05-BB4F262616D3}"/>
    <cellStyle name="_Column2_Inter-Gilde 2003 Modell Hasseröder 2003-08-18" xfId="40462" xr:uid="{44583266-11DF-4F47-BF5D-E03062D83019}"/>
    <cellStyle name="_Column2_Konsolidierungsreport Budget" xfId="40463" xr:uid="{227A7785-8A84-4886-8908-ECEF85533437}"/>
    <cellStyle name="_Column2_Mappe1" xfId="40464" xr:uid="{404566F5-0653-4369-9213-740B6C3ED5E4}"/>
    <cellStyle name="_Column2_MOB (Modell 1.0)" xfId="40465" xr:uid="{5756EECF-4974-48F0-9A70-FDEF59EF855C}"/>
    <cellStyle name="_Column2_MOB (Modell 2.0) bis 2008" xfId="40466" xr:uid="{23524119-75BA-4E1F-90A5-C9E4F2EC4E08}"/>
    <cellStyle name="_Column2_Modell_01" xfId="40467" xr:uid="{FF658B82-A9A5-41B4-8AB3-85D3F9E7AB22}"/>
    <cellStyle name="_Column2_Modell_2_Vollaussch" xfId="40468" xr:uid="{F67E6BEE-A802-4024-948C-8F94760F834C}"/>
    <cellStyle name="_Column2_Nr3 ghs-impV3_sep_master" xfId="40469" xr:uid="{34C16055-38EE-43DC-9AA3-B6CA93CF19A1}"/>
    <cellStyle name="_Column2_Nr3 ghs-impV3_sep_master_neu" xfId="40470" xr:uid="{54895461-3311-42CE-8C4C-EFDDE7858F4A}"/>
    <cellStyle name="_Column2_Sachaufwand IST 2009 nach Gesellschaften" xfId="40471" xr:uid="{E94E93B6-B06E-4D4C-9B50-DC9EF3500385}"/>
    <cellStyle name="_Column2_Sachkosten 201006 aus Datenbank_20100803_Ggü." xfId="40472" xr:uid="{D42B3F95-516D-4355-96ED-4C1C37C36128}"/>
    <cellStyle name="_Column2_Sachkosten 201007 aus Datenbank_20100830_Ggü." xfId="40473" xr:uid="{7D9FF95B-DAF6-4EDF-A287-C9996B337768}"/>
    <cellStyle name="_Column2_Sachkosten 201009 aus Datenbank_20101027_Ggü." xfId="40474" xr:uid="{92439F5D-7A12-45A3-AEC5-61B14D9CF66D}"/>
    <cellStyle name="_Column2_Sachkosten Nov 2010 _Stand 20101223 final" xfId="40475" xr:uid="{0CE9FA5A-7499-4DBB-8EB2-FC4E5D71CF22}"/>
    <cellStyle name="_Column2_Sachkosten Nov 2010 _Stand 20101223 final 2" xfId="40476" xr:uid="{6760D0F8-2F76-4512-9543-A455BF213ECB}"/>
    <cellStyle name="_Column2_Sachkosten Nov 2010 _Stand 20101223 final 3" xfId="40477" xr:uid="{D442EF1A-863E-42A3-9F0A-38B78B64F0F7}"/>
    <cellStyle name="_Column2_Sachkosten Nov 2010 _Stand 20101223 final 4" xfId="40478" xr:uid="{5D58C4C0-44DD-4A8E-B290-ADE6D7AFA094}"/>
    <cellStyle name="_Column2_Sachkosten Nov 2010 _Stand 20101223 final 5" xfId="40479" xr:uid="{31A397A8-5FD3-46D5-8210-81F56E593235}"/>
    <cellStyle name="_Column2_Sachkosten Nov 2010 blanko" xfId="40480" xr:uid="{1D673B09-7700-4D11-9815-6A82B0363A1A}"/>
    <cellStyle name="_Column2_Sachkosten Nov 2010 blanko 2" xfId="40481" xr:uid="{F3573443-D178-44C5-8D03-B44D30FEE2E2}"/>
    <cellStyle name="_Column2_Sachkosten Nov 2010 blanko 3" xfId="40482" xr:uid="{5917F7DF-07CF-4B11-A85B-FA928A3A9EBD}"/>
    <cellStyle name="_Column2_Sachkosten Nov 2010 blanko 4" xfId="40483" xr:uid="{9A299433-C19C-4688-AF6D-620963A3E7B8}"/>
    <cellStyle name="_Column2_Sachkosten Nov 2010 blanko 5" xfId="40484" xr:uid="{89D54D46-3A9B-427D-91C5-C86DD40ECE89}"/>
    <cellStyle name="_Column2_Sonderwert Einlagenrückgewähr Szenarien" xfId="40485" xr:uid="{02A14323-ABEC-44BE-83F0-182313BE1B47}"/>
    <cellStyle name="_Column2_Structure_2004_05" xfId="40486" xr:uid="{4DC4D4B0-2612-4F78-88A0-275754507F0A}"/>
    <cellStyle name="_Column2_Structure_2004_05 2" xfId="40487" xr:uid="{E243A8AF-821E-41B1-8161-4FEB2060A8EA}"/>
    <cellStyle name="_Column2_Structure_2004_05 3" xfId="40488" xr:uid="{9A2C17E1-608E-4B59-AE83-CE8C436BD675}"/>
    <cellStyle name="_Column2_Structure_2004_05 4" xfId="40489" xr:uid="{D387DB21-7A65-42B6-8115-BBF6D12AA9AD}"/>
    <cellStyle name="_Column2_Structure_2004_05 5" xfId="40490" xr:uid="{9733B3EC-5801-4281-B974-C87E6376AA2F}"/>
    <cellStyle name="_Column2_Struktur 2005" xfId="40491" xr:uid="{3CB7DC56-B004-41A3-9B01-5C7D96233854}"/>
    <cellStyle name="_Column2_Szenarien" xfId="40492" xr:uid="{A5857EE1-29CE-41AD-9E58-70C16E7352B3}"/>
    <cellStyle name="_Column2_Szenarien_01-07" xfId="40493" xr:uid="{DEBD1734-8D0C-4FBE-8F86-ABE3F862CC9C}"/>
    <cellStyle name="_Column2_Unterlagen Susat" xfId="40494" xr:uid="{6B555382-9C25-4650-A1F9-DE8FCF45B0BB}"/>
    <cellStyle name="_Column2_Vis_Konzern_12_P" xfId="40496" xr:uid="{9774D686-FB63-4450-A404-FBD79EF9DD06}"/>
    <cellStyle name="_Column2_Vis_Konzern_12_P 2" xfId="40497" xr:uid="{8BE730D3-40F6-4050-B58B-8A559F176D14}"/>
    <cellStyle name="_Column2_Vis_Konzern_12_P 3" xfId="40498" xr:uid="{39E9CBC1-16A2-45C7-8EDC-1B54DE454BFD}"/>
    <cellStyle name="_Column2_Vis_Konzern_12_P 4" xfId="40499" xr:uid="{D0C915B3-AF2D-46AC-AB20-D4038C6A461B}"/>
    <cellStyle name="_Column2_Vis_Konzern_12_P 5" xfId="40500" xr:uid="{2AE331F0-04DE-4193-B8AD-5DB9EF06FD5F}"/>
    <cellStyle name="_Column2_Vorbereitende_Tabellen_Planung200811" xfId="40501" xr:uid="{CBC77CE2-88E3-488A-BC1A-FFE8D9AE79C0}"/>
    <cellStyle name="_Column2_Wertkopien Susat 2005-06-08" xfId="40495" xr:uid="{A5EF8A3A-03A8-4993-9817-FB7B0D9E12CE}"/>
    <cellStyle name="_Column3" xfId="40502" xr:uid="{287CF8D2-7460-454E-9DA2-C32807537C2E}"/>
    <cellStyle name="_Column3_Alle Töchter PlanDaten  mit Namen + mit Pers.kosten" xfId="40503" xr:uid="{20C56A83-BF48-4C48-849B-B720A5579BF1}"/>
    <cellStyle name="_Column3_am 22.06.05 von KPMG erhalten" xfId="40504" xr:uid="{AF53916B-25D1-4D33-87FC-1DFB140007CD}"/>
    <cellStyle name="_Column3_Analysedatei für 2010.01-03 _Stand 20100419_Einheiten Kostenkoord. 3 DB" xfId="40505" xr:uid="{8FB066E6-4898-4CD7-BF80-1B0FF06363E3}"/>
    <cellStyle name="_Column3_Analysedatei nur VerwA  für 201010 aus 2010.06_Einheiten mit SVSW1_Original" xfId="40506" xr:uid="{79344C3F-0B09-4597-BFC7-25BFCAA13218}"/>
    <cellStyle name="_Column3_Detail Structure TB II" xfId="40507" xr:uid="{D12D64BD-5C32-4681-9ADE-EDE58D1D2AB8}"/>
    <cellStyle name="_Column3_dp01" xfId="40508" xr:uid="{EE770FBF-57D4-416D-A48D-9A37B14D5937}"/>
    <cellStyle name="_Column3_dp01reg" xfId="40509" xr:uid="{A782370B-6E86-489C-9151-AEAAD06E1740}"/>
    <cellStyle name="_Column3_DP02" xfId="40510" xr:uid="{33029BC7-7661-4650-8819-34DC643892F0}"/>
    <cellStyle name="_Column3_DP03" xfId="40511" xr:uid="{BB96D350-060D-4C1D-BF61-C31E6B3D0BB3}"/>
    <cellStyle name="_Column3_DP04" xfId="40512" xr:uid="{9654E969-1F40-42CA-BAE7-E104FDC275C1}"/>
    <cellStyle name="_Column3_Ergebnisrechnung_FCH_IST_072005ytd" xfId="40513" xr:uid="{F5F9F2A5-ACAC-49C4-B541-7C70DBA87A6C}"/>
    <cellStyle name="_Column3_FDL__VIS September offiziell" xfId="40514" xr:uid="{44DFDB3F-476D-45FC-AC52-6628314BD424}"/>
    <cellStyle name="_Column3_FDL__VIS September offiziell 2" xfId="40515" xr:uid="{16B4A7D8-5024-4C49-991C-B8B26EFC0018}"/>
    <cellStyle name="_Column3_FDL__VIS September offiziell 3" xfId="40516" xr:uid="{BCB68D81-0108-4017-92DB-DB31D1F3BB23}"/>
    <cellStyle name="_Column3_FDL__VIS September offiziell 4" xfId="40517" xr:uid="{C4FE69E7-CDB4-4F07-A6F1-6CC40E44121A}"/>
    <cellStyle name="_Column3_FDL__VIS September offiziell 5" xfId="40518" xr:uid="{DAD04215-6166-47D3-8967-5B2EFE88578A}"/>
    <cellStyle name="_Column3_Filiale_03 Staudi neueste Fassung_b " xfId="40519" xr:uid="{640E1F62-738C-456F-AC28-F347EB4AB730}"/>
    <cellStyle name="_Column3_Filiale_03 Staudi neueste Fassung_b  2" xfId="40520" xr:uid="{0A9E21CD-DB75-4BFC-94A1-F56BC12EF91B}"/>
    <cellStyle name="_Column3_Filiale_03 Staudi neueste Fassung_b  3" xfId="40521" xr:uid="{E34B2DF1-9E1C-4D09-910B-B78317E02B17}"/>
    <cellStyle name="_Column3_Filiale_03 Staudi neueste Fassung_b  4" xfId="40522" xr:uid="{69A8D455-2704-43C5-8BF6-EAD336771562}"/>
    <cellStyle name="_Column3_Filiale_03 Staudi neueste Fassung_b  5" xfId="40523" xr:uid="{D9DF9B2F-126D-4E96-906A-8EB270EF9BAD}"/>
    <cellStyle name="_Column3_Filius 2005 IS vollständig 2005-07-01" xfId="40524" xr:uid="{C5E0BFB6-7FBC-4A51-81B4-6E6447610703}"/>
    <cellStyle name="_Column3_Filius 2005 Wertekopien 2005-06-14" xfId="40525" xr:uid="{924097C7-1C22-490F-BE24-A8179E8845FF}"/>
    <cellStyle name="_Column3_Filius_2005_-_FN_an_Susat_2005-05-27" xfId="40526" xr:uid="{B7DABFF5-F4D8-40E3-9503-88D2B87760FA}"/>
    <cellStyle name="_Column3_Filius_2005_-_FN_an_Susat_2005-06-28" xfId="40527" xr:uid="{3B148384-0ACD-490E-BF3C-FCA8CA48287E}"/>
    <cellStyle name="_Column3_FRN (Modell 2.9) bis 2008_Plan AR_Protokoll" xfId="40528" xr:uid="{960B7917-D5C0-4FAA-9E96-883EB798B1E6}"/>
    <cellStyle name="_Column3_FRN (Modell 3.0_Basis KPMG) Plananpassungen" xfId="40529" xr:uid="{81A98D03-E5B8-4E06-A945-32F7E5A33554}"/>
    <cellStyle name="_Column3_FRN (Modell 4.0_Basis KPMG_01-07) Plananpassungen" xfId="40530" xr:uid="{4CCFC229-240B-411C-BAEB-AAC61B563102}"/>
    <cellStyle name="_Column3_infor 2004 - Daten Susat 2004-04-21" xfId="40531" xr:uid="{849D799F-2A7C-4291-B6B7-70C5E50342FD}"/>
    <cellStyle name="_Column3_infor 2004 - Daten Susat UK 2004-04-23" xfId="40532" xr:uid="{83E33C85-1885-4D40-840C-01E89EEE2221}"/>
    <cellStyle name="_Column3_Input für voraussichtliche weitere Änderungen" xfId="40533" xr:uid="{ED18668F-4179-44FB-812E-7719F9F90F22}"/>
    <cellStyle name="_Column3_Input für voraussichtliche weitere Änderungen 2" xfId="40534" xr:uid="{1BBB9B25-2E40-44AE-8552-F34456D5CDFB}"/>
    <cellStyle name="_Column3_Input für voraussichtliche weitere Änderungen 3" xfId="40535" xr:uid="{E9E526FF-1130-4A57-A208-01BAAC13B233}"/>
    <cellStyle name="_Column3_Input für voraussichtliche weitere Änderungen 4" xfId="40536" xr:uid="{A15714E0-94B5-4AD5-91A1-476958BA24A2}"/>
    <cellStyle name="_Column3_Input für voraussichtliche weitere Änderungen 5" xfId="40537" xr:uid="{CE2F09B9-3ED3-479E-A398-3E2678BE5A5F}"/>
    <cellStyle name="_Column3_Inter-Gilde 2003 Modell Gilde 2003-08-22" xfId="40538" xr:uid="{6A660A6A-7534-4866-9DC0-BA89821E8AF5}"/>
    <cellStyle name="_Column3_Inter-Gilde 2003 Modell Hasseröder 2003-08-18" xfId="40539" xr:uid="{3E9E8636-2C47-4300-9249-420B0241B613}"/>
    <cellStyle name="_Column3_Konsolidierungsreport Budget" xfId="40540" xr:uid="{DE0B0AD1-211A-48D2-9358-70856B0F8ACE}"/>
    <cellStyle name="_Column3_Mappe1" xfId="40541" xr:uid="{EEE80BDB-B886-40DB-8ABF-7BD4027E9F81}"/>
    <cellStyle name="_Column3_MOB (Modell 1.0)" xfId="40542" xr:uid="{022068B8-55C4-49D1-8F45-D7B49BDFD5B6}"/>
    <cellStyle name="_Column3_MOB (Modell 2.0) bis 2008" xfId="40543" xr:uid="{BA0F3035-5800-4570-9DD8-841C913CC351}"/>
    <cellStyle name="_Column3_Modell_01" xfId="40544" xr:uid="{3ADDCF20-4DB7-4A00-9634-788E999A6FAA}"/>
    <cellStyle name="_Column3_Modell_2_Vollaussch" xfId="40545" xr:uid="{C993536B-DD57-4F4C-9905-755CC629C87C}"/>
    <cellStyle name="_Column3_Nr3 ghs-impV3_sep_master" xfId="40546" xr:uid="{463FD632-B3AA-4682-833E-E982F237C501}"/>
    <cellStyle name="_Column3_Nr3 ghs-impV3_sep_master_neu" xfId="40547" xr:uid="{6B60B725-928C-44DC-B73C-841466E4BCAD}"/>
    <cellStyle name="_Column3_Sachaufwand IST 2009 nach Gesellschaften" xfId="40548" xr:uid="{6B898160-A5D8-4D62-A0C2-EB1EE281CFC6}"/>
    <cellStyle name="_Column3_Sachkosten 201006 aus Datenbank_20100803_Ggü." xfId="40549" xr:uid="{D6BC3F25-31E6-4381-B881-96A74CE24DBB}"/>
    <cellStyle name="_Column3_Sachkosten 201007 aus Datenbank_20100830_Ggü." xfId="40550" xr:uid="{4B648862-E008-4956-9C83-22FBCF782237}"/>
    <cellStyle name="_Column3_Sachkosten 201009 aus Datenbank_20101027_Ggü." xfId="40551" xr:uid="{4440D9CC-12D3-4093-817C-94EDA588C037}"/>
    <cellStyle name="_Column3_Sachkosten Nov 2010 _Stand 20101223 final" xfId="40552" xr:uid="{003D57EE-2315-47ED-AD88-4BEC0A9D6E72}"/>
    <cellStyle name="_Column3_Sachkosten Nov 2010 _Stand 20101223 final 2" xfId="40553" xr:uid="{25CA9C3B-7F2B-4565-9BF8-6EF9CC5DBE91}"/>
    <cellStyle name="_Column3_Sachkosten Nov 2010 _Stand 20101223 final 3" xfId="40554" xr:uid="{ABA46515-9DF6-4722-8A5C-DAF19D8A9964}"/>
    <cellStyle name="_Column3_Sachkosten Nov 2010 _Stand 20101223 final 4" xfId="40555" xr:uid="{DFF63A49-2C9F-4C5D-AF20-3DD5AE1C1CBC}"/>
    <cellStyle name="_Column3_Sachkosten Nov 2010 _Stand 20101223 final 5" xfId="40556" xr:uid="{BA669A7F-E079-42C0-BAB2-3CC57C3732FF}"/>
    <cellStyle name="_Column3_Sachkosten Nov 2010 blanko" xfId="40557" xr:uid="{539A3778-F1A3-4C87-A636-D4B09304B0B9}"/>
    <cellStyle name="_Column3_Sachkosten Nov 2010 blanko 2" xfId="40558" xr:uid="{0C431470-B9C5-45F2-9631-2A0D4602B948}"/>
    <cellStyle name="_Column3_Sachkosten Nov 2010 blanko 3" xfId="40559" xr:uid="{1F67F8F8-59ED-476E-88A0-5437E4356304}"/>
    <cellStyle name="_Column3_Sachkosten Nov 2010 blanko 4" xfId="40560" xr:uid="{9B9DDE6F-55DF-4C2F-B6C1-49ECFAE54442}"/>
    <cellStyle name="_Column3_Sachkosten Nov 2010 blanko 5" xfId="40561" xr:uid="{6C0A5D78-80B5-4FF9-8252-8F45B93ED072}"/>
    <cellStyle name="_Column3_Sonderwert Einlagenrückgewähr Szenarien" xfId="40562" xr:uid="{B1F993F7-33E1-4193-9F79-B211AF52E8DA}"/>
    <cellStyle name="_Column3_Structure_2004_05" xfId="40563" xr:uid="{39770759-D9ED-438B-92EE-F63D4FCE91B9}"/>
    <cellStyle name="_Column3_Structure_2004_05 2" xfId="40564" xr:uid="{B87DFDCC-59B0-4575-B134-364A20ABA595}"/>
    <cellStyle name="_Column3_Structure_2004_05 3" xfId="40565" xr:uid="{F0E15FCF-5044-4A84-871E-E79C9A5FD3F0}"/>
    <cellStyle name="_Column3_Structure_2004_05 4" xfId="40566" xr:uid="{C8A3F984-D6AF-401A-910D-6D4C98AC66D1}"/>
    <cellStyle name="_Column3_Structure_2004_05 5" xfId="40567" xr:uid="{CECC6C99-B68E-4F8B-BC2D-23B89E84F388}"/>
    <cellStyle name="_Column3_Struktur 2005" xfId="40568" xr:uid="{59DBA10F-1E63-4186-96F6-69EDA4B2CA06}"/>
    <cellStyle name="_Column3_Szenarien" xfId="40569" xr:uid="{CD300615-29B2-47BB-B64D-94670FB8A0F5}"/>
    <cellStyle name="_Column3_Szenarien_01-07" xfId="40570" xr:uid="{724AC62D-AD9C-4D09-ABEA-7A6518D78EE4}"/>
    <cellStyle name="_Column3_Unterlagen Susat" xfId="40571" xr:uid="{CEA8378C-1B6C-4173-8E53-01BB86288546}"/>
    <cellStyle name="_Column3_Vis_Konzern_12_P" xfId="40573" xr:uid="{CE4E3A8E-6BE2-48AE-8B7C-DA534FA3E020}"/>
    <cellStyle name="_Column3_Vis_Konzern_12_P 2" xfId="40574" xr:uid="{F3FA6A34-2BDF-4D56-863E-45A6BCF99468}"/>
    <cellStyle name="_Column3_Vis_Konzern_12_P 3" xfId="40575" xr:uid="{D5385AB9-F1A8-454E-A4D9-CCD61A0314B7}"/>
    <cellStyle name="_Column3_Vis_Konzern_12_P 4" xfId="40576" xr:uid="{F1113C7F-B9BC-45D3-B5EF-956A438AA1FE}"/>
    <cellStyle name="_Column3_Vis_Konzern_12_P 5" xfId="40577" xr:uid="{BA8BDEDC-4DE4-41F6-AA03-E8896263A19E}"/>
    <cellStyle name="_Column3_Vorbereitende_Tabellen_Planung200811" xfId="40578" xr:uid="{4104D8EA-B2DD-4A05-917C-D5C90E13F0EB}"/>
    <cellStyle name="_Column3_Wertkopien Susat 2005-06-08" xfId="40572" xr:uid="{2A4B4185-D1BF-4586-8703-19AC7C55AB46}"/>
    <cellStyle name="_Column4" xfId="40579" xr:uid="{D1F82BB6-3835-422F-9DBE-ADCEF4AD0030}"/>
    <cellStyle name="_Column4 2" xfId="40580" xr:uid="{1007DCCE-62AB-43D7-A4EB-043942D53CBD}"/>
    <cellStyle name="_Column4_8_MIK Balance Sheet and P&amp;L" xfId="40581" xr:uid="{0F7B46CC-0107-40FE-9AFA-7DFFC11AB295}"/>
    <cellStyle name="_Column4_Alle Töchter PlanDaten  mit Namen + mit Pers.kosten" xfId="40582" xr:uid="{17192D48-9520-4419-A503-D4D1DB2A8516}"/>
    <cellStyle name="_Column4_am 22.06.05 von KPMG erhalten" xfId="40583" xr:uid="{C49F6D3C-CA05-45E7-86D2-65ED19AB92DA}"/>
    <cellStyle name="_Column4_Analysedatei für 2010.01-03 _Stand 20100419_Einheiten Kostenkoord. 3 DB" xfId="40584" xr:uid="{013ABD4E-3DE4-4353-921A-92C1CC250755}"/>
    <cellStyle name="_Column4_Analysedatei nur VerwA  für 201010 aus 2010.06_Einheiten mit SVSW1_Original" xfId="40585" xr:uid="{586912AF-2403-4558-8ED8-E6D8B8DF8A86}"/>
    <cellStyle name="_Column4_Detail Structure TB II" xfId="40586" xr:uid="{9EC23A9E-1B37-4271-B5E9-3470AF0D6998}"/>
    <cellStyle name="_Column4_dp01" xfId="40587" xr:uid="{6888A819-2592-402C-8077-59902E3A9075}"/>
    <cellStyle name="_Column4_dp01reg" xfId="40588" xr:uid="{F78F8CD6-F275-4FF1-AE53-D79945FCDABD}"/>
    <cellStyle name="_Column4_DP02" xfId="40589" xr:uid="{19B78BD3-FC97-4227-A14A-30AFD140A5F2}"/>
    <cellStyle name="_Column4_DP03" xfId="40590" xr:uid="{C62D576F-8169-47F1-8086-C6E6B475C158}"/>
    <cellStyle name="_Column4_DP04" xfId="40591" xr:uid="{120B6968-693D-48C8-82EF-026DCD3D7BB5}"/>
    <cellStyle name="_Column4_Ergebnisrechnung_FCH_IST_072005ytd" xfId="40592" xr:uid="{D6DD35C5-6A61-4726-AB4F-E2952EDBFCFC}"/>
    <cellStyle name="_Column4_FDL__VIS September offiziell" xfId="40593" xr:uid="{C053271B-4CF5-4CAC-8415-C00C77D8B57C}"/>
    <cellStyle name="_Column4_FDL__VIS September offiziell 2" xfId="40594" xr:uid="{96CAF7BE-EC81-48F5-A562-9E804035CCF3}"/>
    <cellStyle name="_Column4_FDL__VIS September offiziell 3" xfId="40595" xr:uid="{7ADBF335-65A6-437D-9D93-B8BFEB1E9F25}"/>
    <cellStyle name="_Column4_FDL__VIS September offiziell 4" xfId="40596" xr:uid="{3A5FE37B-A5FE-4802-B5E2-0E7C32D0D898}"/>
    <cellStyle name="_Column4_FDL__VIS September offiziell 5" xfId="40597" xr:uid="{33B46428-4B04-423F-9265-535858AECAA0}"/>
    <cellStyle name="_Column4_Filiale_03 Staudi neueste Fassung_b " xfId="40598" xr:uid="{D655B748-8465-43C4-8F09-2904CF531F0F}"/>
    <cellStyle name="_Column4_Filiale_03 Staudi neueste Fassung_b  2" xfId="40599" xr:uid="{9C4BFF7D-531F-42AD-873C-231FB2BB5A3D}"/>
    <cellStyle name="_Column4_Filiale_03 Staudi neueste Fassung_b  3" xfId="40600" xr:uid="{DF3B49AA-9348-4E2D-8F1E-D16DC5B54613}"/>
    <cellStyle name="_Column4_Filiale_03 Staudi neueste Fassung_b  4" xfId="40601" xr:uid="{19DB50CC-4BCB-47AA-91C9-D8E68598D171}"/>
    <cellStyle name="_Column4_Filiale_03 Staudi neueste Fassung_b  5" xfId="40602" xr:uid="{7E055EF5-075A-4502-AC1D-143379B23E5C}"/>
    <cellStyle name="_Column4_Filius 2005 IS vollständig 2005-07-01" xfId="40603" xr:uid="{64F48F64-512C-4486-8F85-1A1CFAC6A2ED}"/>
    <cellStyle name="_Column4_Filius 2005 Wertekopien 2005-06-14" xfId="40604" xr:uid="{1ADA453D-E39A-461E-BB22-3A9DAA862F36}"/>
    <cellStyle name="_Column4_Filius_2005_-_FN_an_Susat_2005-05-27" xfId="40605" xr:uid="{C78DDE9D-368B-4627-9427-486283B2A13C}"/>
    <cellStyle name="_Column4_Filius_2005_-_FN_an_Susat_2005-06-28" xfId="40606" xr:uid="{D17DBC79-AF2A-4DC3-AF58-FA4577B5D6E4}"/>
    <cellStyle name="_Column4_FRN (Modell 2.9) bis 2008_Plan AR_Protokoll" xfId="40607" xr:uid="{C6D529B3-C29F-48F3-AAE3-67A4D7959F74}"/>
    <cellStyle name="_Column4_FRN (Modell 2.9) bis 2008_Plan AR_Protokoll 2" xfId="40608" xr:uid="{D887532C-A002-423A-9F56-CAA0C07AC624}"/>
    <cellStyle name="_Column4_FRN (Modell 3.0_Basis KPMG) Plananpassungen" xfId="40609" xr:uid="{816983DB-DFEE-4AF9-9AE7-8385797DF1D3}"/>
    <cellStyle name="_Column4_FRN (Modell 4.0_Basis KPMG_01-07) Plananpassungen" xfId="40610" xr:uid="{F5D2EA62-A7F0-4326-A53D-10E46906139E}"/>
    <cellStyle name="_Column4_infor 2004 - Daten Susat 2004-04-21" xfId="40611" xr:uid="{AB6DD575-7824-400B-B182-B3D8FAF8865F}"/>
    <cellStyle name="_Column4_infor 2004 - Daten Susat UK 2004-04-23" xfId="40612" xr:uid="{DC7E81FC-A64E-4D0A-B72A-ED4D61C76F0C}"/>
    <cellStyle name="_Column4_Input für voraussichtliche weitere Änderungen" xfId="40613" xr:uid="{657E213F-32D9-4996-8D8D-86BF4FA62B4E}"/>
    <cellStyle name="_Column4_Input für voraussichtliche weitere Änderungen 2" xfId="40614" xr:uid="{704ED272-4AE1-49B9-9079-5FE48D8B9EC8}"/>
    <cellStyle name="_Column4_Input für voraussichtliche weitere Änderungen 3" xfId="40615" xr:uid="{583C36ED-C7F0-41E0-991F-989C8F30EE6B}"/>
    <cellStyle name="_Column4_Input für voraussichtliche weitere Änderungen 4" xfId="40616" xr:uid="{0F2E0B1F-C48A-4D7A-A0F3-E524F3B2DA5E}"/>
    <cellStyle name="_Column4_Input für voraussichtliche weitere Änderungen 5" xfId="40617" xr:uid="{BCA25283-A95E-48A8-A32A-887F8ECD3DC2}"/>
    <cellStyle name="_Column4_Inter-Gilde 2003 Modell Gilde 2003-08-22" xfId="40618" xr:uid="{A403B5AD-32A0-4B03-97C1-29FB508200F1}"/>
    <cellStyle name="_Column4_Inter-Gilde 2003 Modell Gilde 2003-08-22 2" xfId="40619" xr:uid="{9B82678F-84EB-41B6-AAE9-B38B2F8DE097}"/>
    <cellStyle name="_Column4_Inter-Gilde 2003 Modell Hasseröder 2003-08-18" xfId="40620" xr:uid="{E7E0AF5D-E1D5-4FB7-9E88-FDA301C14CBC}"/>
    <cellStyle name="_Column4_Inter-Gilde 2003 Modell Hasseröder 2003-08-18 2" xfId="40621" xr:uid="{2A2675D0-DF6B-435F-AEBB-12378A96EEC9}"/>
    <cellStyle name="_Column4_Konsolidierungsreport Budget" xfId="40622" xr:uid="{2C2AD76C-A64E-4F2F-919B-9E7CE91E1552}"/>
    <cellStyle name="_Column4_Mappe1" xfId="40623" xr:uid="{789FBAB9-A030-48D0-B0AB-1784973F013A}"/>
    <cellStyle name="_Column4_Mappe1 2" xfId="40624" xr:uid="{19F8CE60-9F7D-439A-9621-647B8F99B685}"/>
    <cellStyle name="_Column4_MOB (Modell 1.0)" xfId="40625" xr:uid="{D07E4715-319D-4FBE-83D4-876424449FD8}"/>
    <cellStyle name="_Column4_MOB (Modell 1.0) 2" xfId="40626" xr:uid="{7E09C225-5931-4061-B292-7DBCD8753E03}"/>
    <cellStyle name="_Column4_MOB (Modell 2.0) bis 2008" xfId="40627" xr:uid="{EFFFFF98-B84A-4311-B960-24761AACE9DC}"/>
    <cellStyle name="_Column4_MOB (Modell 2.0) bis 2008 2" xfId="40628" xr:uid="{987DA92A-7E99-45C1-B919-282BEF95A58F}"/>
    <cellStyle name="_Column4_Modell_01" xfId="40629" xr:uid="{AD913614-21B7-4B74-BCCC-D1602C107D45}"/>
    <cellStyle name="_Column4_Modell_01 2" xfId="40630" xr:uid="{4C5E2044-AE3C-457B-9ED2-79C8A5D6CC52}"/>
    <cellStyle name="_Column4_Modell_2_Vollaussch" xfId="40631" xr:uid="{98A846CD-395C-4C2F-A902-410750B54130}"/>
    <cellStyle name="_Column4_Monatisierung_2010_Home Finance" xfId="40632" xr:uid="{74965CF5-691F-470E-890F-1626B8834FDF}"/>
    <cellStyle name="_Column4_Nr3 ghs-impV3_sep_master" xfId="40633" xr:uid="{B56B932C-7F75-4A42-B10D-B254C17686D1}"/>
    <cellStyle name="_Column4_Nr3 ghs-impV3_sep_master 2" xfId="40634" xr:uid="{D5CB4851-1172-4914-8223-A93119482B87}"/>
    <cellStyle name="_Column4_Nr3 ghs-impV3_sep_master_neu" xfId="40635" xr:uid="{BA274F3B-5448-49E7-AADE-80862EC775BD}"/>
    <cellStyle name="_Column4_Nr3 ghs-impV3_sep_master_neu 2" xfId="40636" xr:uid="{32F92B5B-B8E4-49B8-B161-A165FFBC253C}"/>
    <cellStyle name="_Column4_PlanDaten_GuV_Home Finance" xfId="40637" xr:uid="{F9E9C27D-A3D7-4F78-92B8-D592BEF78678}"/>
    <cellStyle name="_Column4_Sachaufwand IST 2009 nach Gesellschaften" xfId="40638" xr:uid="{EC5F59AC-F83E-4098-92D7-1A14B14CB63E}"/>
    <cellStyle name="_Column4_Sachkosten 201006 aus Datenbank_20100803_Ggü." xfId="40639" xr:uid="{B7ED2DC4-FD88-44E4-9FD6-FCAD1B1F92B6}"/>
    <cellStyle name="_Column4_Sachkosten 201007 aus Datenbank_20100830_Ggü." xfId="40640" xr:uid="{D3D36BDD-0F1D-468C-A554-1A3A6AD9C769}"/>
    <cellStyle name="_Column4_Sachkosten 201009 aus Datenbank_20101027_Ggü." xfId="40641" xr:uid="{E629F855-DCE4-478D-8B55-ABF6D1E8E66B}"/>
    <cellStyle name="_Column4_Sachkosten Nov 2010 _Stand 20101223 final" xfId="40642" xr:uid="{DF607D89-CE3D-41EC-938A-DAD99E9F09AB}"/>
    <cellStyle name="_Column4_Sachkosten Nov 2010 _Stand 20101223 final 2" xfId="40643" xr:uid="{26201DD7-248B-4379-910A-AB1B3BE73745}"/>
    <cellStyle name="_Column4_Sachkosten Nov 2010 _Stand 20101223 final 3" xfId="40644" xr:uid="{7C31E69B-3E73-4241-BADE-C629E6CA5E44}"/>
    <cellStyle name="_Column4_Sachkosten Nov 2010 _Stand 20101223 final 4" xfId="40645" xr:uid="{BCCA3E6E-7DB2-44A8-9013-7B8FE53C83C8}"/>
    <cellStyle name="_Column4_Sachkosten Nov 2010 _Stand 20101223 final 5" xfId="40646" xr:uid="{DEFD96D9-7F14-4DCD-AD61-F139030D8780}"/>
    <cellStyle name="_Column4_Sachkosten Nov 2010 blanko" xfId="40647" xr:uid="{4686B90E-A8A0-48AC-8C07-A19D206113A5}"/>
    <cellStyle name="_Column4_Sachkosten Nov 2010 blanko 2" xfId="40648" xr:uid="{8760F34E-CE4D-47F3-B01E-8B88A8E044EE}"/>
    <cellStyle name="_Column4_Sachkosten Nov 2010 blanko 3" xfId="40649" xr:uid="{30E79345-9F52-4BE8-954D-5DFB76C270E3}"/>
    <cellStyle name="_Column4_Sachkosten Nov 2010 blanko 4" xfId="40650" xr:uid="{49836C99-934A-4422-BE01-A05ED6F20320}"/>
    <cellStyle name="_Column4_Sachkosten Nov 2010 blanko 5" xfId="40651" xr:uid="{D5AAF125-4912-43A0-97B6-AB22AC4962D6}"/>
    <cellStyle name="_Column4_Sonderwert Einlagenrückgewähr Szenarien" xfId="40652" xr:uid="{46565FA8-821B-431C-A87F-46A8CAACEA91}"/>
    <cellStyle name="_Column4_Structure_2004_05" xfId="40653" xr:uid="{10DA6AA0-82DD-41D7-801F-1D02BD1E30C4}"/>
    <cellStyle name="_Column4_Structure_2004_05 2" xfId="40654" xr:uid="{BA9970C1-EC64-4F3F-815C-401FB4E49EB8}"/>
    <cellStyle name="_Column4_Structure_2004_05 3" xfId="40655" xr:uid="{B3E5B4DC-0A05-410B-BB1D-11D4D8A1A8AF}"/>
    <cellStyle name="_Column4_Structure_2004_05 4" xfId="40656" xr:uid="{DE327D62-4CFF-4A82-8F10-2D08270C1708}"/>
    <cellStyle name="_Column4_Structure_2004_05 5" xfId="40657" xr:uid="{651A2783-6A06-4F00-BE46-DBDF4190C325}"/>
    <cellStyle name="_Column4_Struktur 2005" xfId="40658" xr:uid="{7D51A5CC-EE21-4732-83BE-525E2244267C}"/>
    <cellStyle name="_Column4_Szenarien" xfId="40659" xr:uid="{2A92D59B-7EE5-4001-89A8-DC3660B0CB45}"/>
    <cellStyle name="_Column4_Szenarien 2" xfId="40660" xr:uid="{94FCB096-9D87-4E37-BE0B-BCF97AF311E9}"/>
    <cellStyle name="_Column4_Szenarien_01-07" xfId="40661" xr:uid="{3DFD0801-41FC-4E6A-AADE-468B2346AE2C}"/>
    <cellStyle name="_Column4_Szenarien_01-07 2" xfId="40662" xr:uid="{E1134D4F-3679-43B3-BB28-65701D7D4BDD}"/>
    <cellStyle name="_Column4_Unterlagen Susat" xfId="40663" xr:uid="{AA8DF5A6-F728-4484-AFC8-566D48384B77}"/>
    <cellStyle name="_Column4_Vergangenheit und Planung Sovello V1AUl" xfId="40664" xr:uid="{5D4293BE-F1E2-4CB7-9EB4-94C71F3D85AC}"/>
    <cellStyle name="_Column4_Vis_Konzern_12_P" xfId="40666" xr:uid="{DB3F72AF-2A00-46D6-8CF7-7F374C53F141}"/>
    <cellStyle name="_Column4_Vis_Konzern_12_P 2" xfId="40667" xr:uid="{DB0DE541-D0A6-411B-B246-F46A8395CF99}"/>
    <cellStyle name="_Column4_Vis_Konzern_12_P 3" xfId="40668" xr:uid="{9D26198E-07FF-43A5-95AB-F737471E008B}"/>
    <cellStyle name="_Column4_Vis_Konzern_12_P 4" xfId="40669" xr:uid="{C12CEC6A-E623-47F6-ACD8-F0CD7B7B24CD}"/>
    <cellStyle name="_Column4_Vis_Konzern_12_P 5" xfId="40670" xr:uid="{775D5503-5CCB-4928-AB33-554B7EC8E71C}"/>
    <cellStyle name="_Column4_Vorbereitende_Tabellen_Planung200811" xfId="40671" xr:uid="{D25CE9FC-DE5D-40BB-B9D4-A612761C02AA}"/>
    <cellStyle name="_Column4_Wertkopien Susat 2005-06-08" xfId="40665" xr:uid="{9C4CC600-3C0A-4B50-B309-F45E30990D08}"/>
    <cellStyle name="_Column5" xfId="40672" xr:uid="{5CA36F34-5073-4B3F-B967-789D33AF25B1}"/>
    <cellStyle name="_Column5_Alle Töchter PlanDaten  mit Namen + mit Pers.kosten" xfId="40673" xr:uid="{8D78A40A-7464-4BD6-AFEE-EF2A700B75AB}"/>
    <cellStyle name="_Column5_am 22.06.05 von KPMG erhalten" xfId="40674" xr:uid="{E0C4B6C1-42E1-4D8E-BA27-01F50D233F2C}"/>
    <cellStyle name="_Column5_Analysedatei für 2010.01-03 _Stand 20100419_Einheiten Kostenkoord. 3 DB" xfId="40675" xr:uid="{F3B8F53F-5911-4DC0-B675-D764B32D8455}"/>
    <cellStyle name="_Column5_Analysedatei nur VerwA  für 201010 aus 2010.06_Einheiten mit SVSW1_Original" xfId="40676" xr:uid="{C0D5C79E-02FE-4137-A0E9-EE770807FBD4}"/>
    <cellStyle name="_Column5_Detail Structure TB II" xfId="40677" xr:uid="{78CF17C6-41BE-4A31-B31E-EDB9229FEE9F}"/>
    <cellStyle name="_Column5_dp01" xfId="40678" xr:uid="{B89383ED-3F43-417B-A46E-5B9C0B5DC807}"/>
    <cellStyle name="_Column5_dp01reg" xfId="40679" xr:uid="{3C871FA6-CAF7-484D-B56D-05E7E140B6AC}"/>
    <cellStyle name="_Column5_DP02" xfId="40680" xr:uid="{7951ED11-FC5A-4DD1-86DC-D947CAF27C52}"/>
    <cellStyle name="_Column5_DP03" xfId="40681" xr:uid="{57EC65C5-1B79-4856-A61C-26ED6DC8A74B}"/>
    <cellStyle name="_Column5_DP04" xfId="40682" xr:uid="{903F421C-2CC2-4FF2-AEFA-DE50AA862562}"/>
    <cellStyle name="_Column5_Ergebnisrechnung_FCH_IST_072005ytd" xfId="40683" xr:uid="{CE5A3902-24BE-48AB-89FB-2D64F86AFC80}"/>
    <cellStyle name="_Column5_FDL__VIS September offiziell" xfId="40684" xr:uid="{B8257191-E917-4CF9-819B-77838FEADA07}"/>
    <cellStyle name="_Column5_FDL__VIS September offiziell 2" xfId="40685" xr:uid="{EB0C9411-6C15-4EC9-A4F9-C9D6A76856B8}"/>
    <cellStyle name="_Column5_FDL__VIS September offiziell 3" xfId="40686" xr:uid="{C2FB8858-29E7-4D05-A4D1-9C96658771C0}"/>
    <cellStyle name="_Column5_FDL__VIS September offiziell 4" xfId="40687" xr:uid="{0738275E-9F56-41BB-9CA8-A04D2BA45127}"/>
    <cellStyle name="_Column5_FDL__VIS September offiziell 5" xfId="40688" xr:uid="{1DFE8EC3-B3E1-4033-B05E-1573F7A68BED}"/>
    <cellStyle name="_Column5_Filiale_03 Staudi neueste Fassung_b " xfId="40689" xr:uid="{B1F373BB-F00D-4F0C-AC2E-EABFB5DC4CBD}"/>
    <cellStyle name="_Column5_Filiale_03 Staudi neueste Fassung_b  2" xfId="40690" xr:uid="{A54BEDB6-F675-4678-90E3-16F56E037B09}"/>
    <cellStyle name="_Column5_Filiale_03 Staudi neueste Fassung_b  3" xfId="40691" xr:uid="{E02DFD19-6851-4A90-A49F-31D6C98156A5}"/>
    <cellStyle name="_Column5_Filiale_03 Staudi neueste Fassung_b  4" xfId="40692" xr:uid="{98124D1B-DB8C-4CB4-8490-8F0B6F982C50}"/>
    <cellStyle name="_Column5_Filiale_03 Staudi neueste Fassung_b  5" xfId="40693" xr:uid="{1FB1A0C3-BF81-4851-BAF2-B6EEC5109F90}"/>
    <cellStyle name="_Column5_Filius 2005 IS vollständig 2005-07-01" xfId="40694" xr:uid="{E61AC1B2-A5C1-40F3-9CDD-9EDDD4543077}"/>
    <cellStyle name="_Column5_Filius 2005 Wertekopien 2005-06-14" xfId="40695" xr:uid="{E61E50D0-CEA9-47B9-B8CB-6636A82BFA77}"/>
    <cellStyle name="_Column5_Filius_2005_-_FN_an_Susat_2005-05-27" xfId="40696" xr:uid="{1BEF55A3-D440-4866-BBCC-82DABD7163E3}"/>
    <cellStyle name="_Column5_Filius_2005_-_FN_an_Susat_2005-06-28" xfId="40697" xr:uid="{2B31C134-E2F5-49E8-9A7A-C20CC0CAD9E2}"/>
    <cellStyle name="_Column5_FRN (Modell 2.9) bis 2008_Plan AR_Protokoll" xfId="40698" xr:uid="{77E4C1AB-47DE-4EC7-B331-C102C451C989}"/>
    <cellStyle name="_Column5_FRN (Modell 3.0_Basis KPMG) Plananpassungen" xfId="40699" xr:uid="{EDF16F3A-A7A5-4D23-99B4-4D1E151E166D}"/>
    <cellStyle name="_Column5_FRN (Modell 4.0_Basis KPMG_01-07) Plananpassungen" xfId="40700" xr:uid="{211ACAF0-A0D2-4773-9C00-13BF535F9775}"/>
    <cellStyle name="_Column5_infor 2004 - Daten Susat 2004-04-21" xfId="40701" xr:uid="{85F83F2C-0CFA-4103-809A-27BD598B24AB}"/>
    <cellStyle name="_Column5_infor 2004 - Daten Susat UK 2004-04-23" xfId="40702" xr:uid="{0480DF9E-D0B3-4796-AAE7-C611EB2A06CD}"/>
    <cellStyle name="_Column5_Input für voraussichtliche weitere Änderungen" xfId="40703" xr:uid="{AA0488CD-34BE-4D58-AA9C-07225143048D}"/>
    <cellStyle name="_Column5_Input für voraussichtliche weitere Änderungen 2" xfId="40704" xr:uid="{BD007EF3-2CB1-48DD-9BD1-6DF2C7D00695}"/>
    <cellStyle name="_Column5_Input für voraussichtliche weitere Änderungen 3" xfId="40705" xr:uid="{2DCE005D-E141-4F5B-A44C-2A693863E770}"/>
    <cellStyle name="_Column5_Input für voraussichtliche weitere Änderungen 4" xfId="40706" xr:uid="{93E059F4-C79A-453C-AADF-16C797C349DE}"/>
    <cellStyle name="_Column5_Input für voraussichtliche weitere Änderungen 5" xfId="40707" xr:uid="{09B2C8C1-7C28-4CB1-89F8-FA6721D20A49}"/>
    <cellStyle name="_Column5_Inter-Gilde 2003 Modell Gilde 2003-08-22" xfId="40708" xr:uid="{EAEA9CA4-DF89-47A9-848D-9B9B01F4054A}"/>
    <cellStyle name="_Column5_Inter-Gilde 2003 Modell Hasseröder 2003-08-18" xfId="40709" xr:uid="{61C44AEE-AEBE-4652-8D34-3B19A70D8998}"/>
    <cellStyle name="_Column5_Konsolidierungsreport Budget" xfId="40710" xr:uid="{677618EE-AE33-4A95-8370-5354B75830DE}"/>
    <cellStyle name="_Column5_Mappe1" xfId="40711" xr:uid="{C4A2C884-CE04-4AFB-BEB9-FDAE74946AA0}"/>
    <cellStyle name="_Column5_MOB (Modell 1.0)" xfId="40712" xr:uid="{40A232C9-F0FD-44C8-8814-9219EB9C3856}"/>
    <cellStyle name="_Column5_MOB (Modell 2.0) bis 2008" xfId="40713" xr:uid="{89A376B9-B3B9-4670-AA6E-23E8C8772339}"/>
    <cellStyle name="_Column5_Modell_01" xfId="40714" xr:uid="{DFAD7075-4408-4D5A-917E-283013A52DD1}"/>
    <cellStyle name="_Column5_Modell_2_Vollaussch" xfId="40715" xr:uid="{F40AEF64-CBDE-4364-9ED4-82D6C30A26ED}"/>
    <cellStyle name="_Column5_Nr3 ghs-impV3_sep_master" xfId="40716" xr:uid="{73DE0744-1EF9-4AE1-893A-80F223C78382}"/>
    <cellStyle name="_Column5_Nr3 ghs-impV3_sep_master_neu" xfId="40717" xr:uid="{3096F2B0-1594-4DEF-BDA9-0327BF871256}"/>
    <cellStyle name="_Column5_Sachaufwand IST 2009 nach Gesellschaften" xfId="40718" xr:uid="{58AB1341-52E2-47FD-A964-32ACF7317235}"/>
    <cellStyle name="_Column5_Sachkosten 201006 aus Datenbank_20100803_Ggü." xfId="40719" xr:uid="{41E44C84-3C20-4589-8257-6D6B7502FA8E}"/>
    <cellStyle name="_Column5_Sachkosten 201007 aus Datenbank_20100830_Ggü." xfId="40720" xr:uid="{4F0988BE-D485-4FCB-9E18-97A5D4C1428D}"/>
    <cellStyle name="_Column5_Sachkosten 201009 aus Datenbank_20101027_Ggü." xfId="40721" xr:uid="{9F180B61-326F-4432-8479-AD6A6C3B0B05}"/>
    <cellStyle name="_Column5_Sachkosten Nov 2010 _Stand 20101223 final" xfId="40722" xr:uid="{6AFD12DE-1A0E-461F-A3E2-B55B88DE9F86}"/>
    <cellStyle name="_Column5_Sachkosten Nov 2010 _Stand 20101223 final 2" xfId="40723" xr:uid="{911CEC2C-F690-448D-8F79-617FC5F71048}"/>
    <cellStyle name="_Column5_Sachkosten Nov 2010 _Stand 20101223 final 3" xfId="40724" xr:uid="{1470AC85-E0CA-4594-A6B7-63A87F4A29C3}"/>
    <cellStyle name="_Column5_Sachkosten Nov 2010 _Stand 20101223 final 4" xfId="40725" xr:uid="{8B784B76-B53A-4A10-9CAE-9E92BE250D0E}"/>
    <cellStyle name="_Column5_Sachkosten Nov 2010 _Stand 20101223 final 5" xfId="40726" xr:uid="{D2FB06CD-479B-4A46-B751-26CDF95221CD}"/>
    <cellStyle name="_Column5_Sachkosten Nov 2010 blanko" xfId="40727" xr:uid="{07FD0750-AFE9-4E61-BAAC-D05652C0BC04}"/>
    <cellStyle name="_Column5_Sachkosten Nov 2010 blanko 2" xfId="40728" xr:uid="{A6F84EAF-457D-4F74-8855-A7CE4BA6F543}"/>
    <cellStyle name="_Column5_Sachkosten Nov 2010 blanko 3" xfId="40729" xr:uid="{4E1FD054-4CC5-4CB4-8C17-4E2AB97AA5BC}"/>
    <cellStyle name="_Column5_Sachkosten Nov 2010 blanko 4" xfId="40730" xr:uid="{41FAAD7D-2F70-4094-BF7C-04D4FC5A1A12}"/>
    <cellStyle name="_Column5_Sachkosten Nov 2010 blanko 5" xfId="40731" xr:uid="{803A6143-8BBA-4F0C-836C-029BF0581002}"/>
    <cellStyle name="_Column5_Sonderwert Einlagenrückgewähr Szenarien" xfId="40732" xr:uid="{FD84845C-F476-40A4-98D7-C9F69F76A8AD}"/>
    <cellStyle name="_Column5_Structure_2004_05" xfId="40733" xr:uid="{450785FF-39C2-461A-83EC-60B897DCED1B}"/>
    <cellStyle name="_Column5_Structure_2004_05 2" xfId="40734" xr:uid="{692A1D2D-254C-4A37-BE5E-E7E3363197D5}"/>
    <cellStyle name="_Column5_Structure_2004_05 3" xfId="40735" xr:uid="{EE725509-32A2-42DE-96E8-FB8C0893DED8}"/>
    <cellStyle name="_Column5_Structure_2004_05 4" xfId="40736" xr:uid="{5C4DE93A-8641-4733-99EE-4BF81172DBD6}"/>
    <cellStyle name="_Column5_Structure_2004_05 5" xfId="40737" xr:uid="{B1508BD9-AB11-423E-9A5B-718EC9879BE8}"/>
    <cellStyle name="_Column5_Struktur 2005" xfId="40738" xr:uid="{DB1862EC-39B7-44C1-B156-30916FD6E4EF}"/>
    <cellStyle name="_Column5_Szenarien" xfId="40739" xr:uid="{E78ADB57-3F32-4CF4-AE49-8D41C0C82046}"/>
    <cellStyle name="_Column5_Szenarien_01-07" xfId="40740" xr:uid="{D7C8BD9B-A031-494D-82E5-625DD976931D}"/>
    <cellStyle name="_Column5_Unterlagen Susat" xfId="40741" xr:uid="{D1989F02-DE4E-4AAE-A665-1A0C0DBF245D}"/>
    <cellStyle name="_Column5_Vis_Konzern_12_P" xfId="40743" xr:uid="{67A08A9F-BD15-4C6D-9A4F-084103F2FC67}"/>
    <cellStyle name="_Column5_Vis_Konzern_12_P 2" xfId="40744" xr:uid="{1232C64C-84EE-4858-9F3A-A482A9B85AF9}"/>
    <cellStyle name="_Column5_Vis_Konzern_12_P 3" xfId="40745" xr:uid="{44023A8A-41A0-4594-ADD8-FB4A1CA474E6}"/>
    <cellStyle name="_Column5_Vis_Konzern_12_P 4" xfId="40746" xr:uid="{5F8E5A34-5241-4489-BB69-1C8C3CBDD3D4}"/>
    <cellStyle name="_Column5_Vis_Konzern_12_P 5" xfId="40747" xr:uid="{598C87F0-D8C0-4AA8-A53A-27FC24EFA98F}"/>
    <cellStyle name="_Column5_Vorbereitende_Tabellen_Planung200811" xfId="40748" xr:uid="{6475CC86-C4AB-4222-8197-E87271DEA585}"/>
    <cellStyle name="_Column5_Wertkopien Susat 2005-06-08" xfId="40742" xr:uid="{55547CAB-D281-442E-A7F6-F81D7B7880B8}"/>
    <cellStyle name="_Column6" xfId="40749" xr:uid="{92D6DDC6-3609-4B0E-A0C2-26CFAF78F26D}"/>
    <cellStyle name="_Column6_Alle Töchter PlanDaten  mit Namen + mit Pers.kosten" xfId="40750" xr:uid="{0CDE1A3F-1B0E-43C0-9CD0-BE55989E18AC}"/>
    <cellStyle name="_Column6_am 22.06.05 von KPMG erhalten" xfId="40751" xr:uid="{9E953383-C7FE-4250-B648-39AC8B34943E}"/>
    <cellStyle name="_Column6_Analysedatei für 2010.01-03 _Stand 20100419_Einheiten Kostenkoord. 3 DB" xfId="40752" xr:uid="{57C5BBFC-4551-4FD3-B372-C48896E55936}"/>
    <cellStyle name="_Column6_Analysedatei nur VerwA  für 201010 aus 2010.06_Einheiten mit SVSW1_Original" xfId="40753" xr:uid="{D56CD6FE-8C60-4B35-942C-3458E4733367}"/>
    <cellStyle name="_Column6_Detail Structure TB II" xfId="40754" xr:uid="{D48DDD52-F742-4A88-8E0B-2B70DD02FC93}"/>
    <cellStyle name="_Column6_dp01" xfId="40755" xr:uid="{B751375C-2458-4BB2-BF74-2B8FBFB4F396}"/>
    <cellStyle name="_Column6_dp01reg" xfId="40756" xr:uid="{F56E99E2-0AA4-4715-9A7B-2F60D7DEF951}"/>
    <cellStyle name="_Column6_DP02" xfId="40757" xr:uid="{0187BB57-879B-49AB-B8F6-6D00A0ED2657}"/>
    <cellStyle name="_Column6_DP03" xfId="40758" xr:uid="{6400DBAB-206D-448D-9A3D-29E8FF760213}"/>
    <cellStyle name="_Column6_DP04" xfId="40759" xr:uid="{6673FC3C-1877-41EA-A706-084BD203351E}"/>
    <cellStyle name="_Column6_Ergebnisrechnung_FCH_IST_072005ytd" xfId="40760" xr:uid="{FE14D8E8-AA38-42DB-9A9A-FFC0DC8BBF5B}"/>
    <cellStyle name="_Column6_FDL__VIS September offiziell" xfId="40761" xr:uid="{4A49E92E-3173-4459-A58C-F30A3C97B42F}"/>
    <cellStyle name="_Column6_FDL__VIS September offiziell 2" xfId="40762" xr:uid="{9B8B8BE5-0778-423E-A2D7-087BE664A266}"/>
    <cellStyle name="_Column6_FDL__VIS September offiziell 3" xfId="40763" xr:uid="{75F75A31-5F0D-4D7C-8CB3-FECB189331B7}"/>
    <cellStyle name="_Column6_FDL__VIS September offiziell 4" xfId="40764" xr:uid="{38BB55D0-BA75-43F4-894F-498C3FA0C873}"/>
    <cellStyle name="_Column6_FDL__VIS September offiziell 5" xfId="40765" xr:uid="{7B601D02-5474-441F-B3BA-0731FECBD660}"/>
    <cellStyle name="_Column6_Filiale_03 Staudi neueste Fassung_b " xfId="40766" xr:uid="{A3B44B16-0703-43CC-BD54-4558D428574A}"/>
    <cellStyle name="_Column6_Filiale_03 Staudi neueste Fassung_b  2" xfId="40767" xr:uid="{C00E456A-1A48-483E-9801-7B07E01AB192}"/>
    <cellStyle name="_Column6_Filiale_03 Staudi neueste Fassung_b  3" xfId="40768" xr:uid="{194173C8-D36E-4A32-BC4D-B977E113AD69}"/>
    <cellStyle name="_Column6_Filiale_03 Staudi neueste Fassung_b  4" xfId="40769" xr:uid="{92EE8B94-DB94-47AC-A296-D72620F6999A}"/>
    <cellStyle name="_Column6_Filiale_03 Staudi neueste Fassung_b  5" xfId="40770" xr:uid="{5513D239-150C-4A2F-8C1F-C2C81F64C16B}"/>
    <cellStyle name="_Column6_Filius 2005 IS vollständig 2005-07-01" xfId="40771" xr:uid="{D7D224D5-B9F5-44E8-86D6-0C32DED5C1B3}"/>
    <cellStyle name="_Column6_Filius 2005 Wertekopien 2005-06-14" xfId="40772" xr:uid="{720C0302-F182-4A46-8A6C-CC2E067FD79D}"/>
    <cellStyle name="_Column6_Filius_2005_-_FN_an_Susat_2005-05-27" xfId="40773" xr:uid="{604D0569-B8B4-43C3-90F5-208445A1D2CB}"/>
    <cellStyle name="_Column6_Filius_2005_-_FN_an_Susat_2005-06-28" xfId="40774" xr:uid="{AC7BC798-3171-4B33-A2D7-87E6420BDB26}"/>
    <cellStyle name="_Column6_FRN (Modell 2.9) bis 2008_Plan AR_Protokoll" xfId="40775" xr:uid="{F94AAD9D-FBDD-4C87-8F1F-304EE88E7C8C}"/>
    <cellStyle name="_Column6_FRN (Modell 3.0_Basis KPMG) Plananpassungen" xfId="40776" xr:uid="{589679E5-DAB9-4669-83F0-17C2B0344ABA}"/>
    <cellStyle name="_Column6_FRN (Modell 4.0_Basis KPMG_01-07) Plananpassungen" xfId="40777" xr:uid="{21D7BDC9-A9A9-4CCA-A25C-6E156EAC7FCD}"/>
    <cellStyle name="_Column6_infor 2004 - Daten Susat 2004-04-21" xfId="40778" xr:uid="{F14B112A-1D89-4F90-8FCF-3D614E1BB126}"/>
    <cellStyle name="_Column6_infor 2004 - Daten Susat UK 2004-04-23" xfId="40779" xr:uid="{A689FCB5-FBF3-4535-9ACD-C5045E28AE59}"/>
    <cellStyle name="_Column6_Input für voraussichtliche weitere Änderungen" xfId="40780" xr:uid="{F1081A02-AEDC-43BA-BB1A-1F9B92EED206}"/>
    <cellStyle name="_Column6_Input für voraussichtliche weitere Änderungen 2" xfId="40781" xr:uid="{604AC7A8-AFBA-4FF1-A8BC-DFCF225C6814}"/>
    <cellStyle name="_Column6_Input für voraussichtliche weitere Änderungen 3" xfId="40782" xr:uid="{DBDDE9F8-A446-4485-BA4A-7C14A42F1DA1}"/>
    <cellStyle name="_Column6_Input für voraussichtliche weitere Änderungen 4" xfId="40783" xr:uid="{D7069836-96CE-407E-ABCF-293DAFC4450A}"/>
    <cellStyle name="_Column6_Input für voraussichtliche weitere Änderungen 5" xfId="40784" xr:uid="{83E62825-C946-44D3-8B33-45783F2716C6}"/>
    <cellStyle name="_Column6_Inter-Gilde 2003 Modell Gilde 2003-08-22" xfId="40785" xr:uid="{3C0A8308-06D4-44B4-9B8E-2501C85ABD76}"/>
    <cellStyle name="_Column6_Inter-Gilde 2003 Modell Hasseröder 2003-08-18" xfId="40786" xr:uid="{D5D580DB-E86D-4038-B90C-F2DC83A15CDB}"/>
    <cellStyle name="_Column6_Konsolidierungsreport Budget" xfId="40787" xr:uid="{EFBBE8EE-86A2-488B-AA36-6D6F5F34021D}"/>
    <cellStyle name="_Column6_Mappe1" xfId="40788" xr:uid="{7F8B0AB4-7029-43F0-90E5-296970E0D3CB}"/>
    <cellStyle name="_Column6_MOB (Modell 1.0)" xfId="40789" xr:uid="{AD679346-0A73-4676-A22F-BABA8C78BB69}"/>
    <cellStyle name="_Column6_MOB (Modell 2.0) bis 2008" xfId="40790" xr:uid="{94B737D3-6F91-4817-88A1-97ED4BD31470}"/>
    <cellStyle name="_Column6_Modell_01" xfId="40791" xr:uid="{3A643E17-3064-475A-9511-548D9C7528DC}"/>
    <cellStyle name="_Column6_Modell_2_Vollaussch" xfId="40792" xr:uid="{63FC1E91-5574-4FEB-9FB1-A85F4B30175C}"/>
    <cellStyle name="_Column6_Nr3 ghs-impV3_sep_master" xfId="40793" xr:uid="{DC7388EF-9C01-4CB3-88AE-F67EFFBFF491}"/>
    <cellStyle name="_Column6_Nr3 ghs-impV3_sep_master_neu" xfId="40794" xr:uid="{574EB945-22D9-467F-9AC9-74EAD15106D3}"/>
    <cellStyle name="_Column6_Sachaufwand IST 2009 nach Gesellschaften" xfId="40795" xr:uid="{30C5A37A-7093-4031-A57C-4D125CFF4CA5}"/>
    <cellStyle name="_Column6_Sachkosten 201006 aus Datenbank_20100803_Ggü." xfId="40796" xr:uid="{92895840-E4D2-413C-8012-4A04CDA4900B}"/>
    <cellStyle name="_Column6_Sachkosten 201007 aus Datenbank_20100830_Ggü." xfId="40797" xr:uid="{B4723354-486B-4E5A-8FF2-CD779A144C0B}"/>
    <cellStyle name="_Column6_Sachkosten 201009 aus Datenbank_20101027_Ggü." xfId="40798" xr:uid="{205BB327-2F7C-4A21-94AF-02B1DE8B8C48}"/>
    <cellStyle name="_Column6_Sachkosten Nov 2010 _Stand 20101223 final" xfId="40799" xr:uid="{735C460F-767F-4D21-BC7C-B62531D97FA6}"/>
    <cellStyle name="_Column6_Sachkosten Nov 2010 _Stand 20101223 final 2" xfId="40800" xr:uid="{C1BDD8EC-8163-42D1-AA77-7E0BBE06B2CE}"/>
    <cellStyle name="_Column6_Sachkosten Nov 2010 _Stand 20101223 final 3" xfId="40801" xr:uid="{F4A3BA1D-F945-479C-8F53-148AF16EE4CF}"/>
    <cellStyle name="_Column6_Sachkosten Nov 2010 _Stand 20101223 final 4" xfId="40802" xr:uid="{13373A97-FC9E-46A0-9E67-1F71B52570DF}"/>
    <cellStyle name="_Column6_Sachkosten Nov 2010 _Stand 20101223 final 5" xfId="40803" xr:uid="{B83BF998-AD4B-4DD6-B6F0-2DCBA8C603B5}"/>
    <cellStyle name="_Column6_Sachkosten Nov 2010 blanko" xfId="40804" xr:uid="{CF68F327-0FF6-4F61-A462-20C5568065F1}"/>
    <cellStyle name="_Column6_Sachkosten Nov 2010 blanko 2" xfId="40805" xr:uid="{BE4E3428-D292-4663-9082-32F0AE8FF5BE}"/>
    <cellStyle name="_Column6_Sachkosten Nov 2010 blanko 3" xfId="40806" xr:uid="{7918DB6F-3F64-4E16-8C3B-605DA9186205}"/>
    <cellStyle name="_Column6_Sachkosten Nov 2010 blanko 4" xfId="40807" xr:uid="{35089F4C-6E0B-4895-800E-18FA026952E5}"/>
    <cellStyle name="_Column6_Sachkosten Nov 2010 blanko 5" xfId="40808" xr:uid="{B9E71E80-8933-4B7E-BC96-5322C2CA6EEC}"/>
    <cellStyle name="_Column6_Sonderwert Einlagenrückgewähr Szenarien" xfId="40809" xr:uid="{3311AC23-E7CF-42BF-B6D6-A343562CEF06}"/>
    <cellStyle name="_Column6_Structure_2004_05" xfId="40810" xr:uid="{4AD85319-82D0-48EB-83D0-F35757F42488}"/>
    <cellStyle name="_Column6_Structure_2004_05 2" xfId="40811" xr:uid="{F36C20ED-42DE-4D30-9C8E-F8BAC33EB12F}"/>
    <cellStyle name="_Column6_Structure_2004_05 3" xfId="40812" xr:uid="{0BA597CE-5710-475F-839F-A294F84A64CF}"/>
    <cellStyle name="_Column6_Structure_2004_05 4" xfId="40813" xr:uid="{6706DF01-9FF5-4D34-96C3-BBAF377D8EB4}"/>
    <cellStyle name="_Column6_Structure_2004_05 5" xfId="40814" xr:uid="{7C476F78-2AE5-4CAE-A926-F740F5CF1427}"/>
    <cellStyle name="_Column6_Struktur 2005" xfId="40815" xr:uid="{A0D0679E-2DE2-40A3-AA48-F201CA9BD507}"/>
    <cellStyle name="_Column6_Szenarien" xfId="40816" xr:uid="{75CA1F5B-F6C2-40F8-8664-662CA679D31A}"/>
    <cellStyle name="_Column6_Szenarien_01-07" xfId="40817" xr:uid="{231F72E5-03A4-44CB-BD9D-B9DC15BEEBCF}"/>
    <cellStyle name="_Column6_Unterlagen Susat" xfId="40818" xr:uid="{4ECB2B33-4477-4B7D-997F-006FB7910A69}"/>
    <cellStyle name="_Column6_Vis_Konzern_12_P" xfId="40820" xr:uid="{23D650E5-93FD-49A2-AD98-0D634FD4728C}"/>
    <cellStyle name="_Column6_Vis_Konzern_12_P 2" xfId="40821" xr:uid="{FF2CD3A4-8141-4CDE-B1B5-424841E6C2B9}"/>
    <cellStyle name="_Column6_Vis_Konzern_12_P 3" xfId="40822" xr:uid="{4BA5E64D-6F99-4B43-8EE7-DC1D3216B639}"/>
    <cellStyle name="_Column6_Vis_Konzern_12_P 4" xfId="40823" xr:uid="{9D893A38-D531-459E-BA5D-0C7988CB1B35}"/>
    <cellStyle name="_Column6_Vis_Konzern_12_P 5" xfId="40824" xr:uid="{5A115397-ABB7-4FD3-9CD0-20F9D20B5D30}"/>
    <cellStyle name="_Column6_Vorbereitende_Tabellen_Planung200811" xfId="40825" xr:uid="{48758B43-20EF-4932-B8FF-7AFC95D237F6}"/>
    <cellStyle name="_Column6_Wertkopien Susat 2005-06-08" xfId="40819" xr:uid="{B44ED119-CF7C-4C15-8E20-3C6B40B38DB9}"/>
    <cellStyle name="_Column7" xfId="40826" xr:uid="{6C97C9C9-E2B9-4ECC-BBA6-CF50A313042B}"/>
    <cellStyle name="_Column7_Alle Töchter PlanDaten  mit Namen + mit Pers.kosten" xfId="40827" xr:uid="{0F64E83F-A9E4-462D-B897-062C89CE266B}"/>
    <cellStyle name="_Column7_am 22.06.05 von KPMG erhalten" xfId="40828" xr:uid="{9008DFDE-17DE-4542-8CE5-AC3705086F9D}"/>
    <cellStyle name="_Column7_Analysedatei für 2010.01-03 _Stand 20100419_Einheiten Kostenkoord. 3 DB" xfId="40829" xr:uid="{3BC2017D-19DE-499A-AF96-2DAD548B12AB}"/>
    <cellStyle name="_Column7_Analysedatei nur VerwA  für 201010 aus 2010.06_Einheiten mit SVSW1_Original" xfId="40830" xr:uid="{C571EF00-D964-494A-BA4F-34510260FAF7}"/>
    <cellStyle name="_Column7_Detail Structure TB II" xfId="40831" xr:uid="{E2FCA559-26D9-466C-9C0D-56E68E4DBE15}"/>
    <cellStyle name="_Column7_Ergebnisrechnung_FCH_IST_072005ytd" xfId="40832" xr:uid="{24C1803B-38AB-48ED-85FA-B790BC116E17}"/>
    <cellStyle name="_Column7_FDL__VIS September offiziell" xfId="40833" xr:uid="{E18FA3B2-4435-4C8F-879B-972B7359C0AC}"/>
    <cellStyle name="_Column7_FDL__VIS September offiziell 2" xfId="40834" xr:uid="{291F9C1A-9164-4E70-B18E-E1D91EB5C9CD}"/>
    <cellStyle name="_Column7_FDL__VIS September offiziell 3" xfId="40835" xr:uid="{02BF5E9C-5354-4694-9BB8-245AA916C19E}"/>
    <cellStyle name="_Column7_FDL__VIS September offiziell 4" xfId="40836" xr:uid="{E841B39C-ECF3-4FA4-B9C2-C7AAAB1F206A}"/>
    <cellStyle name="_Column7_FDL__VIS September offiziell 5" xfId="40837" xr:uid="{8EE43602-D744-4C4C-8DBD-9333AB71F679}"/>
    <cellStyle name="_Column7_Filiale_03 Staudi neueste Fassung_b " xfId="40838" xr:uid="{59743526-BDCA-4102-BD2A-7B5258923538}"/>
    <cellStyle name="_Column7_Filiale_03 Staudi neueste Fassung_b  2" xfId="40839" xr:uid="{8C239E38-B1D6-4130-AFC0-E7BC8FECE301}"/>
    <cellStyle name="_Column7_Filiale_03 Staudi neueste Fassung_b  3" xfId="40840" xr:uid="{05F3B029-D9B5-46CE-9CDC-92B5BE901FE6}"/>
    <cellStyle name="_Column7_Filiale_03 Staudi neueste Fassung_b  4" xfId="40841" xr:uid="{0AB0C778-0498-40FF-A3BF-87516CE8CC15}"/>
    <cellStyle name="_Column7_Filiale_03 Staudi neueste Fassung_b  5" xfId="40842" xr:uid="{7AD646FA-6DF0-4471-A088-264CB4644E44}"/>
    <cellStyle name="_Column7_Filius 2005 IS vollständig 2005-07-01" xfId="40843" xr:uid="{1AB92092-8508-4BF9-8D77-181076717FD4}"/>
    <cellStyle name="_Column7_Filius 2005 Wertekopien 2005-06-14" xfId="40844" xr:uid="{4EF7C6FD-29C6-4220-8F4D-7C47294064A3}"/>
    <cellStyle name="_Column7_Filius_2005_-_FN_an_Susat_2005-05-27" xfId="40845" xr:uid="{DE790563-3EAA-4F28-A97B-E96877A0BD0B}"/>
    <cellStyle name="_Column7_Filius_2005_-_FN_an_Susat_2005-06-28" xfId="40846" xr:uid="{D17462AD-4181-41EF-8AAD-FC86DC3D6DD5}"/>
    <cellStyle name="_Column7_FRN (Modell 2.9) bis 2008_Plan AR_Protokoll" xfId="40847" xr:uid="{059ECD22-EF50-49DD-B0F8-3DBB1A2C26F4}"/>
    <cellStyle name="_Column7_FRN (Modell 3.0_Basis KPMG) Plananpassungen" xfId="40848" xr:uid="{D4836D85-4887-4A85-9F51-0D8F8B274072}"/>
    <cellStyle name="_Column7_FRN (Modell 4.0_Basis KPMG_01-07) Plananpassungen" xfId="40849" xr:uid="{4D40E4D5-61F2-415F-9E00-4C0C2F4D993A}"/>
    <cellStyle name="_Column7_infor 2004 - Daten Susat 2004-04-21" xfId="40850" xr:uid="{C11F32C3-86D4-4C0C-BF51-4D5CCC2A7CE4}"/>
    <cellStyle name="_Column7_infor 2004 - Daten Susat UK 2004-04-23" xfId="40851" xr:uid="{44643926-D382-4B20-8C90-5739860AA78A}"/>
    <cellStyle name="_Column7_Input für voraussichtliche weitere Änderungen" xfId="40852" xr:uid="{9E2AD952-5D7C-43C0-A4AF-F48078324E09}"/>
    <cellStyle name="_Column7_Input für voraussichtliche weitere Änderungen 2" xfId="40853" xr:uid="{053A19FB-8E20-4567-9B89-4A0EEE791EDF}"/>
    <cellStyle name="_Column7_Input für voraussichtliche weitere Änderungen 3" xfId="40854" xr:uid="{E0C97583-5BA0-49A7-81AA-4012DD9086C5}"/>
    <cellStyle name="_Column7_Input für voraussichtliche weitere Änderungen 4" xfId="40855" xr:uid="{254C5F13-A22E-4DBA-8583-46A4EAF5E5B8}"/>
    <cellStyle name="_Column7_Input für voraussichtliche weitere Änderungen 5" xfId="40856" xr:uid="{F3898EFD-1737-4660-AF1C-4963191781E5}"/>
    <cellStyle name="_Column7_Inter-Gilde 2003 Modell Gilde 2003-08-22" xfId="40857" xr:uid="{EBE478B9-7F6A-4B31-AC05-16D7392D7BE9}"/>
    <cellStyle name="_Column7_Inter-Gilde 2003 Modell Hasseröder 2003-08-18" xfId="40858" xr:uid="{1E483C7F-F8BA-4403-979E-6D90C922D514}"/>
    <cellStyle name="_Column7_Konsolidierungsreport Budget" xfId="40859" xr:uid="{6AD51C8A-C72A-41B1-AE1D-AD9BCDA12D6C}"/>
    <cellStyle name="_Column7_Mappe1" xfId="40860" xr:uid="{E2F89267-5E14-46A8-BCB5-141DD7F60D84}"/>
    <cellStyle name="_Column7_MOB (Modell 1.0)" xfId="40861" xr:uid="{0244A732-3F89-431F-B521-3F93118C675F}"/>
    <cellStyle name="_Column7_MOB (Modell 2.0) bis 2008" xfId="40862" xr:uid="{3C532938-D4D8-4C4D-841B-C010B7B6D052}"/>
    <cellStyle name="_Column7_Modell_01" xfId="40863" xr:uid="{F129AC81-0FEF-4A43-8EE5-0815023A48BB}"/>
    <cellStyle name="_Column7_Modell_2_Vollaussch" xfId="40864" xr:uid="{A550AE47-CFF3-43B7-B007-B73C330A8C3B}"/>
    <cellStyle name="_Column7_Nr3 ghs-impV3_sep_master" xfId="40865" xr:uid="{AC49DA79-662E-48D0-A936-006749F52F78}"/>
    <cellStyle name="_Column7_Nr3 ghs-impV3_sep_master_neu" xfId="40866" xr:uid="{21B5B8E8-CA5A-40F6-B0DD-69E9955350A6}"/>
    <cellStyle name="_Column7_Sachaufwand IST 2009 nach Gesellschaften" xfId="40867" xr:uid="{6C42504D-62D8-4D40-BB3D-6952D2D8C050}"/>
    <cellStyle name="_Column7_Sachkosten 201006 aus Datenbank_20100803_Ggü." xfId="40868" xr:uid="{C29DB0F5-CB07-4C78-9868-D9E9F8F59AC5}"/>
    <cellStyle name="_Column7_Sachkosten 201007 aus Datenbank_20100830_Ggü." xfId="40869" xr:uid="{F02B2EBC-00CD-4A58-81F3-2FCE46AA3D38}"/>
    <cellStyle name="_Column7_Sachkosten 201009 aus Datenbank_20101027_Ggü." xfId="40870" xr:uid="{71B5ED5B-E28E-4A91-9C66-F02D11E351CD}"/>
    <cellStyle name="_Column7_Sachkosten Nov 2010 _Stand 20101223 final" xfId="40871" xr:uid="{555B28D7-B1B1-4704-BFAB-384A8A5D82F4}"/>
    <cellStyle name="_Column7_Sachkosten Nov 2010 _Stand 20101223 final 2" xfId="40872" xr:uid="{BD5ECC0B-F5C1-4A7A-A7BF-0E6C760262CE}"/>
    <cellStyle name="_Column7_Sachkosten Nov 2010 _Stand 20101223 final 3" xfId="40873" xr:uid="{93EACAF5-52A2-48E6-9A99-03EF5595E1CD}"/>
    <cellStyle name="_Column7_Sachkosten Nov 2010 _Stand 20101223 final 4" xfId="40874" xr:uid="{E917CB01-65A3-4ADD-B1E5-7BEAE6BC79B1}"/>
    <cellStyle name="_Column7_Sachkosten Nov 2010 _Stand 20101223 final 5" xfId="40875" xr:uid="{8C9F3691-916A-4978-90EF-5CB447343644}"/>
    <cellStyle name="_Column7_Sachkosten Nov 2010 blanko" xfId="40876" xr:uid="{B19A682F-763A-4389-8541-2912C1F9BC83}"/>
    <cellStyle name="_Column7_Sachkosten Nov 2010 blanko 2" xfId="40877" xr:uid="{99C3679D-4688-4A62-8259-5E0F51BD403E}"/>
    <cellStyle name="_Column7_Sachkosten Nov 2010 blanko 3" xfId="40878" xr:uid="{E5CD8EB4-E568-4BBD-A3BF-0E95C5C57618}"/>
    <cellStyle name="_Column7_Sachkosten Nov 2010 blanko 4" xfId="40879" xr:uid="{5DDEFDC9-B039-4CA5-A5BC-C59FE6C95DC4}"/>
    <cellStyle name="_Column7_Sachkosten Nov 2010 blanko 5" xfId="40880" xr:uid="{F0125BE5-0DED-470E-BC66-E6B976306C46}"/>
    <cellStyle name="_Column7_Sonderwert Einlagenrückgewähr Szenarien" xfId="40881" xr:uid="{1ABDE9EF-34E3-4426-90E0-130978EC179A}"/>
    <cellStyle name="_Column7_Structure_2004_05" xfId="40882" xr:uid="{82BE4D2F-9EE7-40E3-96C3-176B09DD6ED2}"/>
    <cellStyle name="_Column7_Structure_2004_05 2" xfId="40883" xr:uid="{ED4FFBB0-9F24-4939-B52D-AC930212FC20}"/>
    <cellStyle name="_Column7_Structure_2004_05 3" xfId="40884" xr:uid="{B00CF18F-0296-44C9-B54F-1D3AA6097AC5}"/>
    <cellStyle name="_Column7_Structure_2004_05 4" xfId="40885" xr:uid="{B2C852A7-FC53-4750-B469-9DBEDF42ED95}"/>
    <cellStyle name="_Column7_Structure_2004_05 5" xfId="40886" xr:uid="{8D31DF25-1975-482C-8C03-E64259B40EE5}"/>
    <cellStyle name="_Column7_Struktur 2005" xfId="40887" xr:uid="{E0508BFF-2ED9-433F-8389-C1A9335C8D3D}"/>
    <cellStyle name="_Column7_Szenarien" xfId="40888" xr:uid="{C3F96084-96E8-43E6-9D91-259257A1DFA2}"/>
    <cellStyle name="_Column7_Szenarien_01-07" xfId="40889" xr:uid="{9250673F-26FF-4514-A13A-B9D00B7C679C}"/>
    <cellStyle name="_Column7_Unterlagen Susat" xfId="40890" xr:uid="{1B7C8859-790D-4146-A363-823B113A3EEA}"/>
    <cellStyle name="_Column7_Vis_Konzern_12_P" xfId="40892" xr:uid="{21DF65E8-5588-4936-954E-0DC00249543F}"/>
    <cellStyle name="_Column7_Vis_Konzern_12_P 2" xfId="40893" xr:uid="{AA80B237-123E-4448-BDC3-24607EFD986B}"/>
    <cellStyle name="_Column7_Vis_Konzern_12_P 3" xfId="40894" xr:uid="{36C0E897-8531-4C7B-912E-615170108506}"/>
    <cellStyle name="_Column7_Vis_Konzern_12_P 4" xfId="40895" xr:uid="{E957EF33-7108-4631-84BD-CB6542D9DD2D}"/>
    <cellStyle name="_Column7_Vis_Konzern_12_P 5" xfId="40896" xr:uid="{D67BB6F7-288C-4DCD-9FE2-3F88B6E31B71}"/>
    <cellStyle name="_Column7_Vorbereitende_Tabellen_Planung200811" xfId="40897" xr:uid="{F5758B6A-3682-4699-BA08-509544963D6A}"/>
    <cellStyle name="_Column7_Wertkopien Susat 2005-06-08" xfId="40891" xr:uid="{52189E22-16DE-416D-AD8D-809ECC766A26}"/>
    <cellStyle name="_Comma" xfId="40898" xr:uid="{DAFA5D31-B086-46A2-82DF-549A91150366}"/>
    <cellStyle name="_Comma_06 03 08 GuV nach UKV Logi - K" xfId="40899" xr:uid="{E9B423B8-CBE1-4171-9033-865367954CA7}"/>
    <cellStyle name="_Comma_06 03 08 GuV nach UKV Logi - K 2" xfId="40900" xr:uid="{E13358DB-2331-4D22-A4FF-C374FC0123DE}"/>
    <cellStyle name="_Comma_avp" xfId="40901" xr:uid="{536CC07F-8DE1-406E-A596-06DB4244AE6A}"/>
    <cellStyle name="_Comma_avp 2" xfId="40902" xr:uid="{40D239D4-8E28-420F-AE7F-404EA387398C}"/>
    <cellStyle name="_Comma_Book1" xfId="40903" xr:uid="{371C938C-91B2-4288-9A6B-AEFBC615BF96}"/>
    <cellStyle name="_Comma_Book1 2" xfId="40904" xr:uid="{67D466CA-4505-4C81-883A-28157ADC9132}"/>
    <cellStyle name="_Comma_dcf" xfId="40905" xr:uid="{21A68E13-595B-4578-B425-4B1AF2E41A20}"/>
    <cellStyle name="_Comma_dcf 2" xfId="40906" xr:uid="{38B7D248-422D-4DEB-B034-78FF052369F0}"/>
    <cellStyle name="_Comma_Surftime DCF v7" xfId="40907" xr:uid="{A399D22B-6734-49AD-A4D9-00E9991A2A97}"/>
    <cellStyle name="_Comma_Surftime DCF v7 2" xfId="40908" xr:uid="{A0E2145D-9D36-4FDC-BE04-8E3F0D30A2B2}"/>
    <cellStyle name="_Comment" xfId="40909" xr:uid="{FFF41EBB-EDCC-4D70-8049-D5BAAB50E345}"/>
    <cellStyle name="_Currency" xfId="40910" xr:uid="{193E4058-946C-4E9B-9E7A-429A404E2657}"/>
    <cellStyle name="_Currency_06 03 08 GuV nach UKV Logi - K" xfId="40911" xr:uid="{F67F51D9-EFEB-40A8-B35B-C710291E982E}"/>
    <cellStyle name="_Currency_06 03 08 GuV nach UKV Logi - K 2" xfId="40912" xr:uid="{AAE1A9FA-9A39-41FE-B8B9-D9578D15A0B5}"/>
    <cellStyle name="_Currency_13 Cable Quarterly LBO" xfId="40913" xr:uid="{F127874A-9EB2-43EB-9672-F05A6F5EC9AD}"/>
    <cellStyle name="_Currency_13 Modified Bank Case" xfId="40914" xr:uid="{2652BFCA-C251-42C8-9D7B-91EF84215A53}"/>
    <cellStyle name="_Currency_13 Modified Bank Case 2" xfId="40915" xr:uid="{A1930205-8821-4A24-B1CF-F228685C6787}"/>
    <cellStyle name="_Currency_38 Cable Quarterly LBO April" xfId="40916" xr:uid="{62189F25-40C3-4E75-B744-6D2AE04F6903}"/>
    <cellStyle name="_Currency_avp" xfId="40917" xr:uid="{5D363113-19D4-4488-AE8D-2DAE295C867F}"/>
    <cellStyle name="_Currency_avp 2" xfId="40918" xr:uid="{AD108DFF-B211-4083-8966-05C6089B0B1A}"/>
    <cellStyle name="_Currency_Book1" xfId="40919" xr:uid="{3DC92A01-CE66-4544-B57F-215BE6E464F8}"/>
    <cellStyle name="_Currency_Book1 2" xfId="40920" xr:uid="{B636EF08-F90D-4BEC-AA4B-532883DA8A6C}"/>
    <cellStyle name="_Currency_dcf" xfId="40921" xr:uid="{19FE63B0-7796-4D1D-A48C-D35DA8FDF438}"/>
    <cellStyle name="_Currency_dcf 2" xfId="40922" xr:uid="{4BFFD83E-A7F8-480A-8B80-AA8FE6D7B891}"/>
    <cellStyle name="_Currency_Equity Research" xfId="40923" xr:uid="{8D2A5816-9B37-449C-883C-65F1B17AE5F8}"/>
    <cellStyle name="_Currency_EY Tax Model v61" xfId="40924" xr:uid="{3B514965-412D-4EA8-984A-3FAB06003565}"/>
    <cellStyle name="_Currency_EY Tax Model v61 2" xfId="40925" xr:uid="{B8387400-B4C8-4AF6-8B6F-FC970AEE3A99}"/>
    <cellStyle name="_Currency_EY Tax Model v62" xfId="40926" xr:uid="{265B3553-99A3-434D-AA2B-DD071E3E7E13}"/>
    <cellStyle name="_Currency_EY Tax Model v62 2" xfId="40927" xr:uid="{F3D276E3-CA98-4175-91FA-50AA9594BDBB}"/>
    <cellStyle name="_Currency_EY Tax Model v65" xfId="40928" xr:uid="{590FCF93-2C43-4D49-88A7-971C77A2308B}"/>
    <cellStyle name="_Currency_EY Tax Model v65 2" xfId="40929" xr:uid="{79EA0F45-6E38-44D5-BD6D-4C567E4ACAA7}"/>
    <cellStyle name="_Currency_Goodwill Calculation" xfId="40930" xr:uid="{F51C11FA-7E74-495A-822A-AC383782D020}"/>
    <cellStyle name="_Currency_Goodwill Calculation 2" xfId="40931" xr:uid="{36126A51-44E5-4D36-B1F1-84C4DF7F161F}"/>
    <cellStyle name="_Currency_KDG Plan - bank case  comparison - 120803" xfId="40932" xr:uid="{9F71990C-0D2A-4FD8-8C5D-C3F0F108C3D6}"/>
    <cellStyle name="_Currency_LBO Model Phoenix Model v3" xfId="40933" xr:uid="{1863948B-76D5-49B5-ABA3-E8A65AE33564}"/>
    <cellStyle name="_Currency_LBO Phoenix revised" xfId="40934" xr:uid="{03FB8288-4A95-4FA2-A72D-5A39A96F8426}"/>
    <cellStyle name="_Currency_Regional EBIT forecasts (BANK MODEL)1" xfId="40935" xr:uid="{EA99B542-EE68-4583-A6F0-D5B7010984BA}"/>
    <cellStyle name="_Currency_Regional EBIT forecasts (BANK MODEL)1 2" xfId="40936" xr:uid="{26C75159-C38F-4C64-9D2B-09ACAADF198D}"/>
    <cellStyle name="_Currency_SOLON KDG Tax Model 11 09 03a" xfId="40937" xr:uid="{BD6258AE-71D2-4C82-94AD-D8426E6E48BB}"/>
    <cellStyle name="_Currency_SOLON KDG Tax Model 11 09 03a 2" xfId="40938" xr:uid="{44EBDAB4-84AA-4F00-8B4A-92AB62EB64C6}"/>
    <cellStyle name="_Currency_Surftime DCF v7" xfId="40939" xr:uid="{FEF45D4D-B02D-45B1-9CD5-B63FC201F28B}"/>
    <cellStyle name="_Currency_Surftime DCF v7 2" xfId="40940" xr:uid="{08660854-699A-4272-845F-AE56E4270E42}"/>
    <cellStyle name="_Currency_Valuation Metrics" xfId="40941" xr:uid="{02123C0F-B983-4A27-9E5B-F3BFEA6E52D7}"/>
    <cellStyle name="_CurrencySpace" xfId="40942" xr:uid="{13032B54-52DA-4F3A-BACE-6F8E36819D6D}"/>
    <cellStyle name="_CurrencySpace_06 03 08 GuV nach UKV Logi - K" xfId="40943" xr:uid="{8B102A7C-1FEC-45E1-8B44-AB52B75AC706}"/>
    <cellStyle name="_CurrencySpace_06 03 08 GuV nach UKV Logi - K 2" xfId="40944" xr:uid="{0C14EB8E-4D48-4202-84C4-88A031FD981D}"/>
    <cellStyle name="_CurrencySpace_2005-06-13 K-Value mc AG" xfId="40945" xr:uid="{7CC9216C-D2F2-4432-A2E1-93AB64E240ED}"/>
    <cellStyle name="_CurrencySpace_2005-06-13 K-Value mc AG 2" xfId="40946" xr:uid="{289E95D2-2ADF-435E-809C-36519D8F8C05}"/>
    <cellStyle name="_CurrencySpace_2005-06-22 K-Value freenet" xfId="40947" xr:uid="{77AB7366-73D5-4FF9-93CB-E33EAC6A130E}"/>
    <cellStyle name="_CurrencySpace_2005-06-22 K-Value freenet 2" xfId="40948" xr:uid="{3A06BF9E-9C33-4231-BE29-1668C65779F6}"/>
    <cellStyle name="_CurrencySpace_2005-06-22 K-Value freenet Annuität" xfId="40949" xr:uid="{46C1FF86-91FD-4F01-8AC1-960422E6353F}"/>
    <cellStyle name="_CurrencySpace_2005-06-22 K-Value freenet Annuität 2" xfId="40950" xr:uid="{104C5C39-B03F-41B8-857F-7A94471893B5}"/>
    <cellStyle name="_CurrencySpace_2005-06-22 K-Value mc AG" xfId="40951" xr:uid="{9B97E5B9-D90F-42CE-B216-8D0F305A20CE}"/>
    <cellStyle name="_CurrencySpace_2005-06-22 K-Value mc AG 2" xfId="40952" xr:uid="{361E52AA-3928-4C49-A947-9F9A5A0C24B9}"/>
    <cellStyle name="_CurrencySpace_2005-06-22 K-Value mc AG und FN" xfId="40953" xr:uid="{DCCE2E7F-921F-4914-88AE-178FC100B42F}"/>
    <cellStyle name="_CurrencySpace_2005-06-22 K-Value mc AG und FN 2" xfId="40954" xr:uid="{8293C8A1-40FB-4251-AD18-C80682D2AA5A}"/>
    <cellStyle name="_CurrencySpace_2005-06-27 K-Value freenet Dummy" xfId="40955" xr:uid="{F3D82859-9BF1-493E-961B-AD9B39A5A991}"/>
    <cellStyle name="_CurrencySpace_2005-06-27 K-Value freenet Dummy 2" xfId="40956" xr:uid="{1A171D7B-84FD-408F-BC70-085580B07476}"/>
    <cellStyle name="_CurrencySpace_avp" xfId="40957" xr:uid="{62604D5A-A293-4365-9549-6F04C3B0AAF1}"/>
    <cellStyle name="_CurrencySpace_avp 2" xfId="40958" xr:uid="{6D2B6E35-1F34-43F4-B18C-ABFAD4B5D861}"/>
    <cellStyle name="_CurrencySpace_Book1" xfId="40959" xr:uid="{EB2876B5-348F-4634-8131-7CD42601D20E}"/>
    <cellStyle name="_CurrencySpace_Book1 2" xfId="40960" xr:uid="{2DCC3C72-BE27-4E78-A933-475FB04EBF07}"/>
    <cellStyle name="_CurrencySpace_dcf" xfId="40961" xr:uid="{60FAD23B-397B-45AE-916D-B30B82833019}"/>
    <cellStyle name="_CurrencySpace_dcf 2" xfId="40962" xr:uid="{0ECC96F3-294A-440A-825C-7C03C117B3C8}"/>
    <cellStyle name="_CurrencySpace_Filius 2005 U-Wert FN 2005-06-27" xfId="40963" xr:uid="{E0F0A568-207F-4866-A635-431EFD6FC5DA}"/>
    <cellStyle name="_CurrencySpace_Filius 2005 U-Wert FN 2005-06-27 2" xfId="40964" xr:uid="{68CDB6F4-CC6D-460D-9F84-6EA2ACCE4A36}"/>
    <cellStyle name="_CurrencySpace_Surftime DCF v7" xfId="40965" xr:uid="{F456FA89-DAC9-48A1-B899-9652F42BE0CA}"/>
    <cellStyle name="_CurrencySpace_Surftime DCF v7 2" xfId="40966" xr:uid="{EE770461-38D6-491A-AF6E-0E5267075404}"/>
    <cellStyle name="_Data" xfId="40967" xr:uid="{FF2756F7-6ADB-4371-929E-1774096A6217}"/>
    <cellStyle name="_Data_&gt;&gt; Daten" xfId="40968" xr:uid="{BB688E71-B9F0-40F6-9C01-2EF49BE10B3A}"/>
    <cellStyle name="_Data_&gt;&gt; Daten_8_MIK Balance Sheet and P&amp;L" xfId="40969" xr:uid="{18178E77-6C0F-4D16-BD7C-DF15C412947C}"/>
    <cellStyle name="_Data_01.04_EBITA_MISuCO" xfId="40970" xr:uid="{343E66E5-D8ED-4448-AAB5-044E4FF828AD}"/>
    <cellStyle name="_Data_030813 Überleitung &amp; Dash Board 2003" xfId="40971" xr:uid="{97763687-BBA2-4654-B65F-7C269A5EA786}"/>
    <cellStyle name="_Data_030813 Überleitung &amp; Dash Board 2003_8_MIK Balance Sheet and P&amp;L" xfId="40972" xr:uid="{7F613744-B347-46C4-B4B7-9F5A897BCB96}"/>
    <cellStyle name="_Data_040727 ReviewMaßnahmen Juni 04" xfId="40973" xr:uid="{FDA8B463-5C1F-4E39-876D-6C1BC5E9E7AA}"/>
    <cellStyle name="_Data_040727 ReviewMaßnahmen Juni 04_8_MIK Balance Sheet and P&amp;L" xfId="40974" xr:uid="{7BAB0D9E-5B0D-40C3-9A52-065A966A14D0}"/>
    <cellStyle name="_Data_050509_GSturhan_AE_UM_2005" xfId="40975" xr:uid="{0917FE76-116A-48FD-AD07-9E88D5EED14B}"/>
    <cellStyle name="_Data_08 Finanzanhang" xfId="40976" xr:uid="{75B97E70-4855-4797-BEF6-056818114020}"/>
    <cellStyle name="_Data_0-Restatement ES 2006 inkl MATAV" xfId="40977" xr:uid="{ECD3ED1A-5F81-40EB-AF1F-A675718F74AA}"/>
    <cellStyle name="_Data_0-Restatement ES 2006 ohne MATAV" xfId="40978" xr:uid="{13617B34-E4BA-49B5-91CB-7FBE14FB1ABE}"/>
    <cellStyle name="_Data_1" xfId="40979" xr:uid="{47104096-5911-45B2-8833-2C6E704815EE}"/>
    <cellStyle name="_Data_1_Input SLs" xfId="40980" xr:uid="{39CFEFA9-36E8-4AA7-A9FB-563AEEB8F98A}"/>
    <cellStyle name="_Data_1_Input SLs_8_MIK Balance Sheet and P&amp;L" xfId="40981" xr:uid="{E0FF86BF-DB32-406F-AF35-5E2EE0C5F9E3}"/>
    <cellStyle name="_Data_2" xfId="40982" xr:uid="{3571D088-791D-435E-9C56-226F5BC0179F}"/>
    <cellStyle name="_Data_2.2" xfId="40983" xr:uid="{DF731D50-4A54-44DD-9FD0-AF60E6F5C7D7}"/>
    <cellStyle name="_Data_200112 PK 3er-Blätter_Jahresabschluss 2001" xfId="40984" xr:uid="{38719733-7E62-4EDE-9C57-758D9FD6B668}"/>
    <cellStyle name="_Data_200112 PK 3er-Blätter_Jahresabschluss 2001_2003_ISTGuV" xfId="40985" xr:uid="{F6A0E8E0-F5EE-4586-9364-C70F09ECA17D}"/>
    <cellStyle name="_Data_2003_IST_PA" xfId="40986" xr:uid="{3C1A23A8-BFE2-4DA5-A720-97F881407132}"/>
    <cellStyle name="_Data_2003_ISTGuV" xfId="40987" xr:uid="{5BFCE191-6D34-4592-838C-4CB4168F65CB}"/>
    <cellStyle name="_Data_2008-04-21 Ertragslage TZ ENGLISCH 5 - für übliches DD-Format" xfId="40988" xr:uid="{3FAC0237-DE5F-4A8C-A537-3962DA5B077D}"/>
    <cellStyle name="_Data_3" xfId="40989" xr:uid="{2183B4FC-6A30-4816-B436-BDC9B645C5BD}"/>
    <cellStyle name="_Data_3years_auditors Strat plan 2004.12.17" xfId="40990" xr:uid="{DAB688A0-1C89-4D16-B205-C6579A69E2AC}"/>
    <cellStyle name="_Data_3years_FINAL 171204" xfId="40991" xr:uid="{482AEBE8-B2D8-45E1-9D28-EB54A13FAD72}"/>
    <cellStyle name="_Data_512 Pensionen Ist" xfId="40992" xr:uid="{21AA9E74-B9F6-471D-A029-55DE975C149B}"/>
    <cellStyle name="_Data_6.1" xfId="40993" xr:uid="{AE840873-93B3-4830-984D-C98DED1F7CB8}"/>
    <cellStyle name="_Data_7" xfId="40994" xr:uid="{17AC8702-7888-4A75-BEB1-5B721B5F0866}"/>
    <cellStyle name="_Data_8" xfId="40995" xr:uid="{CA6DFDBC-CC55-4092-B763-D1F003C123B4}"/>
    <cellStyle name="_Data_Abt_444" xfId="40996" xr:uid="{0FBF589D-A2AD-4753-B53B-ECB7C02A3344}"/>
    <cellStyle name="_Data_Alle Töchter PlanDaten  mit Namen + mit Pers.kosten" xfId="40997" xr:uid="{3E6EA496-F663-4441-913B-40DD979E6EC5}"/>
    <cellStyle name="_Data_am 22.06.05 von KPMG erhalten" xfId="40998" xr:uid="{A0C77424-56EE-41F4-95B4-DBA412E45774}"/>
    <cellStyle name="_Data_am 22.06.05 von KPMG erhalten 2" xfId="40999" xr:uid="{C290A919-DB38-4030-AB37-D99BB770AFCB}"/>
    <cellStyle name="_Data_am 22.06.05 von KPMG erhalten 2_Cognos" xfId="41000" xr:uid="{F694BC34-61AE-46F2-93F7-828E64BBE5E1}"/>
    <cellStyle name="_Data_am 22.06.05 von KPMG erhalten_Cognos" xfId="41001" xr:uid="{131E3895-6F9A-4E5D-AD94-A187279B407F}"/>
    <cellStyle name="_Data_Analysedatei für 2010.01-03 _Stand 20100419_Einheiten Kostenkoord. 3 DB" xfId="41002" xr:uid="{FC56F071-45D4-41EE-AA6C-ADD0A90820C3}"/>
    <cellStyle name="_Data_Analysedatei nur VerwA  für 201010 aus 2010.06_Einheiten mit SVSW1_Original" xfId="41003" xr:uid="{B6418519-3A8F-4BDD-BF40-817EF15A8E61}"/>
    <cellStyle name="_Data_AR24112000_Handout.xls Diagramm 1" xfId="41004" xr:uid="{59BDE353-E802-4042-B108-F490877C76E2}"/>
    <cellStyle name="_Data_AR24112000_Handout.xls Diagramm 3" xfId="41005" xr:uid="{0219A24E-224C-4FE7-B272-900ECE4FC3AD}"/>
    <cellStyle name="_Data_Aufteilung_Budget_2005_SSM_ITO" xfId="41006" xr:uid="{6582F603-9B3D-4F23-A767-1A7F63F4EDF7}"/>
    <cellStyle name="_Data_Aufteilung_Budget_2005_SSM_ITO_8_MIK Balance Sheet and P&amp;L" xfId="41007" xr:uid="{4A0E2C86-881A-462F-93DB-B652EA8B64FD}"/>
    <cellStyle name="_Data_Auftragseingang" xfId="41008" xr:uid="{18068390-7CB8-4F85-B89F-3A80E7898666}"/>
    <cellStyle name="_Data_Auftragseingang_8_MIK Balance Sheet and P&amp;L" xfId="41009" xr:uid="{F437B672-85E4-4033-8000-2FE8AF83D80E}"/>
    <cellStyle name="_Data_BAG AB ZI" xfId="41010" xr:uid="{C0A15669-21AA-4889-9A3E-696C4D0F856A}"/>
    <cellStyle name="_Data_BAG GuV" xfId="41011" xr:uid="{E9D9D431-BF45-4266-ADD5-63D7918BA6FA}"/>
    <cellStyle name="_Data_BAG Invest Proj" xfId="41012" xr:uid="{AAC5E05F-6851-48FC-9268-BBEAFC1722F8}"/>
    <cellStyle name="_Data_BAG Kosten Proj" xfId="41013" xr:uid="{4C904A8B-7276-4E45-AD9B-1D7B04CA93B3}"/>
    <cellStyle name="_Data_BAG KZ" xfId="41014" xr:uid="{8A2275ED-DCF1-47E2-9678-A26190B9E8CD}"/>
    <cellStyle name="_Data_BAG Personal" xfId="41015" xr:uid="{305C15AE-6CEA-4A05-9B34-0891A94CFB40}"/>
    <cellStyle name="_Data_BAG SK Proj" xfId="41016" xr:uid="{0A78EEFB-7B34-487B-805F-98DD02FB153A}"/>
    <cellStyle name="_Data_BD - Immo KZ  " xfId="41017" xr:uid="{710752DF-EA0C-4748-8244-4ACFFA6177CD}"/>
    <cellStyle name="_Data_BD BAG GuV" xfId="41018" xr:uid="{473F724C-B25E-4597-8F10-1348F1B8D90E}"/>
    <cellStyle name="_Data_BD BAG Kosten" xfId="41019" xr:uid="{29F211C7-B8DC-4D7F-B158-4147DA2FDFD1}"/>
    <cellStyle name="_Data_BD BAG KZ" xfId="41020" xr:uid="{1498385C-7471-4A21-8209-82AD70DC0A5A}"/>
    <cellStyle name="_Data_BD-Immo KZ" xfId="41021" xr:uid="{C39A8F9D-4BBE-439D-BA1C-A91E42079B59}"/>
    <cellStyle name="_Data_Betriebsteilübergang-Mitarbeiter" xfId="41022" xr:uid="{7D8D2195-892B-4276-97E3-39D21FF5D043}"/>
    <cellStyle name="_Data_BID_Eckzahlen-18-2-2000.xls Diagramm 1" xfId="41023" xr:uid="{F0A05400-C441-4BFE-BE46-BC79E058B9A9}"/>
    <cellStyle name="_Data_Billing&amp;Collection_Budget_2005_SMALL_050202e" xfId="41024" xr:uid="{3D04FCA0-AC0C-47B7-9514-22CA1C852BE8}"/>
    <cellStyle name="_Data_Brief Investitionen" xfId="41025" xr:uid="{06A8F086-03C2-45B0-B020-0EF1B474972F}"/>
    <cellStyle name="_Data_Brief Investitionen Proj" xfId="41026" xr:uid="{B5A4437A-1B67-4036-BFC7-36D28B16916E}"/>
    <cellStyle name="_Data_Brief__0901" xfId="41027" xr:uid="{F17FFB8D-E5E9-413E-AF00-6D3629AF9B0C}"/>
    <cellStyle name="_Data_Brief__0901_Forecast Juli Zeitreihe mit FC_SZ 072004_12" xfId="41028" xr:uid="{72F56CA7-4FA7-416B-AE7E-375589C13F6D}"/>
    <cellStyle name="_Data_Brief__0901_Forecast Juli Zeitreihe mit FC_SZ 072004_13" xfId="41029" xr:uid="{3985691C-DA54-4F39-A744-76048F8420CA}"/>
    <cellStyle name="_Data_Brief_VIS2002_Layout" xfId="41030" xr:uid="{6B207B2B-F32C-4368-94F6-2124F2148F43}"/>
    <cellStyle name="_Data_Brief_VIS2002_Layout_Forecast Juli Zeitreihe mit FC_SZ 072004_12" xfId="41031" xr:uid="{932118D1-474B-414B-AB61-E99199CB92CA}"/>
    <cellStyle name="_Data_Brief_VIS2002_Layout_Forecast Juli Zeitreihe mit FC_SZ 072004_13" xfId="41032" xr:uid="{1A08A6C7-D9C9-4448-8E88-D36D25C95B73}"/>
    <cellStyle name="_Data_Budgetinput" xfId="41033" xr:uid="{513A1693-C8F5-44D6-8471-6D3D03656EBC}"/>
    <cellStyle name="_Data_Budgetinput_8_MIK Balance Sheet and P&amp;L" xfId="41034" xr:uid="{A24CA165-BC94-44D8-ABE9-F0A89BC3ED18}"/>
    <cellStyle name="_Data_Budget-KPI 2004" xfId="41035" xr:uid="{8BD023DB-E85F-476D-91A6-B38252E5BD0E}"/>
    <cellStyle name="_Data_Budgetplan_2003_Aufteilung-auf_OG" xfId="41036" xr:uid="{D7231E05-1739-48C4-970B-E3AF3690F9D2}"/>
    <cellStyle name="_Data_Budgetplan_2003_Stand_12_06_2003_FC_6+6" xfId="41037" xr:uid="{C84A9CFA-01DA-439E-983E-65EF39CCC8BE}"/>
    <cellStyle name="_Data_Budgetreport-Juni_2003_Rückl_15_10_03" xfId="41038" xr:uid="{BFD6255B-4A54-42A3-B051-41B618180FBD}"/>
    <cellStyle name="_Data_CD_PE_Report" xfId="41039" xr:uid="{7EC942E7-E0BD-437F-A048-BF636E8A0E92}"/>
    <cellStyle name="_Data_D_Sicht_V7" xfId="41040" xr:uid="{55A66B75-E241-4BEE-A22D-4CB2A250A74C}"/>
    <cellStyle name="_Data_Datenblatt" xfId="41041" xr:uid="{F38246DE-13AD-4816-A8E0-26DBAD294B18}"/>
    <cellStyle name="_Data_Datenblatt_Forecast Juli Zeitreihe mit FC_SZ 072004_12" xfId="41042" xr:uid="{D47D10FC-E091-4B16-B17E-4A7632C07A13}"/>
    <cellStyle name="_Data_Datenblatt_Forecast Juli Zeitreihe mit FC_SZ 072004_13" xfId="41043" xr:uid="{C75DCF80-1DB4-4C9E-BF8F-24B7DE510B1F}"/>
    <cellStyle name="_Data_Detail Structure TB II" xfId="41044" xr:uid="{E0E86DE9-A75E-420C-AB3F-030BF4220D15}"/>
    <cellStyle name="_Data_dp01" xfId="41045" xr:uid="{CDE13D0A-EAD5-4301-A362-18A1302842AC}"/>
    <cellStyle name="_Data_dp01reg" xfId="41046" xr:uid="{5B395504-9E83-4AA5-9A8E-429F3976A950}"/>
    <cellStyle name="_Data_DP02" xfId="41047" xr:uid="{82B49A30-E746-41A7-AA90-31D223978883}"/>
    <cellStyle name="_Data_DP03" xfId="41048" xr:uid="{4A8B2474-E74E-424D-9175-2883E36C9FD5}"/>
    <cellStyle name="_Data_DP04" xfId="41049" xr:uid="{B6EFD8A1-98EB-473E-B2CF-948C9F4FC275}"/>
    <cellStyle name="_Data_Dummy UB Filiale Capital Employed" xfId="41050" xr:uid="{8C84E9C4-01C2-43ED-A19E-397F6FF1CB43}"/>
    <cellStyle name="_Data_EBIT nach SL" xfId="41051" xr:uid="{7C64A26B-7408-4CC1-8178-8D2B88938272}"/>
    <cellStyle name="_Data_EBIT nach SL_8_MIK Balance Sheet and P&amp;L" xfId="41052" xr:uid="{F1FF0667-C8F8-4FD3-B1CC-74D0786514EF}"/>
    <cellStyle name="_Data_Ebita -Ebitda (ITS)" xfId="41053" xr:uid="{D460A7CD-77E8-4718-8127-1EFD7B75430F}"/>
    <cellStyle name="_Data_EBITDA nach SL" xfId="41054" xr:uid="{74083BCF-9D93-419D-AA0E-02B0B25D67EF}"/>
    <cellStyle name="_Data_EBITDA nach SL_8_MIK Balance Sheet and P&amp;L" xfId="41055" xr:uid="{C0BAE75B-B8E7-41FE-BDAC-5A0597AB345E}"/>
    <cellStyle name="_Data_Eckwerte ES 2005" xfId="41056" xr:uid="{CC881732-5C58-4C4E-8825-D6D68EE9AFEC}"/>
    <cellStyle name="_Data_Eckwerte_Budget2005_Hr_Hardt" xfId="41057" xr:uid="{63C4D787-3A4B-419D-B11E-DB228E74A9CD}"/>
    <cellStyle name="_Data_Eckwerte_Budget2005_Hr_Hardt_8_MIK Balance Sheet and P&amp;L" xfId="41058" xr:uid="{D321DD04-CBE1-44B4-8250-9F3ECC4B5449}"/>
    <cellStyle name="_Data_Eingabe KPI" xfId="41059" xr:uid="{E8906C99-E999-4211-B7D3-9E3F75B24FC7}"/>
    <cellStyle name="_Data_Eingabe KPI_8_MIK Balance Sheet and P&amp;L" xfId="41060" xr:uid="{60B21EE6-0EF2-4CB1-9DCB-FC815E2BDA08}"/>
    <cellStyle name="_Data_Eingabe RFC" xfId="41061" xr:uid="{3760490F-0DEA-453D-A7D0-976BF74CD0C0}"/>
    <cellStyle name="_Data_Eingabe RFC_8_MIK Balance Sheet and P&amp;L" xfId="41062" xr:uid="{BF1FB3BB-03E0-4F27-A796-5EDCC204989D}"/>
    <cellStyle name="_Data_Eingabegabe-Sheet" xfId="41063" xr:uid="{9803E54E-6196-4FA1-8CBA-B8F287117571}"/>
    <cellStyle name="_Data_Eingabegabe-Sheet_8_MIK Balance Sheet and P&amp;L" xfId="41064" xr:uid="{416F65B9-EA9F-4B20-8A5F-36AA18E9F23F}"/>
    <cellStyle name="_Data_Eingabe-Sheet" xfId="41065" xr:uid="{97AF2B9E-ED42-41FD-AA06-57C28E9F8B23}"/>
    <cellStyle name="_Data_Eingabe-Sheet_8_MIK Balance Sheet and P&amp;L" xfId="41066" xr:uid="{92DDDD3C-D8F9-4AD3-B238-3D410A072FD8}"/>
    <cellStyle name="_Data_Eingabe-SL" xfId="41067" xr:uid="{133FB97F-52CC-48BB-BBDC-D6281DE07D40}"/>
    <cellStyle name="_Data_Eingabe-SL_8_MIK Balance Sheet and P&amp;L" xfId="41068" xr:uid="{665E2000-0A42-4E81-8DBA-9219944A844C}"/>
    <cellStyle name="_Data_EMS_PR_UBFDLDummy" xfId="41069" xr:uid="{04DDD614-232B-43DD-847B-EBB5B734862B}"/>
    <cellStyle name="_Data_Entwurf Umsatz" xfId="41070" xr:uid="{57D09C68-216C-4B8A-BB82-2FE861DB97F0}"/>
    <cellStyle name="_Data_Ereignisse die die TSI nicht zu vertreten hat 2002" xfId="41071" xr:uid="{08680266-7024-45E9-A4BE-F24D39CC587C}"/>
    <cellStyle name="_Data_Ergebnisrechnung_FCH_IST_072005ytd" xfId="41072" xr:uid="{DC874E50-50AD-47B2-A608-52AA0F64C373}"/>
    <cellStyle name="_Data_EVA SL und TSI iPF 2003 030901" xfId="41073" xr:uid="{C90F4E36-C6DD-4FAD-A950-DCB88FB7C20C}"/>
    <cellStyle name="_Data_EVA SL und TSI iPF 2003 030901_8_MIK Balance Sheet and P&amp;L" xfId="41074" xr:uid="{6B49018C-E633-4F34-A179-E5D59D9EBA34}"/>
    <cellStyle name="_Data_EVA SL und TSI iPF 20031" xfId="41075" xr:uid="{2CD3B5FC-922D-4D73-8EBA-7CC346754931}"/>
    <cellStyle name="_Data_EVA SL und TSI iPF 20031_8_MIK Balance Sheet and P&amp;L" xfId="41076" xr:uid="{050EAAAA-09C4-44A0-98DA-97A1A56222E3}"/>
    <cellStyle name="_Data_FC Reporting10-DLG" xfId="41077" xr:uid="{D4773C5E-EF75-47C0-9867-B3600CEC8B69}"/>
    <cellStyle name="_Data_FC Reporting1-2000-BID" xfId="41078" xr:uid="{8A1C774C-BA1B-418D-AE92-C6B0AE5EC7AC}"/>
    <cellStyle name="_Data_FC_2004_vom_22_06_04_02" xfId="41079" xr:uid="{D6D71E81-6ACA-4B8F-8F84-ED0493D3E8B4}"/>
    <cellStyle name="_Data_FC_6_6_12_Für_Rogg_10_Entw." xfId="41080" xr:uid="{CC436D7F-BD6F-4503-9B50-0B1829F1FDE6}"/>
    <cellStyle name="_Data_FDL_ Plan 2006 _Monatl.-kum" xfId="41081" xr:uid="{71879D1C-13F1-4F0A-A175-B95A2EB28C11}"/>
    <cellStyle name="_Data_FDL__VIS September offiziell" xfId="41082" xr:uid="{173D4502-2421-4A4F-9AFB-93722DCB75C0}"/>
    <cellStyle name="_Data_FDL__VIS September offiziell_Forecast Juli Zeitreihe mit FC_SZ 072004_12" xfId="41083" xr:uid="{5622FC7D-AC3C-4F70-93CC-CE398CB4CF3E}"/>
    <cellStyle name="_Data_FDL__VIS September offiziell_Forecast Juli Zeitreihe mit FC_SZ 072004_13" xfId="41084" xr:uid="{5F281836-8225-4777-8A53-723D2F4303A3}"/>
    <cellStyle name="_Data_FG_Kenn" xfId="41085" xr:uid="{BB897D7E-7E31-4B60-8ACE-9AF3E6049E0A}"/>
    <cellStyle name="_Data_Filiale_03 Staudi neueste Fassung_b " xfId="41086" xr:uid="{F8CC43A6-2C89-4551-BD6C-4473B255A665}"/>
    <cellStyle name="_Data_Filiale_03 Staudi neueste Fassung_b _Forecast Juli Zeitreihe mit FC_SZ 072004_12" xfId="41087" xr:uid="{5F9BC2A4-1AB2-4904-B506-73AE7BBD3DD4}"/>
    <cellStyle name="_Data_Filiale_03 Staudi neueste Fassung_b _Forecast Juli Zeitreihe mit FC_SZ 072004_13" xfId="41088" xr:uid="{76AE6107-919C-4524-BD1E-1B4D5F7B514C}"/>
    <cellStyle name="_Data_Filius 2005 IS vollständig 2005-07-01" xfId="41089" xr:uid="{B235026B-FF48-480E-B291-53DC78A288D4}"/>
    <cellStyle name="_Data_Filius 2005 IS vollständig 2005-07-01 2" xfId="41090" xr:uid="{20670B8A-A31C-468B-A7D1-431E9CDC051E}"/>
    <cellStyle name="_Data_Filius 2005 IS vollständig 2005-07-01 2_Cognos" xfId="41091" xr:uid="{2DED0535-ACA0-4568-B133-16CC59460D97}"/>
    <cellStyle name="_Data_Filius 2005 IS vollständig 2005-07-01_Cognos" xfId="41092" xr:uid="{512458E0-FE3C-4BBC-A069-2905818F407F}"/>
    <cellStyle name="_Data_Filius 2005 Wertekopien 2005-06-14" xfId="41093" xr:uid="{BC585348-9CAD-40CC-B18F-C1B9B6165950}"/>
    <cellStyle name="_Data_Filius 2005 Wertekopien 2005-06-14 2" xfId="41094" xr:uid="{6B455B10-1E65-4D6B-B5B9-8D193DBE0B63}"/>
    <cellStyle name="_Data_Filius 2005 Wertekopien 2005-06-14 2_Cognos" xfId="41095" xr:uid="{0B3899A9-81D2-4F7E-9ABA-FC9260D6EF31}"/>
    <cellStyle name="_Data_Filius 2005 Wertekopien 2005-06-14_Cognos" xfId="41096" xr:uid="{D0406B44-1EDC-45DE-9EE6-D44EDA1C4748}"/>
    <cellStyle name="_Data_Filius_2005_-_FN_an_Susat_2005-05-27" xfId="41097" xr:uid="{08828AFE-8886-442D-A263-90ADE14EC4CA}"/>
    <cellStyle name="_Data_Filius_2005_-_FN_an_Susat_2005-05-27 2" xfId="41098" xr:uid="{159D1AA1-46AD-46D1-A224-D6CFB16EA728}"/>
    <cellStyle name="_Data_Filius_2005_-_FN_an_Susat_2005-05-27 2_Cognos" xfId="41099" xr:uid="{A1510D1C-3D55-4B6F-8763-671AB8D0B84B}"/>
    <cellStyle name="_Data_Filius_2005_-_FN_an_Susat_2005-05-27_Cognos" xfId="41100" xr:uid="{2851718F-2232-4FAF-BF20-5CB0CDD7D95F}"/>
    <cellStyle name="_Data_Filius_2005_-_FN_an_Susat_2005-06-28" xfId="41101" xr:uid="{B62DE48B-590F-45F1-97D9-D3818499B362}"/>
    <cellStyle name="_Data_Filius_2005_-_FN_an_Susat_2005-06-28 2" xfId="41102" xr:uid="{04988257-CB54-44C8-AFBC-B4E20EF8870F}"/>
    <cellStyle name="_Data_Filius_2005_-_FN_an_Susat_2005-06-28 2_Cognos" xfId="41103" xr:uid="{4479137E-2478-4036-AD0B-E6828DC03AEC}"/>
    <cellStyle name="_Data_Filius_2005_-_FN_an_Susat_2005-06-28_Cognos" xfId="41104" xr:uid="{A04F933A-5313-45A6-9D4E-BA3977DFBA25}"/>
    <cellStyle name="_Data_Flash 2005 Template" xfId="41105" xr:uid="{1DD94AB5-F00C-49A5-B172-F874B18B6BB1}"/>
    <cellStyle name="_Data_Flash 2006 Template" xfId="41106" xr:uid="{00F622AD-CBD5-4EAE-AA5F-F4EC0BDB51FC}"/>
    <cellStyle name="_Data_Flash 2007 Template" xfId="41107" xr:uid="{4890C4C8-8BC2-4395-8A2D-5024D31734E4}"/>
    <cellStyle name="_Data_Flash Eckdaten" xfId="41108" xr:uid="{93B901CF-AEB9-4302-8E88-4E47FB42EE73}"/>
    <cellStyle name="_Data_Flash Eckdaten_8_MIK Balance Sheet and P&amp;L" xfId="41109" xr:uid="{CC920A5E-DF60-47DC-AA06-436992FFAEB5}"/>
    <cellStyle name="_Data_Flash_2004" xfId="41110" xr:uid="{95F3B8A7-D7A5-4591-B582-0CFB0F1BEC8E}"/>
    <cellStyle name="_Data_Flash_2004 o Entkonsolid" xfId="41111" xr:uid="{B830B8BF-81CF-4066-BFD6-956A9A320862}"/>
    <cellStyle name="_Data_Flash_2004 ohne Entkonsolidierungen" xfId="41112" xr:uid="{245E9436-92B8-4DAA-B1EF-0DD41DCF5744}"/>
    <cellStyle name="_Data_Flash_IL_2005_Juni" xfId="41113" xr:uid="{6D34578B-EA09-473F-9E51-061FE09AAB72}"/>
    <cellStyle name="_Data_Flash_IL_Eingabe_AKTUELL" xfId="41114" xr:uid="{CAC67198-6F6D-4E6B-8773-DD99EC6D3AAD}"/>
    <cellStyle name="_Data_Flash-Zahlen int Budget" xfId="41115" xr:uid="{2D17F4C0-3B11-4AD3-8113-850E16CECE0A}"/>
    <cellStyle name="_Data_Forecast Juli Zeitreihe mit FC_SZ 072004_12" xfId="41116" xr:uid="{25E9258B-B0CC-4D3A-BC25-E7E23C5862FC}"/>
    <cellStyle name="_Data_Forecast Juli Zeitreihe mit FC_SZ 072004_13" xfId="41117" xr:uid="{B943EC02-37B6-42B0-897D-7758F917EB9C}"/>
    <cellStyle name="_Data_FRN (Modell 2.9) bis 2008_Plan AR_Protokoll" xfId="41118" xr:uid="{27E85B5A-8380-4E7C-9B0E-4C9DEB4ACA48}"/>
    <cellStyle name="_Data_FRN (Modell 3.0_Basis KPMG) Plananpassungen" xfId="41119" xr:uid="{F2DD9676-F08A-4022-BA17-B2547DA76331}"/>
    <cellStyle name="_Data_FRN (Modell 3.0_Basis KPMG) Plananpassungen 2" xfId="41120" xr:uid="{BFE516B2-9027-4639-BF62-0C68CEA45751}"/>
    <cellStyle name="_Data_FRN (Modell 3.0_Basis KPMG) Plananpassungen 2_Cognos" xfId="41121" xr:uid="{3EBE3C6D-4C14-477F-B304-3DDF6D7BEFD0}"/>
    <cellStyle name="_Data_FRN (Modell 3.0_Basis KPMG) Plananpassungen_Cognos" xfId="41122" xr:uid="{481104B6-D410-4869-BD92-F72A906E29CE}"/>
    <cellStyle name="_Data_FRN (Modell 4.0_Basis KPMG_01-07) Plananpassungen" xfId="41123" xr:uid="{6ED8F4DC-C33C-4971-A7B6-20599C071D19}"/>
    <cellStyle name="_Data_FRN (Modell 4.0_Basis KPMG_01-07) Plananpassungen 2" xfId="41124" xr:uid="{48B645BD-372D-41E0-BBBE-6CB7F94F120E}"/>
    <cellStyle name="_Data_FRN (Modell 4.0_Basis KPMG_01-07) Plananpassungen 2_Cognos" xfId="41125" xr:uid="{A2A91C16-D416-4E52-A017-545C53ED537C}"/>
    <cellStyle name="_Data_FRN (Modell 4.0_Basis KPMG_01-07) Plananpassungen_Cognos" xfId="41126" xr:uid="{7E664EE4-9275-4B56-82B1-058D58E1BB93}"/>
    <cellStyle name="_Data_gesamt draft 07102008" xfId="41127" xr:uid="{5C9678A0-889E-4226-AD91-305862C68A4B}"/>
    <cellStyle name="_Data_GuV Fililalgruppe 12_2004" xfId="41128" xr:uid="{441F3FEA-56C8-4872-BE0C-EE5838AA00DF}"/>
    <cellStyle name="_Data_HR_rFC" xfId="41129" xr:uid="{F181AD58-9CD3-417F-A4EA-7A1338D5C209}"/>
    <cellStyle name="_Data_HR_rFC_Forecast Juli Zeitreihe mit FC_SZ 072004_12" xfId="41130" xr:uid="{6DE1EA5F-498C-4146-A69B-1A81E5A80545}"/>
    <cellStyle name="_Data_HR_rFC_Forecast Juli Zeitreihe mit FC_SZ 072004_13" xfId="41131" xr:uid="{A047D506-28E1-42EB-8DC6-02681333526E}"/>
    <cellStyle name="_Data_IL-Budget 2004 DTAG" xfId="41132" xr:uid="{C9004E17-E230-441A-A2A9-2E063138C6FC}"/>
    <cellStyle name="_Data_IL-Budget 2004 DTAG_8_MIK Balance Sheet and P&amp;L" xfId="41133" xr:uid="{B843C35F-E3AC-4B04-8950-B53E00100E3A}"/>
    <cellStyle name="_Data_Immo GuV" xfId="41134" xr:uid="{E870BBF2-E52F-473B-8EDA-25179EF0789D}"/>
    <cellStyle name="_Data_infor 2004 - Daten Susat 2004-04-21" xfId="41135" xr:uid="{1972B823-0F0A-4D9A-83E1-12BA54663391}"/>
    <cellStyle name="_Data_infor 2004 - Daten Susat 2004-04-21 2" xfId="41136" xr:uid="{B9253E5D-4739-4B52-93F4-D3F09D32DF4F}"/>
    <cellStyle name="_Data_infor 2004 - Daten Susat 2004-04-21 2_Cognos" xfId="41137" xr:uid="{B50E219F-4356-49A7-BA64-A1454A38D17A}"/>
    <cellStyle name="_Data_infor 2004 - Daten Susat 2004-04-21_Cognos" xfId="41138" xr:uid="{1CB042B4-09AC-4D00-B959-3152A1C78EC9}"/>
    <cellStyle name="_Data_infor 2004 - Daten Susat UK 2004-04-23" xfId="41139" xr:uid="{08304A98-A283-4A8F-ABE7-2E9FF4A783CB}"/>
    <cellStyle name="_Data_infor 2004 - Daten Susat UK 2004-04-23 2" xfId="41140" xr:uid="{1026F89B-F018-42BA-96E9-F87A29B0A6BC}"/>
    <cellStyle name="_Data_infor 2004 - Daten Susat UK 2004-04-23 2_Cognos" xfId="41141" xr:uid="{FFD2381D-056A-4B05-9AD3-F2C82E9924BF}"/>
    <cellStyle name="_Data_infor 2004 - Daten Susat UK 2004-04-23_Cognos" xfId="41142" xr:uid="{BB19EA8C-FB3D-4DEB-80A0-6A62950904DC}"/>
    <cellStyle name="_Data_Input für voraussichtliche weitere Änderungen" xfId="41143" xr:uid="{6CD3432D-BC60-4825-9DAC-A89E70913DB9}"/>
    <cellStyle name="_Data_Inter-Gilde 2003 Modell Gilde 2003-08-22" xfId="41144" xr:uid="{EAABEAB9-F45A-49AD-B16E-28E9AE404B50}"/>
    <cellStyle name="_Data_Inter-Gilde 2003 Modell Hasseröder 2003-08-18" xfId="41145" xr:uid="{F90B6ABF-5429-4EEB-8FE6-D1A36DAF4758}"/>
    <cellStyle name="_Data_Investitionen" xfId="41146" xr:uid="{EA0A9BE2-47D3-4C1F-932D-85EDE7B27499}"/>
    <cellStyle name="_Data_Investitionen nach SL" xfId="41147" xr:uid="{E87B0B60-3696-4AE8-B369-0853C7AAECBE}"/>
    <cellStyle name="_Data_Investitionen nach SL_8_MIK Balance Sheet and P&amp;L" xfId="41148" xr:uid="{8D92DAB5-77D1-4FE3-B236-9F7B999422CB}"/>
    <cellStyle name="_Data_Ist-KPI 2004" xfId="41149" xr:uid="{43AFFC70-9AD8-41AF-8756-EF51EC57ADA5}"/>
    <cellStyle name="_Data_ITO_SSE_Cluster Reporting_050817a" xfId="41150" xr:uid="{0AE50591-2B0C-47AA-832A-AFB284C850E0}"/>
    <cellStyle name="_Data_kalendarisierter AB MMR 2006-FLA-20060302" xfId="41151" xr:uid="{A13D8C41-2504-45D4-9A2F-9315D0A804DF}"/>
    <cellStyle name="_Data_kalendarisierter AB MMR 2006-FLA-20060302_8_MIK Balance Sheet and P&amp;L" xfId="41152" xr:uid="{8948BDB2-D3DD-4829-AFF2-0F8D97608481}"/>
    <cellStyle name="_Data_Kalk Zinsen Immo" xfId="41153" xr:uid="{5391A4F5-4052-43B2-81B4-F6154056D48E}"/>
    <cellStyle name="_Data_Kapitalkosten" xfId="41154" xr:uid="{EC1E3A7F-5A4C-4255-A42C-158C66EAF742}"/>
    <cellStyle name="_Data_Kapitalkosten_Abt_444" xfId="41155" xr:uid="{C38AE752-01AD-4D7F-96EE-45F01E5C86AC}"/>
    <cellStyle name="_Data_Kapitalkosten_Abt_444_Budgetreport-Juni_2003_Rückl_15_10_03" xfId="41156" xr:uid="{C310637F-00A4-44D7-8963-5B7079D1BCC9}"/>
    <cellStyle name="_Data_Kapitalkosten_Budgetplan_2003_Aufteilung-auf_OG" xfId="41157" xr:uid="{1E410674-561D-442B-AA91-AA2AF980C07B}"/>
    <cellStyle name="_Data_Kapitalkosten_Budgetplan_2003_Aufteilung-auf_OG_Abt_444" xfId="41158" xr:uid="{CADD8396-9111-4DC2-BFD3-7255805D5CF9}"/>
    <cellStyle name="_Data_Kapitalkosten_Budgetplan_2003_Aufteilung-auf_OG_Abt_444_Budgetreport-Juni_2003_Rückl_15_10_03" xfId="41159" xr:uid="{A836025D-0E80-411E-B195-B6525BAEAB71}"/>
    <cellStyle name="_Data_Kapitalkosten_Budgetplan_2003_Aufteilung-auf_OG_Budgetplan_2003_Stand_12_06_2003_FC_6+6" xfId="41160" xr:uid="{DC6B2B75-45BA-49A9-9CC3-9174964F27B0}"/>
    <cellStyle name="_Data_Kapitalkosten_Budgetplan_2003_Aufteilung-auf_OG_Budgetplan_2003_Stand_12_06_2003_FC_6+6_Budgetreport-Juni_2003_Rückl_15_10_03" xfId="41161" xr:uid="{42D762D8-FB53-4509-99CC-D807B4ACD481}"/>
    <cellStyle name="_Data_Kapitalkosten_Budgetplan_2003_Aufteilung-auf_OG_Budgetreport-Juni_2003_Rückl_15_10_03" xfId="41162" xr:uid="{46C806DB-08CF-4DF2-864E-B3B6FBCF6C8A}"/>
    <cellStyle name="_Data_Kapitalkosten_Budgetplan_2003_Aufteilung-auf_OG_FC_6_6_12_Für_Rogg_10_Entw." xfId="41163" xr:uid="{06001842-9233-4A1E-B856-13AD137C89E1}"/>
    <cellStyle name="_Data_Kapitalkosten_Budgetplan_2003_Stand_12_06_2003_FC_6+6" xfId="41164" xr:uid="{E060D127-EA8F-4843-B85B-A9B6730322F5}"/>
    <cellStyle name="_Data_Kapitalkosten_Budgetplan_2003_Stand_12_06_2003_FC_6+6_Budgetreport-Juni_2003_Rückl_15_10_03" xfId="41165" xr:uid="{07434A82-05F8-4B92-9304-74E8DFBE05A9}"/>
    <cellStyle name="_Data_Kapitalkosten_Budgetreport-Juni_2003_Rückl_15_10_03" xfId="41166" xr:uid="{B6EFCD9B-E8D5-41D2-B64B-31157BB6794A}"/>
    <cellStyle name="_Data_Kapitalkosten_FC_6_6_12_Für_Rogg_10_Entw." xfId="41167" xr:uid="{A6075961-7D9E-4964-A1E0-AAA47A264057}"/>
    <cellStyle name="_Data_Kapitalkosten_MiFRi_FC_10_2_Stand_29_11_2002_02" xfId="41168" xr:uid="{2530F50F-E907-4D00-9FA3-DDDB098C5B14}"/>
    <cellStyle name="_Data_Kapitalkosten_MiFRi_Plan_2004_2008_15_04_2003_02" xfId="41169" xr:uid="{8007E86E-891F-4D4B-A36D-93D851AC2C4F}"/>
    <cellStyle name="_Data_Konsolidierungsreport Budget" xfId="41170" xr:uid="{55CCE0F6-E39B-40DB-8934-28E0C4B9E776}"/>
    <cellStyle name="_Data_Konzern_(KIS)_Report" xfId="41171" xr:uid="{48ACDD95-826B-4035-A5CC-4E2CA5D27C5D}"/>
    <cellStyle name="_Data_Konzern_(KIS)_Report_Alle Töchter PlanDaten  mit Namen + mit Pers.kosten" xfId="41172" xr:uid="{2A341DD5-3AA9-4B03-9285-DC146324922F}"/>
    <cellStyle name="_Data_Konzern_(KIS)_Report_Analysedatei nur VerwA  für 201010 aus 2010.06_Einheiten mit SVSW1_Original" xfId="41173" xr:uid="{27415082-94CC-4C49-AACF-1774D56FDFE5}"/>
    <cellStyle name="_Data_Konzern_(KIS)_Report_Forecast Juli Zeitreihe mit FC_SZ 072004_12" xfId="41174" xr:uid="{60C098DC-0444-4C12-B4B8-4A90E0325E8B}"/>
    <cellStyle name="_Data_Konzern_(KIS)_Report_Forecast Juli Zeitreihe mit FC_SZ 072004_13" xfId="41175" xr:uid="{21C68CF6-B2B9-42D1-9A2D-91FA13F1C77C}"/>
    <cellStyle name="_Data_Konzern_(KIS)_Report_Mappe2" xfId="41176" xr:uid="{45D92571-DA84-4F19-B61F-E36BD79A6187}"/>
    <cellStyle name="_Data_Konzern_(KIS)_Report_Sachkosten 201006 aus Datenbank_20100803_Ggü." xfId="41177" xr:uid="{52A9867C-5F7A-4561-B125-40FA2450FF20}"/>
    <cellStyle name="_Data_Konzern_(KIS)_Report_Sachkosten 201007 aus Datenbank_20100830_Ggü." xfId="41178" xr:uid="{60E36DEF-9A9D-4681-A0DF-7ED76CF422E5}"/>
    <cellStyle name="_Data_Konzern_(KIS)_Report_Sachkosten 201009 aus Datenbank_20101027_Ggü." xfId="41179" xr:uid="{A7E0057D-BF90-4EDB-A73E-D6911013F4B2}"/>
    <cellStyle name="_Data_Konzern_(KIS)_Report_Sachkosten Nov 2010 _Stand 20101223 final" xfId="41180" xr:uid="{7D01EAF5-BFAD-4DC7-8F9A-DF5314422671}"/>
    <cellStyle name="_Data_Konzern_(KIS)_Report_Sachkosten Nov 2010 blanko" xfId="41181" xr:uid="{E4EDCBCE-C9E5-4866-BCB5-FEA1F293C81E}"/>
    <cellStyle name="_Data_Konzern_(oPB)_Report" xfId="41182" xr:uid="{1BEE8544-8C73-4D6D-9F91-527C0B623558}"/>
    <cellStyle name="_Data_Konzern_(oPB)_Report_Alle Töchter PlanDaten  mit Namen + mit Pers.kosten" xfId="41183" xr:uid="{04A279EA-CF8E-4F91-A5E1-B739445CDECF}"/>
    <cellStyle name="_Data_Konzern_(oPB)_Report_Analysedatei nur VerwA  für 201010 aus 2010.06_Einheiten mit SVSW1_Original" xfId="41184" xr:uid="{B25B264A-A516-4780-A9AE-460F03BACA4A}"/>
    <cellStyle name="_Data_Konzern_(oPB)_Report_Forecast Juli Zeitreihe mit FC_SZ 072004_12" xfId="41185" xr:uid="{E5AC0D1D-4839-4F82-B6E9-10736A3CF935}"/>
    <cellStyle name="_Data_Konzern_(oPB)_Report_Forecast Juli Zeitreihe mit FC_SZ 072004_13" xfId="41186" xr:uid="{839832A5-3DB5-4C98-AE85-D504684824D7}"/>
    <cellStyle name="_Data_Konzern_(oPB)_Report_Mappe2" xfId="41187" xr:uid="{112C7BA7-BD1B-42CA-BBC7-D23B2FE2A97A}"/>
    <cellStyle name="_Data_Konzern_(oPB)_Report_Sachkosten 201006 aus Datenbank_20100803_Ggü." xfId="41188" xr:uid="{71D69DF1-4368-445B-ACC7-4E586B9B97EA}"/>
    <cellStyle name="_Data_Konzern_(oPB)_Report_Sachkosten 201007 aus Datenbank_20100830_Ggü." xfId="41189" xr:uid="{13CC4CD1-B5B8-454C-8C98-0A9ACC7BE006}"/>
    <cellStyle name="_Data_Konzern_(oPB)_Report_Sachkosten 201009 aus Datenbank_20101027_Ggü." xfId="41190" xr:uid="{9AE52EFA-185B-4C17-8482-38E912D61B3E}"/>
    <cellStyle name="_Data_Konzern_(oPB)_Report_Sachkosten Nov 2010 _Stand 20101223 final" xfId="41191" xr:uid="{D455EC2B-2880-4070-B109-3EFA17EB2790}"/>
    <cellStyle name="_Data_Konzern_(oPB)_Report_Sachkosten Nov 2010 blanko" xfId="41192" xr:uid="{4FDB71CC-5E71-4430-BC00-4400023B13D1}"/>
    <cellStyle name="_Data_KPI" xfId="41193" xr:uid="{E2C654C9-F1BA-47E9-96AC-57E78FA4D5AE}"/>
    <cellStyle name="_Data_KPI IT" xfId="41194" xr:uid="{C17E4F7F-0CBF-473B-94A8-312CC9FE31F9}"/>
    <cellStyle name="_Data_KPI IT_8_MIK Balance Sheet and P&amp;L" xfId="41195" xr:uid="{993C5636-B8B7-4B27-A5AD-ECB518070C9A}"/>
    <cellStyle name="_Data_KPI_8_MIK Balance Sheet and P&amp;L" xfId="41196" xr:uid="{A406A1E1-220E-4CAD-BED0-03B9BB0CEDFB}"/>
    <cellStyle name="_Data_LAST12_Jahresabschluss" xfId="41197" xr:uid="{D2C2EE6F-6497-4FED-8116-98C5E891D10B}"/>
    <cellStyle name="_Data_LD Group Tabellenvorlagen" xfId="41198" xr:uid="{07BE7440-861D-4D62-9DB9-B72E3B63BE9D}"/>
    <cellStyle name="_Data_LSU" xfId="41199" xr:uid="{0E4888C8-09BB-4F83-A97C-D36541242B9D}"/>
    <cellStyle name="_Data_Mappe1" xfId="41200" xr:uid="{9D6F38D1-FB7E-4E99-85FF-3C30D4F47754}"/>
    <cellStyle name="_Data_Mappe2" xfId="41201" xr:uid="{C3B5F2EB-A3F5-41F4-AF29-9289E94FC874}"/>
    <cellStyle name="_Data_MDB_1_1" xfId="41202" xr:uid="{D3C7D2D5-6EF1-4827-A63D-ADC1AD0C6EBC}"/>
    <cellStyle name="_Data_MDB_1_2" xfId="41203" xr:uid="{DF87EA1E-1EF4-4B50-BC58-C2F73E73484F}"/>
    <cellStyle name="_Data_MDB_1_3" xfId="41204" xr:uid="{455408C2-A0C9-48F7-8C53-FC8D7FA5B772}"/>
    <cellStyle name="_Data_MDB_3_1" xfId="41205" xr:uid="{06F02FC8-CAE1-462E-9387-4ADDD2DD1F4D}"/>
    <cellStyle name="_Data_MDB_4_1" xfId="41206" xr:uid="{335BD3D9-8AA7-4A34-A7FB-6E78169FA4CA}"/>
    <cellStyle name="_Data_MDB_4_1_MIS_Brief_GB14" xfId="41207" xr:uid="{43F20F19-66C3-4304-9B6A-F10FE310DF48}"/>
    <cellStyle name="_Data_MDB_4_1_MIS_Brief_UB_3-42234_Markt-Marktkennz_BK" xfId="41208" xr:uid="{FB982C3A-5335-45AE-83BF-10C1345C961F}"/>
    <cellStyle name="_Data_MDB_5_1" xfId="41209" xr:uid="{ED5DDE30-A350-4E3B-9B3B-43DCB3F5018C}"/>
    <cellStyle name="_Data_Mifri 2002-2007_FC 0804_RFC PA Stand 31.10.02_neu_Neuorg_UB_Ex_06.12.02" xfId="41210" xr:uid="{DC277A44-70A0-4972-BD35-DF3657E0D19E}"/>
    <cellStyle name="_Data_MIFRI_2001-2005_10Euro" xfId="41211" xr:uid="{22058D57-D89A-42E1-8499-C351E895081D}"/>
    <cellStyle name="_Data_MIFRI_2001-2005_10Euro_Abt_444" xfId="41212" xr:uid="{4A1D67D7-A8DE-4B27-9B56-C7AE2E6FA4E4}"/>
    <cellStyle name="_Data_MIFRI_2001-2005_10Euro_Abt_444_Budgetreport-Juni_2003_Rückl_15_10_03" xfId="41213" xr:uid="{32DF5602-EBE1-4F0C-9E38-68895137E741}"/>
    <cellStyle name="_Data_MIFRI_2001-2005_10Euro_Budgetplan_2003_Aufteilung-auf_OG" xfId="41214" xr:uid="{29A356AF-59E7-480A-AF0B-4B0CD2BC987E}"/>
    <cellStyle name="_Data_MIFRI_2001-2005_10Euro_Budgetplan_2003_Aufteilung-auf_OG_Abt_444" xfId="41215" xr:uid="{999BD9D0-025C-4182-8BA1-A4D3D88EB6F8}"/>
    <cellStyle name="_Data_MIFRI_2001-2005_10Euro_Budgetplan_2003_Aufteilung-auf_OG_Abt_444_Budgetreport-Juni_2003_Rückl_15_10_03" xfId="41216" xr:uid="{4F94313C-44E5-4594-A355-92D03E3D3EF9}"/>
    <cellStyle name="_Data_MIFRI_2001-2005_10Euro_Budgetplan_2003_Aufteilung-auf_OG_Budgetplan_2003_Stand_12_06_2003_FC_6+6" xfId="41217" xr:uid="{5987F91F-D417-4216-973A-67C28E6E833D}"/>
    <cellStyle name="_Data_MIFRI_2001-2005_10Euro_Budgetplan_2003_Aufteilung-auf_OG_Budgetplan_2003_Stand_12_06_2003_FC_6+6_Budgetreport-Juni_2003_Rückl_15_10_03" xfId="41218" xr:uid="{22566D61-088F-4855-B53D-F7196311E3E3}"/>
    <cellStyle name="_Data_MIFRI_2001-2005_10Euro_Budgetplan_2003_Aufteilung-auf_OG_Budgetreport-Juni_2003_Rückl_15_10_03" xfId="41219" xr:uid="{19F4BCCC-C1F6-44B5-8B96-083BDE56A146}"/>
    <cellStyle name="_Data_MIFRI_2001-2005_10Euro_Budgetplan_2003_Aufteilung-auf_OG_FC_6_6_12_Für_Rogg_10_Entw." xfId="41220" xr:uid="{8DD42CF5-6091-4924-948F-D113D9FADAD0}"/>
    <cellStyle name="_Data_MIFRI_2001-2005_10Euro_Budgetplan_2003_Stand_12_06_2003_FC_6+6" xfId="41221" xr:uid="{44EA6EB5-1114-4A5D-8EC4-3D972BE9BFA2}"/>
    <cellStyle name="_Data_MIFRI_2001-2005_10Euro_Budgetplan_2003_Stand_12_06_2003_FC_6+6_Budgetreport-Juni_2003_Rückl_15_10_03" xfId="41222" xr:uid="{B1B57F00-3E84-410D-AD30-643C9593A896}"/>
    <cellStyle name="_Data_MIFRI_2001-2005_10Euro_Budgetreport-Juni_2003_Rückl_15_10_03" xfId="41223" xr:uid="{D8A86979-BE23-4F65-9C71-E014D22F1388}"/>
    <cellStyle name="_Data_MIFRI_2001-2005_10Euro_FC_6_6_12_Für_Rogg_10_Entw." xfId="41224" xr:uid="{05DBD0D6-F7A4-4FF2-B9E0-546281802E26}"/>
    <cellStyle name="_Data_MIFRI_2001-2005_10Euro_MiFRi_Plan_2004_2008_15_04_2003_02" xfId="41225" xr:uid="{4B5BB262-250B-4ED0-B03A-B0392BFE1F6C}"/>
    <cellStyle name="_Data_MIFRI_2001-2005_10Euro_MiFRi_Plan_2004_2008_15_04_2003_02_Abt_444" xfId="41226" xr:uid="{A73CD2B2-54A4-44FA-954D-F81975F33F12}"/>
    <cellStyle name="_Data_MIFRI_2001-2005_10Euro_MiFRi_Plan_2004_2008_15_04_2003_02_Abt_444_Budgetreport-Juni_2003_Rückl_15_10_03" xfId="41227" xr:uid="{47AC18DC-D5A0-438E-BCCD-A7003C3C400F}"/>
    <cellStyle name="_Data_MIFRI_2001-2005_10Euro_MiFRi_Plan_2004_2008_15_04_2003_02_Budgetreport-Juni_2003_Rückl_15_10_03" xfId="41228" xr:uid="{A78CC31B-F202-45DE-876D-2E210CA55E0D}"/>
    <cellStyle name="_Data_MIFRI_2001-2005_10Euro_MiFRi_Plan_2004_2008_15_04_2003_02_FC_6_6_12_Für_Rogg_10_Entw." xfId="41229" xr:uid="{9CA61D17-C9C2-4A9E-91E4-B4A664161180}"/>
    <cellStyle name="_Data_MiFri_2002_2006_vom_06_09_2001" xfId="41230" xr:uid="{1FAE6E43-BFB8-4844-88A9-46042E3E0FE9}"/>
    <cellStyle name="_Data_MiFRi_FC_10_2_Stand_29_11_2002_02" xfId="41231" xr:uid="{5DAD7CC2-8CE8-48F0-839F-93C0D25BF538}"/>
    <cellStyle name="_Data_MiFRi_Plan_2004_2008_15_04_2003_02" xfId="41232" xr:uid="{16E543AE-AAC9-445A-B0DD-19C87EFCF9B7}"/>
    <cellStyle name="_Data_MIS Personalaufwand, -kosten + bwAN" xfId="41233" xr:uid="{0BE444FA-1A36-48F0-8701-80EFDAE75870}"/>
    <cellStyle name="_Data_MIS Personalaufwand, -kosten + bwAN_1" xfId="41234" xr:uid="{4C2D153C-B056-4615-8E1F-0ABB746A2CFD}"/>
    <cellStyle name="_Data_mis61_00-06" xfId="41235" xr:uid="{1F6CFB55-906E-4032-85C4-26F8AD6632C7}"/>
    <cellStyle name="_Data_mis61_00-06_1" xfId="41236" xr:uid="{DFDE1F22-0B94-4F9B-AAFE-994836465258}"/>
    <cellStyle name="_Data_MK Immo" xfId="41237" xr:uid="{BD3C7479-9B9B-4075-8373-6DD7E24F9085}"/>
    <cellStyle name="_Data_MK Immo_Investitionen" xfId="41238" xr:uid="{4CD28878-C7D2-4832-BF68-88E39408769D}"/>
    <cellStyle name="_Data_MK Immo_Kalk Zinsen Immo" xfId="41239" xr:uid="{CD2C4BB0-6C3E-4B1C-8727-BCEBD0E7F53B}"/>
    <cellStyle name="_Data_MK Immo_MDB_1_1" xfId="41240" xr:uid="{298BE034-DC62-4D01-B821-423F84E71CC0}"/>
    <cellStyle name="_Data_MMR Dez 2006 Teil 1" xfId="41241" xr:uid="{25C299A3-E0CD-4C75-B6E1-147382DD1EF5}"/>
    <cellStyle name="_Data_MMR Dez 2006 Teil 1_8_MIK Balance Sheet and P&amp;L" xfId="41242" xr:uid="{15DD2CC2-3013-4085-B3A5-42564F4FF691}"/>
    <cellStyle name="_Data_MMR-Report int Budget" xfId="41243" xr:uid="{7E0E0BBC-D8D3-4E2F-A720-FDB6E7744502}"/>
    <cellStyle name="_Data_MMR-Report int Budget_8_MIK Balance Sheet and P&amp;L" xfId="41244" xr:uid="{EC12C79B-C868-422C-A1B3-F15187E42661}"/>
    <cellStyle name="_Data_MMR-Report_2004Teil1" xfId="41245" xr:uid="{250779E5-6524-47F2-96A8-719C7499B287}"/>
    <cellStyle name="_Data_MMR-Report_2004Teil1_8_MIK Balance Sheet and P&amp;L" xfId="41246" xr:uid="{36BF31D2-C71A-48F9-9C2B-18E4DED8052F}"/>
    <cellStyle name="_Data_MMR-Report_2004Teil1_neu" xfId="41247" xr:uid="{F0DF75EB-DFA8-40A2-B06F-687E9C5D456C}"/>
    <cellStyle name="_Data_MMR-Report_2004Teil1_neu_8_MIK Balance Sheet and P&amp;L" xfId="41248" xr:uid="{EA5576C4-01A7-42B0-BCBA-E457959236C4}"/>
    <cellStyle name="_Data_MMR-Report_2006 Teil 1" xfId="41249" xr:uid="{C01B1575-FE13-4ACA-9D89-F269AC9AC1A6}"/>
    <cellStyle name="_Data_MMR-Report_2006 Teil 1_8_MIK Balance Sheet and P&amp;L" xfId="41250" xr:uid="{F709EECA-74DD-41B8-8CAD-CDA2B9FE62AA}"/>
    <cellStyle name="_Data_MMR-Report_2006 Teil 1_Stand2102_CS" xfId="41251" xr:uid="{1AE19160-08FD-4FB8-B2F6-F6785E2D9263}"/>
    <cellStyle name="_Data_MMR-Report_2006 Teil 1_Stand2102_CS_8_MIK Balance Sheet and P&amp;L" xfId="41252" xr:uid="{73585D36-CFA0-4671-A7AA-9C6ACB93494D}"/>
    <cellStyle name="_Data_MOB (Modell 1.0)" xfId="41253" xr:uid="{A32721D3-3E66-4CE9-A365-351D56FF5D2E}"/>
    <cellStyle name="_Data_MOB (Modell 2.0) bis 2008" xfId="41254" xr:uid="{3E108EFE-77F9-4928-B90A-87D4AECA47F4}"/>
    <cellStyle name="_Data_Modell_01" xfId="41255" xr:uid="{DD45BD00-843B-4D97-9221-029B923D4C55}"/>
    <cellStyle name="_Data_Modell_2_Vollaussch" xfId="41256" xr:uid="{BC95616C-4652-478B-9541-03021FBEDA7C}"/>
    <cellStyle name="_Data_Modell_2_Vollaussch 2" xfId="41257" xr:uid="{135F9973-EE8C-4AAC-859D-D50F345E3828}"/>
    <cellStyle name="_Data_Modell_2_Vollaussch 2_Cognos" xfId="41258" xr:uid="{A9ED31A0-10E5-4444-BF10-5F7344C1E053}"/>
    <cellStyle name="_Data_Modell_2_Vollaussch_Cognos" xfId="41259" xr:uid="{7CCCDB6F-613D-412E-A74E-2A4D9B558C04}"/>
    <cellStyle name="_Data_MONA_up_date Hartmann" xfId="41260" xr:uid="{6195AF2D-2443-412D-A764-B778E34A612D}"/>
    <cellStyle name="_Data_MONA_up_date Hartmann_2003_ISTGuV" xfId="41261" xr:uid="{E32A6993-DFAE-4B67-A22B-C5ED59B9166A}"/>
    <cellStyle name="_Data_NDL_Umsatz_monatisiert" xfId="41262" xr:uid="{A637CA88-1D06-402C-9B3D-F58CE5CAAD37}"/>
    <cellStyle name="_Data_Nr3 ghs-impV3_sep_master" xfId="41263" xr:uid="{299C198B-1715-41E7-B925-7675D97C4BE9}"/>
    <cellStyle name="_Data_Nr3 ghs-impV3_sep_master_neu" xfId="41264" xr:uid="{ED7029D0-75EE-4D25-9D60-DDE4A3A8D336}"/>
    <cellStyle name="_Data_PBS-Eingabe" xfId="41265" xr:uid="{F3AC42E3-DDC6-4416-8EC3-F48E00E0F783}"/>
    <cellStyle name="_Data_Personal nach SL" xfId="41266" xr:uid="{217B663C-09BA-4BD8-AA95-ACB6C15D016A}"/>
    <cellStyle name="_Data_Personal nach SL_8_MIK Balance Sheet and P&amp;L" xfId="41267" xr:uid="{279E5B00-29FC-427D-8120-5CA85892E4DC}"/>
    <cellStyle name="_Data_Personal-Aufträge (ITS)" xfId="41268" xr:uid="{6994DAF1-642E-4947-90EB-F3EF0030921F}"/>
    <cellStyle name="_Data_Planungs-Dummy-Brief" xfId="41269" xr:uid="{D0D8D7F5-4258-452C-B7D1-D358EF77BA28}"/>
    <cellStyle name="_Data_Reporting International 2003_Draft_country kopp" xfId="41270" xr:uid="{34B19C79-9323-4ED3-A8D0-919A1E9098E7}"/>
    <cellStyle name="_Data_Retrieve Flash 2003 030505" xfId="41271" xr:uid="{2F2551EB-F97E-406A-8794-3FAB8EB36373}"/>
    <cellStyle name="_Data_Retrieve Flash 2003 030505_8_MIK Balance Sheet and P&amp;L" xfId="41272" xr:uid="{B753405A-542B-4D7A-BC51-8F2FBCBC4337}"/>
    <cellStyle name="_Data_Retrieve KPI 2004" xfId="41273" xr:uid="{56734506-90F8-42A3-B378-145B88E074E6}"/>
    <cellStyle name="_Data_Retrieve KPI 2004_8_MIK Balance Sheet and P&amp;L" xfId="41274" xr:uid="{930689DD-DC55-4795-BEA4-C4D4D9AE7076}"/>
    <cellStyle name="_Data_Retrieve KPI 2006" xfId="41275" xr:uid="{EC60F928-A9BA-4FE0-A68D-532DFDFB30BB}"/>
    <cellStyle name="_Data_Retrieve KPI 2006_8_MIK Balance Sheet and P&amp;L" xfId="41276" xr:uid="{28119905-6199-4128-B361-F987958807E2}"/>
    <cellStyle name="_Data_Retrieve MMR 2005" xfId="41277" xr:uid="{E11D55DD-4C31-4B51-A3C5-3D58DD1FB719}"/>
    <cellStyle name="_Data_Retrieve MMR 2005_8_MIK Balance Sheet and P&amp;L" xfId="41278" xr:uid="{3C48C026-6D0A-451B-B17C-A72145058E2B}"/>
    <cellStyle name="_Data_Retrieve_FLASH_2004 Forecast" xfId="41279" xr:uid="{40C7DE5C-92CD-4E97-BC61-C32E98341D45}"/>
    <cellStyle name="_Data_Retrieve_FLASH_2004 Forecast_8_MIK Balance Sheet and P&amp;L" xfId="41280" xr:uid="{D2D40023-DAD7-4DE5-9737-5C1D93ABD5D6}"/>
    <cellStyle name="_Data_Review&amp;Maßnahmen Jul 04" xfId="41281" xr:uid="{A04D9494-C545-4832-8BDB-2AD91D1D0ABF}"/>
    <cellStyle name="_Data_Review&amp;Maßnahmen Jul 04_8_MIK Balance Sheet and P&amp;L" xfId="41282" xr:uid="{D47E3799-0F8B-441B-A7EA-AE50383CFFB5}"/>
    <cellStyle name="_Data_Roll FC Umsatz + EBITDA" xfId="41283" xr:uid="{33352B91-6DA2-4D1E-B13C-49CEFFED8324}"/>
    <cellStyle name="_Data_Roll FC Umsatz + EBITDA_8_MIK Balance Sheet and P&amp;L" xfId="41284" xr:uid="{523A4D67-E533-4E24-99C3-E46DDEA321BD}"/>
    <cellStyle name="_Data_Rückstellungen" xfId="41285" xr:uid="{E3CBD924-1D98-4EA2-9944-C81902761C14}"/>
    <cellStyle name="_Data_Sachaufwand IST 2009 nach Gesellschaften" xfId="41286" xr:uid="{0DA9361D-78FF-4238-B3BE-53AA17B67AD1}"/>
    <cellStyle name="_Data_Sachkosten 201006 aus Datenbank_20100803_Ggü." xfId="41287" xr:uid="{EEE8365B-7857-45ED-99ED-159DF9235F65}"/>
    <cellStyle name="_Data_Sachkosten 201007 aus Datenbank_20100830_Ggü." xfId="41288" xr:uid="{3F03DC21-729C-4E7A-9E2C-9D3A86E65998}"/>
    <cellStyle name="_Data_Sachkosten 201009 aus Datenbank_20101027_Ggü." xfId="41289" xr:uid="{7BB136A2-CD2E-4882-8CE9-413EFB08034D}"/>
    <cellStyle name="_Data_Sachkosten Nov 2010 _Stand 20101223 final" xfId="41290" xr:uid="{667655F6-734A-41D9-91E0-2D30206B1C0A}"/>
    <cellStyle name="_Data_Sachkosten Nov 2010 blanko" xfId="41291" xr:uid="{9B846BCB-0EE9-499C-9BC6-918B935E4EFF}"/>
    <cellStyle name="_Data_SL SI (II)" xfId="41292" xr:uid="{1F2BC688-343D-4066-AA93-ED5769D1286D}"/>
    <cellStyle name="_Data_SL SI (II)_8_MIK Balance Sheet and P&amp;L" xfId="41293" xr:uid="{614BD63A-118F-469F-AE5A-2BC7990B97C0}"/>
    <cellStyle name="_Data_Sonderwert Einlagenrückgewähr Szenarien" xfId="41294" xr:uid="{9C1AFA5D-F89C-4081-959A-6CA813AFCE9C}"/>
    <cellStyle name="_Data_Sonderwert Einlagenrückgewähr Szenarien 2" xfId="41295" xr:uid="{A354CD51-CC3B-4392-8306-CE6DBF3607BB}"/>
    <cellStyle name="_Data_Sonderwert Einlagenrückgewähr Szenarien 2_Cognos" xfId="41296" xr:uid="{D50CA300-AAC6-4739-9145-B3F737282F7D}"/>
    <cellStyle name="_Data_Sonderwert Einlagenrückgewähr Szenarien_Cognos" xfId="41297" xr:uid="{A46A61BF-620E-461F-B5FB-38D2F3847F05}"/>
    <cellStyle name="_Data_Structure_2004_05" xfId="41298" xr:uid="{82141860-6102-44FC-B54B-79BCFE0BF155}"/>
    <cellStyle name="_Data_Struktur 2005" xfId="41299" xr:uid="{269DCC2E-71F6-4758-8118-F3F50D236FF9}"/>
    <cellStyle name="_Data_Szenarien" xfId="41300" xr:uid="{8501B9B6-7B0C-43C0-A1F2-1D3DC231A85E}"/>
    <cellStyle name="_Data_Szenarien_01-07" xfId="41301" xr:uid="{B3CFCC73-ECEC-40C7-8EF4-155D9A6F84C5}"/>
    <cellStyle name="_Data_Säulengrafik" xfId="41302" xr:uid="{9C75F9E9-58DA-4E9D-955B-5E92844FB456}"/>
    <cellStyle name="_Data_Säulengrafik I" xfId="41303" xr:uid="{197A4F17-565E-45C9-9C08-9E191A45ED82}"/>
    <cellStyle name="_Data_Säulengrafik I_8_MIK Balance Sheet and P&amp;L" xfId="41304" xr:uid="{39CD08D9-2DCF-403E-9CA6-421D8945538D}"/>
    <cellStyle name="_Data_Säulengrafik OS" xfId="41305" xr:uid="{83D8C72D-3E7A-478C-921A-B2E9F6FBFC54}"/>
    <cellStyle name="_Data_Säulengrafik OS_8_MIK Balance Sheet and P&amp;L" xfId="41306" xr:uid="{AFA1F64B-2E96-452E-B40D-2010AF7B4200}"/>
    <cellStyle name="_Data_Säulengrafik_8_MIK Balance Sheet and P&amp;L" xfId="41307" xr:uid="{7A98FD0E-3A10-4590-8B2F-B15BFBC81E35}"/>
    <cellStyle name="_Data_Tabelle von Presentation Group Test 2. Erwartung" xfId="41308" xr:uid="{9B2A3945-EF6F-43F5-9858-057369C0D6F3}"/>
    <cellStyle name="_Data_Tabellen Steuern" xfId="41309" xr:uid="{C4E8ECF8-2D60-44FF-BD90-EAFC84ACFB33}"/>
    <cellStyle name="_Data_Titel" xfId="41310" xr:uid="{C3F2A37A-EC77-40AC-A171-F28038455684}"/>
    <cellStyle name="_Data_TSI Grafischer_Bericht_Template_TEC Herrn Heil mit Sternausrichtung" xfId="41311" xr:uid="{23382441-AC9E-4687-BECD-2CB5107621E0}"/>
    <cellStyle name="_Data_Umsatz -Aussenumsatz (TCS)" xfId="41312" xr:uid="{18A531DB-BB0E-40D2-8BA1-470DC38B2BA1}"/>
    <cellStyle name="_Data_Umsatz extern-intern für MMR" xfId="41313" xr:uid="{F59CD760-1BFB-4022-AD1B-546256D94040}"/>
    <cellStyle name="_Data_Umsatz nach SL" xfId="41314" xr:uid="{DF9873E3-F31A-47CA-9FBB-359FA9CEA7D2}"/>
    <cellStyle name="_Data_Umsatz nach SL_8_MIK Balance Sheet and P&amp;L" xfId="41315" xr:uid="{266AF9D8-2AB9-4090-BCFA-B0CF30BBCBA4}"/>
    <cellStyle name="_Data_Unterlagen Susat" xfId="41316" xr:uid="{69D11968-4B71-495D-86E2-D9825E1AE000}"/>
    <cellStyle name="_Data_Unterlagen Susat 2" xfId="41317" xr:uid="{F5215AE4-44C1-426F-A6F6-7412D7B4FD96}"/>
    <cellStyle name="_Data_Unterlagen Susat 2_Cognos" xfId="41318" xr:uid="{0B59D2E3-582E-422E-B930-ACA0A06A7C3B}"/>
    <cellStyle name="_Data_Unterlagen Susat_Cognos" xfId="41319" xr:uid="{74CB5FC1-219A-4773-BCFF-EAFE8986AA70}"/>
    <cellStyle name="_Data_Vis_Konzern_12_P" xfId="41324" xr:uid="{EEE84BDE-B3DF-493D-B1FF-5CBDF93A89A2}"/>
    <cellStyle name="_Data_Vis_Konzern_12_P_Forecast Juli Zeitreihe mit FC_SZ 072004_12" xfId="41325" xr:uid="{2D675D75-C450-402B-8DFB-F928F249A481}"/>
    <cellStyle name="_Data_Vis_Konzern_12_P_Forecast Juli Zeitreihe mit FC_SZ 072004_13" xfId="41326" xr:uid="{67E60706-3BF7-4E3F-89F8-1868FFA4DE5A}"/>
    <cellStyle name="_Data_VIS-Datei Konzern V3.3" xfId="41327" xr:uid="{A93536E2-9878-4ABF-B566-0BBC771B315C}"/>
    <cellStyle name="_Data_visdeckb_2002-test" xfId="41328" xr:uid="{3548C957-BD71-4B4B-B7D4-76E899A1735A}"/>
    <cellStyle name="_Data_Vorbereitende_Tabellen_Planung200811" xfId="41329" xr:uid="{922D921D-794E-4E76-91C7-9C25A333C579}"/>
    <cellStyle name="_Data_Wertkopien Susat 2005-06-08" xfId="41320" xr:uid="{D4B94E05-61E9-4A13-ADF2-B26F90B601DC}"/>
    <cellStyle name="_Data_Wertkopien Susat 2005-06-08 2" xfId="41321" xr:uid="{48A64009-E507-4F91-9CAB-9183982DBE6C}"/>
    <cellStyle name="_Data_Wertkopien Susat 2005-06-08 2_Cognos" xfId="41322" xr:uid="{FF426039-BF8E-4A42-BB28-01647230FEE1}"/>
    <cellStyle name="_Data_Wertkopien Susat 2005-06-08_Cognos" xfId="41323" xr:uid="{7556AC6C-AACA-431A-B51B-A5A58295EBF7}"/>
    <cellStyle name="_Data_Übergabe_August" xfId="41330" xr:uid="{8C7D381C-6258-46F0-9799-F1F00B34BA87}"/>
    <cellStyle name="_Data_Übergabe_August_8_MIK Balance Sheet and P&amp;L" xfId="41331" xr:uid="{AA8A73EF-AD4F-4D43-9BD3-B199020E7565}"/>
    <cellStyle name="_Data_Übergabesheet MMR" xfId="41332" xr:uid="{4D4D6586-5377-4AF2-8617-BAF842DCF65F}"/>
    <cellStyle name="_Euro" xfId="41333" xr:uid="{B8ADADBC-841D-4308-B9BB-2A62597A4BD1}"/>
    <cellStyle name="_Filius 2005 U-Wert FN 2005-06-27" xfId="41334" xr:uid="{C362455C-93CC-4BBE-B210-E89044D93175}"/>
    <cellStyle name="_Filius 2005 U-Wert FN 2005-06-27 2" xfId="41335" xr:uid="{67EE46FB-601D-4DCD-9957-CF81C1C1720E}"/>
    <cellStyle name="_GS Equity Research Driver Comparison" xfId="41336" xr:uid="{B7F7FB38-08E1-4395-BCAA-A227CC006602}"/>
    <cellStyle name="_GS Equity Research Driver Comparison 2" xfId="41337" xr:uid="{28A3A577-E1C1-424F-8BF1-2B500AC9F31F}"/>
    <cellStyle name="_GS Model of VSTR" xfId="41338" xr:uid="{2CE84040-DCB6-420E-A794-7F120FD09FB2}"/>
    <cellStyle name="_GS Model of VSTR 2" xfId="41339" xr:uid="{85FB1686-9D48-46BC-8FC4-D8D39B7395DE}"/>
    <cellStyle name="_Header" xfId="41340" xr:uid="{0F61687C-8ACA-425A-9BC4-458C76A16752}"/>
    <cellStyle name="_Header_3years_auditors Strat plan 2004.12.17" xfId="41341" xr:uid="{92985672-BFE2-4301-BB62-24E2DA4583E0}"/>
    <cellStyle name="_Header_3years_FINAL 171204" xfId="41342" xr:uid="{015286CC-09CE-45F7-8860-F7BCB31D216A}"/>
    <cellStyle name="_Header_Alle Töchter PlanDaten  mit Namen + mit Pers.kosten" xfId="41343" xr:uid="{F09A3997-4912-40FF-84A1-9BFAA7EFF1DA}"/>
    <cellStyle name="_Header_am 22.06.05 von KPMG erhalten" xfId="41344" xr:uid="{72E63896-C608-4529-891C-78323AF29C1A}"/>
    <cellStyle name="_Header_am 22.06.05 von KPMG erhalten 2" xfId="41345" xr:uid="{2B572060-00E6-4754-A67C-E3AF2B4C1C34}"/>
    <cellStyle name="_Header_Analysedatei für 2010.01-03 _Stand 20100419_Einheiten Kostenkoord. 3 DB" xfId="41346" xr:uid="{15C20535-9880-4F86-9454-A780A6886CA2}"/>
    <cellStyle name="_Header_Analysedatei nur VerwA  für 201010 aus 2010.06_Einheiten mit SVSW1_Original" xfId="41347" xr:uid="{C8868B46-2B64-4CC4-9276-7FDF793A9656}"/>
    <cellStyle name="_Header_Detail Structure TB II" xfId="41348" xr:uid="{8B8ED527-C039-47C7-9DC7-3478074C0C19}"/>
    <cellStyle name="_Header_dp01" xfId="41349" xr:uid="{572678F9-4021-48E6-8EE7-CB2124E3095F}"/>
    <cellStyle name="_Header_dp01reg" xfId="41350" xr:uid="{861F6799-6E3D-472A-8406-A0D4BA6F279C}"/>
    <cellStyle name="_Header_DP02" xfId="41351" xr:uid="{39836400-46F3-40E4-97C6-3A8E4BA5EFD8}"/>
    <cellStyle name="_Header_DP03" xfId="41352" xr:uid="{FE241F93-11FD-445C-B3DE-E26A06585E5B}"/>
    <cellStyle name="_Header_DP04" xfId="41353" xr:uid="{C576D8E7-C7E4-44B4-ABD3-1917185C246F}"/>
    <cellStyle name="_Header_Ergebnisrechnung_FCH_IST_072005ytd" xfId="41354" xr:uid="{16FC0430-59B2-4775-8C2B-2AD6F20F1583}"/>
    <cellStyle name="_Header_FDL__VIS September offiziell" xfId="41355" xr:uid="{3602B45E-DCB6-40C0-878B-33F44AD1FAF9}"/>
    <cellStyle name="_Header_Filiale_03 Staudi neueste Fassung_b " xfId="41356" xr:uid="{D62B7B98-5014-465C-8ED0-C45E1EF0C870}"/>
    <cellStyle name="_Header_Filius 2005 IS vollständig 2005-07-01" xfId="41357" xr:uid="{A2ED9CD3-6F56-4041-A169-5B74E8597FF0}"/>
    <cellStyle name="_Header_Filius 2005 IS vollständig 2005-07-01 2" xfId="41358" xr:uid="{2219DD03-4FE6-4A4D-8E6B-F43B6C1F0D8A}"/>
    <cellStyle name="_Header_Filius 2005 Wertekopien 2005-06-14" xfId="41359" xr:uid="{88C44223-EAF5-4DD3-AD63-F719CA9496CD}"/>
    <cellStyle name="_Header_Filius 2005 Wertekopien 2005-06-14 2" xfId="41360" xr:uid="{A837FCC0-578B-4911-B2E8-DCA77CC4278E}"/>
    <cellStyle name="_Header_Filius_2005_-_FN_an_Susat_2005-05-27" xfId="41361" xr:uid="{5D6A5CCE-7F53-42F4-9A9E-EBA3A742BA54}"/>
    <cellStyle name="_Header_Filius_2005_-_FN_an_Susat_2005-05-27 2" xfId="41362" xr:uid="{7AC92912-AF8D-4745-84C3-B1E2481D9020}"/>
    <cellStyle name="_Header_Filius_2005_-_FN_an_Susat_2005-06-28" xfId="41363" xr:uid="{166891C3-8D37-4A95-8895-81AB929BA939}"/>
    <cellStyle name="_Header_Filius_2005_-_FN_an_Susat_2005-06-28 2" xfId="41364" xr:uid="{3E0F3236-1A85-47D8-8D4C-7F07122E2BAE}"/>
    <cellStyle name="_Header_FRN (Modell 2.9) bis 2008_Plan AR_Protokoll" xfId="41365" xr:uid="{5B771251-DE28-4F43-8245-568B6604F7E1}"/>
    <cellStyle name="_Header_FRN (Modell 3.0_Basis KPMG) Plananpassungen" xfId="41366" xr:uid="{5E4CB66F-82B3-4CCD-81A5-346D40407555}"/>
    <cellStyle name="_Header_FRN (Modell 3.0_Basis KPMG) Plananpassungen 2" xfId="41367" xr:uid="{2C530964-EBC3-464D-BD9E-94C43A565912}"/>
    <cellStyle name="_Header_FRN (Modell 4.0_Basis KPMG_01-07) Plananpassungen" xfId="41368" xr:uid="{14E97370-7265-4B94-AE94-BAC62A50DE3F}"/>
    <cellStyle name="_Header_FRN (Modell 4.0_Basis KPMG_01-07) Plananpassungen 2" xfId="41369" xr:uid="{9409C05A-1ABB-49A8-A678-F1D9D509E425}"/>
    <cellStyle name="_Header_infor 2004 - Daten Susat 2004-04-21" xfId="41370" xr:uid="{9D6E6ECD-7286-426D-B721-123E59CADA46}"/>
    <cellStyle name="_Header_infor 2004 - Daten Susat 2004-04-21 2" xfId="41371" xr:uid="{1A7C0562-ACC8-4E4B-BD29-E562025A1D78}"/>
    <cellStyle name="_Header_infor 2004 - Daten Susat UK 2004-04-23" xfId="41372" xr:uid="{C58D8EED-EBC8-42A4-AE18-3AFB908CE6AD}"/>
    <cellStyle name="_Header_infor 2004 - Daten Susat UK 2004-04-23 2" xfId="41373" xr:uid="{6557BF23-04F3-448B-9B09-86626F86A0E3}"/>
    <cellStyle name="_Header_Input für voraussichtliche weitere Änderungen" xfId="41374" xr:uid="{EFD7DE40-7424-4745-BBE0-F10964FF4341}"/>
    <cellStyle name="_Header_Inter-Gilde 2003 Modell Gilde 2003-08-22" xfId="41375" xr:uid="{EB3C2DBD-7295-4E51-9CF0-D89B76796634}"/>
    <cellStyle name="_Header_Inter-Gilde 2003 Modell Hasseröder 2003-08-18" xfId="41376" xr:uid="{E9BD10EC-360D-4336-BED1-82F68D09E603}"/>
    <cellStyle name="_Header_Konsolidierungsreport Budget" xfId="41377" xr:uid="{D614921A-1CB8-4520-BA3A-0E0A057D9F5C}"/>
    <cellStyle name="_Header_Mappe1" xfId="41378" xr:uid="{74794DE4-7CC2-4C8D-B27D-7F5304537692}"/>
    <cellStyle name="_Header_MOB (Modell 1.0)" xfId="41379" xr:uid="{A3B386B4-8311-4C75-AB72-1EE867719F42}"/>
    <cellStyle name="_Header_MOB (Modell 2.0) bis 2008" xfId="41380" xr:uid="{14240C07-1F9C-44D3-92FC-F43E03CD2FEC}"/>
    <cellStyle name="_Header_Modell_01" xfId="41381" xr:uid="{DDD3D4CE-8E61-4745-AC5E-22E63E39A69D}"/>
    <cellStyle name="_Header_Modell_2_Vollaussch" xfId="41382" xr:uid="{FD42D770-D50C-4835-AA28-F1CCFE6AAC36}"/>
    <cellStyle name="_Header_Modell_2_Vollaussch 2" xfId="41383" xr:uid="{F44D856A-379E-42BB-88DB-F07AFBCA7A2F}"/>
    <cellStyle name="_Header_Nr3 ghs-impV3_sep_master" xfId="41384" xr:uid="{1A2EDDBA-BB57-4337-93BC-B2C71983F0E0}"/>
    <cellStyle name="_Header_Nr3 ghs-impV3_sep_master_neu" xfId="41385" xr:uid="{320412AC-988D-4B8A-A227-7866C6A2507B}"/>
    <cellStyle name="_Header_Sachaufwand IST 2009 nach Gesellschaften" xfId="41386" xr:uid="{3278937E-61A7-4D4E-815B-FFC58DCAE2D8}"/>
    <cellStyle name="_Header_Sachkosten 201006 aus Datenbank_20100803_Ggü." xfId="41387" xr:uid="{91F90FC9-D233-4B4C-AABA-F426B13CD64B}"/>
    <cellStyle name="_Header_Sachkosten 201007 aus Datenbank_20100830_Ggü." xfId="41388" xr:uid="{0EC56A4B-7CB5-4CBE-903D-3DA9A6FF110E}"/>
    <cellStyle name="_Header_Sachkosten 201009 aus Datenbank_20101027_Ggü." xfId="41389" xr:uid="{A7304212-32C2-4924-A991-1D0F1C7EEA23}"/>
    <cellStyle name="_Header_Sachkosten Nov 2010 _Stand 20101223 final" xfId="41390" xr:uid="{ED3BC075-1253-48E9-A029-85877EC02D8F}"/>
    <cellStyle name="_Header_Sachkosten Nov 2010 blanko" xfId="41391" xr:uid="{0A890C84-B7B6-40CF-8EDF-30174CA2FB9D}"/>
    <cellStyle name="_Header_Sonderwert Einlagenrückgewähr Szenarien" xfId="41392" xr:uid="{3E24C425-D342-468B-9E46-95E1D085D2C6}"/>
    <cellStyle name="_Header_Sonderwert Einlagenrückgewähr Szenarien 2" xfId="41393" xr:uid="{61926BE5-4BD7-416A-BE05-4F5383201F58}"/>
    <cellStyle name="_Header_Structure_2004_05" xfId="41394" xr:uid="{50E85BC6-A975-4869-B38A-096CB0EAAA46}"/>
    <cellStyle name="_Header_Struktur 2005" xfId="41395" xr:uid="{39F98FCB-3F7C-4062-8838-54D949576266}"/>
    <cellStyle name="_Header_Szenarien" xfId="41396" xr:uid="{AF0834E7-F3F9-4DF4-8760-A355E4089509}"/>
    <cellStyle name="_Header_Szenarien_01-07" xfId="41397" xr:uid="{3BCA65FF-719D-4CD4-B27F-FBB6A828319E}"/>
    <cellStyle name="_Header_Unterlagen Susat" xfId="41398" xr:uid="{53C194A4-89FA-4483-9E77-51EF24613A59}"/>
    <cellStyle name="_Header_Unterlagen Susat 2" xfId="41399" xr:uid="{53DCAD8E-0F2E-4468-9CB5-B9E1CF6F3CF0}"/>
    <cellStyle name="_Header_Vis_Konzern_12_P" xfId="41402" xr:uid="{69F446F9-E101-452C-AE43-B2789D5637C7}"/>
    <cellStyle name="_Header_Vorbereitende_Tabellen_Planung200811" xfId="41403" xr:uid="{36EFB071-0CA9-4CDC-8436-15E50BE2B0ED}"/>
    <cellStyle name="_Header_Wertkopien Susat 2005-06-08" xfId="41400" xr:uid="{860DEED1-E641-47E4-BDA6-150DC2164E1A}"/>
    <cellStyle name="_Header_Wertkopien Susat 2005-06-08 2" xfId="41401" xr:uid="{AE3531A5-6FC2-401A-9D33-0A3DEF99DF24}"/>
    <cellStyle name="_Heading" xfId="41404" xr:uid="{E3A20C59-10AA-4FED-AF2F-FDAE6E3C6210}"/>
    <cellStyle name="_Hidden" xfId="41405" xr:uid="{AB07BF3F-7150-4332-83EF-016D37FEC8BB}"/>
    <cellStyle name="_Highlight" xfId="41406" xr:uid="{87DD5ECB-8198-4633-8537-E458C8DE926D}"/>
    <cellStyle name="_Multiple" xfId="41407" xr:uid="{CC02920E-3C3B-4EF6-98D8-DBED698F6A22}"/>
    <cellStyle name="_Multiple_06 03 08 GuV nach UKV Logi - K" xfId="41408" xr:uid="{EC1BDE37-67D0-4CB9-82F9-678445DC575C}"/>
    <cellStyle name="_Multiple_06 03 08 GuV nach UKV Logi - K 2" xfId="41409" xr:uid="{59713CEC-A26A-4BCC-93D8-73D8B34DE880}"/>
    <cellStyle name="_Multiple_2005-06-13 K-Value mc AG" xfId="41410" xr:uid="{533800FB-7EA6-460F-888C-EAFDC35B0026}"/>
    <cellStyle name="_Multiple_2005-06-13 K-Value mc AG 2" xfId="41411" xr:uid="{6499401C-524D-4CEB-8435-FC7FDBFBFF77}"/>
    <cellStyle name="_Multiple_2005-06-22 K-Value freenet" xfId="41412" xr:uid="{413308A3-F8E2-4E4B-9122-BF0070795B79}"/>
    <cellStyle name="_Multiple_2005-06-22 K-Value freenet 2" xfId="41413" xr:uid="{169BC7A6-F907-4571-8285-CFB1CED4A817}"/>
    <cellStyle name="_Multiple_2005-06-22 K-Value freenet Annuität" xfId="41414" xr:uid="{2D061D57-3C64-45AC-91AE-C632C21EDA23}"/>
    <cellStyle name="_Multiple_2005-06-22 K-Value freenet Annuität 2" xfId="41415" xr:uid="{6E22D852-6244-4B0E-BE4F-D5A70AD14004}"/>
    <cellStyle name="_Multiple_2005-06-22 K-Value mc AG" xfId="41416" xr:uid="{B368FD0C-2A6E-4BB7-B00E-4BC6DEFC3ED5}"/>
    <cellStyle name="_Multiple_2005-06-22 K-Value mc AG 2" xfId="41417" xr:uid="{67DBD09C-0E42-4B75-944F-D629C30EFC16}"/>
    <cellStyle name="_Multiple_2005-06-22 K-Value mc AG und FN" xfId="41418" xr:uid="{8897A0D9-6A47-43D3-9824-A8A19E180980}"/>
    <cellStyle name="_Multiple_2005-06-22 K-Value mc AG und FN 2" xfId="41419" xr:uid="{10860629-53A9-428A-9803-EEBFED13B913}"/>
    <cellStyle name="_Multiple_2005-06-27 K-Value freenet Dummy" xfId="41420" xr:uid="{1036C805-739B-4020-A592-A89D6F706A3B}"/>
    <cellStyle name="_Multiple_2005-06-27 K-Value freenet Dummy 2" xfId="41421" xr:uid="{DF1DF4FC-E69A-4C7C-ADC5-8947C7D9B31F}"/>
    <cellStyle name="_Multiple_avp" xfId="41422" xr:uid="{F88B0315-00A8-4A5D-99A6-B086805CEF03}"/>
    <cellStyle name="_Multiple_avp 2" xfId="41423" xr:uid="{DE4370FB-3BD9-44D5-B8B5-6433225AE086}"/>
    <cellStyle name="_Multiple_Book1" xfId="41424" xr:uid="{291289D7-8DF4-4208-AA34-630BB8AC564D}"/>
    <cellStyle name="_Multiple_Book1 2" xfId="41425" xr:uid="{558FE546-9EFB-4E14-BC92-5BDA39BE1E31}"/>
    <cellStyle name="_Multiple_csc" xfId="41426" xr:uid="{79962B65-854E-43F2-9CAC-1CA54381B7D4}"/>
    <cellStyle name="_Multiple_dcf" xfId="41427" xr:uid="{677E1130-5AAA-421D-9D6F-2B8A66310C3B}"/>
    <cellStyle name="_Multiple_dcf 2" xfId="41428" xr:uid="{E0A0EED1-1F84-4F0A-BD56-49547AD22E85}"/>
    <cellStyle name="_Multiple_Filius 2005 U-Wert FN 2005-06-27" xfId="41429" xr:uid="{7790FB12-AF87-4B41-8712-917DBE255606}"/>
    <cellStyle name="_Multiple_Filius 2005 U-Wert FN 2005-06-27 2" xfId="41430" xr:uid="{0841FB9A-461A-4A60-99A9-A612223AFE5E}"/>
    <cellStyle name="_Multiple_Financing alternatives key credit" xfId="41431" xr:uid="{1AE0BB77-55CD-4296-92AD-60F4186492C8}"/>
    <cellStyle name="_Multiple_Financing alternatives key credit 2" xfId="41432" xr:uid="{32A760EC-7D2A-4290-B94D-F4671245FDC9}"/>
    <cellStyle name="_Multiple_Project Wincor LBO Model 2a" xfId="41433" xr:uid="{62BE95DC-B11C-4666-8276-94D4CA9E9513}"/>
    <cellStyle name="_Multiple_Project Wincor LBO Model 2a 2" xfId="41434" xr:uid="{901EA993-41DD-4D5A-BFDB-E75C1E747352}"/>
    <cellStyle name="_Multiple_Project Wincor LBO Model 2b" xfId="41435" xr:uid="{DC872E6E-6E83-4F73-94FF-DA1DBA4D551A}"/>
    <cellStyle name="_Multiple_Project Wincor LBO Model 2b 2" xfId="41436" xr:uid="{54C3072E-3755-4980-B668-B5CBE8101EDF}"/>
    <cellStyle name="_Multiple_Surftime DCF v7" xfId="41437" xr:uid="{726D3B77-EBDE-4BC6-9A88-C35657CA142D}"/>
    <cellStyle name="_Multiple_Surftime DCF v7 2" xfId="41438" xr:uid="{14C39370-A2AF-4045-8B49-C7735B722F79}"/>
    <cellStyle name="_Multiple_Working Capital Swings" xfId="41439" xr:uid="{322D2415-5A68-4ACF-AAE6-07A2FE04F96F}"/>
    <cellStyle name="_Multiple_Working Capital Swings 2" xfId="41440" xr:uid="{8BDABAC1-4E5A-4C7C-86B5-972860E8E37C}"/>
    <cellStyle name="_MultipleSpace" xfId="41441" xr:uid="{B26AD092-CD05-447D-9340-D0DF1A8412E3}"/>
    <cellStyle name="_MultipleSpace 2" xfId="41442" xr:uid="{58EFED01-44B9-4781-AECC-0D85D4249A19}"/>
    <cellStyle name="_MultipleSpace_am 22.06.05 von KPMG erhalten" xfId="41443" xr:uid="{E1373AAC-D205-4D31-8F39-445503E97CAB}"/>
    <cellStyle name="_MultipleSpace_avp" xfId="41444" xr:uid="{85B96544-0BAB-4B10-A98D-B95315643B68}"/>
    <cellStyle name="_MultipleSpace_avp 2" xfId="41445" xr:uid="{0AAEC7F7-EBE3-457A-812C-C0FAF23C25A1}"/>
    <cellStyle name="_MultipleSpace_Book1" xfId="41446" xr:uid="{F50DA882-5AC7-4E73-A5F7-ECBD7E1E31AF}"/>
    <cellStyle name="_MultipleSpace_Book1 2" xfId="41447" xr:uid="{F3452B4A-D145-40A5-984E-0AC8A3AE84B7}"/>
    <cellStyle name="_MultipleSpace_csc" xfId="41448" xr:uid="{35B69368-8FFC-4E4B-B8F9-915FF04776DB}"/>
    <cellStyle name="_MultipleSpace_dcf" xfId="41449" xr:uid="{1483EF62-44D1-4F7A-908B-DE7CEDE46A7D}"/>
    <cellStyle name="_MultipleSpace_dcf 2" xfId="41450" xr:uid="{A5BF42BD-5D29-4A27-962E-E3108EF7F55E}"/>
    <cellStyle name="_MultipleSpace_Filius 2005 IS vollständig 2005-07-01" xfId="41451" xr:uid="{01F9B4A2-9A69-4326-B728-70EC19F0A2A9}"/>
    <cellStyle name="_MultipleSpace_Filius 2005 Wertekopien 2005-06-14" xfId="41452" xr:uid="{5ABF5649-F17A-4F83-A6CB-9B8D61D2BF4F}"/>
    <cellStyle name="_MultipleSpace_Filius_2005_-_FN_an_Susat_2005-05-27" xfId="41453" xr:uid="{D215F9E4-9831-471E-94DB-07761C9CA533}"/>
    <cellStyle name="_MultipleSpace_Filius_2005_-_FN_an_Susat_2005-06-28" xfId="41454" xr:uid="{9EFF6BB5-71EF-4AF9-AC2F-9694E03B33DA}"/>
    <cellStyle name="_MultipleSpace_Financing alternatives key credit" xfId="41455" xr:uid="{EBCB4A57-7FDE-4A9A-B35F-A1CD09691A30}"/>
    <cellStyle name="_MultipleSpace_Financing alternatives key credit 2" xfId="41456" xr:uid="{D04C9E7F-FBC2-44A2-B31C-445EC0F5EFC4}"/>
    <cellStyle name="_MultipleSpace_FRN (Modell 2.9) bis 2008_Plan AR_Protokoll" xfId="41457" xr:uid="{8FE5A14F-BECA-42B0-AEAF-B0B16B830E0F}"/>
    <cellStyle name="_MultipleSpace_FRN (Modell 2.9) bis 2008_Plan AR_Protokoll 2" xfId="41458" xr:uid="{6157491A-87B8-43A7-8BC1-BBE5D1E1A159}"/>
    <cellStyle name="_MultipleSpace_FRN (Modell 3.0_Basis KPMG) Plananpassungen" xfId="41459" xr:uid="{CEC57F2C-894F-42AA-A3EA-49A7CDA8BB74}"/>
    <cellStyle name="_MultipleSpace_FRN (Modell 4.0_Basis KPMG_01-07) Plananpassungen" xfId="41460" xr:uid="{A6BE8B32-B0BB-4DF7-B9E2-A6BDE82B4927}"/>
    <cellStyle name="_MultipleSpace_MOB (Modell 1.0)" xfId="41461" xr:uid="{EB9284F9-BC86-4B75-9AB9-E5B4F5D4A79E}"/>
    <cellStyle name="_MultipleSpace_MOB (Modell 1.0) 2" xfId="41462" xr:uid="{048FFAF0-A3A2-4FA5-84DE-EC256E69A8E8}"/>
    <cellStyle name="_MultipleSpace_MOB (Modell 2.0) bis 2008" xfId="41463" xr:uid="{97D4DCA9-C8FB-477D-A395-3BEBF83E854A}"/>
    <cellStyle name="_MultipleSpace_MOB (Modell 2.0) bis 2008 2" xfId="41464" xr:uid="{B1338540-AE6C-41F5-93D2-71053539669E}"/>
    <cellStyle name="_MultipleSpace_Project Wincor LBO Model 2a" xfId="41465" xr:uid="{3B365735-8697-43AA-B9F6-123AE2DA39F6}"/>
    <cellStyle name="_MultipleSpace_Project Wincor LBO Model 2b" xfId="41466" xr:uid="{4F193B4B-ED71-4BAD-88B9-25727038282C}"/>
    <cellStyle name="_MultipleSpace_Sonderwert Einlagenrückgewähr Szenarien" xfId="41467" xr:uid="{42CEA314-CCAF-46B4-9783-6FA587641F46}"/>
    <cellStyle name="_MultipleSpace_Surftime DCF v7" xfId="41468" xr:uid="{29C34F1C-5B48-4483-ABDC-3AEDA10B0EF9}"/>
    <cellStyle name="_MultipleSpace_Surftime DCF v7 2" xfId="41469" xr:uid="{92ADFB23-D79A-4E1C-871E-48C3822E2833}"/>
    <cellStyle name="_MultipleSpace_Szenarien" xfId="41470" xr:uid="{792B1701-B3A7-45BB-824D-7C778E7FFD09}"/>
    <cellStyle name="_MultipleSpace_Szenarien 2" xfId="41471" xr:uid="{BA2513A7-8D62-4EF8-A972-EBE1CD00F7DD}"/>
    <cellStyle name="_MultipleSpace_Szenarien_01-07" xfId="41472" xr:uid="{84DE8152-CB16-464F-A8DE-EEE32FD7FE9C}"/>
    <cellStyle name="_MultipleSpace_Szenarien_01-07 2" xfId="41473" xr:uid="{C0A89C0D-DC90-49D3-92AE-86104FC0BA47}"/>
    <cellStyle name="_MultipleSpace_Wertkopien Susat 2005-06-08" xfId="41474" xr:uid="{D88BEF8B-336E-4562-82F7-5265EDF168C2}"/>
    <cellStyle name="_MultipleSpace_Working Capital Swings" xfId="41475" xr:uid="{D824B9DB-78A3-4F2E-9EC8-93057F4D2910}"/>
    <cellStyle name="_MultipleSpace_Working Capital Swings 2" xfId="41476" xr:uid="{4B093BCA-75AA-4754-A482-42E0425E0EF9}"/>
    <cellStyle name="_Percent" xfId="41477" xr:uid="{CF79FA79-4717-400C-A607-40F9B0E92188}"/>
    <cellStyle name="_Percent_06 03 08 GuV nach UKV Logi - K" xfId="41478" xr:uid="{9936BC51-5638-4195-A3F7-4FA400564A8F}"/>
    <cellStyle name="_Percent_06 03 08 GuV nach UKV Logi - K 2" xfId="41479" xr:uid="{492FDFF3-37EA-4EF5-9AC2-A0257E09422E}"/>
    <cellStyle name="_Percent_avp" xfId="41480" xr:uid="{77DE94FA-BAB5-47B1-977B-5E600F7889AA}"/>
    <cellStyle name="_Percent_avp 2" xfId="41481" xr:uid="{5D5B02F3-6A43-45AF-A429-D48B838B484D}"/>
    <cellStyle name="_Percent_dcf" xfId="41482" xr:uid="{81BA4644-0E9F-4529-9E3C-F39B75C91FCB}"/>
    <cellStyle name="_Percent_dcf 2" xfId="41483" xr:uid="{BA1FF7C6-7187-4091-A08F-7E750E8837C4}"/>
    <cellStyle name="_Percent_Surftime DCF v7" xfId="41484" xr:uid="{DD1571DE-1534-4CD5-93D6-03327F4907A9}"/>
    <cellStyle name="_Percent_Surftime DCF v7 2" xfId="41485" xr:uid="{A3152FBB-523D-4511-9DBF-3DC04E5CB895}"/>
    <cellStyle name="_PercentSpace" xfId="41486" xr:uid="{14382DED-FB3E-4C19-ACD2-54A695C8C7B1}"/>
    <cellStyle name="_PercentSpace_06 03 08 GuV nach UKV Logi - K" xfId="41487" xr:uid="{DACA5044-0689-4428-9B56-F7FD960EEC17}"/>
    <cellStyle name="_PercentSpace_06 03 08 GuV nach UKV Logi - K 2" xfId="41488" xr:uid="{3C234C3B-74C4-466D-919E-0F76D782AC8D}"/>
    <cellStyle name="_PercentSpace_avp" xfId="41489" xr:uid="{71BCC255-2573-4A78-B2D5-7CAAF1178B5C}"/>
    <cellStyle name="_PercentSpace_avp 2" xfId="41490" xr:uid="{BFDED838-7C50-4B77-ACEE-AF908A085D46}"/>
    <cellStyle name="_PercentSpace_dcf" xfId="41491" xr:uid="{FDAE9358-5EAB-4C89-A2CC-88B1F6A5774A}"/>
    <cellStyle name="_PercentSpace_dcf 2" xfId="41492" xr:uid="{B14EB00E-6AAE-4C95-AAD2-DD06F3ECC102}"/>
    <cellStyle name="_PercentSpace_Surftime DCF v7" xfId="41493" xr:uid="{FFFC8FA5-14A8-420A-842C-457E0A4624B6}"/>
    <cellStyle name="_PercentSpace_Surftime DCF v7 2" xfId="41494" xr:uid="{295E1F63-C40D-4259-B5BC-8F6B54EBA081}"/>
    <cellStyle name="_Row1" xfId="41495" xr:uid="{6A289872-CA9A-4961-B166-07444DB070CA}"/>
    <cellStyle name="_Row1 2" xfId="41496" xr:uid="{3FCB074C-2EBD-4F8B-A661-73FBEBFD0ED4}"/>
    <cellStyle name="_Row1_8_MIK Balance Sheet and P&amp;L" xfId="41497" xr:uid="{8E00E340-EEFB-457A-BA34-3578FD39456C}"/>
    <cellStyle name="_Row1_Alle Töchter PlanDaten  mit Namen + mit Pers.kosten" xfId="41498" xr:uid="{CB22DB77-C8D6-43AD-9269-A726F2D56605}"/>
    <cellStyle name="_Row1_am 22.06.05 von KPMG erhalten" xfId="41499" xr:uid="{66FFC600-B3C6-4422-B6FC-0D3CB5772D0E}"/>
    <cellStyle name="_Row1_Analysedatei für 2010.01-03 _Stand 20100419_Einheiten Kostenkoord. 3 DB" xfId="41500" xr:uid="{52DA165B-FEE4-4390-8F3E-89889EBE266E}"/>
    <cellStyle name="_Row1_Analysedatei nur VerwA  für 201010 aus 2010.06_Einheiten mit SVSW1_Original" xfId="41501" xr:uid="{724574AD-E753-4958-A9C5-73B2A8591533}"/>
    <cellStyle name="_Row1_Business Plan2004-2013 BU FCH_V1.64" xfId="41502" xr:uid="{4D18988C-98A1-4B8A-A941-34D730275A78}"/>
    <cellStyle name="_Row1_Business Plan2004-2013 BU FCH_V1.64 2" xfId="41503" xr:uid="{97653ADD-862B-4443-8E2B-EF0D84376868}"/>
    <cellStyle name="_Row1_Detail Structure TB II" xfId="41504" xr:uid="{39ABA729-6698-46DF-89F5-2DD8BEC78919}"/>
    <cellStyle name="_Row1_dp01" xfId="41505" xr:uid="{0BD42568-7DD8-4A8C-B4D7-DBAEC0C3B5CB}"/>
    <cellStyle name="_Row1_dp01reg" xfId="41506" xr:uid="{50D8F101-8F66-4729-9AED-5F8233EDED4F}"/>
    <cellStyle name="_Row1_DP02" xfId="41507" xr:uid="{524196AB-109E-43E9-ADE1-D5F3DEB3B55A}"/>
    <cellStyle name="_Row1_DP03" xfId="41508" xr:uid="{00B549B8-82D6-4877-B1D2-E59165B44368}"/>
    <cellStyle name="_Row1_DP04" xfId="41509" xr:uid="{DFCF3DA5-9846-438D-AC2B-138F0934B0DA}"/>
    <cellStyle name="_Row1_Ergebnisrechnung_FCH_IST_072005ytd" xfId="41510" xr:uid="{E3A0B67F-27C7-476A-9C9B-D218BCDC944C}"/>
    <cellStyle name="_Row1_FDL__VIS September offiziell" xfId="41511" xr:uid="{DB895698-551C-451D-9166-C7265B0CA805}"/>
    <cellStyle name="_Row1_FDL__VIS September offiziell_Cognos" xfId="41512" xr:uid="{B85D530D-80F4-49A4-AD6A-59EBCA41FB40}"/>
    <cellStyle name="_Row1_Filiale_03 Staudi neueste Fassung_b " xfId="41513" xr:uid="{D060D448-72E3-49BC-8754-73F83B488A56}"/>
    <cellStyle name="_Row1_Filiale_03 Staudi neueste Fassung_b _Cognos" xfId="41514" xr:uid="{403AEE88-D557-4848-8E4C-CA2A5CA8FF15}"/>
    <cellStyle name="_Row1_Filius 2005 IS vollständig 2005-07-01" xfId="41515" xr:uid="{A67561AC-F9A9-45AE-91C0-6FA33E93D85E}"/>
    <cellStyle name="_Row1_Filius 2005 Wertekopien 2005-06-14" xfId="41516" xr:uid="{1BC8D24D-4C77-47C5-9DB9-DA8A91AC858E}"/>
    <cellStyle name="_Row1_Filius_2005_-_FN_an_Susat_2005-05-27" xfId="41517" xr:uid="{ED3A9692-D5A3-44CA-8A01-4A146067839C}"/>
    <cellStyle name="_Row1_Filius_2005_-_FN_an_Susat_2005-06-28" xfId="41518" xr:uid="{C1EDE673-AFA3-4DB1-B87C-D876FE019371}"/>
    <cellStyle name="_Row1_FRN (Modell 2.9) bis 2008_Plan AR_Protokoll" xfId="41519" xr:uid="{06AD3B60-928E-46F0-94FF-D536562F3619}"/>
    <cellStyle name="_Row1_FRN (Modell 2.9) bis 2008_Plan AR_Protokoll 2" xfId="41520" xr:uid="{6ADB9B02-9483-4E4A-9FD1-35A3E56D3E90}"/>
    <cellStyle name="_Row1_FRN (Modell 3.0_Basis KPMG) Plananpassungen" xfId="41521" xr:uid="{058DF5B6-0DFB-4420-8E5B-97980A4BEBAE}"/>
    <cellStyle name="_Row1_FRN (Modell 4.0_Basis KPMG_01-07) Plananpassungen" xfId="41522" xr:uid="{28A9C447-0026-41F4-BFD2-4A7436190D9E}"/>
    <cellStyle name="_Row1_infor 2004 - Daten Susat 2004-04-21" xfId="41523" xr:uid="{992B5652-9146-4F34-8BF1-8392B89A10EF}"/>
    <cellStyle name="_Row1_infor 2004 - Daten Susat UK 2004-04-23" xfId="41524" xr:uid="{FBD5FE70-7E9B-48DD-A9BE-CAF66C3181D7}"/>
    <cellStyle name="_Row1_Input für voraussichtliche weitere Änderungen" xfId="41525" xr:uid="{2F963E70-7819-4D2B-AEC8-5CE7E7805E96}"/>
    <cellStyle name="_Row1_Input für voraussichtliche weitere Änderungen_Cognos" xfId="41526" xr:uid="{95570680-9DCF-45E5-A204-BCC72B6C9A9B}"/>
    <cellStyle name="_Row1_Inter-Gilde 2003 Modell Gilde 2003-08-22" xfId="41527" xr:uid="{2BF51C98-5FED-4DBC-B903-877E5E682649}"/>
    <cellStyle name="_Row1_Inter-Gilde 2003 Modell Gilde 2003-08-22 2" xfId="41528" xr:uid="{4FAB26B1-0469-45B2-A6EB-D8128EEA55E1}"/>
    <cellStyle name="_Row1_Inter-Gilde 2003 Modell Hasseröder 2003-08-18" xfId="41529" xr:uid="{70B2DE4C-D732-42C1-A218-19A9B195BF55}"/>
    <cellStyle name="_Row1_Inter-Gilde 2003 Modell Hasseröder 2003-08-18 2" xfId="41530" xr:uid="{401037AB-249E-4911-9F75-435B775D0F75}"/>
    <cellStyle name="_Row1_Konsolidierungsreport Budget" xfId="41531" xr:uid="{8067DAF0-2610-42C5-AC7A-CEF32177D127}"/>
    <cellStyle name="_Row1_Mappe1" xfId="41532" xr:uid="{99CAB801-2662-48E8-AC24-4A05217DEEF3}"/>
    <cellStyle name="_Row1_Mappe1 2" xfId="41533" xr:uid="{6A26743C-2957-43BD-8DFC-9055BF5502C8}"/>
    <cellStyle name="_Row1_Mappe3" xfId="41534" xr:uid="{CDFAD1C9-BD8B-470C-A853-7A2152CA46B1}"/>
    <cellStyle name="_Row1_Mappe3 2" xfId="41535" xr:uid="{F55ABCBF-C65C-411C-97A2-EF85BF008E2F}"/>
    <cellStyle name="_Row1_Mikado FCH Tabellen" xfId="41536" xr:uid="{5D0121AC-47C6-4998-BFAC-9EBDF4C2C071}"/>
    <cellStyle name="_Row1_Mikado FCH Tabellen 2" xfId="41537" xr:uid="{C1ABAEC5-86CF-4270-91B4-34C75862020C}"/>
    <cellStyle name="_Row1_MOB (Modell 1.0)" xfId="41538" xr:uid="{3D856B38-B343-4738-A9D1-BBEE27E05E0A}"/>
    <cellStyle name="_Row1_MOB (Modell 1.0) 2" xfId="41539" xr:uid="{3817EC8B-C180-48A6-B35A-B64049B60471}"/>
    <cellStyle name="_Row1_MOB (Modell 2.0) bis 2008" xfId="41540" xr:uid="{6ED0BBDF-19A9-4F74-8315-20B3A162B417}"/>
    <cellStyle name="_Row1_MOB (Modell 2.0) bis 2008 2" xfId="41541" xr:uid="{76028604-BAB6-438F-AADA-0BBFAA77F764}"/>
    <cellStyle name="_Row1_Modell_01" xfId="41542" xr:uid="{418568D6-4ECF-4803-ACC0-FB4A013DFE1D}"/>
    <cellStyle name="_Row1_Modell_01 2" xfId="41543" xr:uid="{CEE654AB-9AA6-4E77-949B-6F31AD663685}"/>
    <cellStyle name="_Row1_Modell_2_Vollaussch" xfId="41544" xr:uid="{653D6366-F26D-4EB1-BF0C-A13A44A223AD}"/>
    <cellStyle name="_Row1_Notes_280503_final1_draft" xfId="41545" xr:uid="{06648086-EFA5-48E4-81AD-3FE5F4BF1F3B}"/>
    <cellStyle name="_Row1_Notes_280503_final1_draft_Cognos" xfId="41546" xr:uid="{732ACD48-C3BB-4388-B4A9-F91644DB6542}"/>
    <cellStyle name="_Row1_Nr3 ghs-impV3_sep_master" xfId="41547" xr:uid="{922A9895-B878-4610-9099-E0EB43480D5E}"/>
    <cellStyle name="_Row1_Nr3 ghs-impV3_sep_master 2" xfId="41548" xr:uid="{23B085D2-6616-4048-882F-C9D9167112AB}"/>
    <cellStyle name="_Row1_Nr3 ghs-impV3_sep_master_neu" xfId="41549" xr:uid="{C1FA39AE-E7FF-416E-B40B-64EB357E6069}"/>
    <cellStyle name="_Row1_Nr3 ghs-impV3_sep_master_neu 2" xfId="41550" xr:uid="{1A53FAF2-48CE-4A2E-9593-27DD5012DE42}"/>
    <cellStyle name="_Row1_Sachaufwand IST 2009 nach Gesellschaften" xfId="41551" xr:uid="{066D98F7-60AB-4B35-8E7E-AF0531298913}"/>
    <cellStyle name="_Row1_Sachkosten 201006 aus Datenbank_20100803_Ggü." xfId="41552" xr:uid="{3C1007F8-7B6D-4C44-9281-424BC9989F29}"/>
    <cellStyle name="_Row1_Sachkosten 201007 aus Datenbank_20100830_Ggü." xfId="41553" xr:uid="{EAE04AA8-F472-474C-86F8-9282B0B9745D}"/>
    <cellStyle name="_Row1_Sachkosten 201009 aus Datenbank_20101027_Ggü." xfId="41554" xr:uid="{3E916FC9-9DC0-42CB-AC33-A32B48A804A6}"/>
    <cellStyle name="_Row1_Sachkosten Nov 2010 _Stand 20101223 final" xfId="41555" xr:uid="{4FC8041D-2D56-407E-B21A-66C606E104A0}"/>
    <cellStyle name="_Row1_Sachkosten Nov 2010 _Stand 20101223 final_Cognos" xfId="41556" xr:uid="{081DF7D0-341F-41F6-9441-538C7B38E1C3}"/>
    <cellStyle name="_Row1_Sachkosten Nov 2010 blanko" xfId="41557" xr:uid="{96D23A21-AD95-416C-AD3B-F83BE36CD041}"/>
    <cellStyle name="_Row1_Sachkosten Nov 2010 blanko_Cognos" xfId="41558" xr:uid="{181425DE-6D96-45D4-B35F-F968AC3632D2}"/>
    <cellStyle name="_Row1_Sonderwert Einlagenrückgewähr Szenarien" xfId="41559" xr:uid="{BD303CA8-F5B7-4A4F-AC40-6711F3806860}"/>
    <cellStyle name="_Row1_Structure_2004_05" xfId="41560" xr:uid="{CA1FAEF2-EBF4-42AC-AF81-3548C35F0CF5}"/>
    <cellStyle name="_Row1_Structure_2004_05_Cognos" xfId="41561" xr:uid="{EC92F3B5-4F2D-479F-BD46-85E785271FDA}"/>
    <cellStyle name="_Row1_Struktur 2005" xfId="41562" xr:uid="{E2102081-93C5-4829-A001-4AAB1EBA82E1}"/>
    <cellStyle name="_Row1_Szenarien" xfId="41563" xr:uid="{CB012C14-D849-4CC1-BC65-56ACF3148F12}"/>
    <cellStyle name="_Row1_Szenarien 2" xfId="41564" xr:uid="{218A8126-5064-4458-AD1A-DD4FD02A8AA0}"/>
    <cellStyle name="_Row1_Szenarien_01-07" xfId="41565" xr:uid="{8AD86216-28EA-4846-8447-1976A171D9BB}"/>
    <cellStyle name="_Row1_Szenarien_01-07 2" xfId="41566" xr:uid="{DE7C9F3D-BE64-44FC-9636-B9A2AEE8D192}"/>
    <cellStyle name="_Row1_Unterlagen Susat" xfId="41567" xr:uid="{83FD81A0-653C-45D2-AD98-D42E5CE72612}"/>
    <cellStyle name="_Row1_Update Business Plan 2005-10-11 V1" xfId="41568" xr:uid="{A162DAFD-0AE0-45FA-9C68-920FD5537249}"/>
    <cellStyle name="_Row1_Vergangenheit und Planung Sovello V1AUl" xfId="41569" xr:uid="{1A40B780-7355-429F-A3B8-BB25D9088261}"/>
    <cellStyle name="_Row1_Vis_Konzern_12_P" xfId="41571" xr:uid="{5F4BAC28-A8A9-4294-8023-59B47BF25156}"/>
    <cellStyle name="_Row1_Vis_Konzern_12_P_Cognos" xfId="41572" xr:uid="{FCB6DF22-D070-4F6E-BA42-D0272ACBFF9B}"/>
    <cellStyle name="_Row1_Vorbereitende_Tabellen_Planung200811" xfId="41573" xr:uid="{55D3DC5E-7E9D-4100-8CC9-50732F78ED3D}"/>
    <cellStyle name="_Row1_Wertkopien Susat 2005-06-08" xfId="41570" xr:uid="{8EB3CE21-7F5A-4F79-BE7D-55D7259A6EC2}"/>
    <cellStyle name="_Row2" xfId="41574" xr:uid="{4F0EAA7A-1EC7-43F2-B052-BD9600E5D437}"/>
    <cellStyle name="_Row2_Alle Töchter PlanDaten  mit Namen + mit Pers.kosten" xfId="41575" xr:uid="{C3CE3EFB-68E0-4484-87B4-6CD7AC67D1D3}"/>
    <cellStyle name="_Row2_am 22.06.05 von KPMG erhalten" xfId="41576" xr:uid="{7015FE0B-A8ED-4C7E-8956-AD8EAF97585D}"/>
    <cellStyle name="_Row2_Analysedatei für 2010.01-03 _Stand 20100419_Einheiten Kostenkoord. 3 DB" xfId="41577" xr:uid="{8BB4FDA6-DBAA-42A8-9964-C9FC07FEC812}"/>
    <cellStyle name="_Row2_Analysedatei nur VerwA  für 201010 aus 2010.06_Einheiten mit SVSW1_Original" xfId="41578" xr:uid="{1B38ED5A-924E-4040-9174-7743DF913385}"/>
    <cellStyle name="_Row2_Detail Structure TB II" xfId="41579" xr:uid="{B76F1A55-F327-42F8-A012-DD8F168CD3C9}"/>
    <cellStyle name="_Row2_dp01" xfId="41580" xr:uid="{BD61E18C-B56A-4A1C-927A-A8E7A2AA104B}"/>
    <cellStyle name="_Row2_dp01reg" xfId="41581" xr:uid="{10B3C972-C51F-4A74-ACC7-CE7FB890EB8E}"/>
    <cellStyle name="_Row2_DP02" xfId="41582" xr:uid="{8B532F1A-67EF-4B88-BA05-A64CFEC98C2B}"/>
    <cellStyle name="_Row2_DP03" xfId="41583" xr:uid="{DCDF6C68-824C-4123-986E-E1F8537C7CB4}"/>
    <cellStyle name="_Row2_DP04" xfId="41584" xr:uid="{03E5C345-4833-42AC-8261-DB8949F7805C}"/>
    <cellStyle name="_Row2_Ergebnisrechnung_FCH_IST_072005ytd" xfId="41585" xr:uid="{C2320F0D-8EC1-4B72-8EC8-C7E5F1738188}"/>
    <cellStyle name="_Row2_FDL__VIS September offiziell" xfId="41586" xr:uid="{1D4A5D48-A7B4-4201-A151-C717FF9747B5}"/>
    <cellStyle name="_Row2_FDL__VIS September offiziell 2" xfId="41587" xr:uid="{D3038188-48D5-4C22-B5D8-ECD0AD9D3AD3}"/>
    <cellStyle name="_Row2_FDL__VIS September offiziell 3" xfId="41588" xr:uid="{AFA0DCEC-AD79-46D7-90C4-FED193ACF8F7}"/>
    <cellStyle name="_Row2_FDL__VIS September offiziell 4" xfId="41589" xr:uid="{582A39B3-A76D-4D1F-A7AB-19169DFF352A}"/>
    <cellStyle name="_Row2_FDL__VIS September offiziell 5" xfId="41590" xr:uid="{C20E34F7-424B-4102-96C5-72832021DF4A}"/>
    <cellStyle name="_Row2_Filiale_03 Staudi neueste Fassung_b " xfId="41591" xr:uid="{44D5F5C7-9700-47D2-ABA1-D410B3403665}"/>
    <cellStyle name="_Row2_Filiale_03 Staudi neueste Fassung_b  2" xfId="41592" xr:uid="{E56276CE-0694-498A-90D7-65ABF53F0663}"/>
    <cellStyle name="_Row2_Filiale_03 Staudi neueste Fassung_b  3" xfId="41593" xr:uid="{7D0C2A17-5FFB-42A2-A477-F39047D0C785}"/>
    <cellStyle name="_Row2_Filiale_03 Staudi neueste Fassung_b  4" xfId="41594" xr:uid="{9B3C5385-D66B-4610-B3F8-F78B36A57A83}"/>
    <cellStyle name="_Row2_Filiale_03 Staudi neueste Fassung_b  5" xfId="41595" xr:uid="{2A5CBD67-2C8E-47CF-A2E5-CAF22BF0A53C}"/>
    <cellStyle name="_Row2_Filius 2005 IS vollständig 2005-07-01" xfId="41596" xr:uid="{8A5FC8FE-9B70-43B8-8694-5476A5EF0E13}"/>
    <cellStyle name="_Row2_Filius 2005 Wertekopien 2005-06-14" xfId="41597" xr:uid="{57BCA140-29F3-4005-B171-9CC5CB57B274}"/>
    <cellStyle name="_Row2_Filius_2005_-_FN_an_Susat_2005-05-27" xfId="41598" xr:uid="{8008E6FB-D232-451F-9D85-24AAD48128D5}"/>
    <cellStyle name="_Row2_Filius_2005_-_FN_an_Susat_2005-06-28" xfId="41599" xr:uid="{994A1126-84CD-4A0B-AF7D-2955B19E4DBF}"/>
    <cellStyle name="_Row2_FRN (Modell 2.9) bis 2008_Plan AR_Protokoll" xfId="41600" xr:uid="{625123C4-B7B9-453E-8952-2C85546EF94E}"/>
    <cellStyle name="_Row2_FRN (Modell 3.0_Basis KPMG) Plananpassungen" xfId="41601" xr:uid="{352C8F61-FED7-4358-AD92-78A1B5F7B1E5}"/>
    <cellStyle name="_Row2_FRN (Modell 4.0_Basis KPMG_01-07) Plananpassungen" xfId="41602" xr:uid="{13304218-6661-48B7-A836-EE4C5A8835B2}"/>
    <cellStyle name="_Row2_infor 2004 - Daten Susat 2004-04-21" xfId="41603" xr:uid="{B9AD5FBB-19EF-4F85-BAB8-09FE8709A3FE}"/>
    <cellStyle name="_Row2_infor 2004 - Daten Susat UK 2004-04-23" xfId="41604" xr:uid="{B0535FA1-66A5-4104-ACCB-1C67A16850EB}"/>
    <cellStyle name="_Row2_Input für voraussichtliche weitere Änderungen" xfId="41605" xr:uid="{15725B50-EF3A-4449-9BD4-00142CE6636A}"/>
    <cellStyle name="_Row2_Input für voraussichtliche weitere Änderungen 2" xfId="41606" xr:uid="{F246CF38-2A8E-45DF-A6ED-B2FBE79D6A93}"/>
    <cellStyle name="_Row2_Input für voraussichtliche weitere Änderungen 3" xfId="41607" xr:uid="{8024EA4D-F758-4D01-A412-DBE011689514}"/>
    <cellStyle name="_Row2_Input für voraussichtliche weitere Änderungen 4" xfId="41608" xr:uid="{1EED3347-5250-410D-AD32-60A1797C78D2}"/>
    <cellStyle name="_Row2_Input für voraussichtliche weitere Änderungen 5" xfId="41609" xr:uid="{99C52E96-EC4A-429F-B87F-68D9E697130E}"/>
    <cellStyle name="_Row2_Inter-Gilde 2003 Modell Gilde 2003-08-22" xfId="41610" xr:uid="{773F64D1-AD2E-4F75-BF01-E3D7B96AFE02}"/>
    <cellStyle name="_Row2_Inter-Gilde 2003 Modell Hasseröder 2003-08-18" xfId="41611" xr:uid="{900A7884-4F5A-45B8-B745-C88880345BD0}"/>
    <cellStyle name="_Row2_Konsolidierungsreport Budget" xfId="41612" xr:uid="{B9550145-955E-4500-9211-E412ACA63083}"/>
    <cellStyle name="_Row2_Länderreporting" xfId="41613" xr:uid="{3DE9C6E1-78C9-4B17-9EC3-E369996DF4F6}"/>
    <cellStyle name="_Row2_Länderreporting 2" xfId="41614" xr:uid="{6ED09D29-9D9A-432D-8826-DE69080E86BB}"/>
    <cellStyle name="_Row2_Länderreporting 3" xfId="41615" xr:uid="{CE6B3954-4258-45D2-90C9-D49AD079C687}"/>
    <cellStyle name="_Row2_Länderreporting 4" xfId="41616" xr:uid="{F93EC84B-2E88-485E-8B61-4BD75FDE6F78}"/>
    <cellStyle name="_Row2_Länderreporting 5" xfId="41617" xr:uid="{AC3DFDF1-6A36-46D5-A2C5-4C5727C5CEAD}"/>
    <cellStyle name="_Row2_Mappe1" xfId="41618" xr:uid="{175D137F-8C36-4A7D-B309-AC9FDC833E7E}"/>
    <cellStyle name="_Row2_MOB (Modell 1.0)" xfId="41619" xr:uid="{B0DE19C1-9FFA-4FDB-B99D-E4EA26143C26}"/>
    <cellStyle name="_Row2_MOB (Modell 2.0) bis 2008" xfId="41620" xr:uid="{0010CD23-7189-4454-BB6F-C0C9115BA4EA}"/>
    <cellStyle name="_Row2_Modell_01" xfId="41621" xr:uid="{68F0C6F1-BEDE-4579-97EB-8102D28BF392}"/>
    <cellStyle name="_Row2_Modell_2_Vollaussch" xfId="41622" xr:uid="{316F3F58-9EF2-4D54-97C2-FF275E61930B}"/>
    <cellStyle name="_Row2_Nr3 ghs-impV3_sep_master" xfId="41623" xr:uid="{9F2F6AD2-2AAF-47F4-BB80-ED2FE0C007C6}"/>
    <cellStyle name="_Row2_Nr3 ghs-impV3_sep_master_neu" xfId="41624" xr:uid="{86EBEDA9-85E7-40E0-A3C1-6B9924AA5F32}"/>
    <cellStyle name="_Row2_Sachaufwand IST 2009 nach Gesellschaften" xfId="41625" xr:uid="{939A1648-933D-4248-B0F3-00C480902145}"/>
    <cellStyle name="_Row2_Sachkosten 201006 aus Datenbank_20100803_Ggü." xfId="41626" xr:uid="{89194D87-4940-4C1F-B8DC-F3DEE2F155E0}"/>
    <cellStyle name="_Row2_Sachkosten 201007 aus Datenbank_20100830_Ggü." xfId="41627" xr:uid="{9C617D4A-526D-421A-B38B-79C2C2585EBA}"/>
    <cellStyle name="_Row2_Sachkosten 201009 aus Datenbank_20101027_Ggü." xfId="41628" xr:uid="{7FFB5C17-5E0B-4086-B700-1B0888B72CB1}"/>
    <cellStyle name="_Row2_Sachkosten Nov 2010 _Stand 20101223 final" xfId="41629" xr:uid="{97373BA0-D8E1-4ECC-9901-CBA048989040}"/>
    <cellStyle name="_Row2_Sachkosten Nov 2010 _Stand 20101223 final 2" xfId="41630" xr:uid="{AB1DF04B-4FCB-4816-85BA-E1153E0FBF54}"/>
    <cellStyle name="_Row2_Sachkosten Nov 2010 _Stand 20101223 final 3" xfId="41631" xr:uid="{9A9C8464-D741-4139-9BE4-AC27008DEC67}"/>
    <cellStyle name="_Row2_Sachkosten Nov 2010 _Stand 20101223 final 4" xfId="41632" xr:uid="{F3896D52-B3F4-43DC-A3CF-F8FF6D55C50E}"/>
    <cellStyle name="_Row2_Sachkosten Nov 2010 _Stand 20101223 final 5" xfId="41633" xr:uid="{2EBCA293-DE0F-4A43-9C5B-9719BDA88240}"/>
    <cellStyle name="_Row2_Sachkosten Nov 2010 blanko" xfId="41634" xr:uid="{EFB045EA-58C5-4BCF-AEEB-8A8820420BB5}"/>
    <cellStyle name="_Row2_Sachkosten Nov 2010 blanko 2" xfId="41635" xr:uid="{62385569-9591-4AE1-B9C7-BED78C660E59}"/>
    <cellStyle name="_Row2_Sachkosten Nov 2010 blanko 3" xfId="41636" xr:uid="{7098EEB2-228D-4763-929D-CC17AE0B2B30}"/>
    <cellStyle name="_Row2_Sachkosten Nov 2010 blanko 4" xfId="41637" xr:uid="{97A4E40C-5127-416E-BAAD-1167A58228B7}"/>
    <cellStyle name="_Row2_Sachkosten Nov 2010 blanko 5" xfId="41638" xr:uid="{2CA97334-6FA0-4527-8821-4F82318AFB2E}"/>
    <cellStyle name="_Row2_Sonderwert Einlagenrückgewähr Szenarien" xfId="41639" xr:uid="{20EE6CC5-938E-46B4-B0DD-15A8212641B1}"/>
    <cellStyle name="_Row2_Structure_2004_05" xfId="41640" xr:uid="{E7986C34-611F-4B05-B937-CC6B60BEB185}"/>
    <cellStyle name="_Row2_Structure_2004_05 2" xfId="41641" xr:uid="{1994E44E-F1D8-4E60-9810-0031A4195B86}"/>
    <cellStyle name="_Row2_Structure_2004_05 3" xfId="41642" xr:uid="{A0B20E92-8BF3-4432-8356-C5A622BAAC1C}"/>
    <cellStyle name="_Row2_Structure_2004_05 4" xfId="41643" xr:uid="{3B90113E-B2FA-4742-8A35-7DE2FB03D14C}"/>
    <cellStyle name="_Row2_Structure_2004_05 5" xfId="41644" xr:uid="{86DD22E3-18B9-4B6A-B395-3436473188FF}"/>
    <cellStyle name="_Row2_Struktur 2005" xfId="41645" xr:uid="{AC1AD5F6-3C16-44EC-8A9C-A21401667CAA}"/>
    <cellStyle name="_Row2_Szenarien" xfId="41646" xr:uid="{1F822EB4-28C3-45EE-94D5-04AEF2793FC2}"/>
    <cellStyle name="_Row2_Szenarien_01-07" xfId="41647" xr:uid="{E5DD1C59-85B9-4C10-8641-19A4A0A056BF}"/>
    <cellStyle name="_Row2_Unterlagen Susat" xfId="41648" xr:uid="{E00653A9-B648-41AA-B888-478D2F0AB2A5}"/>
    <cellStyle name="_Row2_Vis_Konzern_12_P" xfId="41650" xr:uid="{A5176189-2B7D-497F-868C-7B75AC2CE63F}"/>
    <cellStyle name="_Row2_Vis_Konzern_12_P 2" xfId="41651" xr:uid="{023F78B7-D639-4AF0-8C6E-EB265C16222B}"/>
    <cellStyle name="_Row2_Vis_Konzern_12_P 3" xfId="41652" xr:uid="{CCBC76A9-B082-4FC0-B215-79635015C21A}"/>
    <cellStyle name="_Row2_Vis_Konzern_12_P 4" xfId="41653" xr:uid="{94188DF2-180D-4E18-89FF-6C3AEBF5E67B}"/>
    <cellStyle name="_Row2_Vis_Konzern_12_P 5" xfId="41654" xr:uid="{1EB295AB-E058-41F2-A4FE-31ED7E3E9489}"/>
    <cellStyle name="_Row2_Vorbereitende_Tabellen_Planung200811" xfId="41655" xr:uid="{0B61AE32-1175-4770-AF28-CAA21B50D039}"/>
    <cellStyle name="_Row2_Wertkopien Susat 2005-06-08" xfId="41649" xr:uid="{B5E35C2A-6F7E-4DD1-83FB-821BC0582D1E}"/>
    <cellStyle name="_Row3" xfId="41656" xr:uid="{0893581E-1622-4574-ADCB-2FA7065D7FA3}"/>
    <cellStyle name="_Row3_Alle Töchter PlanDaten  mit Namen + mit Pers.kosten" xfId="41657" xr:uid="{CF493AAF-BFBF-4F0A-946A-E0B682009773}"/>
    <cellStyle name="_Row3_am 22.06.05 von KPMG erhalten" xfId="41658" xr:uid="{DEACB211-058C-44B2-9D26-D6C2DCDFE478}"/>
    <cellStyle name="_Row3_Analysedatei für 2010.01-03 _Stand 20100419_Einheiten Kostenkoord. 3 DB" xfId="41659" xr:uid="{9F2AD4A1-69F6-4052-96D2-3E5CE14A56DC}"/>
    <cellStyle name="_Row3_Analysedatei nur VerwA  für 201010 aus 2010.06_Einheiten mit SVSW1_Original" xfId="41660" xr:uid="{C7BDF7A1-8F2E-4BAB-AB3E-AEF2185B60A9}"/>
    <cellStyle name="_Row3_Detail Structure TB II" xfId="41661" xr:uid="{23B800AA-0623-4EEE-925B-10D9CED28256}"/>
    <cellStyle name="_Row3_dp01" xfId="41662" xr:uid="{EBEAC873-E942-4C32-A4C4-395693D895C6}"/>
    <cellStyle name="_Row3_dp01reg" xfId="41663" xr:uid="{7DE694DC-8A44-43C9-A0A4-A411F3292BBF}"/>
    <cellStyle name="_Row3_DP02" xfId="41664" xr:uid="{2D0C8B16-EDC7-4FCC-BC2F-B4B235643204}"/>
    <cellStyle name="_Row3_DP03" xfId="41665" xr:uid="{F5818BC3-A1EF-4F28-9FDF-237D4368D57E}"/>
    <cellStyle name="_Row3_DP04" xfId="41666" xr:uid="{B2956C51-2153-42E5-943F-09C8B9C7F11B}"/>
    <cellStyle name="_Row3_Ergebnisrechnung_FCH_IST_072005ytd" xfId="41667" xr:uid="{5021CC6A-235F-4FE2-A30A-5DC832553E83}"/>
    <cellStyle name="_Row3_FDL__VIS September offiziell" xfId="41668" xr:uid="{455D8619-7076-4CCB-97D5-B35A9B0DF20A}"/>
    <cellStyle name="_Row3_FDL__VIS September offiziell 2" xfId="41669" xr:uid="{12C40B91-92AF-4136-878B-10385F40DC10}"/>
    <cellStyle name="_Row3_FDL__VIS September offiziell 3" xfId="41670" xr:uid="{BD9C5347-04EF-472C-8B02-00123502AD05}"/>
    <cellStyle name="_Row3_FDL__VIS September offiziell 4" xfId="41671" xr:uid="{6C267157-262B-4D3F-A50F-F14F35F18B10}"/>
    <cellStyle name="_Row3_FDL__VIS September offiziell 5" xfId="41672" xr:uid="{6C1E6EF4-A39C-4342-869B-686581AF3487}"/>
    <cellStyle name="_Row3_Filiale_03 Staudi neueste Fassung_b " xfId="41673" xr:uid="{584B738A-36C1-49E4-84BD-755DFE7E6C41}"/>
    <cellStyle name="_Row3_Filiale_03 Staudi neueste Fassung_b  2" xfId="41674" xr:uid="{F31F7A58-4176-45C3-9091-B9E67FD2C43F}"/>
    <cellStyle name="_Row3_Filiale_03 Staudi neueste Fassung_b  3" xfId="41675" xr:uid="{BBA9ED73-5BB0-40C5-84CF-A20E9349EED4}"/>
    <cellStyle name="_Row3_Filiale_03 Staudi neueste Fassung_b  4" xfId="41676" xr:uid="{1C646563-806B-49D2-B043-7F7E37D611F2}"/>
    <cellStyle name="_Row3_Filiale_03 Staudi neueste Fassung_b  5" xfId="41677" xr:uid="{B3773556-17F9-4E50-8197-2BF94E4B1384}"/>
    <cellStyle name="_Row3_Filius 2005 IS vollständig 2005-07-01" xfId="41678" xr:uid="{383465F7-8EC6-4373-A464-A7588716CB8E}"/>
    <cellStyle name="_Row3_Filius 2005 Wertekopien 2005-06-14" xfId="41679" xr:uid="{A15F9E31-53FD-469B-88C7-A29E4596B42B}"/>
    <cellStyle name="_Row3_Filius_2005_-_FN_an_Susat_2005-05-27" xfId="41680" xr:uid="{31F82368-6E02-4FD9-882F-66F46320C87E}"/>
    <cellStyle name="_Row3_Filius_2005_-_FN_an_Susat_2005-06-28" xfId="41681" xr:uid="{D73C32FD-BC6A-404F-A205-279DE048C6D5}"/>
    <cellStyle name="_Row3_FRN (Modell 2.9) bis 2008_Plan AR_Protokoll" xfId="41682" xr:uid="{ECC2949A-2CA9-4946-81B6-0A9A60180546}"/>
    <cellStyle name="_Row3_FRN (Modell 3.0_Basis KPMG) Plananpassungen" xfId="41683" xr:uid="{8ADC35F6-D676-4C5B-894C-16256EA35ACA}"/>
    <cellStyle name="_Row3_FRN (Modell 4.0_Basis KPMG_01-07) Plananpassungen" xfId="41684" xr:uid="{8421814B-A154-474B-8114-A406D49C718D}"/>
    <cellStyle name="_Row3_infor 2004 - Daten Susat 2004-04-21" xfId="41685" xr:uid="{B3CA88DF-041A-4330-99B3-6B9ACFF88663}"/>
    <cellStyle name="_Row3_infor 2004 - Daten Susat UK 2004-04-23" xfId="41686" xr:uid="{D0F01873-9EDA-4532-95F6-04B3D9215961}"/>
    <cellStyle name="_Row3_Input für voraussichtliche weitere Änderungen" xfId="41687" xr:uid="{66DC5491-E133-43B2-8790-C4174F000A20}"/>
    <cellStyle name="_Row3_Input für voraussichtliche weitere Änderungen 2" xfId="41688" xr:uid="{4BF9162A-BC4F-43DD-BA63-8972342052E5}"/>
    <cellStyle name="_Row3_Input für voraussichtliche weitere Änderungen 3" xfId="41689" xr:uid="{848FDC7C-7BB7-4372-9D44-BC62EB21AA7C}"/>
    <cellStyle name="_Row3_Input für voraussichtliche weitere Änderungen 4" xfId="41690" xr:uid="{24C731BD-FF67-4CEF-82DE-2E0ED8B2AC58}"/>
    <cellStyle name="_Row3_Input für voraussichtliche weitere Änderungen 5" xfId="41691" xr:uid="{EA2E098B-1D39-425B-A26A-61247D75D7CB}"/>
    <cellStyle name="_Row3_Inter-Gilde 2003 Modell Gilde 2003-08-22" xfId="41692" xr:uid="{3ED9736B-E2AD-4A68-993F-BEB4AA0B94AA}"/>
    <cellStyle name="_Row3_Inter-Gilde 2003 Modell Hasseröder 2003-08-18" xfId="41693" xr:uid="{91D2886C-56F9-4AAA-A68B-4A9FFEACE6A6}"/>
    <cellStyle name="_Row3_Konsolidierungsreport Budget" xfId="41694" xr:uid="{2390FD7B-2981-4387-861F-046966FBA99D}"/>
    <cellStyle name="_Row3_Länderreporting" xfId="41695" xr:uid="{D9B27223-BD59-4105-9C18-52F25514EBB7}"/>
    <cellStyle name="_Row3_Länderreporting 2" xfId="41696" xr:uid="{6DD5EED7-7541-49AD-980F-E2AEAE8A1F8A}"/>
    <cellStyle name="_Row3_Länderreporting 3" xfId="41697" xr:uid="{073AC458-E926-4F84-A1E8-F44300E1A879}"/>
    <cellStyle name="_Row3_Länderreporting 4" xfId="41698" xr:uid="{F81D59CC-6A15-4205-8720-0564DAC810EA}"/>
    <cellStyle name="_Row3_Länderreporting 5" xfId="41699" xr:uid="{2811F0D0-A1F5-4C0B-BB68-4B8E327B21CB}"/>
    <cellStyle name="_Row3_Mappe1" xfId="41700" xr:uid="{40AE45B1-75E5-40E3-93CB-56473A13C10F}"/>
    <cellStyle name="_Row3_MOB (Modell 1.0)" xfId="41701" xr:uid="{D94185D1-99D8-4542-9C44-A876283B5BFA}"/>
    <cellStyle name="_Row3_MOB (Modell 2.0) bis 2008" xfId="41702" xr:uid="{97231289-7D5C-4422-BDB1-CAB58959CF33}"/>
    <cellStyle name="_Row3_Modell_01" xfId="41703" xr:uid="{38404A02-6114-4EE9-B7AA-3018A11C87FD}"/>
    <cellStyle name="_Row3_Modell_2_Vollaussch" xfId="41704" xr:uid="{0D840C59-5E87-43B6-88D0-5CD2E9BD4D3D}"/>
    <cellStyle name="_Row3_Nr3 ghs-impV3_sep_master" xfId="41705" xr:uid="{22A54FE7-1ED0-41E5-BE77-1BE7D4EC2AF5}"/>
    <cellStyle name="_Row3_Nr3 ghs-impV3_sep_master_neu" xfId="41706" xr:uid="{A39D1091-B247-461D-B349-BCCA2EA260F4}"/>
    <cellStyle name="_Row3_Sachaufwand IST 2009 nach Gesellschaften" xfId="41707" xr:uid="{80B1ABC7-198B-4594-8592-3BAE80FFDEAF}"/>
    <cellStyle name="_Row3_Sachkosten 201006 aus Datenbank_20100803_Ggü." xfId="41708" xr:uid="{825BFA45-6FE1-4E21-A769-90588BBAB7D7}"/>
    <cellStyle name="_Row3_Sachkosten 201007 aus Datenbank_20100830_Ggü." xfId="41709" xr:uid="{44B44C0D-D926-43C0-8147-CE6E0A130C4C}"/>
    <cellStyle name="_Row3_Sachkosten 201009 aus Datenbank_20101027_Ggü." xfId="41710" xr:uid="{975436DD-9E77-4230-A465-4E4F569F4853}"/>
    <cellStyle name="_Row3_Sachkosten Nov 2010 _Stand 20101223 final" xfId="41711" xr:uid="{D370E2F8-F212-49F5-B12A-3923A3CD2A1C}"/>
    <cellStyle name="_Row3_Sachkosten Nov 2010 _Stand 20101223 final 2" xfId="41712" xr:uid="{5BDDDC72-A159-49B2-B3FF-4033A50CE159}"/>
    <cellStyle name="_Row3_Sachkosten Nov 2010 _Stand 20101223 final 3" xfId="41713" xr:uid="{762E78FE-1456-4825-BB37-0B360469300F}"/>
    <cellStyle name="_Row3_Sachkosten Nov 2010 _Stand 20101223 final 4" xfId="41714" xr:uid="{2C65809B-B599-48A3-AEC1-0B3A248FC9BB}"/>
    <cellStyle name="_Row3_Sachkosten Nov 2010 _Stand 20101223 final 5" xfId="41715" xr:uid="{1F0D85BB-8281-4629-9EFA-F438E5807EA9}"/>
    <cellStyle name="_Row3_Sachkosten Nov 2010 blanko" xfId="41716" xr:uid="{1F431658-F258-4E9F-BAF8-A57D42F6C441}"/>
    <cellStyle name="_Row3_Sachkosten Nov 2010 blanko 2" xfId="41717" xr:uid="{5805AB73-866B-4E6E-99E5-CE74771D6421}"/>
    <cellStyle name="_Row3_Sachkosten Nov 2010 blanko 3" xfId="41718" xr:uid="{12BDEF70-D9F9-4C71-8C2A-816137D53BF5}"/>
    <cellStyle name="_Row3_Sachkosten Nov 2010 blanko 4" xfId="41719" xr:uid="{A5879941-5F3C-4177-9E2F-FEB622A4D1F7}"/>
    <cellStyle name="_Row3_Sachkosten Nov 2010 blanko 5" xfId="41720" xr:uid="{C9932622-0187-4558-9718-29B9755CD6F6}"/>
    <cellStyle name="_Row3_Sonderwert Einlagenrückgewähr Szenarien" xfId="41721" xr:uid="{81B8D505-A6E4-4A17-9DB9-D3EF7D533E39}"/>
    <cellStyle name="_Row3_Structure_2004_05" xfId="41722" xr:uid="{DE48D19C-2C82-44DD-A955-E249BF9373E4}"/>
    <cellStyle name="_Row3_Structure_2004_05 2" xfId="41723" xr:uid="{34BC473A-C25E-4CD8-B4A5-FC666DBC66C7}"/>
    <cellStyle name="_Row3_Structure_2004_05 3" xfId="41724" xr:uid="{02F1CA4A-77B2-4872-8CFC-077611814449}"/>
    <cellStyle name="_Row3_Structure_2004_05 4" xfId="41725" xr:uid="{31277C5B-87F4-4142-A55A-4F344E47355C}"/>
    <cellStyle name="_Row3_Structure_2004_05 5" xfId="41726" xr:uid="{DCC28527-11AE-49A3-8DA9-6F13FE87098A}"/>
    <cellStyle name="_Row3_Struktur 2005" xfId="41727" xr:uid="{AA040AAE-741B-4648-833F-46E50A58A1E2}"/>
    <cellStyle name="_Row3_Szenarien" xfId="41728" xr:uid="{758CE786-FF04-4365-9C85-236D125EDB5A}"/>
    <cellStyle name="_Row3_Szenarien_01-07" xfId="41729" xr:uid="{4143C295-67B7-4E0E-993C-DF2E51E9F0A0}"/>
    <cellStyle name="_Row3_Unterlagen Susat" xfId="41730" xr:uid="{6685839C-B099-4D8A-A52E-37B7AD198CD2}"/>
    <cellStyle name="_Row3_Vis_Konzern_12_P" xfId="41732" xr:uid="{A7DD1CED-1849-4497-870F-72B65C21A29E}"/>
    <cellStyle name="_Row3_Vis_Konzern_12_P 2" xfId="41733" xr:uid="{836044B0-7C06-41FA-B072-EB3B27CE5F5F}"/>
    <cellStyle name="_Row3_Vis_Konzern_12_P 3" xfId="41734" xr:uid="{62969D03-9042-46EF-8ADF-2000744C67E9}"/>
    <cellStyle name="_Row3_Vis_Konzern_12_P 4" xfId="41735" xr:uid="{FD936079-E8F7-4D22-AC09-BC8C1D3E128D}"/>
    <cellStyle name="_Row3_Vis_Konzern_12_P 5" xfId="41736" xr:uid="{E338850F-7F27-4CCD-AE9D-63CC42EDDEEB}"/>
    <cellStyle name="_Row3_Vorbereitende_Tabellen_Planung200811" xfId="41737" xr:uid="{4E04F125-A929-4C00-A7FD-6313871C791A}"/>
    <cellStyle name="_Row3_Wertkopien Susat 2005-06-08" xfId="41731" xr:uid="{83D274EC-9A30-4964-8E7D-8BE37CB4D4D1}"/>
    <cellStyle name="_Row4" xfId="41738" xr:uid="{1168A423-172A-4C19-864C-B4340137A449}"/>
    <cellStyle name="_Row4_Alle Töchter PlanDaten  mit Namen + mit Pers.kosten" xfId="41739" xr:uid="{32E1A513-0252-4F66-87D2-BB34000D1BC6}"/>
    <cellStyle name="_Row4_am 22.06.05 von KPMG erhalten" xfId="41740" xr:uid="{E0CB9D46-66C8-4508-8BBB-F3F07D40D322}"/>
    <cellStyle name="_Row4_Analysedatei für 2010.01-03 _Stand 20100419_Einheiten Kostenkoord. 3 DB" xfId="41741" xr:uid="{D5403407-F625-4988-9BBB-1BE4B0EF4032}"/>
    <cellStyle name="_Row4_Analysedatei nur VerwA  für 201010 aus 2010.06_Einheiten mit SVSW1_Original" xfId="41742" xr:uid="{C62497A0-D011-4321-AD82-8C7AE13CEC5B}"/>
    <cellStyle name="_Row4_Detail Structure TB II" xfId="41743" xr:uid="{8DFB6E6B-D851-4AE4-A6C4-C605CC71FA2D}"/>
    <cellStyle name="_Row4_dp01" xfId="41744" xr:uid="{B41A4566-18DA-4A82-A5F1-C67FB0E01235}"/>
    <cellStyle name="_Row4_dp01reg" xfId="41745" xr:uid="{29684770-7FD3-499B-8AB9-2FE8A72D76D1}"/>
    <cellStyle name="_Row4_DP02" xfId="41746" xr:uid="{52AB9938-4544-4521-B867-2D5BC6CB395B}"/>
    <cellStyle name="_Row4_DP03" xfId="41747" xr:uid="{9836F252-1B0E-4450-9856-3741D84A98A3}"/>
    <cellStyle name="_Row4_DP04" xfId="41748" xr:uid="{CA1B6100-00E9-44E3-8370-CAB5E83464EE}"/>
    <cellStyle name="_Row4_Ergebnisrechnung_FCH_IST_072005ytd" xfId="41749" xr:uid="{5DA294A9-422F-4564-B8FD-5BDC4CE2CC63}"/>
    <cellStyle name="_Row4_FDL__VIS September offiziell" xfId="41750" xr:uid="{6A3A6127-9B1B-4A7A-ADE6-94837ADAA1B7}"/>
    <cellStyle name="_Row4_FDL__VIS September offiziell 2" xfId="41751" xr:uid="{6689E317-8448-4633-BE97-B77D4515CF1C}"/>
    <cellStyle name="_Row4_FDL__VIS September offiziell 3" xfId="41752" xr:uid="{3316B9A1-D451-417C-A3AF-BDDD550AF2D8}"/>
    <cellStyle name="_Row4_FDL__VIS September offiziell 4" xfId="41753" xr:uid="{A7376D73-2A2B-4073-AEE7-C96ABCC251F3}"/>
    <cellStyle name="_Row4_FDL__VIS September offiziell 5" xfId="41754" xr:uid="{0F786267-3731-4F48-A647-D5A8E50BF770}"/>
    <cellStyle name="_Row4_Filiale_03 Staudi neueste Fassung_b " xfId="41755" xr:uid="{702AB2C0-984B-4661-B3BE-DE8D62671CB3}"/>
    <cellStyle name="_Row4_Filiale_03 Staudi neueste Fassung_b  2" xfId="41756" xr:uid="{1FFBEF86-2AC1-4430-9608-6E95ACF2D88E}"/>
    <cellStyle name="_Row4_Filiale_03 Staudi neueste Fassung_b  3" xfId="41757" xr:uid="{6489331C-93C3-4D7F-8316-3570D7217D56}"/>
    <cellStyle name="_Row4_Filiale_03 Staudi neueste Fassung_b  4" xfId="41758" xr:uid="{36505802-D907-4BEC-B983-C5B00B7A693F}"/>
    <cellStyle name="_Row4_Filiale_03 Staudi neueste Fassung_b  5" xfId="41759" xr:uid="{593FACCB-967B-4629-990E-20ABF98AE16F}"/>
    <cellStyle name="_Row4_Filius 2005 IS vollständig 2005-07-01" xfId="41760" xr:uid="{9DD9AE40-DA83-43DF-BF61-0C01459335D5}"/>
    <cellStyle name="_Row4_Filius 2005 Wertekopien 2005-06-14" xfId="41761" xr:uid="{E5D0293A-D887-4ACE-9998-7B12FFCC384B}"/>
    <cellStyle name="_Row4_Filius_2005_-_FN_an_Susat_2005-05-27" xfId="41762" xr:uid="{7BBB3015-2422-4E40-A1CB-67B16518AE22}"/>
    <cellStyle name="_Row4_Filius_2005_-_FN_an_Susat_2005-06-28" xfId="41763" xr:uid="{D66F0BAA-D708-4F12-AA87-5DC6CD4B9881}"/>
    <cellStyle name="_Row4_FRN (Modell 2.9) bis 2008_Plan AR_Protokoll" xfId="41764" xr:uid="{C63E76D3-581F-45B1-A4CE-90AD8F194F3D}"/>
    <cellStyle name="_Row4_FRN (Modell 3.0_Basis KPMG) Plananpassungen" xfId="41765" xr:uid="{853A35E4-EB2A-4D97-B48B-0DD143FE4C72}"/>
    <cellStyle name="_Row4_FRN (Modell 4.0_Basis KPMG_01-07) Plananpassungen" xfId="41766" xr:uid="{77CF2C88-0291-4670-B774-8FEB40583F7F}"/>
    <cellStyle name="_Row4_infor 2004 - Daten Susat 2004-04-21" xfId="41767" xr:uid="{EFA172A2-B4D3-4836-94A9-E61EAAAFB5EB}"/>
    <cellStyle name="_Row4_infor 2004 - Daten Susat UK 2004-04-23" xfId="41768" xr:uid="{77BCAC98-DF6F-48F0-A674-4CF8BF2EF21E}"/>
    <cellStyle name="_Row4_Input für voraussichtliche weitere Änderungen" xfId="41769" xr:uid="{137BA5CE-424F-46AA-83EB-6E46C674C944}"/>
    <cellStyle name="_Row4_Input für voraussichtliche weitere Änderungen 2" xfId="41770" xr:uid="{A41A8178-C120-4128-994D-A5B11309081C}"/>
    <cellStyle name="_Row4_Input für voraussichtliche weitere Änderungen 3" xfId="41771" xr:uid="{7D74FC13-CE6D-4E5F-8543-14782A0CF99B}"/>
    <cellStyle name="_Row4_Input für voraussichtliche weitere Änderungen 4" xfId="41772" xr:uid="{1DE9CE09-5017-41F0-97E8-C4311831B3E6}"/>
    <cellStyle name="_Row4_Input für voraussichtliche weitere Änderungen 5" xfId="41773" xr:uid="{40FF8ED1-CCFE-47E3-94E2-D8C9EFB6C6DD}"/>
    <cellStyle name="_Row4_Inter-Gilde 2003 Modell Gilde 2003-08-22" xfId="41774" xr:uid="{AA88BB73-3E59-4786-B2C2-FCA11E75622E}"/>
    <cellStyle name="_Row4_Inter-Gilde 2003 Modell Hasseröder 2003-08-18" xfId="41775" xr:uid="{A59ADA02-FF23-417D-942A-32A9AFD896A2}"/>
    <cellStyle name="_Row4_Konsolidierungsreport Budget" xfId="41776" xr:uid="{F11A8F17-5FCD-44FD-9A5A-7D985D27B598}"/>
    <cellStyle name="_Row4_Länderreporting" xfId="41777" xr:uid="{B3E7288F-E4F3-4D27-939A-07B592FD83A2}"/>
    <cellStyle name="_Row4_Länderreporting 2" xfId="41778" xr:uid="{0F5FC4F4-4A45-4937-BD16-0BBBDDD19420}"/>
    <cellStyle name="_Row4_Länderreporting 3" xfId="41779" xr:uid="{37481BAA-9806-4D41-8822-88E2D7874A6E}"/>
    <cellStyle name="_Row4_Länderreporting 4" xfId="41780" xr:uid="{FA19FB26-B20A-4471-828D-FD487F85DECC}"/>
    <cellStyle name="_Row4_Länderreporting 5" xfId="41781" xr:uid="{A80FA73D-BFBF-4287-AE32-A5B3243614D9}"/>
    <cellStyle name="_Row4_Mappe1" xfId="41782" xr:uid="{CB8A2484-C98E-48E2-943F-DD8EB697F4D2}"/>
    <cellStyle name="_Row4_MOB (Modell 1.0)" xfId="41783" xr:uid="{737BA196-7BAD-4EED-A738-2B2EF7E969FC}"/>
    <cellStyle name="_Row4_MOB (Modell 2.0) bis 2008" xfId="41784" xr:uid="{D68A47DA-C3A5-477F-A2CB-21CA244E967C}"/>
    <cellStyle name="_Row4_Modell_01" xfId="41785" xr:uid="{E13D8ECF-7A5A-415B-9EE8-95393AEB1389}"/>
    <cellStyle name="_Row4_Modell_2_Vollaussch" xfId="41786" xr:uid="{B852BA9D-D02A-4CB4-8A50-3152270E008E}"/>
    <cellStyle name="_Row4_Nr3 ghs-impV3_sep_master" xfId="41787" xr:uid="{FE7E5FE4-89CD-4609-AAB3-34822E75DAF3}"/>
    <cellStyle name="_Row4_Nr3 ghs-impV3_sep_master_neu" xfId="41788" xr:uid="{E677FA0F-401A-41B3-8A87-4B153760C19D}"/>
    <cellStyle name="_Row4_Sachaufwand IST 2009 nach Gesellschaften" xfId="41789" xr:uid="{EA48CDD9-14EF-4EA2-8666-F38DFE7F8E95}"/>
    <cellStyle name="_Row4_Sachkosten 201006 aus Datenbank_20100803_Ggü." xfId="41790" xr:uid="{43AD99B6-D1F7-48EF-9C96-7EBA2CA1439D}"/>
    <cellStyle name="_Row4_Sachkosten 201007 aus Datenbank_20100830_Ggü." xfId="41791" xr:uid="{B50CCF76-2CD9-4070-8630-BF9CAE6D0026}"/>
    <cellStyle name="_Row4_Sachkosten 201009 aus Datenbank_20101027_Ggü." xfId="41792" xr:uid="{F3CC5B21-129E-43FB-B81D-186EE0DFCEF9}"/>
    <cellStyle name="_Row4_Sachkosten Nov 2010 _Stand 20101223 final" xfId="41793" xr:uid="{6B570C94-F542-44B7-A835-DBB39E222B0B}"/>
    <cellStyle name="_Row4_Sachkosten Nov 2010 _Stand 20101223 final 2" xfId="41794" xr:uid="{3811EF1A-10B6-4AA2-84B4-3B8B487370D7}"/>
    <cellStyle name="_Row4_Sachkosten Nov 2010 _Stand 20101223 final 3" xfId="41795" xr:uid="{7E27970D-6914-4EFB-A0CA-F60EE1EB05BF}"/>
    <cellStyle name="_Row4_Sachkosten Nov 2010 _Stand 20101223 final 4" xfId="41796" xr:uid="{A2430791-02C2-4DD9-81BD-8B917BFDCE48}"/>
    <cellStyle name="_Row4_Sachkosten Nov 2010 _Stand 20101223 final 5" xfId="41797" xr:uid="{02CB362D-28D8-4213-A57A-01B07B02F4B9}"/>
    <cellStyle name="_Row4_Sachkosten Nov 2010 blanko" xfId="41798" xr:uid="{3ADD7380-108A-4402-81B5-DCAC30FF8333}"/>
    <cellStyle name="_Row4_Sachkosten Nov 2010 blanko 2" xfId="41799" xr:uid="{970F4214-EABD-41B2-B38C-536B4F0B5AF1}"/>
    <cellStyle name="_Row4_Sachkosten Nov 2010 blanko 3" xfId="41800" xr:uid="{EA86541B-5C8A-4B53-8C40-C543550A1207}"/>
    <cellStyle name="_Row4_Sachkosten Nov 2010 blanko 4" xfId="41801" xr:uid="{33BFCC92-8D3B-4CFA-8CEB-48BF9FA4E8B3}"/>
    <cellStyle name="_Row4_Sachkosten Nov 2010 blanko 5" xfId="41802" xr:uid="{649E713F-1821-473A-8E70-5F8F856D84FB}"/>
    <cellStyle name="_Row4_Sonderwert Einlagenrückgewähr Szenarien" xfId="41803" xr:uid="{6FE0B394-7A1D-4749-8F0B-605814C28051}"/>
    <cellStyle name="_Row4_Structure_2004_05" xfId="41804" xr:uid="{216126BF-4BC1-435D-9528-0C902868C7A7}"/>
    <cellStyle name="_Row4_Structure_2004_05 2" xfId="41805" xr:uid="{B5E145FA-E355-432B-B4DD-9E3D6AB4E6A3}"/>
    <cellStyle name="_Row4_Structure_2004_05 3" xfId="41806" xr:uid="{DA593778-F07B-41EC-81AC-1F1C5E0251A4}"/>
    <cellStyle name="_Row4_Structure_2004_05 4" xfId="41807" xr:uid="{45E28939-E18D-48B3-BE25-BAD6C3F3F8BB}"/>
    <cellStyle name="_Row4_Structure_2004_05 5" xfId="41808" xr:uid="{3D40E7D5-66ED-41EA-878F-A77A7B5F97A8}"/>
    <cellStyle name="_Row4_Struktur 2005" xfId="41809" xr:uid="{6C65A8B2-D948-40FC-B42A-3CB430FBF638}"/>
    <cellStyle name="_Row4_Szenarien" xfId="41810" xr:uid="{1E7F1366-EF8D-4F84-8A07-9E35FBCBA41E}"/>
    <cellStyle name="_Row4_Szenarien_01-07" xfId="41811" xr:uid="{3453C6CB-7E6E-418D-960C-359E0E610897}"/>
    <cellStyle name="_Row4_Unterlagen Susat" xfId="41812" xr:uid="{26B50663-B2D5-4DA0-8329-8516A358F5BA}"/>
    <cellStyle name="_Row4_Vis_Konzern_12_P" xfId="41814" xr:uid="{6E41BD1B-909F-442C-8E86-C65472A5699E}"/>
    <cellStyle name="_Row4_Vis_Konzern_12_P 2" xfId="41815" xr:uid="{A1662C18-84F6-42A8-A75E-827EEEAC59B5}"/>
    <cellStyle name="_Row4_Vis_Konzern_12_P 3" xfId="41816" xr:uid="{A5A4F845-858C-4B5A-8653-BE72F4FBB8EA}"/>
    <cellStyle name="_Row4_Vis_Konzern_12_P 4" xfId="41817" xr:uid="{C1D14662-753E-4894-9CBD-182D9E88340D}"/>
    <cellStyle name="_Row4_Vis_Konzern_12_P 5" xfId="41818" xr:uid="{0D0ECE44-3514-4615-AE12-7105A943CDD9}"/>
    <cellStyle name="_Row4_Vorbereitende_Tabellen_Planung200811" xfId="41819" xr:uid="{C81B1FF9-43C1-4133-8388-51A9DF74D393}"/>
    <cellStyle name="_Row4_Wertkopien Susat 2005-06-08" xfId="41813" xr:uid="{D8E0AEF3-C72F-4FF0-A039-73FFD6328412}"/>
    <cellStyle name="_Row5" xfId="41820" xr:uid="{376A2A1E-16BA-446D-95A0-E8B5FC7E3A29}"/>
    <cellStyle name="_Row5_Alle Töchter PlanDaten  mit Namen + mit Pers.kosten" xfId="41821" xr:uid="{0B203964-444B-4AC5-A61C-81F7B400413C}"/>
    <cellStyle name="_Row5_am 22.06.05 von KPMG erhalten" xfId="41822" xr:uid="{27DDCCF3-73B3-4645-9FAD-B232F4C2CC02}"/>
    <cellStyle name="_Row5_Analysedatei für 2010.01-03 _Stand 20100419_Einheiten Kostenkoord. 3 DB" xfId="41823" xr:uid="{6EA72B98-6B72-461D-A41A-B20DBB4C6BDF}"/>
    <cellStyle name="_Row5_Analysedatei nur VerwA  für 201010 aus 2010.06_Einheiten mit SVSW1_Original" xfId="41824" xr:uid="{2BCC1421-DFF1-4284-B01C-425D00AB2C88}"/>
    <cellStyle name="_Row5_Detail Structure TB II" xfId="41825" xr:uid="{318D246C-F97D-4822-AAC8-73C0DCFFD69C}"/>
    <cellStyle name="_Row5_dp01" xfId="41826" xr:uid="{225EF1D9-F4A5-4B4D-91BA-5E93E8B29882}"/>
    <cellStyle name="_Row5_dp01reg" xfId="41827" xr:uid="{72574DF4-38EE-44A2-9FEB-94C1C8998A26}"/>
    <cellStyle name="_Row5_DP02" xfId="41828" xr:uid="{D5144F25-3C92-4667-A7E8-BDC57E5E1419}"/>
    <cellStyle name="_Row5_DP03" xfId="41829" xr:uid="{7106B9E8-528C-49BD-B774-CF189B44C164}"/>
    <cellStyle name="_Row5_DP04" xfId="41830" xr:uid="{2C32870E-BCF4-4C11-94F3-F1EFE03F0114}"/>
    <cellStyle name="_Row5_Ergebnisrechnung_FCH_IST_072005ytd" xfId="41831" xr:uid="{1049E6B8-3494-4164-91AF-7211E71B6103}"/>
    <cellStyle name="_Row5_FDL__VIS September offiziell" xfId="41832" xr:uid="{91D9ABDD-A3DD-497D-B0E4-482A79726D96}"/>
    <cellStyle name="_Row5_FDL__VIS September offiziell 2" xfId="41833" xr:uid="{914B54EC-2037-4F19-B978-49ADF6BB5C79}"/>
    <cellStyle name="_Row5_FDL__VIS September offiziell 3" xfId="41834" xr:uid="{1C692FCE-71AA-4989-B29F-1A70785BEB2A}"/>
    <cellStyle name="_Row5_FDL__VIS September offiziell 4" xfId="41835" xr:uid="{B31EC2F7-7C99-4506-8533-4391D8135535}"/>
    <cellStyle name="_Row5_FDL__VIS September offiziell 5" xfId="41836" xr:uid="{E1BF0848-395A-4002-AA91-E84C3407739F}"/>
    <cellStyle name="_Row5_Filiale_03 Staudi neueste Fassung_b " xfId="41837" xr:uid="{266FB47D-B4FF-49A0-BB50-AAC2C516945B}"/>
    <cellStyle name="_Row5_Filiale_03 Staudi neueste Fassung_b  2" xfId="41838" xr:uid="{79DD41B4-4CA1-48D4-81EF-B9C4E97B86C6}"/>
    <cellStyle name="_Row5_Filiale_03 Staudi neueste Fassung_b  3" xfId="41839" xr:uid="{584735D9-05C4-479D-B24E-357B85E63210}"/>
    <cellStyle name="_Row5_Filiale_03 Staudi neueste Fassung_b  4" xfId="41840" xr:uid="{A032F414-72D7-4625-8827-4E028468FB49}"/>
    <cellStyle name="_Row5_Filiale_03 Staudi neueste Fassung_b  5" xfId="41841" xr:uid="{18B84028-8E45-43D5-974E-473B75943E0E}"/>
    <cellStyle name="_Row5_Filius 2005 IS vollständig 2005-07-01" xfId="41842" xr:uid="{82FE3867-BA58-4E2A-A469-9943BDE470D2}"/>
    <cellStyle name="_Row5_Filius 2005 Wertekopien 2005-06-14" xfId="41843" xr:uid="{5FDF3701-4C22-415E-AE00-5775CE13AAF8}"/>
    <cellStyle name="_Row5_Filius_2005_-_FN_an_Susat_2005-05-27" xfId="41844" xr:uid="{700DDEB0-0D88-40FB-B6CD-A6AB980A9AD9}"/>
    <cellStyle name="_Row5_Filius_2005_-_FN_an_Susat_2005-06-28" xfId="41845" xr:uid="{BB514AD6-6A72-4333-B497-DA40D9D6AF66}"/>
    <cellStyle name="_Row5_FRN (Modell 2.9) bis 2008_Plan AR_Protokoll" xfId="41846" xr:uid="{742E199D-10A2-4305-8AD2-329E489D7044}"/>
    <cellStyle name="_Row5_FRN (Modell 3.0_Basis KPMG) Plananpassungen" xfId="41847" xr:uid="{49C009DF-3596-4843-BDA3-9AE799021651}"/>
    <cellStyle name="_Row5_FRN (Modell 4.0_Basis KPMG_01-07) Plananpassungen" xfId="41848" xr:uid="{8E59895E-9DBF-4910-8A36-74AC97C2E8D0}"/>
    <cellStyle name="_Row5_infor 2004 - Daten Susat 2004-04-21" xfId="41849" xr:uid="{D9177663-8F92-4872-B9BD-1F62A500D9B4}"/>
    <cellStyle name="_Row5_infor 2004 - Daten Susat UK 2004-04-23" xfId="41850" xr:uid="{F9A9C77E-093C-42F4-A77D-6FB32786758F}"/>
    <cellStyle name="_Row5_Input für voraussichtliche weitere Änderungen" xfId="41851" xr:uid="{022078C7-14A4-4550-8F8A-F03403AB847A}"/>
    <cellStyle name="_Row5_Input für voraussichtliche weitere Änderungen 2" xfId="41852" xr:uid="{37AD4BAF-6784-43AE-960A-816A8DDE4AED}"/>
    <cellStyle name="_Row5_Input für voraussichtliche weitere Änderungen 3" xfId="41853" xr:uid="{2014F7DA-F7CA-490B-834A-0EDE608A71E6}"/>
    <cellStyle name="_Row5_Input für voraussichtliche weitere Änderungen 4" xfId="41854" xr:uid="{C2357C78-6F51-4BE2-82E9-19560AAB0669}"/>
    <cellStyle name="_Row5_Input für voraussichtliche weitere Änderungen 5" xfId="41855" xr:uid="{F1373AE1-7119-4A71-A612-202A21704236}"/>
    <cellStyle name="_Row5_Inter-Gilde 2003 Modell Gilde 2003-08-22" xfId="41856" xr:uid="{B9ECE272-DF14-48DF-B993-9C6E2D9E563F}"/>
    <cellStyle name="_Row5_Inter-Gilde 2003 Modell Hasseröder 2003-08-18" xfId="41857" xr:uid="{79E4611B-0C4C-4948-997B-50025515A868}"/>
    <cellStyle name="_Row5_Konsolidierungsreport Budget" xfId="41858" xr:uid="{45D7CCF7-B0FF-441E-8105-0C9300B5715A}"/>
    <cellStyle name="_Row5_Länderreporting" xfId="41859" xr:uid="{A8A30555-C14F-40F0-82F9-2A865F4C89BC}"/>
    <cellStyle name="_Row5_Länderreporting 2" xfId="41860" xr:uid="{731E27EE-4EA2-48C7-9C40-9CE32274C388}"/>
    <cellStyle name="_Row5_Länderreporting 3" xfId="41861" xr:uid="{BD1B8B97-E759-437C-B31B-70ADD634BE60}"/>
    <cellStyle name="_Row5_Länderreporting 4" xfId="41862" xr:uid="{D7B036BB-90DE-428D-8709-F85EF3DD5D71}"/>
    <cellStyle name="_Row5_Länderreporting 5" xfId="41863" xr:uid="{F23592B5-80F1-421E-985F-1F0938A621A3}"/>
    <cellStyle name="_Row5_Mappe1" xfId="41864" xr:uid="{235CE0F8-4FD8-4EE8-9E55-1B8CCCD7DE04}"/>
    <cellStyle name="_Row5_MOB (Modell 1.0)" xfId="41865" xr:uid="{27C4C98F-3C06-4646-A453-FC57F1A9F5D6}"/>
    <cellStyle name="_Row5_MOB (Modell 2.0) bis 2008" xfId="41866" xr:uid="{349F0ACB-EB5D-4F60-868E-55E1B77B1281}"/>
    <cellStyle name="_Row5_Modell_01" xfId="41867" xr:uid="{50F11B98-2742-43A8-B5C5-316E07892CE3}"/>
    <cellStyle name="_Row5_Modell_2_Vollaussch" xfId="41868" xr:uid="{039AFB9C-2EB3-47C8-B473-352633F46A86}"/>
    <cellStyle name="_Row5_Nr3 ghs-impV3_sep_master" xfId="41869" xr:uid="{627D3D1C-BC28-4126-A7C2-E47F577951F8}"/>
    <cellStyle name="_Row5_Nr3 ghs-impV3_sep_master_neu" xfId="41870" xr:uid="{E1DBDE0C-BEF7-44AE-980F-9FBD34F22D7C}"/>
    <cellStyle name="_Row5_Sachaufwand IST 2009 nach Gesellschaften" xfId="41871" xr:uid="{AAA6B0E3-0A26-41BB-9B26-E63E1FB07B65}"/>
    <cellStyle name="_Row5_Sachkosten 201006 aus Datenbank_20100803_Ggü." xfId="41872" xr:uid="{D3523C9D-FDD7-4240-B68B-588E153BF7D8}"/>
    <cellStyle name="_Row5_Sachkosten 201007 aus Datenbank_20100830_Ggü." xfId="41873" xr:uid="{63CA5883-47CF-4A50-B022-3F30A819C9BE}"/>
    <cellStyle name="_Row5_Sachkosten 201009 aus Datenbank_20101027_Ggü." xfId="41874" xr:uid="{8667BA01-9BEC-4A56-B3B2-FE67DE53490F}"/>
    <cellStyle name="_Row5_Sachkosten Nov 2010 _Stand 20101223 final" xfId="41875" xr:uid="{9BA16609-5826-46F3-80FA-019F3A35609F}"/>
    <cellStyle name="_Row5_Sachkosten Nov 2010 _Stand 20101223 final 2" xfId="41876" xr:uid="{1A9C2750-6C0B-404A-BB29-A92F8515540E}"/>
    <cellStyle name="_Row5_Sachkosten Nov 2010 _Stand 20101223 final 3" xfId="41877" xr:uid="{7CC19425-5001-4DB6-8D86-1AE891608D0B}"/>
    <cellStyle name="_Row5_Sachkosten Nov 2010 _Stand 20101223 final 4" xfId="41878" xr:uid="{3227738B-27DF-4304-ADEE-4A831DF69E9D}"/>
    <cellStyle name="_Row5_Sachkosten Nov 2010 _Stand 20101223 final 5" xfId="41879" xr:uid="{47C862E6-26CA-4086-AB66-3AA3BCDF1741}"/>
    <cellStyle name="_Row5_Sachkosten Nov 2010 blanko" xfId="41880" xr:uid="{D884EBB8-0DC2-4427-8DB3-414F43E068E1}"/>
    <cellStyle name="_Row5_Sachkosten Nov 2010 blanko 2" xfId="41881" xr:uid="{5097F010-1061-456F-81ED-E58F3E3A6B58}"/>
    <cellStyle name="_Row5_Sachkosten Nov 2010 blanko 3" xfId="41882" xr:uid="{508CDFAA-DAC3-4B14-9EBB-03232756018D}"/>
    <cellStyle name="_Row5_Sachkosten Nov 2010 blanko 4" xfId="41883" xr:uid="{16A82240-A931-4EA6-A215-1CCFEF704FB4}"/>
    <cellStyle name="_Row5_Sachkosten Nov 2010 blanko 5" xfId="41884" xr:uid="{ACC2868C-41C1-4A23-80E6-11BC8F716A55}"/>
    <cellStyle name="_Row5_Sonderwert Einlagenrückgewähr Szenarien" xfId="41885" xr:uid="{99C55421-5A75-4C2D-BFA0-38B86DF5C1F6}"/>
    <cellStyle name="_Row5_Structure_2004_05" xfId="41886" xr:uid="{CC142E88-BD91-4771-8B53-E4BD934B3A1A}"/>
    <cellStyle name="_Row5_Structure_2004_05 2" xfId="41887" xr:uid="{F5C3EC80-7D77-4426-9789-06F9FA11E1B4}"/>
    <cellStyle name="_Row5_Structure_2004_05 3" xfId="41888" xr:uid="{E70CA2B1-E8CA-4201-B54D-5352053C9466}"/>
    <cellStyle name="_Row5_Structure_2004_05 4" xfId="41889" xr:uid="{BE750461-F0DB-4AC7-9918-A1667B443DBB}"/>
    <cellStyle name="_Row5_Structure_2004_05 5" xfId="41890" xr:uid="{73FB2B00-878C-4427-A8FA-A0BD20732FAD}"/>
    <cellStyle name="_Row5_Struktur 2005" xfId="41891" xr:uid="{1F03EFFE-771E-4C4A-8A4C-951E135A394D}"/>
    <cellStyle name="_Row5_Szenarien" xfId="41892" xr:uid="{ECF161ED-FD61-4856-9A89-9B5B4188DF79}"/>
    <cellStyle name="_Row5_Szenarien_01-07" xfId="41893" xr:uid="{5DD3C909-9D23-4B3D-9103-B4A888E976D5}"/>
    <cellStyle name="_Row5_Unterlagen Susat" xfId="41894" xr:uid="{331F9EB9-141A-4591-A734-0B704ABD0E63}"/>
    <cellStyle name="_Row5_Vis_Konzern_12_P" xfId="41896" xr:uid="{73BA0AA1-98A8-4566-BC25-2B1BD087E0A3}"/>
    <cellStyle name="_Row5_Vis_Konzern_12_P 2" xfId="41897" xr:uid="{0A6BC1DD-5C77-49F0-9B86-6BBFD9D918F0}"/>
    <cellStyle name="_Row5_Vis_Konzern_12_P 3" xfId="41898" xr:uid="{7E944AAF-E36B-447A-8A35-556E6E397E09}"/>
    <cellStyle name="_Row5_Vis_Konzern_12_P 4" xfId="41899" xr:uid="{B644862F-0507-47E0-9464-EA4840BA7981}"/>
    <cellStyle name="_Row5_Vis_Konzern_12_P 5" xfId="41900" xr:uid="{236D83E9-DD6F-4B18-B762-FDB68BDF7915}"/>
    <cellStyle name="_Row5_Vorbereitende_Tabellen_Planung200811" xfId="41901" xr:uid="{FF298BCD-B879-4803-A877-F2A7FE575594}"/>
    <cellStyle name="_Row5_Wertkopien Susat 2005-06-08" xfId="41895" xr:uid="{E12AD2C1-3248-4A82-B2C5-2A1A25AD91B6}"/>
    <cellStyle name="_Row6" xfId="41902" xr:uid="{1458B4F2-0D42-489E-B577-D08FC282265B}"/>
    <cellStyle name="_Row6_Alle Töchter PlanDaten  mit Namen + mit Pers.kosten" xfId="41903" xr:uid="{1270DB73-17BB-4285-8DAE-A9321991C420}"/>
    <cellStyle name="_Row6_am 22.06.05 von KPMG erhalten" xfId="41904" xr:uid="{53E66704-565B-4BC2-B3A5-9256FD757403}"/>
    <cellStyle name="_Row6_Analysedatei für 2010.01-03 _Stand 20100419_Einheiten Kostenkoord. 3 DB" xfId="41905" xr:uid="{E96A90EF-65C7-48FF-9759-400FB5A9A9A4}"/>
    <cellStyle name="_Row6_Analysedatei nur VerwA  für 201010 aus 2010.06_Einheiten mit SVSW1_Original" xfId="41906" xr:uid="{28FAC7C5-62B3-4511-97F2-FDDCF387FCF6}"/>
    <cellStyle name="_Row6_Detail Structure TB II" xfId="41907" xr:uid="{177E8A02-D0D2-43A0-BB00-B6772E32E8F5}"/>
    <cellStyle name="_Row6_dp01" xfId="41908" xr:uid="{189250E9-E2CB-452C-8C49-D8EE98AD1B16}"/>
    <cellStyle name="_Row6_dp01reg" xfId="41909" xr:uid="{B293AE8E-2A7D-47BA-8FFD-FB5CE314A633}"/>
    <cellStyle name="_Row6_DP02" xfId="41910" xr:uid="{9440D200-7E0C-45CE-86D1-4750302D2490}"/>
    <cellStyle name="_Row6_DP03" xfId="41911" xr:uid="{161630F7-566D-452A-9112-15BF180451E4}"/>
    <cellStyle name="_Row6_DP04" xfId="41912" xr:uid="{CD6449E0-E252-4ADE-A994-050DB38FD446}"/>
    <cellStyle name="_Row6_Ergebnisrechnung_FCH_IST_072005ytd" xfId="41913" xr:uid="{3EEA0A77-A255-488A-B541-E5897C0FF58E}"/>
    <cellStyle name="_Row6_FDL__VIS September offiziell" xfId="41914" xr:uid="{00C22B4D-6BB9-4E1C-AE52-CDBE2EFB8A29}"/>
    <cellStyle name="_Row6_FDL__VIS September offiziell 2" xfId="41915" xr:uid="{FA19C413-00E1-4726-8759-8EED81F7D16C}"/>
    <cellStyle name="_Row6_FDL__VIS September offiziell 3" xfId="41916" xr:uid="{5A48865A-DAE1-4BB7-91E3-FBA2E21BF9D2}"/>
    <cellStyle name="_Row6_FDL__VIS September offiziell 4" xfId="41917" xr:uid="{BE7660D4-6EAF-4F70-A4B5-587D4CF37BDF}"/>
    <cellStyle name="_Row6_FDL__VIS September offiziell 5" xfId="41918" xr:uid="{B2EBE873-C99A-4BF7-9435-B95D78A244CD}"/>
    <cellStyle name="_Row6_Filiale_03 Staudi neueste Fassung_b " xfId="41919" xr:uid="{B89D80D7-D0E7-406A-A87A-8E6E73BA98A1}"/>
    <cellStyle name="_Row6_Filiale_03 Staudi neueste Fassung_b  2" xfId="41920" xr:uid="{86D1531F-331E-4164-9C85-718C3A069B51}"/>
    <cellStyle name="_Row6_Filiale_03 Staudi neueste Fassung_b  3" xfId="41921" xr:uid="{A57886BB-81B2-43C9-AB13-60537006BC59}"/>
    <cellStyle name="_Row6_Filiale_03 Staudi neueste Fassung_b  4" xfId="41922" xr:uid="{90626ABF-357D-49BA-90A5-E340055BDFA0}"/>
    <cellStyle name="_Row6_Filiale_03 Staudi neueste Fassung_b  5" xfId="41923" xr:uid="{F7EA68E9-A190-4812-94B2-11E8B18FCFF2}"/>
    <cellStyle name="_Row6_Filius 2005 IS vollständig 2005-07-01" xfId="41924" xr:uid="{8A55D775-C4F2-4396-8478-4329A26F1DDD}"/>
    <cellStyle name="_Row6_Filius 2005 Wertekopien 2005-06-14" xfId="41925" xr:uid="{6733A0C4-8C6D-491D-BF13-CE512F60340B}"/>
    <cellStyle name="_Row6_Filius_2005_-_FN_an_Susat_2005-05-27" xfId="41926" xr:uid="{4E324AB1-0C97-4E45-A8D9-12E004303C84}"/>
    <cellStyle name="_Row6_Filius_2005_-_FN_an_Susat_2005-06-28" xfId="41927" xr:uid="{53CF2CE1-0B87-4D62-A5BC-3FB6A3A30CEB}"/>
    <cellStyle name="_Row6_FRN (Modell 2.9) bis 2008_Plan AR_Protokoll" xfId="41928" xr:uid="{21CC8BBB-3041-4846-B170-A36FAD6FE8BB}"/>
    <cellStyle name="_Row6_FRN (Modell 3.0_Basis KPMG) Plananpassungen" xfId="41929" xr:uid="{8BB2A841-1067-42F4-AD88-E8B297B8D52D}"/>
    <cellStyle name="_Row6_FRN (Modell 4.0_Basis KPMG_01-07) Plananpassungen" xfId="41930" xr:uid="{143C168B-8731-4502-8C3C-FF493A93B795}"/>
    <cellStyle name="_Row6_infor 2004 - Daten Susat 2004-04-21" xfId="41931" xr:uid="{5C20378F-53E5-4D27-8589-C08E1405EBA0}"/>
    <cellStyle name="_Row6_infor 2004 - Daten Susat UK 2004-04-23" xfId="41932" xr:uid="{D399320F-6CDD-4669-A528-BF734CDE2A97}"/>
    <cellStyle name="_Row6_Input für voraussichtliche weitere Änderungen" xfId="41933" xr:uid="{1FA6B89A-FE5D-4D14-B9F9-7C28E7A71A5A}"/>
    <cellStyle name="_Row6_Input für voraussichtliche weitere Änderungen 2" xfId="41934" xr:uid="{188EF761-DB32-4B22-A86A-2AA80B380E98}"/>
    <cellStyle name="_Row6_Input für voraussichtliche weitere Änderungen 3" xfId="41935" xr:uid="{4E949134-3C4E-4690-85E7-51DA85858C27}"/>
    <cellStyle name="_Row6_Input für voraussichtliche weitere Änderungen 4" xfId="41936" xr:uid="{CC2CDBB7-0BAD-4F83-89FC-FA5FFE1B4FFD}"/>
    <cellStyle name="_Row6_Input für voraussichtliche weitere Änderungen 5" xfId="41937" xr:uid="{8A83818B-ABC0-49EA-8DFD-3514D424593B}"/>
    <cellStyle name="_Row6_Inter-Gilde 2003 Modell Gilde 2003-08-22" xfId="41938" xr:uid="{9E283C8B-7924-44B0-B302-4837DC4815F2}"/>
    <cellStyle name="_Row6_Inter-Gilde 2003 Modell Hasseröder 2003-08-18" xfId="41939" xr:uid="{2F7924D3-A9C3-48EC-BC51-E4CA90444F44}"/>
    <cellStyle name="_Row6_Konsolidierungsreport Budget" xfId="41940" xr:uid="{4E870D7B-AB4D-4DA0-AB35-82D4CA91D272}"/>
    <cellStyle name="_Row6_Länderreporting" xfId="41941" xr:uid="{BE2FDC8D-A0FF-47FA-8763-FC97583ED13F}"/>
    <cellStyle name="_Row6_Länderreporting 2" xfId="41942" xr:uid="{8D038856-A937-4ED6-9E57-ED89835E04FB}"/>
    <cellStyle name="_Row6_Länderreporting 3" xfId="41943" xr:uid="{4887E402-CE8A-4CEE-8198-8B35C3AF8983}"/>
    <cellStyle name="_Row6_Länderreporting 4" xfId="41944" xr:uid="{8CB9D72A-8209-4043-94A3-3A07E6AC9831}"/>
    <cellStyle name="_Row6_Länderreporting 5" xfId="41945" xr:uid="{D67D9768-444F-4D98-9183-9176BC2CCAD1}"/>
    <cellStyle name="_Row6_Mappe1" xfId="41946" xr:uid="{97379258-3646-40D8-882E-DD40BCFDA3E2}"/>
    <cellStyle name="_Row6_MOB (Modell 1.0)" xfId="41947" xr:uid="{93289F11-B8E4-49B9-8C3A-077F09CD07E9}"/>
    <cellStyle name="_Row6_MOB (Modell 2.0) bis 2008" xfId="41948" xr:uid="{DA6B8878-CDFA-4E07-980C-A0E1C06B0362}"/>
    <cellStyle name="_Row6_Modell_01" xfId="41949" xr:uid="{99082923-CE27-45E4-B91F-60216D1361FC}"/>
    <cellStyle name="_Row6_Modell_2_Vollaussch" xfId="41950" xr:uid="{925DC01D-4782-4024-AB45-AE88EC369AB7}"/>
    <cellStyle name="_Row6_Nr3 ghs-impV3_sep_master" xfId="41951" xr:uid="{0956C262-6056-4130-8E93-516F53A0EA2D}"/>
    <cellStyle name="_Row6_Nr3 ghs-impV3_sep_master_neu" xfId="41952" xr:uid="{181E1C20-1A50-43D9-AAFF-4FE5434BBD27}"/>
    <cellStyle name="_Row6_Sachaufwand IST 2009 nach Gesellschaften" xfId="41953" xr:uid="{D830C3BC-0D48-43E0-B69E-F9A5DA312C54}"/>
    <cellStyle name="_Row6_Sachkosten 201006 aus Datenbank_20100803_Ggü." xfId="41954" xr:uid="{92BE486B-0867-4387-91EC-3C6E0A553DE1}"/>
    <cellStyle name="_Row6_Sachkosten 201007 aus Datenbank_20100830_Ggü." xfId="41955" xr:uid="{56943EB4-6F20-45CF-8056-958D191AE29A}"/>
    <cellStyle name="_Row6_Sachkosten 201009 aus Datenbank_20101027_Ggü." xfId="41956" xr:uid="{55AF1096-37F9-40B2-A6F8-23923020F06E}"/>
    <cellStyle name="_Row6_Sachkosten Nov 2010 _Stand 20101223 final" xfId="41957" xr:uid="{CE00B386-C922-4D82-9A0B-9B97101A1FFA}"/>
    <cellStyle name="_Row6_Sachkosten Nov 2010 _Stand 20101223 final 2" xfId="41958" xr:uid="{0F52EBAF-9037-47E1-AD54-D4C365B24DDB}"/>
    <cellStyle name="_Row6_Sachkosten Nov 2010 _Stand 20101223 final 3" xfId="41959" xr:uid="{7E8D891C-604C-4D3F-9DA8-12286B632CDE}"/>
    <cellStyle name="_Row6_Sachkosten Nov 2010 _Stand 20101223 final 4" xfId="41960" xr:uid="{D59BD1D9-7BAC-46AB-9D08-F1EAB9486B36}"/>
    <cellStyle name="_Row6_Sachkosten Nov 2010 _Stand 20101223 final 5" xfId="41961" xr:uid="{AB063591-D90C-42F7-B5C5-00FDD3345A9E}"/>
    <cellStyle name="_Row6_Sachkosten Nov 2010 blanko" xfId="41962" xr:uid="{5A945ABF-C9F1-4278-8613-2785CA1C564E}"/>
    <cellStyle name="_Row6_Sachkosten Nov 2010 blanko 2" xfId="41963" xr:uid="{60C91881-D682-4E56-A616-032E0DDECD76}"/>
    <cellStyle name="_Row6_Sachkosten Nov 2010 blanko 3" xfId="41964" xr:uid="{BE0E54CE-124F-4EB7-9190-E5D64A40A652}"/>
    <cellStyle name="_Row6_Sachkosten Nov 2010 blanko 4" xfId="41965" xr:uid="{4F38067C-2DE1-4365-B320-35EEC6793DE8}"/>
    <cellStyle name="_Row6_Sachkosten Nov 2010 blanko 5" xfId="41966" xr:uid="{C2C30975-B43A-419A-A2AD-DACC3615DC3E}"/>
    <cellStyle name="_Row6_Sonderwert Einlagenrückgewähr Szenarien" xfId="41967" xr:uid="{CBB85FDA-103E-4F06-96BA-43262B5F6B9E}"/>
    <cellStyle name="_Row6_Structure_2004_05" xfId="41968" xr:uid="{49A7D878-A2B5-496E-B07A-9C9815A19518}"/>
    <cellStyle name="_Row6_Structure_2004_05 2" xfId="41969" xr:uid="{6979C206-0360-460B-A72E-E60A49BC32D2}"/>
    <cellStyle name="_Row6_Structure_2004_05 3" xfId="41970" xr:uid="{CDD6B923-8FF9-4A69-A09D-7556339E6F33}"/>
    <cellStyle name="_Row6_Structure_2004_05 4" xfId="41971" xr:uid="{41CC9BC0-2FC7-482C-8D58-155AE5C31AEE}"/>
    <cellStyle name="_Row6_Structure_2004_05 5" xfId="41972" xr:uid="{6FCAB280-1918-416A-9503-539AD92306DC}"/>
    <cellStyle name="_Row6_Struktur 2005" xfId="41973" xr:uid="{98814240-05B6-423D-80E3-EF8F083C22F4}"/>
    <cellStyle name="_Row6_Szenarien" xfId="41974" xr:uid="{F84537FC-580B-40A9-B0C7-AD0110B426BA}"/>
    <cellStyle name="_Row6_Szenarien_01-07" xfId="41975" xr:uid="{67757CD9-622D-4BAC-9922-473E2D278E08}"/>
    <cellStyle name="_Row6_Unterlagen Susat" xfId="41976" xr:uid="{14F2516D-0B00-4D58-B19D-937F1DB716E4}"/>
    <cellStyle name="_Row6_Vis_Konzern_12_P" xfId="41978" xr:uid="{B5BD9F49-BAD8-4E59-8EFD-76D7AAC96C1F}"/>
    <cellStyle name="_Row6_Vis_Konzern_12_P 2" xfId="41979" xr:uid="{A1B3F9AB-AD62-416E-9E77-256D369D56B1}"/>
    <cellStyle name="_Row6_Vis_Konzern_12_P 3" xfId="41980" xr:uid="{073AF270-E578-4A15-8349-72F03AF91B6C}"/>
    <cellStyle name="_Row6_Vis_Konzern_12_P 4" xfId="41981" xr:uid="{A771E331-61C0-4CC1-A7CB-D8B2A43A4D26}"/>
    <cellStyle name="_Row6_Vis_Konzern_12_P 5" xfId="41982" xr:uid="{781077AB-0ADF-44A8-BF99-564E9B4F1707}"/>
    <cellStyle name="_Row6_Vorbereitende_Tabellen_Planung200811" xfId="41983" xr:uid="{ABE712F5-6F44-4943-9ACF-8F4ADA53CDE4}"/>
    <cellStyle name="_Row6_Wertkopien Susat 2005-06-08" xfId="41977" xr:uid="{6827AC10-E9D4-42FC-A493-1FDE8EE112DA}"/>
    <cellStyle name="_Row7" xfId="41984" xr:uid="{46A9ADE5-E2C1-48FC-BFDC-D3D5ECAF763D}"/>
    <cellStyle name="_Row7_Alle Töchter PlanDaten  mit Namen + mit Pers.kosten" xfId="41985" xr:uid="{4262898C-39C5-4A94-9077-3A7349E4B4D1}"/>
    <cellStyle name="_Row7_am 22.06.05 von KPMG erhalten" xfId="41986" xr:uid="{E28D7CFD-6DD2-4E0A-AF72-E25C20825E92}"/>
    <cellStyle name="_Row7_Analysedatei für 2010.01-03 _Stand 20100419_Einheiten Kostenkoord. 3 DB" xfId="41987" xr:uid="{08849363-E794-46B8-8113-CB5A2AF24A3A}"/>
    <cellStyle name="_Row7_Analysedatei nur VerwA  für 201010 aus 2010.06_Einheiten mit SVSW1_Original" xfId="41988" xr:uid="{A8AB0F18-8151-4FE5-8AD8-59AA24BA8DE9}"/>
    <cellStyle name="_Row7_Detail Structure TB II" xfId="41989" xr:uid="{BDAD76CE-A1F3-481D-A0B4-8F6821B8B96C}"/>
    <cellStyle name="_Row7_Ergebnisrechnung_FCH_IST_072005ytd" xfId="41990" xr:uid="{DC784A29-B7E3-456F-9E84-D3D354DBBDDA}"/>
    <cellStyle name="_Row7_FDL__VIS September offiziell" xfId="41991" xr:uid="{A20A3909-F71E-49F3-94BE-C1093AE2178B}"/>
    <cellStyle name="_Row7_FDL__VIS September offiziell 2" xfId="41992" xr:uid="{E120299C-E105-40E9-8EEA-9DE534E8BBC5}"/>
    <cellStyle name="_Row7_FDL__VIS September offiziell 3" xfId="41993" xr:uid="{2CBEAF50-9BBC-4C51-B3D0-CEF34EB5B0C3}"/>
    <cellStyle name="_Row7_FDL__VIS September offiziell 4" xfId="41994" xr:uid="{69DC38AF-F261-4A4C-8822-241DE65901C7}"/>
    <cellStyle name="_Row7_FDL__VIS September offiziell 5" xfId="41995" xr:uid="{D1984F11-35D3-45A2-8A6E-6330098CAD3F}"/>
    <cellStyle name="_Row7_Filiale_03 Staudi neueste Fassung_b " xfId="41996" xr:uid="{C6F0F29D-DF76-4136-9E12-F0F711B6F911}"/>
    <cellStyle name="_Row7_Filiale_03 Staudi neueste Fassung_b  2" xfId="41997" xr:uid="{46BFCA40-3B6A-4D60-8360-84A3009DA0CF}"/>
    <cellStyle name="_Row7_Filiale_03 Staudi neueste Fassung_b  3" xfId="41998" xr:uid="{12805DE6-8B34-40FD-BD47-0EDDD42DBC9E}"/>
    <cellStyle name="_Row7_Filiale_03 Staudi neueste Fassung_b  4" xfId="41999" xr:uid="{E11B2B96-F72F-415F-B011-8BA0E6419D2C}"/>
    <cellStyle name="_Row7_Filiale_03 Staudi neueste Fassung_b  5" xfId="42000" xr:uid="{B4BF9ABD-A71A-46D9-AA6A-A497BD2DEC49}"/>
    <cellStyle name="_Row7_Filius 2005 IS vollständig 2005-07-01" xfId="42001" xr:uid="{896715F0-4AB4-4D72-8CEA-C6CC097C09CB}"/>
    <cellStyle name="_Row7_Filius 2005 Wertekopien 2005-06-14" xfId="42002" xr:uid="{A20ECC48-8325-4C2B-8E24-D6921FCC5F55}"/>
    <cellStyle name="_Row7_Filius_2005_-_FN_an_Susat_2005-05-27" xfId="42003" xr:uid="{19A14586-D646-4D29-9D1D-B9386A218AD7}"/>
    <cellStyle name="_Row7_Filius_2005_-_FN_an_Susat_2005-06-28" xfId="42004" xr:uid="{59DDC830-AD28-4BB6-B87B-056AF9BDAF89}"/>
    <cellStyle name="_Row7_FRN (Modell 2.9) bis 2008_Plan AR_Protokoll" xfId="42005" xr:uid="{C9B80985-4FBF-4B4B-805B-84134A837706}"/>
    <cellStyle name="_Row7_FRN (Modell 3.0_Basis KPMG) Plananpassungen" xfId="42006" xr:uid="{ABE7B01C-177C-4126-9AEB-995372E089EF}"/>
    <cellStyle name="_Row7_FRN (Modell 4.0_Basis KPMG_01-07) Plananpassungen" xfId="42007" xr:uid="{52D4E537-6B96-4806-A0F0-9996D89CB484}"/>
    <cellStyle name="_Row7_infor 2004 - Daten Susat 2004-04-21" xfId="42008" xr:uid="{66E9F864-9493-4EF2-9ADD-23ABCE0A384B}"/>
    <cellStyle name="_Row7_infor 2004 - Daten Susat UK 2004-04-23" xfId="42009" xr:uid="{3287BFB7-E4CB-43AD-8E36-C3A13076EBBD}"/>
    <cellStyle name="_Row7_Input für voraussichtliche weitere Änderungen" xfId="42010" xr:uid="{61894798-CD22-4A39-A877-A41E0CA9580D}"/>
    <cellStyle name="_Row7_Input für voraussichtliche weitere Änderungen 2" xfId="42011" xr:uid="{42B4BBEF-9F0C-419D-93ED-42EEF9286C1B}"/>
    <cellStyle name="_Row7_Input für voraussichtliche weitere Änderungen 3" xfId="42012" xr:uid="{54DACE15-066A-4230-80C3-E3D2D611F8A8}"/>
    <cellStyle name="_Row7_Input für voraussichtliche weitere Änderungen 4" xfId="42013" xr:uid="{2936A496-12F9-42E3-ADE1-8042CA3BBD57}"/>
    <cellStyle name="_Row7_Input für voraussichtliche weitere Änderungen 5" xfId="42014" xr:uid="{8FA89C68-51A6-454F-8F58-F5EC0C537EF0}"/>
    <cellStyle name="_Row7_Inter-Gilde 2003 Modell Gilde 2003-08-22" xfId="42015" xr:uid="{1C3ADC88-380D-45FE-817B-E1B1EE78D833}"/>
    <cellStyle name="_Row7_Inter-Gilde 2003 Modell Hasseröder 2003-08-18" xfId="42016" xr:uid="{A45AC6D9-3B91-4510-A747-88C2C1BCFD00}"/>
    <cellStyle name="_Row7_Konsolidierungsreport Budget" xfId="42017" xr:uid="{8F37FC30-6C2D-4F8F-B3A7-3D9A6BBBD9AD}"/>
    <cellStyle name="_Row7_Länderreporting" xfId="42018" xr:uid="{F221988C-182F-495F-86F1-FA509D122560}"/>
    <cellStyle name="_Row7_Länderreporting 2" xfId="42019" xr:uid="{FFB878BB-ABB1-4599-AEE7-D710961B89A2}"/>
    <cellStyle name="_Row7_Länderreporting 3" xfId="42020" xr:uid="{FB905FCF-9CCF-431D-9A4D-9E0C9BE37B9A}"/>
    <cellStyle name="_Row7_Länderreporting 4" xfId="42021" xr:uid="{999C71BB-A7B1-46F2-8341-322D94A8FC54}"/>
    <cellStyle name="_Row7_Länderreporting 5" xfId="42022" xr:uid="{4417564F-078C-4ED6-828E-55B20300F047}"/>
    <cellStyle name="_Row7_Mappe1" xfId="42023" xr:uid="{56DFF0E3-BD40-4CFC-B451-DC793063B558}"/>
    <cellStyle name="_Row7_MOB (Modell 1.0)" xfId="42024" xr:uid="{B491FBEB-31B5-44DC-A235-658F6171A560}"/>
    <cellStyle name="_Row7_MOB (Modell 2.0) bis 2008" xfId="42025" xr:uid="{4924360C-DF3C-42C1-AD4C-D2B30B4FAF9F}"/>
    <cellStyle name="_Row7_Modell_01" xfId="42026" xr:uid="{9CDAE7D1-CEBE-4EDE-BDE0-FDDDCF5B1BD9}"/>
    <cellStyle name="_Row7_Modell_2_Vollaussch" xfId="42027" xr:uid="{588CF4D8-4ABB-426E-A7D9-F62D053212CC}"/>
    <cellStyle name="_Row7_Nr3 ghs-impV3_sep_master" xfId="42028" xr:uid="{05D44CC5-8289-457A-B2EF-4E2CC3AD1172}"/>
    <cellStyle name="_Row7_Nr3 ghs-impV3_sep_master_neu" xfId="42029" xr:uid="{CA8E24FA-8859-4F40-A734-C4B3687D5FCF}"/>
    <cellStyle name="_Row7_Sachaufwand IST 2009 nach Gesellschaften" xfId="42030" xr:uid="{E4F3EBB2-3E5B-43C7-88C4-411DC7FE021E}"/>
    <cellStyle name="_Row7_Sachkosten 201006 aus Datenbank_20100803_Ggü." xfId="42031" xr:uid="{24591EC0-7700-4255-A403-F04B1B8CC94A}"/>
    <cellStyle name="_Row7_Sachkosten 201007 aus Datenbank_20100830_Ggü." xfId="42032" xr:uid="{B616F8AC-B631-4A1E-B2A6-75D914853452}"/>
    <cellStyle name="_Row7_Sachkosten 201009 aus Datenbank_20101027_Ggü." xfId="42033" xr:uid="{F59E33E9-D240-4ECF-8774-FDB5980A716E}"/>
    <cellStyle name="_Row7_Sachkosten Nov 2010 _Stand 20101223 final" xfId="42034" xr:uid="{5BC3477C-CFBF-46A2-A67D-B0FCEC7BBA9F}"/>
    <cellStyle name="_Row7_Sachkosten Nov 2010 _Stand 20101223 final 2" xfId="42035" xr:uid="{A3F2A6E5-F8A1-4098-B4EB-7E46375B610E}"/>
    <cellStyle name="_Row7_Sachkosten Nov 2010 _Stand 20101223 final 3" xfId="42036" xr:uid="{74423A14-430C-4EFD-B499-EBA3B53D5D45}"/>
    <cellStyle name="_Row7_Sachkosten Nov 2010 _Stand 20101223 final 4" xfId="42037" xr:uid="{DB27744D-91E0-46D6-A2CF-D90C31BE555E}"/>
    <cellStyle name="_Row7_Sachkosten Nov 2010 _Stand 20101223 final 5" xfId="42038" xr:uid="{F6482C3B-1AE6-4CDC-91DF-3BA4AD6766D4}"/>
    <cellStyle name="_Row7_Sachkosten Nov 2010 blanko" xfId="42039" xr:uid="{34FADBC2-B1C0-40C3-A746-1243EB95064A}"/>
    <cellStyle name="_Row7_Sachkosten Nov 2010 blanko 2" xfId="42040" xr:uid="{CC8363F0-E75C-4481-8D9C-2DB47C28C632}"/>
    <cellStyle name="_Row7_Sachkosten Nov 2010 blanko 3" xfId="42041" xr:uid="{E6DDB392-05BA-4EF0-AEB8-AF4E82D02D06}"/>
    <cellStyle name="_Row7_Sachkosten Nov 2010 blanko 4" xfId="42042" xr:uid="{371FF06D-50B1-45A9-BC20-BA1204F75B6E}"/>
    <cellStyle name="_Row7_Sachkosten Nov 2010 blanko 5" xfId="42043" xr:uid="{1211B5F2-5137-44E4-B77F-0EFA9F4E1C20}"/>
    <cellStyle name="_Row7_Sonderwert Einlagenrückgewähr Szenarien" xfId="42044" xr:uid="{4B82AA40-6ECE-42A6-97F2-26F4B74902AE}"/>
    <cellStyle name="_Row7_Structure_2004_05" xfId="42045" xr:uid="{8FF2378D-D66B-43B3-9DEA-F639F8840D8B}"/>
    <cellStyle name="_Row7_Structure_2004_05 2" xfId="42046" xr:uid="{4D0EC7B2-232F-430F-865D-897FA2A55B67}"/>
    <cellStyle name="_Row7_Structure_2004_05 3" xfId="42047" xr:uid="{166EC8A0-B326-4219-933B-35ECDF9327C0}"/>
    <cellStyle name="_Row7_Structure_2004_05 4" xfId="42048" xr:uid="{7DEB13BC-3CB7-401B-990A-4FE774CDFEBF}"/>
    <cellStyle name="_Row7_Structure_2004_05 5" xfId="42049" xr:uid="{40203DB3-92D6-43DE-844C-61CF5B57ABEA}"/>
    <cellStyle name="_Row7_Struktur 2005" xfId="42050" xr:uid="{9C3D478A-EF04-41E4-97AF-AF320711E476}"/>
    <cellStyle name="_Row7_Szenarien" xfId="42051" xr:uid="{47C840F2-D195-4E50-87DE-0C6429356C2D}"/>
    <cellStyle name="_Row7_Szenarien_01-07" xfId="42052" xr:uid="{89812778-71C4-401D-A26C-D83B794C673A}"/>
    <cellStyle name="_Row7_Unterlagen Susat" xfId="42053" xr:uid="{38C6E635-6B83-4106-936E-36F248341B67}"/>
    <cellStyle name="_Row7_Vis_Konzern_12_P" xfId="42055" xr:uid="{DF407252-BD51-49E4-A642-45F6FB896678}"/>
    <cellStyle name="_Row7_Vis_Konzern_12_P 2" xfId="42056" xr:uid="{32FAF7BC-FAAD-476B-B2DB-31F3D57C39F3}"/>
    <cellStyle name="_Row7_Vis_Konzern_12_P 3" xfId="42057" xr:uid="{0931ECF0-1E1E-4FEF-B56C-E47CDA986435}"/>
    <cellStyle name="_Row7_Vis_Konzern_12_P 4" xfId="42058" xr:uid="{1E3ECDD4-7844-4B13-A318-11795C43D991}"/>
    <cellStyle name="_Row7_Vis_Konzern_12_P 5" xfId="42059" xr:uid="{F2C865AD-B618-4388-B09B-628D0DDF2F4B}"/>
    <cellStyle name="_Row7_Vorbereitende_Tabellen_Planung200811" xfId="42060" xr:uid="{44C25DAB-74F5-4522-A531-81F8B9997FDC}"/>
    <cellStyle name="_Row7_Wertkopien Susat 2005-06-08" xfId="42054" xr:uid="{0E0009E4-DAC1-4B12-968C-6E058E55CC01}"/>
    <cellStyle name="_Sachkosten 201006 aus Datenbank_20100803_Ggü." xfId="42061" xr:uid="{5DC90AD6-2DD5-43A9-99B2-86A5E6459D70}"/>
    <cellStyle name="_Sachkosten 201007 aus Datenbank_20100830_Ggü." xfId="42062" xr:uid="{BD23893B-068F-47AE-8DDB-3838F2B55DBA}"/>
    <cellStyle name="_Sachkosten 201009 aus Datenbank_20101027_Ggü." xfId="42063" xr:uid="{38C0557F-4A62-4FA4-B34B-468CB2F17AC4}"/>
    <cellStyle name="_Sachkosten Nov 2010 _Stand 20101223 final" xfId="42064" xr:uid="{9FA635A1-609B-4051-BC95-79C99F43844C}"/>
    <cellStyle name="_Sachkosten Nov 2010 blanko" xfId="42065" xr:uid="{0C14100D-897F-4AFC-9A50-69E6690CDDC8}"/>
    <cellStyle name="_SubHeading" xfId="42066" xr:uid="{A4A8CA97-5A0A-423D-AFFD-6F15172A8266}"/>
    <cellStyle name="_SubHeading_prestemp" xfId="42067" xr:uid="{ABD1D551-42C0-4BF7-B667-0933399ABE74}"/>
    <cellStyle name="_Table" xfId="42068" xr:uid="{F1044643-BAFA-494F-BDCA-E00149FA29C4}"/>
    <cellStyle name="_Table_Book1" xfId="42069" xr:uid="{2EE885B8-97A9-4F7F-8405-545939250D54}"/>
    <cellStyle name="_Table_Financing alternatives key credit" xfId="42070" xr:uid="{360EA614-869E-4945-BC50-B4ECC37622EB}"/>
    <cellStyle name="_Table_Project Wincor LBO Model 2a" xfId="42071" xr:uid="{61073F6F-7F06-41BC-A291-518A3307EBF1}"/>
    <cellStyle name="_Table_Project Wincor LBO Model 2a 2" xfId="42072" xr:uid="{C81A76F5-DB54-46A0-A5B1-1B7804C1B4BE}"/>
    <cellStyle name="_Table_Project Wincor LBO Model 2a 3" xfId="42073" xr:uid="{473519BA-DBF2-4B8B-B23F-884A6B9E66A6}"/>
    <cellStyle name="_Table_Project Wincor LBO Model 2a 4" xfId="42074" xr:uid="{ABBE2714-EEDF-421B-A3B3-2EA3770BC324}"/>
    <cellStyle name="_Table_Project Wincor LBO Model 2b" xfId="42075" xr:uid="{782CFB00-17D4-416A-9299-B194B2A7047A}"/>
    <cellStyle name="_Table_Project Wincor LBO Model 2b 2" xfId="42076" xr:uid="{B5C3900C-A8E0-4713-8BD3-558B0E9496BE}"/>
    <cellStyle name="_Table_Project Wincor LBO Model 2b 3" xfId="42077" xr:uid="{B421025C-84DC-4C08-8263-817F56BC04C1}"/>
    <cellStyle name="_Table_Project Wincor LBO Model 2b 4" xfId="42078" xr:uid="{9EE6D728-756B-49A3-87B3-2D1A039FE6C5}"/>
    <cellStyle name="_Table_Working Capital Swings" xfId="42079" xr:uid="{EFEBF30F-0045-4D04-97FB-B93C15170A6D}"/>
    <cellStyle name="_TableHead" xfId="42080" xr:uid="{C1AE48D7-938D-4769-A2D0-6539462984C4}"/>
    <cellStyle name="_TableHead_Cognos" xfId="42081" xr:uid="{C982C536-0C71-411B-88E8-8A97C2D45B55}"/>
    <cellStyle name="_TableRowHead" xfId="42082" xr:uid="{092338B8-D7DA-44AB-9FE1-13EB9F574BF7}"/>
    <cellStyle name="_TableSuperHead" xfId="42083" xr:uid="{C9B15746-057F-4F65-A8AA-78AD48FAC5C9}"/>
    <cellStyle name="_TableSuperHead_Book1" xfId="42084" xr:uid="{27851595-3692-4953-BA2E-4CEFCC7AAF67}"/>
    <cellStyle name="_TableSuperHead_Financing alternatives key credit" xfId="42085" xr:uid="{15674D0A-B960-4AD1-9A21-6B09E9E925F8}"/>
    <cellStyle name="_TableSuperHead_Project Wincor LBO Model 2a" xfId="42086" xr:uid="{7DF51BEC-D462-4EB4-8ACC-D766F11C8B20}"/>
    <cellStyle name="_TableSuperHead_Project Wincor LBO Model 2b" xfId="42087" xr:uid="{AE574BC4-7E46-4F88-AB93-71E55EB92D77}"/>
    <cellStyle name="_TableSuperHead_Working Capital Swings" xfId="42088" xr:uid="{221664A5-B6A9-4E1A-A896-C0C9A5FB3D62}"/>
    <cellStyle name="”ќђќ‘ћ‚›‰" xfId="42089" xr:uid="{745FBFB1-1CCB-4E96-AFFB-D9BCD4349BA7}"/>
    <cellStyle name="”љ‘ђћ‚ђќќ›‰" xfId="42090" xr:uid="{9DDE130E-D236-4CA2-8B0E-C0DECA7F908F}"/>
    <cellStyle name="„…ќ…†ќ›‰" xfId="42091" xr:uid="{9A8FE45C-EE4C-42E0-998A-35B422BE80FD}"/>
    <cellStyle name="„ђ’ђ" xfId="42092" xr:uid="{9F564C09-BDCA-4A92-A76E-F66ABC73E453}"/>
    <cellStyle name="£ BP" xfId="42093" xr:uid="{F906439C-6C31-49B8-BFC0-77900DE499D8}"/>
    <cellStyle name="£ BP 2" xfId="42094" xr:uid="{23B48EA8-F9B9-4090-B26A-0A16F105400A}"/>
    <cellStyle name="¥ JY" xfId="42095" xr:uid="{81A68EDA-7DA0-4D0F-81B3-BB6EB3DBD148}"/>
    <cellStyle name="¥ JY 2" xfId="42096" xr:uid="{5E62F6A0-E75F-4B86-9206-F395B138720E}"/>
    <cellStyle name="=C:\WINNT35\SYSTEM32\COMMAND.COM" xfId="42097" xr:uid="{916B6738-4594-4A47-8F76-4B76C2AFCF68}"/>
    <cellStyle name="°_x000c_" xfId="42098" xr:uid="{25D7B95A-C5B6-463B-B0B9-C7DEB05CE6C3}"/>
    <cellStyle name="‡ђѓћ‹ћ‚ћљ1" xfId="42099" xr:uid="{36D7DAC0-F252-4CB5-897F-52DB320B4EE8}"/>
    <cellStyle name="‡ђѓћ‹ћ‚ћљ2" xfId="42100" xr:uid="{1B01DEDB-F89C-4A04-8B09-D4138FAF0DAE}"/>
    <cellStyle name="’ћѓћ‚›‰" xfId="42101" xr:uid="{1A5183BF-05C7-4DDF-ACE1-A395F749E6AD}"/>
    <cellStyle name="’ћѓћ‚›‰ 2" xfId="42102" xr:uid="{4696AA68-55E7-48F6-B500-C488A5BC8AC6}"/>
    <cellStyle name="" xfId="42103" xr:uid="{674326FD-61D4-4204-95B4-9A52B308B646}"/>
    <cellStyle name="" xfId="42104" xr:uid="{B351A576-AA01-432F-AB1C-495D40A595E7}"/>
    <cellStyle name=" 2" xfId="42105" xr:uid="{E13CCF60-2DD3-4ECC-8034-3D3AB6E721B3}"/>
    <cellStyle name="" xfId="42106" xr:uid="{87AA6F8A-1D32-4F91-90D3-8076C67B6142}"/>
    <cellStyle name="" xfId="42107" xr:uid="{08324E05-1BC5-49D2-AA01-58ACA858D0C2}"/>
    <cellStyle name="" xfId="42108" xr:uid="{DA8836D4-E2D9-414C-A70D-25D42922D599}"/>
    <cellStyle name="1" xfId="42109" xr:uid="{BB282C9D-A14C-4FFC-B4B4-5F4C88534B03}"/>
    <cellStyle name="2" xfId="42110" xr:uid="{1688518E-5D7D-4358-B060-CA9DAA6308B5}"/>
    <cellStyle name="0" xfId="42111" xr:uid="{9CE9BF4B-18DB-49E3-9BD5-B91E7754C605}"/>
    <cellStyle name="0.0" xfId="42112" xr:uid="{BABC7572-1290-4FE0-883D-0FF74613F0F7}"/>
    <cellStyle name="0.0 2" xfId="42113" xr:uid="{A5663F6D-E2D8-41E3-865E-4249650DD542}"/>
    <cellStyle name="0.00" xfId="42114" xr:uid="{FBAA928A-8D80-4395-967A-187141107CAF}"/>
    <cellStyle name="0.00 2" xfId="42115" xr:uid="{BBD0534B-AD24-4322-AD39-61E025118387}"/>
    <cellStyle name="0.0x" xfId="42116" xr:uid="{F80D788D-56C7-4F16-9F3E-951D35BF5E9E}"/>
    <cellStyle name="0.0x 2" xfId="42117" xr:uid="{9945F750-09D0-40F7-A89A-68E5AA21E6C1}"/>
    <cellStyle name="0.0x 3" xfId="42118" xr:uid="{B666C431-6D94-4B71-9396-CC9C0219023F}"/>
    <cellStyle name="0.0x 4" xfId="42119" xr:uid="{83ED00EF-4E14-47E5-BE61-861DA476410D}"/>
    <cellStyle name="0_06 03 08 GuV nach UKV Logi - K" xfId="42120" xr:uid="{E58B434F-4115-430D-B822-77D49593B92B}"/>
    <cellStyle name="0_06 03 08 GuV nach UKV Logi - K 2" xfId="42121" xr:uid="{9CF85233-6036-421F-BBCD-EA2C530A4F41}"/>
    <cellStyle name="0_Big graph" xfId="42122" xr:uid="{D1E57068-8B18-4528-AD29-64FF3C30E432}"/>
    <cellStyle name="0_Big graph 2" xfId="42123" xr:uid="{A05DCBC9-A0F9-45E4-B40E-8C443E03DC77}"/>
    <cellStyle name="0_Big graph_Page 1f" xfId="42124" xr:uid="{65A3CDA8-971B-4B5B-AE22-A0F6C42C8DEA}"/>
    <cellStyle name="0_Big graph_Page 1f 2" xfId="42125" xr:uid="{7379693D-58CD-4E0D-B360-13E82EA0595C}"/>
    <cellStyle name="0_BP2" xfId="42126" xr:uid="{94D6A988-9F6A-4422-8B42-F95995AB4A61}"/>
    <cellStyle name="0_Page 1f" xfId="42127" xr:uid="{28749847-2A50-4302-823B-1B69734B4EED}"/>
    <cellStyle name="0_Page 1f 2" xfId="42128" xr:uid="{87955DD4-992D-48DB-AF85-9205A53B627D}"/>
    <cellStyle name="0_Sub B" xfId="42129" xr:uid="{E027A9A6-429D-45F4-8207-C1CA9C3FD83E}"/>
    <cellStyle name="0_Sub B 2" xfId="42130" xr:uid="{E1F06100-E4BE-4CB1-AEA2-943EF0E3FD51}"/>
    <cellStyle name="0_Sub B_1" xfId="42131" xr:uid="{564E8AFD-19A4-420C-80D6-511AD9B540BA}"/>
    <cellStyle name="0_Sub B_1 2" xfId="42132" xr:uid="{F36EE353-1463-41DC-8650-B01E21936D38}"/>
    <cellStyle name="0_Sub B_1_Page 1f" xfId="42133" xr:uid="{15FA0A44-18B7-42BB-BDB5-A1EEBF5E556D}"/>
    <cellStyle name="0_Sub B_1_Page 1f 2" xfId="42134" xr:uid="{8E1C8B7E-4419-49BC-A747-A48181DDB64B}"/>
    <cellStyle name="0_Sub B_Page 1f" xfId="42135" xr:uid="{969A791A-4B58-4D11-A905-7F37B3293112}"/>
    <cellStyle name="0_Sub B_Page 1f 2" xfId="42136" xr:uid="{78F5C2A3-AA46-4A63-89F0-8ECD273AE9D1}"/>
    <cellStyle name="0=&quot;-&quot;" xfId="42137" xr:uid="{8E322CF3-B028-4D00-B9B3-5CB8422FC8F2}"/>
    <cellStyle name="01-ModuleTitle" xfId="42138" xr:uid="{0C1CBE5C-352D-4935-BBAD-1F561C4FCE33}"/>
    <cellStyle name="01-SubTitle" xfId="42139" xr:uid="{E0AB58C6-3EE1-4D75-88AA-29245ABEAB8E}"/>
    <cellStyle name="03-ASectionTitle" xfId="42140" xr:uid="{3A119EFE-56DF-48E9-83A4-64E479FFFE75}"/>
    <cellStyle name="03-ASectionTitle 2" xfId="42141" xr:uid="{FD5A06C8-5337-4EB4-B98B-B01B3B1148A1}"/>
    <cellStyle name="03-ASectionTitle_Cognos" xfId="42142" xr:uid="{DAF0A7C2-579A-47A8-9817-37EA6872F98C}"/>
    <cellStyle name="04-ASectionSub" xfId="42143" xr:uid="{8EE486BC-86C4-4C57-94BF-74D19DC10C1B}"/>
    <cellStyle name="04-ASectionSub 2" xfId="42144" xr:uid="{2BB1604C-0CE9-4FAA-8BB5-DB65AF719B31}"/>
    <cellStyle name="05-Link" xfId="42145" xr:uid="{70CFA4C3-F1D8-4E2E-967C-37AEFA905A05}"/>
    <cellStyle name="06-Link%" xfId="42146" xr:uid="{A5002F84-8A83-4108-82D2-9E9C0AB7AE66}"/>
    <cellStyle name="07-Link[2]" xfId="42147" xr:uid="{FB93C71B-2749-42EE-82F2-0A190FC48D94}"/>
    <cellStyle name="08-Link[3]" xfId="42148" xr:uid="{09ABBCF5-3B95-43F2-9D09-481E96BF7D4C}"/>
    <cellStyle name="09-Input" xfId="42149" xr:uid="{CAA0C94A-3846-40B7-971E-185D2119FBEB}"/>
    <cellStyle name="10-Input%" xfId="42150" xr:uid="{903FB905-C328-40DF-BDA9-764A50F80631}"/>
    <cellStyle name="11-Input[2]" xfId="42151" xr:uid="{7EF4F0C7-AE7C-4806-8B7A-8BF6C6C978FE}"/>
    <cellStyle name="11-Input[3]" xfId="42152" xr:uid="{6FE4AF8B-BA5A-4D95-8A46-AD1D4443AB90}"/>
    <cellStyle name="12-SectionTitle" xfId="42153" xr:uid="{EC93F7FC-C0F1-4438-8D15-0B75C3E42D96}"/>
    <cellStyle name="13-SectionSub" xfId="42154" xr:uid="{94067063-D607-4946-A8D0-CA40BF87618C}"/>
    <cellStyle name="14-SubSum" xfId="42155" xr:uid="{A2D58A92-F27D-4AA3-A642-83BF6E1605A2}"/>
    <cellStyle name="18" xfId="42156" xr:uid="{741F4859-83EF-4FA0-8DCC-8D2DB5ED588A}"/>
    <cellStyle name="18 2" xfId="42157" xr:uid="{B546D1A3-133F-445B-ADB5-D395B42746A4}"/>
    <cellStyle name="18 3" xfId="42158" xr:uid="{2C8CA220-9BE3-4CDB-8069-DA4A695564E0}"/>
    <cellStyle name="20 % - Aksentti1" xfId="42159" xr:uid="{BAE645A3-35EA-4FEE-B57E-6F03CF658CA8}"/>
    <cellStyle name="20 % - Aksentti2" xfId="42160" xr:uid="{576082FC-CAFE-40BC-AC35-6C19B457A45E}"/>
    <cellStyle name="20 % - Aksentti3" xfId="42161" xr:uid="{F8EA4F3A-579B-40CA-A62F-C0ACD640CD18}"/>
    <cellStyle name="20 % - Aksentti4" xfId="42162" xr:uid="{74E2E6F0-9774-49BB-B5AF-FBD102478FCA}"/>
    <cellStyle name="20 % - Aksentti5" xfId="42163" xr:uid="{B92108DC-18C9-4B88-9E41-BFE79D7A94D3}"/>
    <cellStyle name="20 % - Aksentti6" xfId="42164" xr:uid="{E75B8DF6-3F27-4E86-95A0-B039D1807D76}"/>
    <cellStyle name="20 % - Akzent1" xfId="2969" xr:uid="{9B64518E-832E-46C7-8FDD-C6BE5A974799}"/>
    <cellStyle name="20 % - Akzent1 2" xfId="2970" xr:uid="{2436E96B-8E68-47B0-A3F3-9828FCCDFFEA}"/>
    <cellStyle name="20 % - Akzent1 2 2" xfId="2971" xr:uid="{C97BBF93-99B4-4FD4-9E49-89247B13DF64}"/>
    <cellStyle name="20 % - Akzent1 2 3" xfId="47694" xr:uid="{BC0D1E2C-809C-49D0-BA0B-27ABC9DD9662}"/>
    <cellStyle name="20 % - Akzent1 2_3. Loans" xfId="2972" xr:uid="{C63A7AA6-37C4-42E2-B662-0240A7A4000F}"/>
    <cellStyle name="20 % - Akzent1 3" xfId="2973" xr:uid="{6054841D-195C-41D3-BC99-19B962870B56}"/>
    <cellStyle name="20 % - Akzent1 4" xfId="42165" xr:uid="{3BF8E834-744A-49F1-8AE2-5D6DAC10C382}"/>
    <cellStyle name="20 % - Akzent1_3. Loans" xfId="2974" xr:uid="{ACE43581-05E2-4A2F-8AE7-252119701004}"/>
    <cellStyle name="20 % - Akzent2" xfId="2975" xr:uid="{86FB1EC7-E13E-4D46-A95E-ED4EA69FBDA3}"/>
    <cellStyle name="20 % - Akzent2 2" xfId="2976" xr:uid="{1F801247-3482-4DD1-9EBA-9B278076CD27}"/>
    <cellStyle name="20 % - Akzent2 2 2" xfId="2977" xr:uid="{973D4C0D-D4E3-4C12-8A23-FB52F44EB59E}"/>
    <cellStyle name="20 % - Akzent2 2 3" xfId="47695" xr:uid="{8C09760E-DA4C-4D45-BCF0-34B44CF03B58}"/>
    <cellStyle name="20 % - Akzent2 2_3. Loans" xfId="2978" xr:uid="{DA1F11F1-A01C-4C1B-BF8B-5D348486674F}"/>
    <cellStyle name="20 % - Akzent2 3" xfId="2979" xr:uid="{81608E94-6EF9-465D-AC1A-C67AB449EE53}"/>
    <cellStyle name="20 % - Akzent2 4" xfId="42166" xr:uid="{69DEFF36-3948-4B21-9DAB-982BE046382B}"/>
    <cellStyle name="20 % - Akzent2_3. Loans" xfId="2980" xr:uid="{5FB64712-4254-4F11-B482-02A587BE56F5}"/>
    <cellStyle name="20 % - Akzent3" xfId="2981" xr:uid="{5C595F20-9E6D-4DF1-9C93-619BAA912AD6}"/>
    <cellStyle name="20 % - Akzent3 2" xfId="2982" xr:uid="{DFBA1D58-77FC-4D5B-8A6E-5C73E6B98834}"/>
    <cellStyle name="20 % - Akzent3 2 2" xfId="2983" xr:uid="{1B85C486-90A6-4FA7-9C2D-59C58D5CDBC0}"/>
    <cellStyle name="20 % - Akzent3 2 3" xfId="47696" xr:uid="{D2395EFE-1F02-4519-8058-6AD85AE3E5E5}"/>
    <cellStyle name="20 % - Akzent3 2_3. Loans" xfId="2984" xr:uid="{7B747D34-6EC3-440A-B168-023B062B682E}"/>
    <cellStyle name="20 % - Akzent3 3" xfId="2985" xr:uid="{425D4998-8333-4F9C-A1E9-87D64A0FD1B4}"/>
    <cellStyle name="20 % - Akzent3 4" xfId="42167" xr:uid="{8B5DC97B-166D-419D-8E56-1FAAB0ABF223}"/>
    <cellStyle name="20 % - Akzent3_3. Loans" xfId="2986" xr:uid="{89DFD8E4-80D2-48DB-B9AE-A67054E5CB25}"/>
    <cellStyle name="20 % - Akzent4" xfId="2987" xr:uid="{A918733E-BA40-4639-85B1-F0852F5745E2}"/>
    <cellStyle name="20 % - Akzent4 2" xfId="2988" xr:uid="{A9D5D40E-513E-4A9F-AB28-D72C62BE593B}"/>
    <cellStyle name="20 % - Akzent4 2 2" xfId="2989" xr:uid="{F2432891-0B96-4215-8D4F-C85B08B0E015}"/>
    <cellStyle name="20 % - Akzent4 2 3" xfId="47697" xr:uid="{3FBD416B-D42B-4A17-9786-C5C2B2B9844B}"/>
    <cellStyle name="20 % - Akzent4 2_3. Loans" xfId="2990" xr:uid="{4732ACC8-D13E-41C1-B0E7-6ED1EEAA3333}"/>
    <cellStyle name="20 % - Akzent4 3" xfId="2991" xr:uid="{9B1C7449-E797-4289-AF16-3B548006FD22}"/>
    <cellStyle name="20 % - Akzent4 4" xfId="42168" xr:uid="{0677BAD1-C744-4C3F-8DA5-CB219DC0C0D4}"/>
    <cellStyle name="20 % - Akzent4_3. Loans" xfId="2992" xr:uid="{B734E181-C72C-4922-A604-E58F26F9E097}"/>
    <cellStyle name="20 % - Akzent5" xfId="2993" xr:uid="{FE343E43-43AB-4BA0-88BA-F7BD7E5FE332}"/>
    <cellStyle name="20 % - Akzent5 2" xfId="2994" xr:uid="{90EBAF3E-60C6-4895-8A30-4AC25A157249}"/>
    <cellStyle name="20 % - Akzent5 2 2" xfId="2995" xr:uid="{733C1D1C-F395-4395-B995-30CCC7FFE259}"/>
    <cellStyle name="20 % - Akzent5 2 3" xfId="47698" xr:uid="{084F01DE-83A1-48E4-8049-DB32D7FA7952}"/>
    <cellStyle name="20 % - Akzent5 2_3. Loans" xfId="2996" xr:uid="{04A4CB96-1CB6-49DC-BEBE-B0FB895C02DA}"/>
    <cellStyle name="20 % - Akzent5 3" xfId="2997" xr:uid="{8E836EFF-0020-4B4C-BFB0-B946DD8D09D1}"/>
    <cellStyle name="20 % - Akzent5 4" xfId="42169" xr:uid="{18806D3C-0B43-404F-9655-504ADCC0F70D}"/>
    <cellStyle name="20 % - Akzent5_3. Loans" xfId="2998" xr:uid="{54D72945-DA0B-411A-89C9-36D878A7B0F2}"/>
    <cellStyle name="20 % - Akzent6" xfId="2999" xr:uid="{76FE3352-4B62-4D36-9509-CC6C071E43FD}"/>
    <cellStyle name="20 % - Akzent6 2" xfId="3000" xr:uid="{268C6FF6-5516-4FB3-893E-874DD1D590E5}"/>
    <cellStyle name="20 % - Akzent6 2 2" xfId="3001" xr:uid="{ED415503-BE05-487B-A6F9-8486A9F80B50}"/>
    <cellStyle name="20 % - Akzent6 2 3" xfId="47699" xr:uid="{45D8E689-552C-494D-B46D-8FD747E67464}"/>
    <cellStyle name="20 % - Akzent6 2_3. Loans" xfId="3002" xr:uid="{C9845FED-5059-4704-9279-7D189E06F97D}"/>
    <cellStyle name="20 % - Akzent6 3" xfId="3003" xr:uid="{581B871C-6AAE-46A1-949C-7F2E3A688935}"/>
    <cellStyle name="20 % - Akzent6 4" xfId="42170" xr:uid="{36DBD208-8836-4D0A-ACAA-2CDA2842213A}"/>
    <cellStyle name="20 % - Akzent6_3. Loans" xfId="3004" xr:uid="{3E071619-F354-467B-8933-69BAC4323012}"/>
    <cellStyle name="20 % - Accent1 2" xfId="47934" xr:uid="{93BD9CE5-CB68-4C0C-88E5-84844C217161}"/>
    <cellStyle name="20 % - Accent1 2 2" xfId="47935" xr:uid="{893EDE64-EE0A-43EE-A5A7-3422D4D4251D}"/>
    <cellStyle name="20 % - Accent1 3" xfId="47936" xr:uid="{98125676-07BE-47FC-9878-812FEF1035A8}"/>
    <cellStyle name="20 % - Accent1 3 2" xfId="47937" xr:uid="{C0700A80-3B4A-45CE-9C21-2B7E629790B8}"/>
    <cellStyle name="20 % - Accent1 4" xfId="47938" xr:uid="{24C1C21C-5465-4104-81D7-2CCC04B4CADB}"/>
    <cellStyle name="20 % - Accent1 5" xfId="47939" xr:uid="{92142DFF-25C2-42D9-AEED-D7DBF9F501E4}"/>
    <cellStyle name="20 % - Accent2 2" xfId="47940" xr:uid="{6D671F5F-1D83-4677-959C-A76FC0A3986D}"/>
    <cellStyle name="20 % - Accent2 2 2" xfId="47941" xr:uid="{F18996B9-B169-46DF-83B8-74FF2053F130}"/>
    <cellStyle name="20 % - Accent2 3" xfId="47942" xr:uid="{5CD9337D-740B-405C-9EB7-E59B8242C14C}"/>
    <cellStyle name="20 % - Accent2 3 2" xfId="47943" xr:uid="{4DDB4104-6BD8-4CA6-A987-47332575D0A3}"/>
    <cellStyle name="20 % - Accent2 4" xfId="47944" xr:uid="{536ADFDC-CB9C-4C3C-A435-33E6FBC88AE5}"/>
    <cellStyle name="20 % - Accent2 5" xfId="47945" xr:uid="{D874B07C-0105-4AF8-A763-B293030B7EC5}"/>
    <cellStyle name="20 % - Accent3 2" xfId="47946" xr:uid="{196378D4-6C47-4486-BF32-E925C95BD436}"/>
    <cellStyle name="20 % - Accent3 2 2" xfId="47947" xr:uid="{89256375-D91C-41FD-9DB9-896B48934C0A}"/>
    <cellStyle name="20 % - Accent3 3" xfId="47948" xr:uid="{48416B74-987E-4AF0-BB8E-7422ED3114AF}"/>
    <cellStyle name="20 % - Accent3 3 2" xfId="47949" xr:uid="{BB444113-426B-472F-A46B-852C930BF16F}"/>
    <cellStyle name="20 % - Accent3 4" xfId="47950" xr:uid="{67CBAFE0-50AD-451A-8B4D-435A27EDE969}"/>
    <cellStyle name="20 % - Accent3 5" xfId="47951" xr:uid="{079FB341-66B7-4695-A7D9-08F12D356C33}"/>
    <cellStyle name="20 % - Accent4 2" xfId="47952" xr:uid="{F95E7BF2-1552-4A89-82B4-C202BB36659B}"/>
    <cellStyle name="20 % - Accent4 2 2" xfId="47953" xr:uid="{454820C0-E152-4350-937A-17635DD17063}"/>
    <cellStyle name="20 % - Accent4 3" xfId="47954" xr:uid="{5B286E9E-30B9-4E05-B784-02FDBE6497CB}"/>
    <cellStyle name="20 % - Accent4 3 2" xfId="47955" xr:uid="{03EBBAA3-818C-4DD8-9CDC-759F9FE7E8DE}"/>
    <cellStyle name="20 % - Accent4 4" xfId="47956" xr:uid="{F9B8F96D-169D-49C6-8C2C-4AEF78684594}"/>
    <cellStyle name="20 % - Accent4 5" xfId="47957" xr:uid="{CC2AC960-5229-4AAD-A04C-106439C236A9}"/>
    <cellStyle name="20 % - Accent5 2" xfId="47958" xr:uid="{C280D601-B0FD-4027-A94F-2F927C6E6D00}"/>
    <cellStyle name="20 % - Accent5 2 2" xfId="47959" xr:uid="{DE9EC7C2-A82D-4F53-BEEF-BC3D256DCE50}"/>
    <cellStyle name="20 % - Accent5 3" xfId="47960" xr:uid="{521013EE-DC1E-4E1A-BB27-9E8E44889562}"/>
    <cellStyle name="20 % - Accent5 3 2" xfId="47961" xr:uid="{A5872FD6-F043-4BF6-BE50-C4EAF0C8C8C2}"/>
    <cellStyle name="20 % - Accent5 4" xfId="47962" xr:uid="{BC77383D-07A4-4F56-BEE2-8688E1D7E6F5}"/>
    <cellStyle name="20 % - Accent5 5" xfId="47963" xr:uid="{E16B1F53-0195-4678-9227-7127E39E48D9}"/>
    <cellStyle name="20 % - Accent6 2" xfId="47964" xr:uid="{E64E1169-8480-462F-8309-929A202ABADE}"/>
    <cellStyle name="20 % - Accent6 2 2" xfId="47965" xr:uid="{98DDE08E-33FD-499F-96D7-3FB101427009}"/>
    <cellStyle name="20 % - Accent6 3" xfId="47966" xr:uid="{87838AB1-D297-4A58-BA98-ACAE3EB29B4C}"/>
    <cellStyle name="20 % - Accent6 3 2" xfId="47967" xr:uid="{2250BA9F-C963-41B2-B6B2-767B863ADEB8}"/>
    <cellStyle name="20 % - Accent6 4" xfId="47968" xr:uid="{8FE48AE3-6518-473E-A482-1BF7A9A5C79A}"/>
    <cellStyle name="20 % - Accent6 5" xfId="47969" xr:uid="{4FAB197B-5AF0-42CD-A211-4986C0AF7A19}"/>
    <cellStyle name="20% - Accent1" xfId="18" builtinId="30" customBuiltin="1"/>
    <cellStyle name="20% - Accent1 10" xfId="39608" xr:uid="{BEF10FB7-0994-4A2C-A958-32E6E4F82896}"/>
    <cellStyle name="20% - Accent1 10 2" xfId="47700" xr:uid="{F25580E9-A0AF-4298-B23E-34922D6C774E}"/>
    <cellStyle name="20% - Accent1 10_Apart tables" xfId="52489" xr:uid="{BAD6AE6C-4774-43A4-B1EF-77E4C6D353A9}"/>
    <cellStyle name="20% - Accent1 11" xfId="50356" xr:uid="{BCB9370C-8A10-4815-9C6D-319975B0BBD3}"/>
    <cellStyle name="20% - Accent1 11 2" xfId="50357" xr:uid="{F76CE1D3-BCDC-4FA9-810A-AEC7BED633EB}"/>
    <cellStyle name="20% - Accent1 12" xfId="50358" xr:uid="{AB80B5E6-4695-42AE-9E57-3E78F724D4B2}"/>
    <cellStyle name="20% - Accent1 12 2" xfId="50359" xr:uid="{8A25E8D7-A7BE-42D0-96E4-DC3FB98BBBC0}"/>
    <cellStyle name="20% - Accent1 13" xfId="50360" xr:uid="{4DC07F90-A7C9-49BF-BEDF-F08E7C3B756F}"/>
    <cellStyle name="20% - Accent1 13 2" xfId="50361" xr:uid="{59BF601B-B76B-45A2-B99A-8778DB45E98A}"/>
    <cellStyle name="20% - Accent1 14" xfId="50362" xr:uid="{A3CE3193-5AFC-467D-B824-2FA72D59B2D9}"/>
    <cellStyle name="20% - Accent1 14 2" xfId="50363" xr:uid="{3F15E39A-25B8-43D3-98FC-684A280629D8}"/>
    <cellStyle name="20% - Accent1 15" xfId="50364" xr:uid="{65DCEE89-287A-4619-BDCB-6AC4616647F6}"/>
    <cellStyle name="20% - Accent1 15 2" xfId="50365" xr:uid="{8FDCAFCB-89F1-409E-9623-D55BBBC1E4D0}"/>
    <cellStyle name="20% - Accent1 16" xfId="50366" xr:uid="{5950A055-8547-4610-B695-29AFAAB59ABB}"/>
    <cellStyle name="20% - Accent1 16 2" xfId="50367" xr:uid="{4F1526E3-FEAE-4B04-B3C3-CDD00A5F8D1B}"/>
    <cellStyle name="20% - Accent1 17" xfId="50368" xr:uid="{7DAC30CE-A120-49EE-BD8A-8B8CBFD85B10}"/>
    <cellStyle name="20% - Accent1 17 2" xfId="50369" xr:uid="{90D44D9A-ADF5-4685-9619-CCCB250E73AD}"/>
    <cellStyle name="20% - Accent1 18" xfId="50370" xr:uid="{2B53BC64-FA6B-4DE5-847C-1B9925567C03}"/>
    <cellStyle name="20% - Accent1 18 2" xfId="50371" xr:uid="{CAA93D23-F930-4DC4-99E2-1A6FE210EC87}"/>
    <cellStyle name="20% - Accent1 19" xfId="50372" xr:uid="{77604504-5AE0-473A-A318-4743E2B361D2}"/>
    <cellStyle name="20% - Accent1 19 2" xfId="50373" xr:uid="{CA6BDC77-BFAF-4D35-B8B3-851266ED863B}"/>
    <cellStyle name="20% - Accent1 2" xfId="42" xr:uid="{5F3C31FF-1BBD-47F3-830E-60851262FDA4}"/>
    <cellStyle name="20% - Accent1 2 10" xfId="3005" xr:uid="{36130F2F-6C0A-4CD2-88BC-390702596317}"/>
    <cellStyle name="20% - Accent1 2 11" xfId="36517" xr:uid="{A9D8B1D4-29BD-4ED8-997F-04C571C2D987}"/>
    <cellStyle name="20% - Accent1 2 12" xfId="42171" xr:uid="{7F209C5E-D661-43AA-BB6E-7083591C7821}"/>
    <cellStyle name="20% - Accent1 2 2" xfId="286" xr:uid="{829363BC-FD14-4415-B2F2-D476A4B90935}"/>
    <cellStyle name="20% - Accent1 2 2 2" xfId="31530" xr:uid="{D2C2EE4E-9103-4E9E-A935-A658B0947E2A}"/>
    <cellStyle name="20% - Accent1 2 2 2 2" xfId="50374" xr:uid="{2C1DE573-D989-436B-A4E9-9E324FBC7029}"/>
    <cellStyle name="20% - Accent1 2 2 2 3" xfId="50375" xr:uid="{FDC8A8CB-330E-4ABD-930E-FAAEA93F1023}"/>
    <cellStyle name="20% - Accent1 2 2 3" xfId="50376" xr:uid="{9F752B6D-51B3-4FC3-9598-F85A89567628}"/>
    <cellStyle name="20% - Accent1 2 2 4" xfId="50377" xr:uid="{822696A0-8DA5-4201-86F1-DF090FF7E133}"/>
    <cellStyle name="20% - Accent1 2 2 5" xfId="50378" xr:uid="{7A8A24C0-D8F6-4BA3-8ECC-BB1D0516CE5A}"/>
    <cellStyle name="20% - Accent1 2 3" xfId="287" xr:uid="{4D7D370E-5E46-40AE-B149-43773FAF25C2}"/>
    <cellStyle name="20% - Accent1 2 3 2" xfId="50379" xr:uid="{0D50374D-C615-4FE5-8377-A6D748479504}"/>
    <cellStyle name="20% - Accent1 2 3 3" xfId="50380" xr:uid="{31006A47-3C44-46A5-93BA-2B68E3EC08D2}"/>
    <cellStyle name="20% - Accent1 2 4" xfId="288" xr:uid="{BA41031C-C757-430C-8122-23A092C8518F}"/>
    <cellStyle name="20% - Accent1 2 4 2" xfId="50381" xr:uid="{52F7E399-AAB0-4A84-A694-DDD371591AA5}"/>
    <cellStyle name="20% - Accent1 2 5" xfId="289" xr:uid="{2C0694BE-CC14-40CF-82E8-E879A4F10AD3}"/>
    <cellStyle name="20% - Accent1 2 6" xfId="290" xr:uid="{AEBDFFCC-9646-41F3-BDDC-C7F6AACC2E9F}"/>
    <cellStyle name="20% - Accent1 2 7" xfId="291" xr:uid="{EBF3A3DA-BA4D-48AD-A7D1-CE9EDDA58852}"/>
    <cellStyle name="20% - Accent1 2 8" xfId="292" xr:uid="{BBD57A34-CC72-4C9B-94A9-CB05425ED24E}"/>
    <cellStyle name="20% - Accent1 2 9" xfId="293" xr:uid="{4B5B1B62-E637-4EC2-9170-A7414509D580}"/>
    <cellStyle name="20% - Accent1 2 9 2" xfId="3006" xr:uid="{777EB684-7A1C-4DAD-A294-168DADF06BB6}"/>
    <cellStyle name="20% - Accent1 2 9 3" xfId="45630" xr:uid="{9F255903-EE8A-4C56-834A-E6007819F68B}"/>
    <cellStyle name="20% - Accent1 2 9_1" xfId="50382" xr:uid="{DCEEE378-1630-4E40-A1F2-F922CEC6F1A1}"/>
    <cellStyle name="20% - Accent1 2_3. Loans" xfId="3007" xr:uid="{BD99CE61-E492-487F-AFAA-0B76CA248D9A}"/>
    <cellStyle name="20% - Accent1 20" xfId="50383" xr:uid="{EC9BFC00-7E43-4C1D-A462-B2A45CDC4171}"/>
    <cellStyle name="20% - Accent1 20 2" xfId="50384" xr:uid="{1E9C396A-27FC-4C84-9D71-F4A886B86B3D}"/>
    <cellStyle name="20% - Accent1 21" xfId="50385" xr:uid="{6C3C2298-5086-42F3-B6B9-0122D6D7859D}"/>
    <cellStyle name="20% - Accent1 21 2" xfId="50386" xr:uid="{DA344B97-5A45-4C6D-86A9-3A966BCD6F25}"/>
    <cellStyle name="20% - Accent1 22" xfId="50387" xr:uid="{F37E51A8-2E33-4F97-BF19-D55F2FD72372}"/>
    <cellStyle name="20% - Accent1 22 2" xfId="50388" xr:uid="{EBE79A98-0F19-44CF-9EB9-8B7E02A63138}"/>
    <cellStyle name="20% - Accent1 23" xfId="50389" xr:uid="{9084F7EB-15C9-4DB6-92D6-62FA45C7B8D0}"/>
    <cellStyle name="20% - Accent1 23 2" xfId="50390" xr:uid="{102E50C6-AF25-49A6-951E-D5C0C2667A71}"/>
    <cellStyle name="20% - Accent1 24" xfId="50391" xr:uid="{E293DF45-18E8-4DDD-B151-414870071774}"/>
    <cellStyle name="20% - Accent1 24 2" xfId="50392" xr:uid="{C980D567-C8FB-4B1D-8095-4849294D172E}"/>
    <cellStyle name="20% - Accent1 25" xfId="50393" xr:uid="{E8E95200-5CC4-44E2-829C-08340D13A417}"/>
    <cellStyle name="20% - Accent1 25 2" xfId="50394" xr:uid="{A416DA8B-0CA6-49AE-BA4F-5226B8B352EF}"/>
    <cellStyle name="20% - Accent1 26" xfId="50395" xr:uid="{071889CE-4481-4DCC-B249-F7840923F232}"/>
    <cellStyle name="20% - Accent1 26 2" xfId="50396" xr:uid="{54D75B89-C571-468B-8859-F728A15A9DA5}"/>
    <cellStyle name="20% - Accent1 27" xfId="50397" xr:uid="{771E2696-DD60-4199-97B8-0152D060DDBA}"/>
    <cellStyle name="20% - Accent1 27 2" xfId="50398" xr:uid="{A4657636-B6F2-462C-BB34-832299D43864}"/>
    <cellStyle name="20% - Accent1 28" xfId="50399" xr:uid="{C31975D1-F90E-4706-AB6B-1F250662E6C4}"/>
    <cellStyle name="20% - Accent1 28 2" xfId="50400" xr:uid="{1CBB2035-5E06-4CDF-AA4A-9F43EDCEE519}"/>
    <cellStyle name="20% - Accent1 29" xfId="50401" xr:uid="{DDF76477-05B4-4990-A4FD-1EF409688B68}"/>
    <cellStyle name="20% - Accent1 29 2" xfId="50402" xr:uid="{F3CCEE0E-181F-4184-8E2C-D457D60FA773}"/>
    <cellStyle name="20% - Accent1 3" xfId="294" xr:uid="{C57B1BAB-9D47-41D4-83D9-0C544C466A55}"/>
    <cellStyle name="20% - Accent1 3 2" xfId="295" xr:uid="{FE8B1D38-9CF6-422B-9C42-5B26441B6892}"/>
    <cellStyle name="20% - Accent1 3 2 2" xfId="3008" xr:uid="{DBEE928F-995F-417E-AED5-3DBE3562471C}"/>
    <cellStyle name="20% - Accent1 3 2 2 2" xfId="45633" xr:uid="{C0F2F359-FCE8-4B15-9E79-7527AD1E6FE8}"/>
    <cellStyle name="20% - Accent1 3 2 3" xfId="45632" xr:uid="{9BB8F992-8879-439F-B6F2-844ED11951C0}"/>
    <cellStyle name="20% - Accent1 3 2_2. Property deals" xfId="3009" xr:uid="{455020EF-53E0-4D27-B0A7-630B12249178}"/>
    <cellStyle name="20% - Accent1 3 3" xfId="3010" xr:uid="{980061B0-6C26-4364-91F3-8916B0CDD401}"/>
    <cellStyle name="20% - Accent1 3 3 2" xfId="45634" xr:uid="{E9BC976F-1002-4E42-863B-65EE353EBB48}"/>
    <cellStyle name="20% - Accent1 3 3_Bought properties" xfId="50403" xr:uid="{090D2E22-7E74-4707-ABEA-AB456F8BF04E}"/>
    <cellStyle name="20% - Accent1 3 4" xfId="31531" xr:uid="{00EF040B-09B8-4DFE-BC75-10A4237D1864}"/>
    <cellStyle name="20% - Accent1 3 5" xfId="39541" xr:uid="{481001BF-DD14-4DC2-9CA7-4006684832E0}"/>
    <cellStyle name="20% - Accent1 3 6" xfId="39590" xr:uid="{29C26CA0-0930-4EB6-9242-536E293FA102}"/>
    <cellStyle name="20% - Accent1 3 7" xfId="45631" xr:uid="{A199E43D-C08F-43F3-828A-50056C414BDB}"/>
    <cellStyle name="20% - Accent1 3_2. Property deals" xfId="3011" xr:uid="{8EFC9844-3460-46F1-82FD-3C4726FB3335}"/>
    <cellStyle name="20% - Accent1 30" xfId="50404" xr:uid="{F75A133C-6C4D-41E3-9799-7DCDEBA0B709}"/>
    <cellStyle name="20% - Accent1 30 2" xfId="50405" xr:uid="{40010E25-6547-4B1A-8F46-7786FA768A57}"/>
    <cellStyle name="20% - Accent1 31" xfId="50406" xr:uid="{F9B4F01B-2517-41C8-BE67-6FFD99F78A54}"/>
    <cellStyle name="20% - Accent1 31 2" xfId="50407" xr:uid="{E10ECA77-7D78-440D-81B4-E82C9E61F2AE}"/>
    <cellStyle name="20% - Accent1 32" xfId="50408" xr:uid="{A5B5858D-08CB-48F3-8277-5BB2FBC3E8D3}"/>
    <cellStyle name="20% - Accent1 32 2" xfId="50409" xr:uid="{429DF23F-5AD0-4362-B972-9E82C8B2E979}"/>
    <cellStyle name="20% - Accent1 33" xfId="50410" xr:uid="{4C11EC5B-AD0C-4615-9D5E-9E5B574CCA82}"/>
    <cellStyle name="20% - Accent1 34" xfId="50411" xr:uid="{9B2D114E-A4FF-4412-96F8-155916CA1E09}"/>
    <cellStyle name="20% - Accent1 35" xfId="50412" xr:uid="{E79BDE88-8D2E-44ED-944A-DF15A3A447EF}"/>
    <cellStyle name="20% - Accent1 36" xfId="50413" xr:uid="{6E12427A-DF31-443B-904C-DD85CF3252AC}"/>
    <cellStyle name="20% - Accent1 37" xfId="50414" xr:uid="{A9407D78-899C-4536-B045-01BEF3DA9661}"/>
    <cellStyle name="20% - Accent1 38" xfId="50415" xr:uid="{41A85669-8136-498D-B665-DBDE6FDF4188}"/>
    <cellStyle name="20% - Accent1 39" xfId="50416" xr:uid="{F7C8221B-6310-4516-8B5C-D5B00E5F59C9}"/>
    <cellStyle name="20% - Accent1 4" xfId="296" xr:uid="{BF3EA0EA-18FC-49D3-8D06-52C9BC9B370F}"/>
    <cellStyle name="20% - Accent1 4 2" xfId="3012" xr:uid="{F5519632-A4BB-4601-B621-8CB816A7FA61}"/>
    <cellStyle name="20% - Accent1 4 2 2" xfId="45636" xr:uid="{942035CA-152D-412B-9358-C0C28E0AFB84}"/>
    <cellStyle name="20% - Accent1 4 3" xfId="45635" xr:uid="{E749FEC9-97C4-4506-A984-D74C8A8CA5A9}"/>
    <cellStyle name="20% - Accent1 4 3 2" xfId="50417" xr:uid="{B41E2F6C-EBD6-449C-B383-375ABA6E1C27}"/>
    <cellStyle name="20% - Accent1 4 3_Apart tables" xfId="52490" xr:uid="{A735C8A7-459A-4296-A066-81D7B6B90572}"/>
    <cellStyle name="20% - Accent1 4_2. Property deals" xfId="3013" xr:uid="{91EA287F-8A65-429B-9CB7-F6BE20AF9F4D}"/>
    <cellStyle name="20% - Accent1 40" xfId="50418" xr:uid="{A3B2FC79-D2C8-4651-B853-0A516EA960C5}"/>
    <cellStyle name="20% - Accent1 41" xfId="50419" xr:uid="{9449643B-33E2-47F3-934A-5463EE0DABE3}"/>
    <cellStyle name="20% - Accent1 42" xfId="53225" xr:uid="{97B4BF53-79CD-4029-83FE-4B4C5E07C129}"/>
    <cellStyle name="20% - Accent1 5" xfId="297" xr:uid="{88391888-A865-474A-9259-5FEAF64960BE}"/>
    <cellStyle name="20% - Accent1 5 2" xfId="50420" xr:uid="{A53DEE9D-3BF0-4733-84C8-BD23A207B498}"/>
    <cellStyle name="20% - Accent1 5 3" xfId="50421" xr:uid="{D7559505-3BC1-45F5-99CC-5ADC54CAD68A}"/>
    <cellStyle name="20% - Accent1 6" xfId="298" xr:uid="{A0DEB48A-C33A-4044-BCB9-EA4D822C3B78}"/>
    <cellStyle name="20% - Accent1 6 2" xfId="50422" xr:uid="{3F27B45D-0BE5-4427-BF08-08F9C15C36CC}"/>
    <cellStyle name="20% - Accent1 6 3" xfId="50423" xr:uid="{50943360-39F6-45AC-91B0-A84BA267CE2B}"/>
    <cellStyle name="20% - Accent1 7" xfId="299" xr:uid="{C53CDA70-DF47-42D0-A00B-9B03A18DA05B}"/>
    <cellStyle name="20% - Accent1 7 2" xfId="50424" xr:uid="{19805A51-7A37-4933-AB07-D9DF793C6B54}"/>
    <cellStyle name="20% - Accent1 7 3" xfId="50425" xr:uid="{34D53B5E-0DD2-4ACC-ABDF-7F467EA9079B}"/>
    <cellStyle name="20% - Accent1 7 4" xfId="50426" xr:uid="{E7E656EF-84FD-4B66-B3C9-5F1D10277999}"/>
    <cellStyle name="20% - Accent1 8" xfId="300" xr:uid="{31361539-7A2C-4663-B76A-89FEE3E8F1A0}"/>
    <cellStyle name="20% - Accent1 8 2" xfId="50427" xr:uid="{D52F9C31-CABE-4CC7-998F-37858B166F8F}"/>
    <cellStyle name="20% - Accent1 8 3" xfId="50428" xr:uid="{4DEE7C84-9AEE-465A-9CCE-FD9EFD327F3B}"/>
    <cellStyle name="20% - Accent1 8 4" xfId="50429" xr:uid="{5F01BAB4-6658-4F7A-944B-F7A96E3C1789}"/>
    <cellStyle name="20% - Accent1 9" xfId="301" xr:uid="{004F83B9-B1A8-46A9-BEF2-8845BF490696}"/>
    <cellStyle name="20% - Accent1 9 2" xfId="50430" xr:uid="{4EF52EA7-78AF-425F-A896-D0A9AF054F25}"/>
    <cellStyle name="20% - Accent1 9 3" xfId="50431" xr:uid="{D4C3B441-5AEA-4B65-B36D-21CDF6EE4B7A}"/>
    <cellStyle name="20% - Accent1 9 4" xfId="50432" xr:uid="{AE7583C7-6C3D-4309-A12A-F975F6DBB77C}"/>
    <cellStyle name="20% - Accent2" xfId="21" builtinId="34" customBuiltin="1"/>
    <cellStyle name="20% - Accent2 10" xfId="39609" xr:uid="{D870A894-F688-44D6-8A3F-B14C8AE9CB7F}"/>
    <cellStyle name="20% - Accent2 10 2" xfId="47702" xr:uid="{E6387FA2-AA40-4E35-96C9-F576E7A1AE36}"/>
    <cellStyle name="20% - Accent2 10_Apart tables" xfId="52491" xr:uid="{CD28B791-B400-4363-83F7-2FA6FBAB793D}"/>
    <cellStyle name="20% - Accent2 11" xfId="50433" xr:uid="{C4D1954B-FFE8-45ED-914D-6FA0531E7C3C}"/>
    <cellStyle name="20% - Accent2 11 2" xfId="50434" xr:uid="{FCB2BF09-C2D5-4BEF-98D9-35FBFF4AFDAE}"/>
    <cellStyle name="20% - Accent2 12" xfId="50435" xr:uid="{B562D96A-A9EF-4791-9C57-DE2647FE5750}"/>
    <cellStyle name="20% - Accent2 12 2" xfId="50436" xr:uid="{520DC921-C60E-480B-B736-4EA08A0F2A2B}"/>
    <cellStyle name="20% - Accent2 13" xfId="50437" xr:uid="{473C3AC2-42AA-4D69-97FC-B50EFFE850BB}"/>
    <cellStyle name="20% - Accent2 13 2" xfId="50438" xr:uid="{E508F921-0B5D-4EFF-9298-DD37F0E52F8B}"/>
    <cellStyle name="20% - Accent2 14" xfId="50439" xr:uid="{3E4418DE-7FD6-48B7-BFAD-BC230070C9D5}"/>
    <cellStyle name="20% - Accent2 14 2" xfId="50440" xr:uid="{5B842EAF-3AEE-4E2B-85CE-0B14C5E18363}"/>
    <cellStyle name="20% - Accent2 15" xfId="50441" xr:uid="{794014D5-C001-4335-BD22-DEDF35E99A50}"/>
    <cellStyle name="20% - Accent2 15 2" xfId="50442" xr:uid="{192711E8-9FEA-4AB3-BA65-E9E31537EE3E}"/>
    <cellStyle name="20% - Accent2 16" xfId="50443" xr:uid="{45F5131A-48D8-4DD4-9492-5F550C2E6CE5}"/>
    <cellStyle name="20% - Accent2 16 2" xfId="50444" xr:uid="{002CCDE9-24BD-4EAA-98A2-2234EEB2574C}"/>
    <cellStyle name="20% - Accent2 17" xfId="50445" xr:uid="{E3F5E7A3-18E6-470F-BA4D-395EA2DE6029}"/>
    <cellStyle name="20% - Accent2 17 2" xfId="50446" xr:uid="{BB3E3A7D-43C7-453D-ADD8-18E7F1122CC2}"/>
    <cellStyle name="20% - Accent2 18" xfId="50447" xr:uid="{4B73B3BC-D8B9-476F-B978-A5F5E4F8F4A8}"/>
    <cellStyle name="20% - Accent2 18 2" xfId="50448" xr:uid="{23292D58-871C-454A-81B2-F2E16BF9FB4F}"/>
    <cellStyle name="20% - Accent2 19" xfId="50449" xr:uid="{29DE9337-D62B-478E-9D95-62F5EFA46AD0}"/>
    <cellStyle name="20% - Accent2 19 2" xfId="50450" xr:uid="{E9D2EE2C-A036-4F4B-93E1-2801622A991D}"/>
    <cellStyle name="20% - Accent2 2" xfId="43" xr:uid="{4EC29755-9D1E-4258-AC02-C933030A59EB}"/>
    <cellStyle name="20% - Accent2 2 10" xfId="3014" xr:uid="{3DB7101C-3529-47D6-8037-B49B5C08FCB3}"/>
    <cellStyle name="20% - Accent2 2 11" xfId="36518" xr:uid="{F13703A6-9F90-4615-A65F-BCB3FB2CE785}"/>
    <cellStyle name="20% - Accent2 2 12" xfId="42172" xr:uid="{8E7E7927-589E-43FF-839D-493697555AE0}"/>
    <cellStyle name="20% - Accent2 2 2" xfId="302" xr:uid="{7CF0324E-CE60-4366-81F2-E120A799115E}"/>
    <cellStyle name="20% - Accent2 2 2 2" xfId="31532" xr:uid="{19D1DEAA-3DF6-4B1F-91EB-7A3D048170D9}"/>
    <cellStyle name="20% - Accent2 2 2 2 2" xfId="50451" xr:uid="{683DA4B5-E13C-47F8-AFD2-F7CFA1430DC5}"/>
    <cellStyle name="20% - Accent2 2 2 2 3" xfId="50452" xr:uid="{B1E51CFF-3F8D-4E84-8268-02F0B580F245}"/>
    <cellStyle name="20% - Accent2 2 2 3" xfId="50453" xr:uid="{F4553312-5A0B-4817-A293-13E93494CAB8}"/>
    <cellStyle name="20% - Accent2 2 2 4" xfId="50454" xr:uid="{228CBA50-ADEE-42EB-8441-63179B681E95}"/>
    <cellStyle name="20% - Accent2 2 2 5" xfId="50455" xr:uid="{30837E19-C7D0-472E-B81F-F8EB9B7E8095}"/>
    <cellStyle name="20% - Accent2 2 3" xfId="303" xr:uid="{EB1863ED-CF4C-459A-B6E2-874EB0D88DB7}"/>
    <cellStyle name="20% - Accent2 2 3 2" xfId="50456" xr:uid="{A4D488B2-CC23-4E1C-999D-A2EC3EACDD7E}"/>
    <cellStyle name="20% - Accent2 2 3 3" xfId="50457" xr:uid="{630893BD-45A1-4C0A-B23F-A4E3DBF1FAEB}"/>
    <cellStyle name="20% - Accent2 2 4" xfId="304" xr:uid="{E963D80D-A1AC-42C2-9F64-8A8176F39362}"/>
    <cellStyle name="20% - Accent2 2 4 2" xfId="50458" xr:uid="{E6508B4D-0046-4EDF-A86E-0A25F212E24F}"/>
    <cellStyle name="20% - Accent2 2 5" xfId="305" xr:uid="{688F3F3B-D4B9-4B8C-A86D-5EBEEF843802}"/>
    <cellStyle name="20% - Accent2 2 6" xfId="306" xr:uid="{D723912F-18B2-46FD-A755-4B18D10D723A}"/>
    <cellStyle name="20% - Accent2 2 7" xfId="307" xr:uid="{6ED70AFE-9C13-4A0E-8F3E-23076D4AE529}"/>
    <cellStyle name="20% - Accent2 2 8" xfId="308" xr:uid="{D9BAFF0E-0055-49FC-A742-EA305438AA04}"/>
    <cellStyle name="20% - Accent2 2 9" xfId="309" xr:uid="{5305F4F2-2D7C-4278-BD5F-ECC098A37283}"/>
    <cellStyle name="20% - Accent2 2 9 2" xfId="3015" xr:uid="{17668DD2-DB4C-471A-A3E8-B1B702F92A05}"/>
    <cellStyle name="20% - Accent2 2 9 3" xfId="45650" xr:uid="{CABE05CC-FB1E-49E5-A810-FAAF98D4DDB6}"/>
    <cellStyle name="20% - Accent2 2 9_1" xfId="50459" xr:uid="{0EB3685C-21E0-4E29-997A-CC86E9E3DEEA}"/>
    <cellStyle name="20% - Accent2 2_3. Loans" xfId="3016" xr:uid="{677C7EC9-6972-4E44-9C92-8BF278950C26}"/>
    <cellStyle name="20% - Accent2 20" xfId="50460" xr:uid="{7FA7B46B-D7B4-4120-92FA-E089DB164F03}"/>
    <cellStyle name="20% - Accent2 20 2" xfId="50461" xr:uid="{1764662D-CD0F-4920-88AF-6B9230DAEF4C}"/>
    <cellStyle name="20% - Accent2 21" xfId="50462" xr:uid="{04B37C84-36C2-48C6-B77E-6464B5054F01}"/>
    <cellStyle name="20% - Accent2 21 2" xfId="50463" xr:uid="{E6E52F3F-D028-4CE2-8B15-40F2C0A7F00F}"/>
    <cellStyle name="20% - Accent2 22" xfId="50464" xr:uid="{86EF9FD5-2331-4AEB-82EA-983955FBCCAB}"/>
    <cellStyle name="20% - Accent2 22 2" xfId="50465" xr:uid="{62DC213E-4D37-43C1-95BF-A635668253DF}"/>
    <cellStyle name="20% - Accent2 23" xfId="50466" xr:uid="{CE004D76-42AC-4786-8682-AD8BFBE4A9C8}"/>
    <cellStyle name="20% - Accent2 23 2" xfId="50467" xr:uid="{F68F1140-6F6B-4DA6-87C5-26E470650A3C}"/>
    <cellStyle name="20% - Accent2 24" xfId="50468" xr:uid="{31B9212A-709C-4C44-A0AB-51EB04C3FEFB}"/>
    <cellStyle name="20% - Accent2 24 2" xfId="50469" xr:uid="{EC2BB518-941B-4B49-86A3-19D4B8C552E5}"/>
    <cellStyle name="20% - Accent2 25" xfId="50470" xr:uid="{91A5B4A2-B4CE-46F0-88C8-F1144EFABD27}"/>
    <cellStyle name="20% - Accent2 25 2" xfId="50471" xr:uid="{5B072A52-D854-4BE1-B9D7-33F5BB02B1B4}"/>
    <cellStyle name="20% - Accent2 26" xfId="50472" xr:uid="{25778876-848A-47A2-A814-2ADBA0D1122B}"/>
    <cellStyle name="20% - Accent2 26 2" xfId="50473" xr:uid="{9F13D873-C7C6-435F-92FF-E71C1F950AB3}"/>
    <cellStyle name="20% - Accent2 27" xfId="50474" xr:uid="{55263C2E-9BF8-4EEB-AEAB-8DC6EFD92B79}"/>
    <cellStyle name="20% - Accent2 27 2" xfId="50475" xr:uid="{3688FD9A-A1F6-4ABD-AEF8-6E5A40D9213B}"/>
    <cellStyle name="20% - Accent2 28" xfId="50476" xr:uid="{E580FC4C-EDF9-4C49-8D71-8BE6F68FBB4E}"/>
    <cellStyle name="20% - Accent2 28 2" xfId="50477" xr:uid="{79990FE0-B8FF-46D1-9DCD-2C8F0B2DC249}"/>
    <cellStyle name="20% - Accent2 29" xfId="50478" xr:uid="{0AA6CAAD-7164-4E04-B0D4-E32E571576B4}"/>
    <cellStyle name="20% - Accent2 29 2" xfId="50479" xr:uid="{45FCE29C-8551-41B5-A2EA-05EAA87691B2}"/>
    <cellStyle name="20% - Accent2 3" xfId="310" xr:uid="{E3DFDDEF-9B0E-4741-81BB-8C0DB8EEA06C}"/>
    <cellStyle name="20% - Accent2 3 2" xfId="311" xr:uid="{28191E14-A965-4449-92B9-E7FDBC1D8062}"/>
    <cellStyle name="20% - Accent2 3 2 2" xfId="3017" xr:uid="{27CF36DC-DCFF-4D48-ACDD-76BC9F1CC630}"/>
    <cellStyle name="20% - Accent2 3 2 2 2" xfId="45653" xr:uid="{1E625085-B6CE-40BC-899E-E3610FA9E59D}"/>
    <cellStyle name="20% - Accent2 3 2 3" xfId="45652" xr:uid="{5A448BD3-551D-434D-9A5B-C319B72B73C6}"/>
    <cellStyle name="20% - Accent2 3 2_2. Property deals" xfId="3018" xr:uid="{0F1D3AB9-423F-424C-B98D-AA5B221DBBBA}"/>
    <cellStyle name="20% - Accent2 3 3" xfId="3019" xr:uid="{EDA98465-8EC2-4B72-8E98-793DB577A68C}"/>
    <cellStyle name="20% - Accent2 3 3 2" xfId="45654" xr:uid="{25E2224E-8CA7-4FEF-8B89-21E13222D0F5}"/>
    <cellStyle name="20% - Accent2 3 3_Bought properties" xfId="50480" xr:uid="{A010D41C-B29D-410C-8F38-69085215CE3B}"/>
    <cellStyle name="20% - Accent2 3 4" xfId="31533" xr:uid="{3B9921FE-5CDD-421C-8E32-C68C3431975A}"/>
    <cellStyle name="20% - Accent2 3 5" xfId="39542" xr:uid="{C92A0300-37F2-4E0C-AFA6-BF6F1C180B64}"/>
    <cellStyle name="20% - Accent2 3 6" xfId="39591" xr:uid="{616B7EA4-9E46-4BA9-9767-00DC315D0A3E}"/>
    <cellStyle name="20% - Accent2 3 7" xfId="45651" xr:uid="{FAC59CE1-3D88-4071-8492-4BD50D101937}"/>
    <cellStyle name="20% - Accent2 3_2. Property deals" xfId="3020" xr:uid="{90588D10-4B0D-44A5-977B-1A053AC6FFDB}"/>
    <cellStyle name="20% - Accent2 30" xfId="50481" xr:uid="{876B9358-EFDD-4DC8-B667-16B43203CE2E}"/>
    <cellStyle name="20% - Accent2 30 2" xfId="50482" xr:uid="{B2625F03-B3F4-44AC-9B96-5494796C5AE7}"/>
    <cellStyle name="20% - Accent2 31" xfId="50483" xr:uid="{560A11AA-9686-4D87-849F-89810A16384C}"/>
    <cellStyle name="20% - Accent2 31 2" xfId="50484" xr:uid="{5342B7E2-BA46-49C0-A7EF-23E924084622}"/>
    <cellStyle name="20% - Accent2 32" xfId="50485" xr:uid="{591CE671-8AED-4283-85F9-ACF2D336EC31}"/>
    <cellStyle name="20% - Accent2 32 2" xfId="50486" xr:uid="{800A953A-84D8-42A9-BB0E-C6328E79CD44}"/>
    <cellStyle name="20% - Accent2 33" xfId="50487" xr:uid="{7CE0DB52-C01E-445A-91A2-9FC972BD128B}"/>
    <cellStyle name="20% - Accent2 34" xfId="50488" xr:uid="{FA496B43-0B5D-4FAE-A09D-181BDFF65D08}"/>
    <cellStyle name="20% - Accent2 35" xfId="50489" xr:uid="{41773514-D252-4D0B-BDB9-3F7F6C0A54F7}"/>
    <cellStyle name="20% - Accent2 36" xfId="50490" xr:uid="{3AF2D477-A6F6-430F-BDD6-A180385DA801}"/>
    <cellStyle name="20% - Accent2 37" xfId="50491" xr:uid="{3ADBFDB0-FBD8-41C7-B7BE-B2D4B330E362}"/>
    <cellStyle name="20% - Accent2 38" xfId="50492" xr:uid="{6C3FD839-40F8-4AFD-99D8-D989FB42DFCB}"/>
    <cellStyle name="20% - Accent2 39" xfId="50493" xr:uid="{CA04BB95-6C38-4A78-89F4-8E79A17E015C}"/>
    <cellStyle name="20% - Accent2 4" xfId="312" xr:uid="{A4A5ECAA-B5E2-4BED-A3F7-69832325BA1D}"/>
    <cellStyle name="20% - Accent2 4 2" xfId="3021" xr:uid="{E6C92E12-5D7B-4540-A84A-84261DCA0ABA}"/>
    <cellStyle name="20% - Accent2 4 2 2" xfId="45656" xr:uid="{159BD26F-ECA9-42F5-BDC5-A974CAD89C09}"/>
    <cellStyle name="20% - Accent2 4 3" xfId="45655" xr:uid="{C895AC75-657F-412F-B3EA-42ACA894E837}"/>
    <cellStyle name="20% - Accent2 4 3 2" xfId="50494" xr:uid="{3AD9546B-AA16-47E0-8477-3DA7AC6E26C5}"/>
    <cellStyle name="20% - Accent2 4 3_Apart tables" xfId="52492" xr:uid="{516A34A0-48F3-4328-BE3C-618C75CB6894}"/>
    <cellStyle name="20% - Accent2 4_2. Property deals" xfId="3022" xr:uid="{EE541967-0458-41F5-AA7F-B30095369D15}"/>
    <cellStyle name="20% - Accent2 40" xfId="50495" xr:uid="{BF83061F-583D-40F3-B212-848C62222134}"/>
    <cellStyle name="20% - Accent2 41" xfId="50496" xr:uid="{BF6CB43F-82B4-4527-A9F7-2AA64E81944E}"/>
    <cellStyle name="20% - Accent2 42" xfId="53229" xr:uid="{047902C5-57AB-40DD-8A43-CE9BCF12820C}"/>
    <cellStyle name="20% - Accent2 5" xfId="313" xr:uid="{22CEA2D5-EB53-41B1-AFA3-2A333ADABD3F}"/>
    <cellStyle name="20% - Accent2 5 2" xfId="50497" xr:uid="{E9934800-F393-40E9-A739-909F104574D2}"/>
    <cellStyle name="20% - Accent2 5 3" xfId="50498" xr:uid="{63B9C277-7298-49A9-8C56-D1BC769C34A8}"/>
    <cellStyle name="20% - Accent2 6" xfId="314" xr:uid="{EA022369-F5E7-41C9-BFF3-C8B1001B6069}"/>
    <cellStyle name="20% - Accent2 6 2" xfId="50499" xr:uid="{6FED84C5-2CA1-4F47-9E79-9D5A81CB6A99}"/>
    <cellStyle name="20% - Accent2 6 3" xfId="50500" xr:uid="{F0C4607B-73B9-4096-B40F-DF14E5265B32}"/>
    <cellStyle name="20% - Accent2 7" xfId="315" xr:uid="{D2BD09F2-09B6-41E5-9D40-5C87DDED706C}"/>
    <cellStyle name="20% - Accent2 7 2" xfId="50501" xr:uid="{5E9974FA-C115-42E5-A756-ECC6688E42B9}"/>
    <cellStyle name="20% - Accent2 7 3" xfId="50502" xr:uid="{7B1238AB-A033-4CB3-8777-867EEDF969AE}"/>
    <cellStyle name="20% - Accent2 7 4" xfId="50503" xr:uid="{C7DF84C9-872C-4455-8CAF-4B88AC720247}"/>
    <cellStyle name="20% - Accent2 8" xfId="316" xr:uid="{4E520635-7090-41B4-990C-9BB8BE46FB4B}"/>
    <cellStyle name="20% - Accent2 8 2" xfId="50504" xr:uid="{B449DBBE-B48D-4612-9EF1-034175B812AE}"/>
    <cellStyle name="20% - Accent2 8 3" xfId="50505" xr:uid="{8C9B9E0B-1BB8-4707-BEDC-DC093334CA3E}"/>
    <cellStyle name="20% - Accent2 8 4" xfId="50506" xr:uid="{8C01EA81-9854-4821-B52D-8C5FCEA33459}"/>
    <cellStyle name="20% - Accent2 9" xfId="317" xr:uid="{4FC9ED6E-9DD1-49A3-BA49-D36774288F74}"/>
    <cellStyle name="20% - Accent2 9 2" xfId="50507" xr:uid="{D71C03F6-F885-40DF-87F2-D142BDD01C8A}"/>
    <cellStyle name="20% - Accent2 9 3" xfId="50508" xr:uid="{4AA44939-1188-4805-AC94-9882835845AC}"/>
    <cellStyle name="20% - Accent2 9 4" xfId="50509" xr:uid="{5B4F87A3-BE2A-4910-ACDE-6756E10F99C9}"/>
    <cellStyle name="20% - Accent3" xfId="24" builtinId="38" customBuiltin="1"/>
    <cellStyle name="20% - Accent3 10" xfId="39610" xr:uid="{03ED54E5-DE3A-4150-8FCC-22BF44CF20C0}"/>
    <cellStyle name="20% - Accent3 10 2" xfId="47704" xr:uid="{3AB6C0BA-25BF-4AEC-86F4-28671BE4A52A}"/>
    <cellStyle name="20% - Accent3 10_Apart tables" xfId="52493" xr:uid="{C8D8B491-62E0-49F4-B16A-EDCE0190075C}"/>
    <cellStyle name="20% - Accent3 11" xfId="50510" xr:uid="{71334D21-4726-43A4-BDA9-2B43AF9C0412}"/>
    <cellStyle name="20% - Accent3 11 2" xfId="50511" xr:uid="{5FE88679-8235-49D5-A53E-28631672B5BC}"/>
    <cellStyle name="20% - Accent3 12" xfId="50512" xr:uid="{FD9700FC-7DF1-415E-B7EC-F85E1E87FC68}"/>
    <cellStyle name="20% - Accent3 12 2" xfId="50513" xr:uid="{DD28CCD2-957B-4256-9A67-DBC0771B251E}"/>
    <cellStyle name="20% - Accent3 13" xfId="50514" xr:uid="{5373CAA0-7CEA-4137-93CD-1550E29E3EBF}"/>
    <cellStyle name="20% - Accent3 13 2" xfId="50515" xr:uid="{3E4696A8-7EFA-432C-8643-34AD1052AAE9}"/>
    <cellStyle name="20% - Accent3 14" xfId="50516" xr:uid="{DB08F01A-4481-4DF8-92D6-2380D1FA6C2E}"/>
    <cellStyle name="20% - Accent3 14 2" xfId="50517" xr:uid="{01DA5149-35DA-4248-85EA-097C941FBF2A}"/>
    <cellStyle name="20% - Accent3 15" xfId="50518" xr:uid="{59C922FD-DEC1-4AC8-8742-F180FF7FFD08}"/>
    <cellStyle name="20% - Accent3 15 2" xfId="50519" xr:uid="{5103010E-71E9-4512-8B24-53986541C551}"/>
    <cellStyle name="20% - Accent3 16" xfId="50520" xr:uid="{AA99A878-513F-4842-90DB-D600D0B41952}"/>
    <cellStyle name="20% - Accent3 16 2" xfId="50521" xr:uid="{EB7CE690-E50F-45AE-9931-148643588DFF}"/>
    <cellStyle name="20% - Accent3 17" xfId="50522" xr:uid="{F0C46130-D738-4325-A4F6-61E10FFEFFD2}"/>
    <cellStyle name="20% - Accent3 17 2" xfId="50523" xr:uid="{A0470661-E46F-4FA6-8FB4-97D30AB9547A}"/>
    <cellStyle name="20% - Accent3 18" xfId="50524" xr:uid="{06D021F9-A1F4-46C6-A50D-C0089A9E34C3}"/>
    <cellStyle name="20% - Accent3 18 2" xfId="50525" xr:uid="{61B30520-CCBC-498D-A97D-273A6D25BDFD}"/>
    <cellStyle name="20% - Accent3 19" xfId="50526" xr:uid="{FA3D9B9F-1C57-45D7-9339-2A1360FD5EBD}"/>
    <cellStyle name="20% - Accent3 19 2" xfId="50527" xr:uid="{FF4BB47A-7A19-4D92-9D3D-7CAAC632C64C}"/>
    <cellStyle name="20% - Accent3 2" xfId="44" xr:uid="{84F830C4-B34A-49FD-B409-18E00BCC2885}"/>
    <cellStyle name="20% - Accent3 2 10" xfId="3023" xr:uid="{52B3614F-A117-48A8-8692-24D593C87C74}"/>
    <cellStyle name="20% - Accent3 2 11" xfId="36519" xr:uid="{2E198A4D-5DB6-4D01-ADDA-D80BF10332DC}"/>
    <cellStyle name="20% - Accent3 2 12" xfId="42173" xr:uid="{217BB175-C1C2-488B-B2C2-E1BD9FD53ABB}"/>
    <cellStyle name="20% - Accent3 2 2" xfId="318" xr:uid="{9990EB79-9A61-47F5-B059-3592093458A7}"/>
    <cellStyle name="20% - Accent3 2 2 2" xfId="31535" xr:uid="{55E214CE-3898-4ACD-9398-944D25C51E92}"/>
    <cellStyle name="20% - Accent3 2 2 2 2" xfId="50528" xr:uid="{BAD5E771-89FF-4119-969E-9775631920AB}"/>
    <cellStyle name="20% - Accent3 2 2 2 3" xfId="50529" xr:uid="{96DDA50D-0755-435C-B60F-387D028EC372}"/>
    <cellStyle name="20% - Accent3 2 2 2_Apart tables" xfId="52494" xr:uid="{173EACCD-F460-4C9F-8C5C-3B6AFD3CF256}"/>
    <cellStyle name="20% - Accent3 2 2 3" xfId="31536" xr:uid="{DFE99463-DDCA-43DD-867A-B0A2D170DE90}"/>
    <cellStyle name="20% - Accent3 2 2 4" xfId="50530" xr:uid="{258A6DB1-445F-475E-9ADA-1AC9B2F598AF}"/>
    <cellStyle name="20% - Accent3 2 2 5" xfId="50531" xr:uid="{5B507BD1-8F0C-4176-9B7C-BF7C3B64CDF8}"/>
    <cellStyle name="20% - Accent3 2 2_Calc KF_ARPAB" xfId="31534" xr:uid="{14CB5229-DE36-4768-90AE-3DCF9067B55F}"/>
    <cellStyle name="20% - Accent3 2 3" xfId="319" xr:uid="{22B7A08F-7C1A-4E06-9C4E-50FA3962CA5E}"/>
    <cellStyle name="20% - Accent3 2 3 2" xfId="31537" xr:uid="{DDF9CB73-1676-4E8C-8C6D-2F760CBE978A}"/>
    <cellStyle name="20% - Accent3 2 3 3" xfId="50532" xr:uid="{38B55184-BD79-4C7D-8825-F021B5C5DB9A}"/>
    <cellStyle name="20% - Accent3 2 4" xfId="320" xr:uid="{67ED830D-CF7D-4424-A4D7-94CC1432B512}"/>
    <cellStyle name="20% - Accent3 2 4 2" xfId="50533" xr:uid="{EE87C81E-62D7-4E21-99AF-4D4667E0EC33}"/>
    <cellStyle name="20% - Accent3 2 5" xfId="321" xr:uid="{EF16451A-B2C5-430D-AFB3-7FFF6EA643DA}"/>
    <cellStyle name="20% - Accent3 2 6" xfId="322" xr:uid="{C415C629-797A-4A95-8351-0DE7E3DAB896}"/>
    <cellStyle name="20% - Accent3 2 7" xfId="323" xr:uid="{471F6A27-DF7E-454B-A3D4-86198BC773DF}"/>
    <cellStyle name="20% - Accent3 2 8" xfId="324" xr:uid="{67FCA99F-DF19-494D-9875-7E203AF63945}"/>
    <cellStyle name="20% - Accent3 2 9" xfId="325" xr:uid="{8B5EC96C-43BB-4B98-83C3-C961E3C554C9}"/>
    <cellStyle name="20% - Accent3 2 9 2" xfId="3024" xr:uid="{54BD0B27-5393-44A1-8311-35804D43F764}"/>
    <cellStyle name="20% - Accent3 2 9 3" xfId="45670" xr:uid="{C0954D5C-FA4F-4CEF-BF9C-677B84940F21}"/>
    <cellStyle name="20% - Accent3 2 9_1" xfId="50534" xr:uid="{26EFD78C-57F9-44C2-9F95-1B5427C8E549}"/>
    <cellStyle name="20% - Accent3 2_3. Loans" xfId="3025" xr:uid="{7B87CCD8-6550-4E97-AB56-60A6F20BB4E4}"/>
    <cellStyle name="20% - Accent3 20" xfId="50535" xr:uid="{BF600ABF-C22A-4880-9672-046FB55C2EFA}"/>
    <cellStyle name="20% - Accent3 20 2" xfId="50536" xr:uid="{CD244187-FF3B-4170-91CF-87B1918A33C0}"/>
    <cellStyle name="20% - Accent3 21" xfId="50537" xr:uid="{DDAD7C5F-4202-4E5C-897F-C662CABF9069}"/>
    <cellStyle name="20% - Accent3 21 2" xfId="50538" xr:uid="{A47F8637-3744-475D-ABDE-8DC58C21B0A8}"/>
    <cellStyle name="20% - Accent3 22" xfId="50539" xr:uid="{4B5C8DC4-49E9-4A93-B142-477840F59C14}"/>
    <cellStyle name="20% - Accent3 22 2" xfId="50540" xr:uid="{904EEEE5-5820-4FA0-B155-D2DE8236A0D8}"/>
    <cellStyle name="20% - Accent3 23" xfId="50541" xr:uid="{18DABF20-49A3-480C-B1BA-59C05B56E2A7}"/>
    <cellStyle name="20% - Accent3 23 2" xfId="50542" xr:uid="{7573D8E9-5F78-4C6C-9115-FE7CC0CA6FE0}"/>
    <cellStyle name="20% - Accent3 24" xfId="50543" xr:uid="{390631DD-50CE-4B10-B203-E438EE6D14E7}"/>
    <cellStyle name="20% - Accent3 24 2" xfId="50544" xr:uid="{0A71A376-C0B4-45ED-8052-77385FD00E17}"/>
    <cellStyle name="20% - Accent3 25" xfId="50545" xr:uid="{6045B1D4-52CB-4BCC-A99D-3B9F79CA8F82}"/>
    <cellStyle name="20% - Accent3 25 2" xfId="50546" xr:uid="{DC9954F8-3F84-404A-9D96-ABB81B6907E9}"/>
    <cellStyle name="20% - Accent3 26" xfId="50547" xr:uid="{4F2B5300-9877-4A34-9BAC-CBE41FE42882}"/>
    <cellStyle name="20% - Accent3 26 2" xfId="50548" xr:uid="{8557E172-5F60-4984-AE9F-DBEAE09BE8A5}"/>
    <cellStyle name="20% - Accent3 27" xfId="50549" xr:uid="{49678BEC-5BAB-4515-8EA1-2E3D7131BBAD}"/>
    <cellStyle name="20% - Accent3 27 2" xfId="50550" xr:uid="{9FB5C975-E00E-4868-AFA5-318A55996CEF}"/>
    <cellStyle name="20% - Accent3 28" xfId="50551" xr:uid="{C474004C-ABD5-4CEF-A1DA-3A33EA6D4D24}"/>
    <cellStyle name="20% - Accent3 28 2" xfId="50552" xr:uid="{E6E4232A-5E4E-4703-ABA7-9DE7756D0362}"/>
    <cellStyle name="20% - Accent3 29" xfId="50553" xr:uid="{E51709B8-FCA6-45F5-9FCB-B665A6A8C174}"/>
    <cellStyle name="20% - Accent3 29 2" xfId="50554" xr:uid="{72276083-3D11-464E-9F82-4BE46624662A}"/>
    <cellStyle name="20% - Accent3 3" xfId="326" xr:uid="{5AFE4E5A-840C-499F-B9AB-439A417668A4}"/>
    <cellStyle name="20% - Accent3 3 2" xfId="327" xr:uid="{AC449EAA-8808-4602-8563-B44C66881C95}"/>
    <cellStyle name="20% - Accent3 3 2 2" xfId="3026" xr:uid="{0DDF7F30-940B-4494-B219-335366ABBF07}"/>
    <cellStyle name="20% - Accent3 3 2 2 2" xfId="45673" xr:uid="{851DB1FC-4A12-4E49-8AC9-835EB89D53A2}"/>
    <cellStyle name="20% - Accent3 3 2 3" xfId="45672" xr:uid="{2C42C5C3-2743-4CA3-A81E-DD7FC7987E81}"/>
    <cellStyle name="20% - Accent3 3 2_2. Property deals" xfId="3027" xr:uid="{007D33B7-6626-4B12-81AC-83ECA9D38B41}"/>
    <cellStyle name="20% - Accent3 3 3" xfId="3028" xr:uid="{1600D1A2-333E-4E1F-9BC6-3E9B0F953B3A}"/>
    <cellStyle name="20% - Accent3 3 3 2" xfId="45674" xr:uid="{19923A6F-854D-4797-9EBD-F4DF5BBB009F}"/>
    <cellStyle name="20% - Accent3 3 3_Bought properties" xfId="50555" xr:uid="{96E50AC1-8FB0-483F-B57D-7840244C96CF}"/>
    <cellStyle name="20% - Accent3 3 4" xfId="31538" xr:uid="{26388A14-8F1C-401C-8B56-6F4D921FC4B7}"/>
    <cellStyle name="20% - Accent3 3 5" xfId="39543" xr:uid="{F4083CD0-80BA-4F3A-8D59-936DF90C3EAF}"/>
    <cellStyle name="20% - Accent3 3 6" xfId="39592" xr:uid="{C15FDCD9-91FC-4C68-B7BB-72AB5A993D7D}"/>
    <cellStyle name="20% - Accent3 3 7" xfId="45671" xr:uid="{4F0336F7-6225-43FE-B9C4-2F72DFA7AA39}"/>
    <cellStyle name="20% - Accent3 3_2. Property deals" xfId="3029" xr:uid="{BE41C721-4522-41E3-B038-3FCA983688EE}"/>
    <cellStyle name="20% - Accent3 30" xfId="50556" xr:uid="{AE303E76-59BA-4332-B159-B4C0A01A6AAC}"/>
    <cellStyle name="20% - Accent3 30 2" xfId="50557" xr:uid="{5C1496B8-912D-4D56-8DCD-3D9FAB7B9C7F}"/>
    <cellStyle name="20% - Accent3 31" xfId="50558" xr:uid="{5128507D-72AF-4FB5-822B-784A71B9537D}"/>
    <cellStyle name="20% - Accent3 31 2" xfId="50559" xr:uid="{F37B1353-31A6-4676-83FA-0E21554E0A45}"/>
    <cellStyle name="20% - Accent3 32" xfId="50560" xr:uid="{AF2FF840-D3E5-4B30-86BB-62BFDDC8753A}"/>
    <cellStyle name="20% - Accent3 32 2" xfId="50561" xr:uid="{02144996-9041-4C90-9218-44586892C434}"/>
    <cellStyle name="20% - Accent3 33" xfId="50562" xr:uid="{87385658-F4A7-4BCF-85C0-EDBF696775D3}"/>
    <cellStyle name="20% - Accent3 34" xfId="50563" xr:uid="{4D0ECD3E-E374-4330-B331-022CFADA7C58}"/>
    <cellStyle name="20% - Accent3 35" xfId="50564" xr:uid="{63DE5143-A3FD-4060-B6C2-408F03E819EA}"/>
    <cellStyle name="20% - Accent3 36" xfId="50565" xr:uid="{2C4C7982-9AC9-4910-B5C9-5557EC7247B8}"/>
    <cellStyle name="20% - Accent3 37" xfId="50566" xr:uid="{63666828-AB61-4617-AD9A-02A5BF5284F0}"/>
    <cellStyle name="20% - Accent3 38" xfId="50567" xr:uid="{D98F69F6-A737-4C85-8462-6E631D39C55E}"/>
    <cellStyle name="20% - Accent3 39" xfId="50568" xr:uid="{A42EEF48-6608-4B64-A06A-9A4531D4E527}"/>
    <cellStyle name="20% - Accent3 4" xfId="328" xr:uid="{B49DBFD6-125D-4569-99CC-865D1F663588}"/>
    <cellStyle name="20% - Accent3 4 2" xfId="3030" xr:uid="{701B0487-70EF-4599-8D73-2A179D5EE615}"/>
    <cellStyle name="20% - Accent3 4 2 2" xfId="45676" xr:uid="{4170E929-FF10-47A5-BB00-D1C21C3BB72A}"/>
    <cellStyle name="20% - Accent3 4 3" xfId="45675" xr:uid="{BC953620-234B-4A50-A20F-F724E2ACAC01}"/>
    <cellStyle name="20% - Accent3 4 3 2" xfId="50569" xr:uid="{53C8B12B-E63F-4E8D-A093-830A97F0DABF}"/>
    <cellStyle name="20% - Accent3 4 3_Apart tables" xfId="52495" xr:uid="{2F123CD5-BE9E-46B6-A617-20AEA82CC58D}"/>
    <cellStyle name="20% - Accent3 4_2. Property deals" xfId="3031" xr:uid="{767AA512-8229-42F8-800B-2AD67B4BEED5}"/>
    <cellStyle name="20% - Accent3 40" xfId="50570" xr:uid="{06A7323B-58E2-4A32-8067-B14505B0ADDE}"/>
    <cellStyle name="20% - Accent3 41" xfId="50571" xr:uid="{7E36AAB4-D76D-4088-A537-E981FE6C4297}"/>
    <cellStyle name="20% - Accent3 42" xfId="53233" xr:uid="{8654025C-B505-46DF-9F88-2A814FB77C77}"/>
    <cellStyle name="20% - Accent3 5" xfId="329" xr:uid="{449F1D4E-1756-4BBA-874D-21F87F1416BB}"/>
    <cellStyle name="20% - Accent3 5 2" xfId="50572" xr:uid="{8478BC73-5CED-4448-AFE5-4DC96F617AC6}"/>
    <cellStyle name="20% - Accent3 5 3" xfId="50573" xr:uid="{CE479594-9F20-4836-8C6B-E5E38095B750}"/>
    <cellStyle name="20% - Accent3 6" xfId="330" xr:uid="{FB88D2F1-316D-4597-A853-5458B6FABC1A}"/>
    <cellStyle name="20% - Accent3 6 2" xfId="50574" xr:uid="{3C31EB09-8805-457C-B189-3743EEEB8A0C}"/>
    <cellStyle name="20% - Accent3 6 3" xfId="50575" xr:uid="{AAF695AF-EDE1-4760-837F-0CBD648D61B6}"/>
    <cellStyle name="20% - Accent3 7" xfId="331" xr:uid="{69E15869-C196-4EE3-A09B-26D030070729}"/>
    <cellStyle name="20% - Accent3 7 2" xfId="50576" xr:uid="{5EE11572-1F25-4FD4-97E6-00DAE963B3D9}"/>
    <cellStyle name="20% - Accent3 7 3" xfId="50577" xr:uid="{036D0C4F-08CD-489D-8644-2999418A79A1}"/>
    <cellStyle name="20% - Accent3 7 4" xfId="50578" xr:uid="{99915147-2AF4-44C1-A1A9-9930A4F88A53}"/>
    <cellStyle name="20% - Accent3 8" xfId="332" xr:uid="{311342AA-6640-49B4-A1FE-F678BCA091AC}"/>
    <cellStyle name="20% - Accent3 8 2" xfId="50579" xr:uid="{BEAAC87B-868D-4235-8DCB-8C42B41C98B5}"/>
    <cellStyle name="20% - Accent3 8 3" xfId="50580" xr:uid="{71B6FAAF-45FE-4F81-B5F1-24DBB556AD73}"/>
    <cellStyle name="20% - Accent3 8 4" xfId="50581" xr:uid="{45EFE8F6-255D-4AAE-A638-5A1BA242C07E}"/>
    <cellStyle name="20% - Accent3 9" xfId="333" xr:uid="{8C8C37D7-1CDD-404E-9F63-192BD9E29263}"/>
    <cellStyle name="20% - Accent3 9 2" xfId="50582" xr:uid="{B1B78934-F1BB-4705-AE75-FAB13CFDC348}"/>
    <cellStyle name="20% - Accent3 9 3" xfId="50583" xr:uid="{22185268-F406-4203-8B83-C36ABF1E26DB}"/>
    <cellStyle name="20% - Accent3 9 4" xfId="50584" xr:uid="{5590A65D-BE55-4375-98D9-A1D6D993558F}"/>
    <cellStyle name="20% - Accent4" xfId="27" builtinId="42" customBuiltin="1"/>
    <cellStyle name="20% - Accent4 10" xfId="39611" xr:uid="{D24D7B1A-89EE-4271-8E99-B12C3E366EA7}"/>
    <cellStyle name="20% - Accent4 10 2" xfId="47706" xr:uid="{877D8C47-D896-4529-960E-A0184F2F2B93}"/>
    <cellStyle name="20% - Accent4 10_Apart tables" xfId="52496" xr:uid="{E89C75CC-6A29-4196-9BC4-2C0CE866906F}"/>
    <cellStyle name="20% - Accent4 11" xfId="50585" xr:uid="{CF18749F-C036-4667-8DA7-322D84769746}"/>
    <cellStyle name="20% - Accent4 11 2" xfId="50586" xr:uid="{BB70C9AB-70D8-490B-A207-D9BF53236F6F}"/>
    <cellStyle name="20% - Accent4 12" xfId="50587" xr:uid="{4ED06BF6-6C55-40D5-91CD-DAFA67DA2B9E}"/>
    <cellStyle name="20% - Accent4 12 2" xfId="50588" xr:uid="{3D859E84-8A81-4EFF-ACA2-69E788E9442B}"/>
    <cellStyle name="20% - Accent4 13" xfId="50589" xr:uid="{87159142-7312-4247-A048-DEE1705F69D1}"/>
    <cellStyle name="20% - Accent4 13 2" xfId="50590" xr:uid="{0E0F5F5C-4B64-42CA-8C21-5D71E560E372}"/>
    <cellStyle name="20% - Accent4 14" xfId="50591" xr:uid="{1D12115B-0F55-4BD8-BA7C-57C8732724B9}"/>
    <cellStyle name="20% - Accent4 14 2" xfId="50592" xr:uid="{6710B4B1-F505-4F12-AE7F-E41FDDA9E498}"/>
    <cellStyle name="20% - Accent4 15" xfId="50593" xr:uid="{802CC4C4-16C4-4DF7-99AE-558846BF1194}"/>
    <cellStyle name="20% - Accent4 15 2" xfId="50594" xr:uid="{BF8181A3-B48B-4A53-96FF-94F4DC421C11}"/>
    <cellStyle name="20% - Accent4 16" xfId="50595" xr:uid="{509CF712-4E9C-45B9-948F-8A8C6C9E5295}"/>
    <cellStyle name="20% - Accent4 16 2" xfId="50596" xr:uid="{F0E2FA05-3D54-4A54-8270-A61E21EF9707}"/>
    <cellStyle name="20% - Accent4 17" xfId="50597" xr:uid="{518D5A6E-6CF0-4758-B61E-BB50D046AE7A}"/>
    <cellStyle name="20% - Accent4 17 2" xfId="50598" xr:uid="{2699AF6C-AE6D-4621-9F07-0FE8BBF0E7EE}"/>
    <cellStyle name="20% - Accent4 18" xfId="50599" xr:uid="{CAF8F73F-3C99-467D-8EF6-17F884E28379}"/>
    <cellStyle name="20% - Accent4 18 2" xfId="50600" xr:uid="{B71E5359-42B6-4EFC-A816-2454A3863353}"/>
    <cellStyle name="20% - Accent4 19" xfId="50601" xr:uid="{13515ACC-D39C-4C9D-9BB6-D143A0F8940B}"/>
    <cellStyle name="20% - Accent4 19 2" xfId="50602" xr:uid="{D8514E93-4B5B-41A2-A6BD-C1E7B6487F12}"/>
    <cellStyle name="20% - Accent4 2" xfId="45" xr:uid="{7FB7B499-EBDE-40AE-B710-AB957828CFB0}"/>
    <cellStyle name="20% - Accent4 2 10" xfId="3032" xr:uid="{6F9262B4-80A3-46BB-9AE8-4C1FFEA0CCE5}"/>
    <cellStyle name="20% - Accent4 2 11" xfId="36520" xr:uid="{BEDCFCD8-F494-4345-9D63-040B02094F6A}"/>
    <cellStyle name="20% - Accent4 2 12" xfId="42174" xr:uid="{BB888996-A98B-4182-A1AD-5D5C7EB3B0D0}"/>
    <cellStyle name="20% - Accent4 2 2" xfId="334" xr:uid="{812B2A8B-CD2E-4CBE-8D70-6AB5768A8993}"/>
    <cellStyle name="20% - Accent4 2 2 2" xfId="31539" xr:uid="{5558F38F-28E3-4CD9-BED8-2D30D40F11CA}"/>
    <cellStyle name="20% - Accent4 2 2 2 2" xfId="50603" xr:uid="{0C8B6EC9-64B2-4878-BC9D-492A13CC5545}"/>
    <cellStyle name="20% - Accent4 2 2 2 3" xfId="50604" xr:uid="{92EAC9F6-70DD-4F48-B492-8D90D94EF09C}"/>
    <cellStyle name="20% - Accent4 2 2 3" xfId="50605" xr:uid="{99BC7B4E-31B5-4372-9C9A-AC7E0B8DD68B}"/>
    <cellStyle name="20% - Accent4 2 2 4" xfId="50606" xr:uid="{F5AC1FFC-D3AF-451B-A426-872781922D4F}"/>
    <cellStyle name="20% - Accent4 2 2 5" xfId="50607" xr:uid="{A441C0EE-470B-4501-B0C9-76BF1ECB3B00}"/>
    <cellStyle name="20% - Accent4 2 3" xfId="335" xr:uid="{56F39397-C7E3-41F6-ACC4-211DB5BADF39}"/>
    <cellStyle name="20% - Accent4 2 3 2" xfId="50608" xr:uid="{DD727DB7-7F7D-41A8-A6AB-45F4730DC804}"/>
    <cellStyle name="20% - Accent4 2 3 3" xfId="50609" xr:uid="{07C813BE-809C-45EB-B403-E061CC5E9F47}"/>
    <cellStyle name="20% - Accent4 2 4" xfId="336" xr:uid="{119D3F16-DE2B-4267-9365-C9CD6224A0C2}"/>
    <cellStyle name="20% - Accent4 2 4 2" xfId="50610" xr:uid="{32DD60CB-11EF-4026-A3B1-12F31A03CFAB}"/>
    <cellStyle name="20% - Accent4 2 5" xfId="337" xr:uid="{C4D51516-AB44-476C-94DC-D50A58ECAFA0}"/>
    <cellStyle name="20% - Accent4 2 6" xfId="338" xr:uid="{F1D50F54-D22B-4C30-BD25-BCFA16D7B959}"/>
    <cellStyle name="20% - Accent4 2 7" xfId="339" xr:uid="{FB07B3E4-D454-4CCD-A2CD-892241430DE7}"/>
    <cellStyle name="20% - Accent4 2 8" xfId="340" xr:uid="{5192C51A-90C5-452E-9B6D-F484C9573FFC}"/>
    <cellStyle name="20% - Accent4 2 9" xfId="341" xr:uid="{DFD422DF-C5B2-48F3-9D13-244567D5DF95}"/>
    <cellStyle name="20% - Accent4 2 9 2" xfId="3033" xr:uid="{F1CDDD15-1C8D-4A1B-9575-710C50E79575}"/>
    <cellStyle name="20% - Accent4 2 9 3" xfId="45690" xr:uid="{ECD0DF7A-98B2-4B4D-9F98-C1DEEEF0914E}"/>
    <cellStyle name="20% - Accent4 2 9_1" xfId="50611" xr:uid="{82F5F50E-6B1E-4B4B-93F8-9130CF94FE90}"/>
    <cellStyle name="20% - Accent4 2_3. Loans" xfId="3034" xr:uid="{F8E53424-8BCC-4127-8439-3C94C169551E}"/>
    <cellStyle name="20% - Accent4 20" xfId="50612" xr:uid="{D4B87871-F8C4-43AE-B4D2-415B7784A0CC}"/>
    <cellStyle name="20% - Accent4 20 2" xfId="50613" xr:uid="{091D9711-F7E5-4B26-9A23-F56F55087616}"/>
    <cellStyle name="20% - Accent4 21" xfId="50614" xr:uid="{F291A91A-DC9C-4137-83CB-B2FA041BE6F5}"/>
    <cellStyle name="20% - Accent4 21 2" xfId="50615" xr:uid="{7596DF29-A372-48C5-A780-C7DF41C86294}"/>
    <cellStyle name="20% - Accent4 22" xfId="50616" xr:uid="{892CE147-C768-45E4-9B69-89510E8C7560}"/>
    <cellStyle name="20% - Accent4 22 2" xfId="50617" xr:uid="{80360545-DCFE-46EB-AC47-2A7FDAD78A5B}"/>
    <cellStyle name="20% - Accent4 23" xfId="50618" xr:uid="{57233F7D-450F-493B-927F-53F3F481815E}"/>
    <cellStyle name="20% - Accent4 23 2" xfId="50619" xr:uid="{53488275-98FD-49D1-B55B-597448652AF2}"/>
    <cellStyle name="20% - Accent4 24" xfId="50620" xr:uid="{6A3914F0-D43C-4273-B406-074FE6D50D35}"/>
    <cellStyle name="20% - Accent4 24 2" xfId="50621" xr:uid="{BC352642-03EF-4B2F-9812-F451B97A8FC0}"/>
    <cellStyle name="20% - Accent4 25" xfId="50622" xr:uid="{61AB6D5D-5DA3-4447-8436-E06F51109845}"/>
    <cellStyle name="20% - Accent4 25 2" xfId="50623" xr:uid="{E7A1D012-F78F-401A-BE38-6EA7755825BC}"/>
    <cellStyle name="20% - Accent4 26" xfId="50624" xr:uid="{8D7938F6-0155-4CCD-9D86-B2D4EA443862}"/>
    <cellStyle name="20% - Accent4 26 2" xfId="50625" xr:uid="{8A3E201B-AC62-445A-AA08-E9C0666AEA9A}"/>
    <cellStyle name="20% - Accent4 27" xfId="50626" xr:uid="{497DEDD4-9646-4077-BDD2-D5F7DE97B93A}"/>
    <cellStyle name="20% - Accent4 27 2" xfId="50627" xr:uid="{A1EE7754-A372-47FC-B159-A50A30F43ED9}"/>
    <cellStyle name="20% - Accent4 28" xfId="50628" xr:uid="{C117267E-D117-4D49-A174-CD471BEEA70D}"/>
    <cellStyle name="20% - Accent4 28 2" xfId="50629" xr:uid="{E0D93281-083D-4BF8-AAD5-84B69D5B4190}"/>
    <cellStyle name="20% - Accent4 29" xfId="50630" xr:uid="{0B305C47-8DD4-43C7-A420-2F3D2389DD58}"/>
    <cellStyle name="20% - Accent4 29 2" xfId="50631" xr:uid="{555411BE-B342-4C48-B722-FF25A971768B}"/>
    <cellStyle name="20% - Accent4 3" xfId="342" xr:uid="{508875ED-DABA-484C-BA79-219AD92D5FF5}"/>
    <cellStyle name="20% - Accent4 3 2" xfId="343" xr:uid="{C594FCA2-1658-4B66-BF11-E299813EAD44}"/>
    <cellStyle name="20% - Accent4 3 2 2" xfId="3035" xr:uid="{52741E49-A8BD-4029-A971-ECCA522737D1}"/>
    <cellStyle name="20% - Accent4 3 2 2 2" xfId="45693" xr:uid="{16495E93-A43D-4A69-AA92-5641612DAF42}"/>
    <cellStyle name="20% - Accent4 3 2 3" xfId="45692" xr:uid="{442F08E1-28A5-4031-A7F8-28AC4FB8519B}"/>
    <cellStyle name="20% - Accent4 3 2_2. Property deals" xfId="3036" xr:uid="{3D1BC289-565A-45AF-9A42-3548D8D175F3}"/>
    <cellStyle name="20% - Accent4 3 3" xfId="3037" xr:uid="{229F7DF8-09C6-4295-A44C-A73AA02E9598}"/>
    <cellStyle name="20% - Accent4 3 3 2" xfId="45694" xr:uid="{52075D77-0870-4C0D-BE0D-CED52C95C6AB}"/>
    <cellStyle name="20% - Accent4 3 3_Bought properties" xfId="50632" xr:uid="{D103E18B-A4E8-4C55-B203-86DFF8131A72}"/>
    <cellStyle name="20% - Accent4 3 4" xfId="31540" xr:uid="{3F7E90A5-2DC3-4CB3-A679-B2928C91900D}"/>
    <cellStyle name="20% - Accent4 3 5" xfId="39544" xr:uid="{BAE643FD-FE36-4138-B56D-0545E56E4AE4}"/>
    <cellStyle name="20% - Accent4 3 6" xfId="39593" xr:uid="{24E11147-5743-446E-B6D9-BCA595A5C4EE}"/>
    <cellStyle name="20% - Accent4 3 7" xfId="45691" xr:uid="{1B17863A-38CE-49B9-B94F-7444ACFD83DF}"/>
    <cellStyle name="20% - Accent4 3_2. Property deals" xfId="3038" xr:uid="{49A29FB2-D45F-40C3-8B63-13E091166727}"/>
    <cellStyle name="20% - Accent4 30" xfId="50633" xr:uid="{B4246A23-7BFD-4AEE-884D-5042B88D1242}"/>
    <cellStyle name="20% - Accent4 30 2" xfId="50634" xr:uid="{E458F076-F11A-491D-A5CB-B6215C748248}"/>
    <cellStyle name="20% - Accent4 31" xfId="50635" xr:uid="{09B92599-FCC3-4F4D-92ED-C00BA3A62BFE}"/>
    <cellStyle name="20% - Accent4 31 2" xfId="50636" xr:uid="{E4C4532C-1D05-4EF8-81C6-5770F1506353}"/>
    <cellStyle name="20% - Accent4 32" xfId="50637" xr:uid="{93370FF0-EE11-472C-99C6-592EDF2A912F}"/>
    <cellStyle name="20% - Accent4 32 2" xfId="50638" xr:uid="{D5EB2962-1A24-447B-B08E-9113106B4EAC}"/>
    <cellStyle name="20% - Accent4 33" xfId="50639" xr:uid="{D4EF10FE-225A-4639-9897-4DDCC28C70A5}"/>
    <cellStyle name="20% - Accent4 34" xfId="50640" xr:uid="{EC249A21-0728-47FD-B313-D027C32F33C7}"/>
    <cellStyle name="20% - Accent4 35" xfId="50641" xr:uid="{5F3D675B-A72F-48A4-BE13-D49DBDC412E6}"/>
    <cellStyle name="20% - Accent4 36" xfId="50642" xr:uid="{4C6E4DF0-E768-44F4-B0FA-8488EB9EF3E5}"/>
    <cellStyle name="20% - Accent4 37" xfId="50643" xr:uid="{E1BA91CA-8276-4CEA-A26B-013227DB95DC}"/>
    <cellStyle name="20% - Accent4 38" xfId="50644" xr:uid="{5BAA88DC-2B9A-4585-BD57-A33D93E54ADD}"/>
    <cellStyle name="20% - Accent4 39" xfId="50645" xr:uid="{0BD38B5E-9380-4759-B401-395EDD0479A9}"/>
    <cellStyle name="20% - Accent4 4" xfId="344" xr:uid="{D5742B53-83F5-4CAB-B7B5-37AAC7CDA558}"/>
    <cellStyle name="20% - Accent4 4 2" xfId="3039" xr:uid="{EB05BB54-1C1E-441B-8CF1-8E4B62FDF0B4}"/>
    <cellStyle name="20% - Accent4 4 2 2" xfId="45696" xr:uid="{E0B24059-6435-4F21-B005-D82ABEEF3766}"/>
    <cellStyle name="20% - Accent4 4 3" xfId="45695" xr:uid="{46807A1F-C1D8-44D4-A855-FDFA6B408A71}"/>
    <cellStyle name="20% - Accent4 4 3 2" xfId="50646" xr:uid="{27CE2306-4763-4616-AC0E-4BEAEBA18A7B}"/>
    <cellStyle name="20% - Accent4 4 3_Apart tables" xfId="52497" xr:uid="{DCF8B032-710E-4115-99FE-7B62B01F1354}"/>
    <cellStyle name="20% - Accent4 4_2. Property deals" xfId="3040" xr:uid="{4207075D-0922-44E0-94D8-AA8D9FEDEA4C}"/>
    <cellStyle name="20% - Accent4 40" xfId="50647" xr:uid="{DB313E05-4051-4C9F-A6A4-9A885536D9EE}"/>
    <cellStyle name="20% - Accent4 41" xfId="50648" xr:uid="{C10A5477-5EBA-4145-914E-6F4115E06578}"/>
    <cellStyle name="20% - Accent4 42" xfId="53237" xr:uid="{C3457401-2836-4F14-9922-B0917E72775A}"/>
    <cellStyle name="20% - Accent4 5" xfId="345" xr:uid="{E01788F1-FF18-426E-8B61-325611B6B13F}"/>
    <cellStyle name="20% - Accent4 5 2" xfId="50649" xr:uid="{FE9223EB-32AD-44A6-B2F9-563B0FF4F0AD}"/>
    <cellStyle name="20% - Accent4 5 3" xfId="50650" xr:uid="{81D66EB9-0283-487C-A8E4-5BFC9C2362E8}"/>
    <cellStyle name="20% - Accent4 6" xfId="346" xr:uid="{FE2D7FB7-C5E0-4D27-8700-D63DD2330F23}"/>
    <cellStyle name="20% - Accent4 6 2" xfId="50651" xr:uid="{96984CBA-95C8-4630-8FF1-3705B897C848}"/>
    <cellStyle name="20% - Accent4 6 3" xfId="50652" xr:uid="{1CE858A4-9330-4155-8A26-F584A3329165}"/>
    <cellStyle name="20% - Accent4 7" xfId="347" xr:uid="{76550EB8-749C-4805-B62E-1B9CA51493CF}"/>
    <cellStyle name="20% - Accent4 7 2" xfId="50653" xr:uid="{F9C88EC6-0330-4341-91BA-20B17768F5B7}"/>
    <cellStyle name="20% - Accent4 7 3" xfId="50654" xr:uid="{2F0E7664-5B8D-4584-9467-2298342D75C3}"/>
    <cellStyle name="20% - Accent4 7 4" xfId="50655" xr:uid="{261388E2-1E32-40C1-BE5B-EC23D214B645}"/>
    <cellStyle name="20% - Accent4 8" xfId="348" xr:uid="{6905055A-A6BE-48F2-8550-5FC43BA81428}"/>
    <cellStyle name="20% - Accent4 8 2" xfId="50656" xr:uid="{6732C6E8-7873-45D5-81CF-D8B164992D31}"/>
    <cellStyle name="20% - Accent4 8 3" xfId="50657" xr:uid="{EE3C3355-0BB5-49BA-84BC-8C262C52C293}"/>
    <cellStyle name="20% - Accent4 8 4" xfId="50658" xr:uid="{E9A8617A-0F62-4EFF-8D88-9725A273D051}"/>
    <cellStyle name="20% - Accent4 9" xfId="349" xr:uid="{3CDEF3BC-BAEB-4DD4-9B6F-8BA4714ACFD2}"/>
    <cellStyle name="20% - Accent4 9 2" xfId="50659" xr:uid="{66E8C888-46FF-40AE-9B3C-E40484FF83DF}"/>
    <cellStyle name="20% - Accent4 9 3" xfId="50660" xr:uid="{734C3569-C5FE-4142-87C8-4FDE8DF11390}"/>
    <cellStyle name="20% - Accent4 9 4" xfId="50661" xr:uid="{47AFFF6F-0ED9-4E7F-81C9-88AE26BC166E}"/>
    <cellStyle name="20% - Accent5" xfId="30" builtinId="46" customBuiltin="1"/>
    <cellStyle name="20% - Accent5 10" xfId="39612" xr:uid="{D7C989F7-CE5C-492F-90B2-96F64664AE74}"/>
    <cellStyle name="20% - Accent5 10 2" xfId="47708" xr:uid="{70472AF2-51DD-4884-B724-080AA1765933}"/>
    <cellStyle name="20% - Accent5 10_Apart tables" xfId="52498" xr:uid="{4493D2CE-CBAE-4A44-AB2A-AEA872C07DB8}"/>
    <cellStyle name="20% - Accent5 11" xfId="50662" xr:uid="{C5B165BD-E83D-481C-9347-A58CB53CB436}"/>
    <cellStyle name="20% - Accent5 11 2" xfId="50663" xr:uid="{2C5ED4F4-C1CF-4DB0-A125-6FCE6523F8B1}"/>
    <cellStyle name="20% - Accent5 12" xfId="50664" xr:uid="{C8B8F57B-61F3-4398-AAD9-39488FDFAFFC}"/>
    <cellStyle name="20% - Accent5 12 2" xfId="50665" xr:uid="{C9EE0B59-255E-4C73-BE7D-581D51AD9D0B}"/>
    <cellStyle name="20% - Accent5 13" xfId="50666" xr:uid="{1745D026-AEA4-42C9-B75F-26E7848B4928}"/>
    <cellStyle name="20% - Accent5 13 2" xfId="50667" xr:uid="{D4DDDE71-F79D-4970-9D18-5951DBE55E38}"/>
    <cellStyle name="20% - Accent5 14" xfId="50668" xr:uid="{92BBCD34-E5A5-4B6C-9A8F-C6405FD3F8AE}"/>
    <cellStyle name="20% - Accent5 14 2" xfId="50669" xr:uid="{89B1D267-95E2-4644-831B-DF748D70D463}"/>
    <cellStyle name="20% - Accent5 15" xfId="50670" xr:uid="{69C2EE6B-1A16-4DAC-8858-90FC0031E507}"/>
    <cellStyle name="20% - Accent5 15 2" xfId="50671" xr:uid="{B37CAA25-BE0F-4070-BCE9-D37A378DC4E3}"/>
    <cellStyle name="20% - Accent5 16" xfId="50672" xr:uid="{A5BE0798-F0D4-4C63-9DB1-E617B130AC44}"/>
    <cellStyle name="20% - Accent5 16 2" xfId="50673" xr:uid="{CC911371-C932-45DF-8F61-E03E1B6C2912}"/>
    <cellStyle name="20% - Accent5 17" xfId="50674" xr:uid="{25D85C9A-BFDE-4776-9B9C-766DB0012655}"/>
    <cellStyle name="20% - Accent5 17 2" xfId="50675" xr:uid="{712A6A0E-E788-463B-8B72-C93C2E2FB4A1}"/>
    <cellStyle name="20% - Accent5 18" xfId="50676" xr:uid="{9568CB76-9D6C-4525-BDDC-FF341BB41821}"/>
    <cellStyle name="20% - Accent5 18 2" xfId="50677" xr:uid="{BF6E74D2-B934-4A94-9124-D6D2A97D6F41}"/>
    <cellStyle name="20% - Accent5 19" xfId="50678" xr:uid="{0D47EB63-7A05-4C3C-9E90-C1784E7F02E9}"/>
    <cellStyle name="20% - Accent5 19 2" xfId="50679" xr:uid="{49D2483F-F1AD-4766-A22E-C8F23CD74F75}"/>
    <cellStyle name="20% - Accent5 2" xfId="46" xr:uid="{B3FA1323-8500-4F8D-A799-C19C64607715}"/>
    <cellStyle name="20% - Accent5 2 10" xfId="3041" xr:uid="{20FC639C-DF4F-4046-AE80-5F2C46A378C0}"/>
    <cellStyle name="20% - Accent5 2 11" xfId="36521" xr:uid="{3854D65E-DCFD-4CDE-B41D-C3441D6D8E8C}"/>
    <cellStyle name="20% - Accent5 2 12" xfId="42175" xr:uid="{850F640F-7868-40D6-88B2-3ECEA49355BC}"/>
    <cellStyle name="20% - Accent5 2 2" xfId="350" xr:uid="{F87AD806-8573-4D0A-9264-FF2FB1D559A5}"/>
    <cellStyle name="20% - Accent5 2 2 2" xfId="31541" xr:uid="{E508AAEF-8E9A-48CC-9087-86E759745C62}"/>
    <cellStyle name="20% - Accent5 2 2 2 2" xfId="50680" xr:uid="{05BEEEB8-4F1C-402E-BC3C-28C795BD6CC5}"/>
    <cellStyle name="20% - Accent5 2 2 2 3" xfId="50681" xr:uid="{64CAA6F6-81F8-4CDF-A1B0-D2BDCE4ABB41}"/>
    <cellStyle name="20% - Accent5 2 2 3" xfId="50682" xr:uid="{2FC906D8-7E77-4A92-B93B-12FBBE8ABD9F}"/>
    <cellStyle name="20% - Accent5 2 2 4" xfId="50683" xr:uid="{DA2BE279-BDF9-40CB-99B9-9E0EEB3A6B4F}"/>
    <cellStyle name="20% - Accent5 2 2 5" xfId="50684" xr:uid="{C9C5C733-DAB8-48B9-9D88-06519B8558EE}"/>
    <cellStyle name="20% - Accent5 2 3" xfId="351" xr:uid="{A9F3C5E1-72C4-41EB-A7EB-8D480C165E2A}"/>
    <cellStyle name="20% - Accent5 2 3 2" xfId="50685" xr:uid="{402DFF5F-BADA-4750-B48A-31C043D09E6B}"/>
    <cellStyle name="20% - Accent5 2 3 3" xfId="50686" xr:uid="{237727C0-356F-43EC-8E78-D3AFE9BD0FDF}"/>
    <cellStyle name="20% - Accent5 2 4" xfId="352" xr:uid="{F61FF721-7596-4063-BFEE-FADA44485B8D}"/>
    <cellStyle name="20% - Accent5 2 4 2" xfId="50687" xr:uid="{981ADDF4-153F-4D2F-8B8D-EC1F7D7C2C20}"/>
    <cellStyle name="20% - Accent5 2 5" xfId="353" xr:uid="{DDD97A0F-685F-4F06-9090-D7D59EDDE031}"/>
    <cellStyle name="20% - Accent5 2 6" xfId="354" xr:uid="{A1053787-D539-44E5-9FF6-1D0902C1D87E}"/>
    <cellStyle name="20% - Accent5 2 7" xfId="355" xr:uid="{D531EA27-7772-4A11-B022-F0C189DF45FA}"/>
    <cellStyle name="20% - Accent5 2 8" xfId="356" xr:uid="{0516C710-FB0C-49BD-8B85-4E4DB276C09E}"/>
    <cellStyle name="20% - Accent5 2 9" xfId="357" xr:uid="{B8247172-5CC8-4680-BA8C-D37B0DE5D15B}"/>
    <cellStyle name="20% - Accent5 2 9 2" xfId="3042" xr:uid="{586179C7-9327-45AC-97E2-6B7A3E7EDA1E}"/>
    <cellStyle name="20% - Accent5 2 9 3" xfId="45710" xr:uid="{515C3356-783C-44A9-919D-8A7A70327AFD}"/>
    <cellStyle name="20% - Accent5 2 9_1" xfId="50688" xr:uid="{1C395127-4B20-4FDE-8BD0-6942E6BEDF3A}"/>
    <cellStyle name="20% - Accent5 2_3. Loans" xfId="3043" xr:uid="{3B3E4E3A-09BA-44A3-B52A-4A29BFD8D8CF}"/>
    <cellStyle name="20% - Accent5 20" xfId="50689" xr:uid="{D0C3F4FE-C97E-4F61-9C49-0B0126C89D9A}"/>
    <cellStyle name="20% - Accent5 20 2" xfId="50690" xr:uid="{2F3944C2-BCC0-43B9-ACCC-FA36E9AB497F}"/>
    <cellStyle name="20% - Accent5 21" xfId="50691" xr:uid="{34DE4FFF-443B-47E6-82A5-417C243F06AD}"/>
    <cellStyle name="20% - Accent5 21 2" xfId="50692" xr:uid="{534DEFBA-B484-44B9-AC94-CAF738835808}"/>
    <cellStyle name="20% - Accent5 22" xfId="50693" xr:uid="{E9D6F761-F4F3-4D89-A54F-C74A871F7DCF}"/>
    <cellStyle name="20% - Accent5 22 2" xfId="50694" xr:uid="{B3AE6A1B-F85D-4E88-9187-F0D1DC9DFE79}"/>
    <cellStyle name="20% - Accent5 23" xfId="50695" xr:uid="{7B3D3B82-6688-42B3-A145-4AA193DF475E}"/>
    <cellStyle name="20% - Accent5 23 2" xfId="50696" xr:uid="{5EF62708-D11A-4AF2-95C6-B2F70A5F07A8}"/>
    <cellStyle name="20% - Accent5 24" xfId="50697" xr:uid="{CF5CEEDB-B3FB-49A7-A7FC-B0738C929789}"/>
    <cellStyle name="20% - Accent5 24 2" xfId="50698" xr:uid="{C57C20DE-61D8-45E0-A7FA-A296F696F62F}"/>
    <cellStyle name="20% - Accent5 25" xfId="50699" xr:uid="{826B00D3-0AEC-4E77-9307-9461B39C410C}"/>
    <cellStyle name="20% - Accent5 25 2" xfId="50700" xr:uid="{C69C5357-A961-4D29-88E1-DE265BC2A13C}"/>
    <cellStyle name="20% - Accent5 26" xfId="50701" xr:uid="{4BCA957D-5C7F-4CDA-8AFD-D17E8CCE4CB4}"/>
    <cellStyle name="20% - Accent5 26 2" xfId="50702" xr:uid="{AF011122-3280-4AF2-8E45-85B542272C09}"/>
    <cellStyle name="20% - Accent5 27" xfId="50703" xr:uid="{66D82496-B12D-4B22-92A9-19D406A38C6B}"/>
    <cellStyle name="20% - Accent5 27 2" xfId="50704" xr:uid="{917F6A47-C82B-4C6F-899D-42CF1D20FAF3}"/>
    <cellStyle name="20% - Accent5 28" xfId="50705" xr:uid="{885E3EBC-6485-4B16-8428-18012527007E}"/>
    <cellStyle name="20% - Accent5 28 2" xfId="50706" xr:uid="{5C063AF4-EBD5-4C4C-B3B9-2754DE2412BE}"/>
    <cellStyle name="20% - Accent5 29" xfId="50707" xr:uid="{C6057B7A-8B50-469A-AE90-273B5BEE662F}"/>
    <cellStyle name="20% - Accent5 29 2" xfId="50708" xr:uid="{51A9AC40-0B8D-44AA-964C-134E8C43ED78}"/>
    <cellStyle name="20% - Accent5 3" xfId="358" xr:uid="{FDA3CB05-78AA-4AEB-A7E0-A4953C82BC19}"/>
    <cellStyle name="20% - Accent5 3 2" xfId="359" xr:uid="{EBEE7A8E-D32E-409C-BB31-2F25504B8A7D}"/>
    <cellStyle name="20% - Accent5 3 2 2" xfId="3044" xr:uid="{A0F14F6D-59E4-4498-BC02-FBBFF659045E}"/>
    <cellStyle name="20% - Accent5 3 2 2 2" xfId="45713" xr:uid="{72CE193E-DAC9-42E9-8E57-CB1AADEE1C80}"/>
    <cellStyle name="20% - Accent5 3 2 3" xfId="45712" xr:uid="{F0F7F9CB-94A5-4A21-9F10-FD8381FED5A4}"/>
    <cellStyle name="20% - Accent5 3 2_2. Property deals" xfId="3045" xr:uid="{714F0354-BB65-444E-B4F1-4213A9C5CCAB}"/>
    <cellStyle name="20% - Accent5 3 3" xfId="3046" xr:uid="{FD439443-8844-4AA1-8FA4-F38D64582BB5}"/>
    <cellStyle name="20% - Accent5 3 3 2" xfId="45714" xr:uid="{7F440ADD-832E-4D7A-992E-222B64BC9B43}"/>
    <cellStyle name="20% - Accent5 3 3_Bought properties" xfId="50709" xr:uid="{0AE0FE6B-41F4-45CE-907C-BDC28B534694}"/>
    <cellStyle name="20% - Accent5 3 4" xfId="31542" xr:uid="{E6CDC6E4-474B-4B00-8AC5-1085E9D57641}"/>
    <cellStyle name="20% - Accent5 3 5" xfId="39545" xr:uid="{15954FB4-1EA2-496F-BF50-647F1F2737C7}"/>
    <cellStyle name="20% - Accent5 3 6" xfId="39594" xr:uid="{A54E68A1-AFBD-49AF-83DB-5E7E3C018874}"/>
    <cellStyle name="20% - Accent5 3 7" xfId="45711" xr:uid="{44CF7E58-26FE-42EF-8609-0C9B27E2998A}"/>
    <cellStyle name="20% - Accent5 3_2. Property deals" xfId="3047" xr:uid="{2F5F8E10-0592-4CF1-924B-FCC48E1BFC53}"/>
    <cellStyle name="20% - Accent5 30" xfId="50710" xr:uid="{59F8A6A9-5429-4F2F-A094-AC74C083D869}"/>
    <cellStyle name="20% - Accent5 30 2" xfId="50711" xr:uid="{82E0012B-47DE-4EBF-8A0B-30D992EE171B}"/>
    <cellStyle name="20% - Accent5 31" xfId="50712" xr:uid="{9932DF3A-DD03-4F39-AB86-8093C7F59323}"/>
    <cellStyle name="20% - Accent5 31 2" xfId="50713" xr:uid="{A0B73B11-4359-40DA-9AEC-E34F6844C764}"/>
    <cellStyle name="20% - Accent5 32" xfId="50714" xr:uid="{209ECA65-1108-4B43-A092-B6F7F783AD5F}"/>
    <cellStyle name="20% - Accent5 32 2" xfId="50715" xr:uid="{C0756715-3965-4D50-BA07-B88ACBC5BA10}"/>
    <cellStyle name="20% - Accent5 33" xfId="50716" xr:uid="{DE2FDF8C-C5F7-410A-91D6-C701A33D8F77}"/>
    <cellStyle name="20% - Accent5 34" xfId="50717" xr:uid="{0BB7569D-4E8E-4966-A8F1-06883778C15A}"/>
    <cellStyle name="20% - Accent5 35" xfId="50718" xr:uid="{D7A0CEF2-0701-4FEE-AB5D-0CE5022DBD1E}"/>
    <cellStyle name="20% - Accent5 36" xfId="50719" xr:uid="{84F37214-4CF5-47AC-847A-684E4E2CC5B5}"/>
    <cellStyle name="20% - Accent5 37" xfId="50720" xr:uid="{A3F3495D-793C-4EDE-BC87-61E768090031}"/>
    <cellStyle name="20% - Accent5 38" xfId="50721" xr:uid="{C899D394-CC9A-4DD8-8A5F-FC3C9EADF5EA}"/>
    <cellStyle name="20% - Accent5 39" xfId="50722" xr:uid="{606EFA1F-B32F-4742-8E16-2479A6E47658}"/>
    <cellStyle name="20% - Accent5 4" xfId="360" xr:uid="{182AE4D9-86F7-4367-9BAC-22C84F072F55}"/>
    <cellStyle name="20% - Accent5 4 2" xfId="3048" xr:uid="{076C6762-DBDE-49BF-8066-89F769197399}"/>
    <cellStyle name="20% - Accent5 4 2 2" xfId="45716" xr:uid="{91337501-28C9-49BA-9289-56C2BE2A6C0C}"/>
    <cellStyle name="20% - Accent5 4 3" xfId="45715" xr:uid="{585D5625-88B6-4A3B-8C70-0487A6AC74AF}"/>
    <cellStyle name="20% - Accent5 4 3 2" xfId="50723" xr:uid="{29492187-A763-43B0-BA4E-B13B19167FCE}"/>
    <cellStyle name="20% - Accent5 4 3_Apart tables" xfId="52499" xr:uid="{5EE3FB18-D184-4CEC-91A7-A4B8AB09DD61}"/>
    <cellStyle name="20% - Accent5 4_2. Property deals" xfId="3049" xr:uid="{6FE54035-5686-4215-B46E-F1FC4C6D9522}"/>
    <cellStyle name="20% - Accent5 40" xfId="50724" xr:uid="{C0185438-DE79-41AB-87FC-1D3B0DF21FD6}"/>
    <cellStyle name="20% - Accent5 41" xfId="50725" xr:uid="{43D9C781-B94D-4805-9BC7-FC821C4BFC80}"/>
    <cellStyle name="20% - Accent5 42" xfId="53241" xr:uid="{92834294-D4E2-4AF6-A482-F95304F6170F}"/>
    <cellStyle name="20% - Accent5 5" xfId="361" xr:uid="{247F02C2-7EC5-411B-A6C9-5C0FDB0F945C}"/>
    <cellStyle name="20% - Accent5 5 2" xfId="50726" xr:uid="{A23E5FF2-83BF-4A53-8A84-26475EBCA109}"/>
    <cellStyle name="20% - Accent5 5 3" xfId="50727" xr:uid="{E6DAD27A-A9E1-4D85-9CFF-E335650332A7}"/>
    <cellStyle name="20% - Accent5 6" xfId="362" xr:uid="{F6C408B8-28D1-43AE-A23B-9E15DE8A57BC}"/>
    <cellStyle name="20% - Accent5 6 2" xfId="50728" xr:uid="{732F1E7E-A24D-4681-8C9A-4FF41C747339}"/>
    <cellStyle name="20% - Accent5 6 3" xfId="50729" xr:uid="{74C2C02E-A048-46D4-9D78-108F5FA33609}"/>
    <cellStyle name="20% - Accent5 7" xfId="363" xr:uid="{61B15053-3945-4DBA-AAFC-1A63C0E00400}"/>
    <cellStyle name="20% - Accent5 7 2" xfId="50730" xr:uid="{7491104B-E7FA-4F46-ABA4-64A9EBED4D16}"/>
    <cellStyle name="20% - Accent5 7 3" xfId="50731" xr:uid="{826BFA0E-FB5B-419B-9781-4065D6D12BD5}"/>
    <cellStyle name="20% - Accent5 7 4" xfId="50732" xr:uid="{A8119EC2-F736-45A0-9831-5E8788A0B211}"/>
    <cellStyle name="20% - Accent5 8" xfId="364" xr:uid="{3D6DEE5D-24F0-4F42-9C4F-07E98B6E685F}"/>
    <cellStyle name="20% - Accent5 8 2" xfId="50733" xr:uid="{24392927-165A-43F4-A3B4-82E3D7FA7C18}"/>
    <cellStyle name="20% - Accent5 8 3" xfId="50734" xr:uid="{6F06BF64-157D-4375-939F-EA95F4CBBAF6}"/>
    <cellStyle name="20% - Accent5 8 4" xfId="50735" xr:uid="{5935E319-745C-4815-B619-62B99F20D7C8}"/>
    <cellStyle name="20% - Accent5 9" xfId="365" xr:uid="{67AD6008-84E0-4652-B07F-CC65B009E7F5}"/>
    <cellStyle name="20% - Accent5 9 2" xfId="50736" xr:uid="{C47FC51D-456A-44B9-B9B9-6C975424CB69}"/>
    <cellStyle name="20% - Accent5 9 3" xfId="50737" xr:uid="{43B04474-382E-432C-B6B2-1A08C800F20C}"/>
    <cellStyle name="20% - Accent5 9 4" xfId="50738" xr:uid="{423C2419-230B-4469-94E9-321D01BDF756}"/>
    <cellStyle name="20% - Accent6" xfId="33" builtinId="50" customBuiltin="1"/>
    <cellStyle name="20% - Accent6 10" xfId="39613" xr:uid="{7ED433D3-735E-4216-B090-628447E528C7}"/>
    <cellStyle name="20% - Accent6 10 2" xfId="47710" xr:uid="{3B6CB118-E5DD-46A8-B414-66B8A9605ED9}"/>
    <cellStyle name="20% - Accent6 10_Apart tables" xfId="52500" xr:uid="{51D34DCB-01E0-468C-B28B-9E55EF35DA57}"/>
    <cellStyle name="20% - Accent6 11" xfId="50739" xr:uid="{59528C22-3414-4F2B-B0EE-1B8252689945}"/>
    <cellStyle name="20% - Accent6 11 2" xfId="50740" xr:uid="{4CD890CE-8D88-41F2-93F2-69DB2A85E9A5}"/>
    <cellStyle name="20% - Accent6 12" xfId="50741" xr:uid="{D3C0A9FE-A63D-4D23-B3F7-6CEE7C6472B8}"/>
    <cellStyle name="20% - Accent6 12 2" xfId="50742" xr:uid="{925133EB-6685-4F98-9515-9D0D3C48EA05}"/>
    <cellStyle name="20% - Accent6 13" xfId="50743" xr:uid="{04BD7AE2-C2EC-4918-83A0-48A8A6CE5906}"/>
    <cellStyle name="20% - Accent6 13 2" xfId="50744" xr:uid="{2FE66E34-69EA-473D-B752-07B511A2D4D7}"/>
    <cellStyle name="20% - Accent6 14" xfId="50745" xr:uid="{D315849F-B23D-451C-A617-44DB267EC524}"/>
    <cellStyle name="20% - Accent6 14 2" xfId="50746" xr:uid="{3A26711E-AEB6-4761-A985-5715AFA61281}"/>
    <cellStyle name="20% - Accent6 15" xfId="50747" xr:uid="{0B148622-8CE1-44FC-9DB9-761910C74363}"/>
    <cellStyle name="20% - Accent6 15 2" xfId="50748" xr:uid="{1AE91C30-6822-4679-9FDE-A74D783010B1}"/>
    <cellStyle name="20% - Accent6 16" xfId="50749" xr:uid="{10595430-6F26-4749-A530-945C07A4CFB4}"/>
    <cellStyle name="20% - Accent6 16 2" xfId="50750" xr:uid="{772420B2-0389-4C84-BAE7-7CF50577C711}"/>
    <cellStyle name="20% - Accent6 17" xfId="50751" xr:uid="{9F087B52-3495-4EF5-8A0A-453D5A78ECA7}"/>
    <cellStyle name="20% - Accent6 17 2" xfId="50752" xr:uid="{70A7216A-0D53-4832-A760-D24E3CE561D3}"/>
    <cellStyle name="20% - Accent6 18" xfId="50753" xr:uid="{BCCF4FC9-1210-4EB4-8650-CD2C99BCAFBC}"/>
    <cellStyle name="20% - Accent6 18 2" xfId="50754" xr:uid="{30C39027-7F7C-4C46-9C83-113778483864}"/>
    <cellStyle name="20% - Accent6 19" xfId="50755" xr:uid="{10DDC60B-8C44-4906-9651-BC31FFD15116}"/>
    <cellStyle name="20% - Accent6 19 2" xfId="50756" xr:uid="{C89F8976-E452-4357-9928-E9D1C113C12B}"/>
    <cellStyle name="20% - Accent6 2" xfId="47" xr:uid="{90ECC94B-3661-44A5-A835-B7A85C0C1B08}"/>
    <cellStyle name="20% - Accent6 2 10" xfId="3050" xr:uid="{B7BA0C34-3590-4B0D-9C91-22357473BE16}"/>
    <cellStyle name="20% - Accent6 2 11" xfId="36522" xr:uid="{B84F2600-7027-4F2D-862E-342A68819755}"/>
    <cellStyle name="20% - Accent6 2 12" xfId="42176" xr:uid="{8C8B7F55-6B8B-4DC4-AE1E-E6E8476A7688}"/>
    <cellStyle name="20% - Accent6 2 2" xfId="366" xr:uid="{B7EEFE97-514A-4E7B-A433-47DB57D5F858}"/>
    <cellStyle name="20% - Accent6 2 2 2" xfId="31543" xr:uid="{C78CE80C-B0A8-44CB-8F70-FF984A0E1778}"/>
    <cellStyle name="20% - Accent6 2 2 2 2" xfId="50757" xr:uid="{467675A5-A218-461F-87C6-A54A0D86F34A}"/>
    <cellStyle name="20% - Accent6 2 2 2 3" xfId="50758" xr:uid="{F9C8296F-DF3E-447B-A77E-9E3760B70B79}"/>
    <cellStyle name="20% - Accent6 2 2 3" xfId="50759" xr:uid="{12701445-8677-4DD0-9752-98ADB454357B}"/>
    <cellStyle name="20% - Accent6 2 2 4" xfId="50760" xr:uid="{D56C3B30-C878-4D11-9865-F315A261C55E}"/>
    <cellStyle name="20% - Accent6 2 2 5" xfId="50761" xr:uid="{A7564A4A-5A5C-47DC-BDCB-77F18DA60DC2}"/>
    <cellStyle name="20% - Accent6 2 3" xfId="367" xr:uid="{9AA47500-2579-4083-A641-CD2341AC34CA}"/>
    <cellStyle name="20% - Accent6 2 3 2" xfId="50762" xr:uid="{1BFBDF2E-7BF1-4187-B6A8-71A036E78E70}"/>
    <cellStyle name="20% - Accent6 2 3 3" xfId="50763" xr:uid="{1471B626-679D-457E-99B5-762826808B32}"/>
    <cellStyle name="20% - Accent6 2 4" xfId="368" xr:uid="{FF967F2F-06D8-42FB-9BF5-CF52683DC128}"/>
    <cellStyle name="20% - Accent6 2 4 2" xfId="50764" xr:uid="{3581DBA8-6E92-45DD-952D-6C37A798C54C}"/>
    <cellStyle name="20% - Accent6 2 5" xfId="369" xr:uid="{26149491-1F9A-43FB-9A3E-B304184009DE}"/>
    <cellStyle name="20% - Accent6 2 6" xfId="370" xr:uid="{DF9B2681-4ADC-4BE4-B916-5FB9D9939454}"/>
    <cellStyle name="20% - Accent6 2 7" xfId="371" xr:uid="{403E772B-7291-4638-BCFA-A1C8D927B465}"/>
    <cellStyle name="20% - Accent6 2 8" xfId="372" xr:uid="{771B8637-D764-4D11-89EF-A678C320E02C}"/>
    <cellStyle name="20% - Accent6 2 9" xfId="373" xr:uid="{14FD8F32-EEA9-4A9D-AFBC-218B64D2F5F8}"/>
    <cellStyle name="20% - Accent6 2 9 2" xfId="3051" xr:uid="{2183DC2F-8954-4BB8-A05A-559B7F8656B6}"/>
    <cellStyle name="20% - Accent6 2 9 3" xfId="45729" xr:uid="{C7862B00-050E-4C28-B5CC-BE98A0661C35}"/>
    <cellStyle name="20% - Accent6 2 9_1" xfId="50765" xr:uid="{AD08E74D-6EE5-4C11-B738-734A7DDB3AEC}"/>
    <cellStyle name="20% - Accent6 2_3. Loans" xfId="3052" xr:uid="{662A48EA-A3AD-47F1-8955-CBC0AF37C60B}"/>
    <cellStyle name="20% - Accent6 20" xfId="50766" xr:uid="{9DA7CC6A-DB96-4D24-BEAB-C14E450BAF01}"/>
    <cellStyle name="20% - Accent6 20 2" xfId="50767" xr:uid="{AC0B269A-19AC-4C61-B034-65742FCCBADC}"/>
    <cellStyle name="20% - Accent6 21" xfId="50768" xr:uid="{306303C5-708F-4412-B2A7-B7A1DE140778}"/>
    <cellStyle name="20% - Accent6 21 2" xfId="50769" xr:uid="{90D1DBF4-2CE7-4820-A44F-EC87C428B4E9}"/>
    <cellStyle name="20% - Accent6 22" xfId="50770" xr:uid="{8E205378-2739-47F9-86D3-DF77DCEC894E}"/>
    <cellStyle name="20% - Accent6 22 2" xfId="50771" xr:uid="{CA1D859C-A36C-4323-A86A-409A9B4E463E}"/>
    <cellStyle name="20% - Accent6 23" xfId="50772" xr:uid="{DFDE7572-9B2C-43CA-B217-12F60BE18F06}"/>
    <cellStyle name="20% - Accent6 23 2" xfId="50773" xr:uid="{6158EBEF-5D66-4870-A662-CE70D41539B3}"/>
    <cellStyle name="20% - Accent6 24" xfId="50774" xr:uid="{0E4CEB20-1EDA-4A7A-807C-28D20FBFD340}"/>
    <cellStyle name="20% - Accent6 24 2" xfId="50775" xr:uid="{1FC9AE2F-2E12-481A-ACD5-C1DE25A08F67}"/>
    <cellStyle name="20% - Accent6 25" xfId="50776" xr:uid="{B472A3F2-8130-46D6-A02E-147B88744B34}"/>
    <cellStyle name="20% - Accent6 25 2" xfId="50777" xr:uid="{F0E5EDB7-DF26-4CED-A02B-F4C08BE5D172}"/>
    <cellStyle name="20% - Accent6 26" xfId="50778" xr:uid="{01FE2B88-2008-4379-9453-BABEDAC794BC}"/>
    <cellStyle name="20% - Accent6 26 2" xfId="50779" xr:uid="{E3E192FC-ABFD-49D8-9110-8CA66DFD2CA7}"/>
    <cellStyle name="20% - Accent6 27" xfId="50780" xr:uid="{04680A2F-A42D-4EB9-B4D5-9A67A40228E4}"/>
    <cellStyle name="20% - Accent6 27 2" xfId="50781" xr:uid="{173BBFC5-C518-451B-898A-D35EE2DEF97A}"/>
    <cellStyle name="20% - Accent6 28" xfId="50782" xr:uid="{9F35D7EF-A4D0-4282-947A-67B5D4CCF010}"/>
    <cellStyle name="20% - Accent6 28 2" xfId="50783" xr:uid="{EED9A14B-3F59-43EC-901F-F65D86E1D4CC}"/>
    <cellStyle name="20% - Accent6 29" xfId="50784" xr:uid="{0F385E2D-5D58-4DC7-B729-4EAE5B5DA35B}"/>
    <cellStyle name="20% - Accent6 29 2" xfId="50785" xr:uid="{E2695E74-80E9-48C9-97F1-33C4B6A94838}"/>
    <cellStyle name="20% - Accent6 3" xfId="374" xr:uid="{63AEE4C5-1439-42F7-ABC2-05E1FB6DE5DF}"/>
    <cellStyle name="20% - Accent6 3 2" xfId="375" xr:uid="{A8F28B25-E602-43FC-96E3-D9D56E1A170A}"/>
    <cellStyle name="20% - Accent6 3 2 2" xfId="3053" xr:uid="{3310B556-1D61-4B8A-8ED3-C852EE62D54D}"/>
    <cellStyle name="20% - Accent6 3 2 2 2" xfId="45732" xr:uid="{549C2705-04CB-48A2-B333-1CE88877A238}"/>
    <cellStyle name="20% - Accent6 3 2 3" xfId="45731" xr:uid="{F881F71A-B2AE-4709-BA43-8E758433102F}"/>
    <cellStyle name="20% - Accent6 3 2_2. Property deals" xfId="3054" xr:uid="{ED0DDA6E-D767-49E9-945D-54FAC06C338E}"/>
    <cellStyle name="20% - Accent6 3 3" xfId="3055" xr:uid="{A30622E2-7C6A-4F6B-8E25-2C46CFC0397A}"/>
    <cellStyle name="20% - Accent6 3 3 2" xfId="45733" xr:uid="{B45617E8-DDFE-48A3-B9C0-DA4C735C8787}"/>
    <cellStyle name="20% - Accent6 3 3_Bought properties" xfId="50786" xr:uid="{A85B1902-44CF-485D-BA60-A2678905F05D}"/>
    <cellStyle name="20% - Accent6 3 4" xfId="31544" xr:uid="{E8EF3A93-EF2C-4545-8535-94929164F7B5}"/>
    <cellStyle name="20% - Accent6 3 5" xfId="39546" xr:uid="{36D1E662-C2A7-4355-9E92-6DB8768D1A1C}"/>
    <cellStyle name="20% - Accent6 3 6" xfId="39595" xr:uid="{C70E17A1-3F0D-48E5-9878-DBECEF0DFDB6}"/>
    <cellStyle name="20% - Accent6 3 7" xfId="45730" xr:uid="{473EB1B9-4DA1-4396-B28F-1ECA023E34B5}"/>
    <cellStyle name="20% - Accent6 3_2. Property deals" xfId="3056" xr:uid="{30E9DB82-E3DA-4B2A-9C64-0AAF8BC98566}"/>
    <cellStyle name="20% - Accent6 30" xfId="50787" xr:uid="{BA5AD688-3A81-456F-85E2-7E277EBDBA67}"/>
    <cellStyle name="20% - Accent6 30 2" xfId="50788" xr:uid="{39ACBC44-91BA-4132-AE5A-13299D346159}"/>
    <cellStyle name="20% - Accent6 31" xfId="50789" xr:uid="{CA8DAEB8-9C8F-44D5-9E94-5B6A6721741E}"/>
    <cellStyle name="20% - Accent6 31 2" xfId="50790" xr:uid="{0DB10361-48C8-4588-9623-3CD4F7A05FD0}"/>
    <cellStyle name="20% - Accent6 32" xfId="50791" xr:uid="{25C424D8-A090-40C7-8846-D0B7BC8DAD22}"/>
    <cellStyle name="20% - Accent6 32 2" xfId="50792" xr:uid="{1D8187A5-F896-43B7-A7A0-ED30542EDA22}"/>
    <cellStyle name="20% - Accent6 33" xfId="50793" xr:uid="{FA7A38CA-6586-4A0E-9A3B-9B62412A352B}"/>
    <cellStyle name="20% - Accent6 34" xfId="50794" xr:uid="{9493AC37-7C3A-4BA0-9619-D39E6D7EDAF8}"/>
    <cellStyle name="20% - Accent6 35" xfId="50795" xr:uid="{C728D5ED-C850-4001-9EC2-90B3CAEBD7AF}"/>
    <cellStyle name="20% - Accent6 36" xfId="50796" xr:uid="{EEFC657C-1C96-48F6-8B62-BB40DE6F55CB}"/>
    <cellStyle name="20% - Accent6 37" xfId="50797" xr:uid="{817BB8AC-FD8D-4A89-8220-9365536611A8}"/>
    <cellStyle name="20% - Accent6 38" xfId="50798" xr:uid="{27120850-3CE4-44EE-BCB0-62D242BD7C11}"/>
    <cellStyle name="20% - Accent6 39" xfId="50799" xr:uid="{8F8F7DFD-1A02-4E58-85C7-26D5F5E22A88}"/>
    <cellStyle name="20% - Accent6 4" xfId="376" xr:uid="{F703120F-84B1-48BA-A8D1-2180070438C4}"/>
    <cellStyle name="20% - Accent6 4 2" xfId="3057" xr:uid="{E3A9073D-1A6D-41C2-9969-98AA9F154EE3}"/>
    <cellStyle name="20% - Accent6 4 2 2" xfId="45735" xr:uid="{7BEAADE4-F094-4C0D-AECE-71467B2C4644}"/>
    <cellStyle name="20% - Accent6 4 3" xfId="45734" xr:uid="{85B4A83D-9B10-4FE4-9198-CD4D9881917B}"/>
    <cellStyle name="20% - Accent6 4 3 2" xfId="50800" xr:uid="{965BC337-AE49-4A91-B6E0-7DDFEA7119D5}"/>
    <cellStyle name="20% - Accent6 4 3_Apart tables" xfId="52501" xr:uid="{95079D6E-2697-4261-8232-5FC8C5181ECA}"/>
    <cellStyle name="20% - Accent6 4_2. Property deals" xfId="3058" xr:uid="{3C57338B-3A6D-485D-AC42-3C234CAEF461}"/>
    <cellStyle name="20% - Accent6 40" xfId="50801" xr:uid="{056FD064-10C6-4945-9D33-1A9D9E87A301}"/>
    <cellStyle name="20% - Accent6 41" xfId="50802" xr:uid="{752D7885-E38D-4239-8AC6-C3F62F3AD71F}"/>
    <cellStyle name="20% - Accent6 42" xfId="53245" xr:uid="{5EF86321-EE20-4FB7-AA57-A8E9986BF6F1}"/>
    <cellStyle name="20% - Accent6 5" xfId="377" xr:uid="{B7CDD794-61BB-458C-99A2-BD3EAEBD0FB3}"/>
    <cellStyle name="20% - Accent6 5 2" xfId="50803" xr:uid="{9A0965E2-F4ED-44EC-9309-1333447F262E}"/>
    <cellStyle name="20% - Accent6 5 3" xfId="50804" xr:uid="{2F616A92-75F0-4277-8B0D-B2455D7231DB}"/>
    <cellStyle name="20% - Accent6 6" xfId="378" xr:uid="{121F4540-66BB-4854-BB90-644920960393}"/>
    <cellStyle name="20% - Accent6 6 2" xfId="50805" xr:uid="{6EC2C181-F27B-47DC-AE4A-AC22536CD8C2}"/>
    <cellStyle name="20% - Accent6 6 3" xfId="50806" xr:uid="{AF5E4D73-8F29-4E93-8E8E-2D4617F9C45A}"/>
    <cellStyle name="20% - Accent6 7" xfId="379" xr:uid="{357B0149-8AA3-4E1D-9F1C-23F8199C2D29}"/>
    <cellStyle name="20% - Accent6 7 2" xfId="50807" xr:uid="{9DAE7119-30B7-4795-AE5B-9FE53B510B6A}"/>
    <cellStyle name="20% - Accent6 7 3" xfId="50808" xr:uid="{D4424B1E-458C-4BAB-BCFA-FE8D1258DD9B}"/>
    <cellStyle name="20% - Accent6 7 4" xfId="50809" xr:uid="{08883FC9-33C3-428A-8EEB-C0E62FAD283C}"/>
    <cellStyle name="20% - Accent6 8" xfId="380" xr:uid="{533698B7-3B46-4639-A4CA-4F74EE1816E0}"/>
    <cellStyle name="20% - Accent6 8 2" xfId="50810" xr:uid="{0C3D6799-80AA-43C1-B7E6-ADA79517F246}"/>
    <cellStyle name="20% - Accent6 8 3" xfId="50811" xr:uid="{4C631F42-533C-4EAE-81B3-E9F9231BBE92}"/>
    <cellStyle name="20% - Accent6 8 4" xfId="50812" xr:uid="{8E1D16FB-8A06-43B8-A109-809284FE154A}"/>
    <cellStyle name="20% - Accent6 9" xfId="381" xr:uid="{CBF56897-EE06-4257-9EED-AF4A30A0D740}"/>
    <cellStyle name="20% - Accent6 9 2" xfId="50813" xr:uid="{E4EAC61B-9E6D-4FBF-B92A-DF364DFE21D8}"/>
    <cellStyle name="20% - Accent6 9 3" xfId="50814" xr:uid="{535594AD-AA2F-4F8B-89CB-DA8A4CA05762}"/>
    <cellStyle name="20% - Accent6 9 4" xfId="50815" xr:uid="{F022D9C1-EA11-42BF-B5CD-F0195A290E4C}"/>
    <cellStyle name="20% - Akzent1" xfId="48" xr:uid="{5CF2B395-B8E2-4C17-8A7C-87F23332CFF8}"/>
    <cellStyle name="20% - Akzent1 10" xfId="45741" xr:uid="{CE39F36A-0A46-4DDD-9288-1B5D46D8BC10}"/>
    <cellStyle name="20% - Akzent1 2" xfId="382" xr:uid="{5AF10EA6-E17C-4F37-980F-83B8BF1C06EF}"/>
    <cellStyle name="20% - Akzent1 2 2" xfId="383" xr:uid="{C81E21F2-56D4-4A1D-AC63-3406A0773B89}"/>
    <cellStyle name="20% - Akzent1 2 2 2" xfId="3059" xr:uid="{72D650DC-81B5-4228-A438-7E48A2599B61}"/>
    <cellStyle name="20% - Akzent1 2 2 2 2" xfId="3060" xr:uid="{9BA82FDB-F604-4652-82E0-0B245E5E6302}"/>
    <cellStyle name="20% - Akzent1 2 2 2 3" xfId="47712" xr:uid="{4D669D9E-DEFA-4839-BB5C-239A91A0FE1E}"/>
    <cellStyle name="20% - Akzent1 2 2 2_3. Loans" xfId="3061" xr:uid="{E7DE0D0D-DC4C-46F2-B5F2-F979DD813690}"/>
    <cellStyle name="20% - Akzent1 2 2 3" xfId="3062" xr:uid="{D977727F-3F4A-4DBA-8AB6-680403295A41}"/>
    <cellStyle name="20% - Akzent1 2 2 4" xfId="36525" xr:uid="{36F97400-06F6-47B6-867E-253C549E7A7B}"/>
    <cellStyle name="20% - Akzent1 2 2 5" xfId="38383" xr:uid="{CEB669C7-E75D-4304-B334-6A11AE03B2D8}"/>
    <cellStyle name="20% - Akzent1 2 2 6" xfId="45743" xr:uid="{EF5FB36B-C729-4AF5-9807-6DE5C5B22562}"/>
    <cellStyle name="20% - Akzent1 2 2_3. Loans" xfId="3063" xr:uid="{31D54D85-C953-476A-91FC-FB561A241FDC}"/>
    <cellStyle name="20% - Akzent1 2 3" xfId="3064" xr:uid="{F5E70CC4-57BB-4B00-AD9F-AD16E6C77194}"/>
    <cellStyle name="20% - Akzent1 2 3 2" xfId="3065" xr:uid="{93996789-CE0D-40D4-8CDF-A2B7CC4C5373}"/>
    <cellStyle name="20% - Akzent1 2 3 3" xfId="45744" xr:uid="{D5A0E4E7-D6AF-45D5-A148-474FBF820D26}"/>
    <cellStyle name="20% - Akzent1 2 3_3. Loans" xfId="3066" xr:uid="{7F513082-AA07-4419-B22E-4DF3C6BC2C4F}"/>
    <cellStyle name="20% - Akzent1 2 4" xfId="3067" xr:uid="{413FE423-D115-492A-B4BC-FA1BAEFB90DE}"/>
    <cellStyle name="20% - Akzent1 2 5" xfId="36524" xr:uid="{03231B39-51AC-490F-9E40-9A3C11921047}"/>
    <cellStyle name="20% - Akzent1 2 6" xfId="38384" xr:uid="{04B479FB-E18C-4168-A263-AA9D171F7282}"/>
    <cellStyle name="20% - Akzent1 2 7" xfId="45742" xr:uid="{15514FB5-98E0-45E9-AE10-2FF852D07CA5}"/>
    <cellStyle name="20% - Akzent1 2_1" xfId="49078" xr:uid="{164CDBF1-D500-412E-91AE-0A29A3784AD8}"/>
    <cellStyle name="20% - Akzent1 3" xfId="384" xr:uid="{146B5895-A7B9-4048-B3E0-0EF2C6EF9A19}"/>
    <cellStyle name="20% - Akzent1 3 2" xfId="385" xr:uid="{C7A620C7-0A04-46FE-A739-409F100BD5A7}"/>
    <cellStyle name="20% - Akzent1 3 2 2" xfId="3068" xr:uid="{9FC077C7-E50D-4EBF-9338-AA2D12880E16}"/>
    <cellStyle name="20% - Akzent1 3 2 2 2" xfId="3069" xr:uid="{42AB4043-51D2-4F89-9466-A3E279E7DE47}"/>
    <cellStyle name="20% - Akzent1 3 2 2 3" xfId="47713" xr:uid="{63AA0900-8B9D-4D39-BE91-CDAEE8C75FF5}"/>
    <cellStyle name="20% - Akzent1 3 2 2_3. Loans" xfId="3070" xr:uid="{655F4EEC-18BF-4BA6-96C0-7D0C46451FAC}"/>
    <cellStyle name="20% - Akzent1 3 2 3" xfId="3071" xr:uid="{120EFB6E-342C-4B60-B0E7-C50BB0FC6FB9}"/>
    <cellStyle name="20% - Akzent1 3 2 4" xfId="36527" xr:uid="{96C895D7-16AF-4583-94AF-4348BD79C16F}"/>
    <cellStyle name="20% - Akzent1 3 2 5" xfId="38381" xr:uid="{7D512CA6-5577-476F-8BB1-01D75ED29A3A}"/>
    <cellStyle name="20% - Akzent1 3 2 6" xfId="45746" xr:uid="{DD487DF3-75AD-40C6-80AF-786A526F4D50}"/>
    <cellStyle name="20% - Akzent1 3 2_3. Loans" xfId="3072" xr:uid="{864F1F40-248F-47CC-BB39-AC59BB7DA792}"/>
    <cellStyle name="20% - Akzent1 3 3" xfId="3073" xr:uid="{136AEFBD-D05E-4096-AADC-40DC84B58C6D}"/>
    <cellStyle name="20% - Akzent1 3 3 2" xfId="3074" xr:uid="{36DB7C9F-0906-44E5-AF21-4450A361D7A3}"/>
    <cellStyle name="20% - Akzent1 3 3 3" xfId="45747" xr:uid="{CAA77203-4B55-430B-928E-7C3E0E419218}"/>
    <cellStyle name="20% - Akzent1 3 3_3. Loans" xfId="3075" xr:uid="{E9223D55-073D-43FB-8326-0A3E5059403E}"/>
    <cellStyle name="20% - Akzent1 3 4" xfId="3076" xr:uid="{A3F86331-A98D-4004-8569-964267178688}"/>
    <cellStyle name="20% - Akzent1 3 5" xfId="36526" xr:uid="{F4C03064-5733-44CE-974F-9F4C9C51C932}"/>
    <cellStyle name="20% - Akzent1 3 6" xfId="38382" xr:uid="{3FD3E9C6-A01D-4466-801E-61A271188E01}"/>
    <cellStyle name="20% - Akzent1 3 7" xfId="45745" xr:uid="{0486A84C-18B5-452F-BF33-C806C89F3066}"/>
    <cellStyle name="20% - Akzent1 3_1" xfId="49079" xr:uid="{C54CA3ED-5FFB-4B8D-9378-632682082BAC}"/>
    <cellStyle name="20% - Akzent1 4" xfId="3077" xr:uid="{63C29423-9C6B-4E9C-A4F3-97D2FCD2AFE8}"/>
    <cellStyle name="20% - Akzent1 4 2" xfId="39547" xr:uid="{A2ED7387-282A-47C6-8CF8-5BF6A01930D3}"/>
    <cellStyle name="20% - Akzent1 4 3" xfId="45748" xr:uid="{8448401E-DA85-404E-A3C9-EE210F6B886C}"/>
    <cellStyle name="20% - Akzent1 4_MGMT_REP" xfId="42177" xr:uid="{3D1C5C01-7CE6-4080-A9F3-20D9694C86FE}"/>
    <cellStyle name="20% - Akzent1 5" xfId="36523" xr:uid="{BE64E157-F26C-4B76-B44C-D4A31CBC0367}"/>
    <cellStyle name="20% - Akzent1 5 2" xfId="45749" xr:uid="{0CB062C3-500F-4DA9-9C2D-C41D81FEA9FF}"/>
    <cellStyle name="20% - Akzent1 5_Apart tables" xfId="49563" xr:uid="{A43A044B-9E29-4FB3-BDE6-9FE43BC7A9B5}"/>
    <cellStyle name="20% - Akzent1 6" xfId="38385" xr:uid="{B7D6543D-E961-4DE9-8E4A-316976766FCC}"/>
    <cellStyle name="20% - Akzent1 7" xfId="44641" xr:uid="{067C672C-63AA-488A-8251-BAEA83025F1D}"/>
    <cellStyle name="20% - Akzent1 8" xfId="44812" xr:uid="{C374E718-51AB-476D-9257-0D7D002EF4FE}"/>
    <cellStyle name="20% - Akzent1 9" xfId="44864" xr:uid="{B91EAC37-290B-4068-9C9E-46282B44D47E}"/>
    <cellStyle name="20% - Akzent1_3. Loans" xfId="3078" xr:uid="{2D942BE4-9494-492F-A51A-9B64C0166F95}"/>
    <cellStyle name="20% - Akzent2" xfId="49" xr:uid="{B181F5CF-3854-46E4-89F3-EC60F546DE74}"/>
    <cellStyle name="20% - Akzent2 10" xfId="45750" xr:uid="{FCA8E421-44B4-4498-9E6A-8ED185909BB3}"/>
    <cellStyle name="20% - Akzent2 2" xfId="386" xr:uid="{8D835154-E46B-4051-BACB-6B4D9AAA9FFF}"/>
    <cellStyle name="20% - Akzent2 2 2" xfId="387" xr:uid="{B382034E-DA5D-4B12-AD04-8ECE9744A74A}"/>
    <cellStyle name="20% - Akzent2 2 2 2" xfId="3079" xr:uid="{0DFEC250-B433-4312-A12E-67BD37C5CABE}"/>
    <cellStyle name="20% - Akzent2 2 2 2 2" xfId="3080" xr:uid="{A34A5AD3-A2BD-4EEF-B961-426BE3A4745F}"/>
    <cellStyle name="20% - Akzent2 2 2 2 3" xfId="47714" xr:uid="{0EA4DDC8-D365-462D-89F3-6AF63C40512D}"/>
    <cellStyle name="20% - Akzent2 2 2 2_3. Loans" xfId="3081" xr:uid="{D42408DC-BCF1-4A7A-9A00-AC29F220507D}"/>
    <cellStyle name="20% - Akzent2 2 2 3" xfId="3082" xr:uid="{4684D584-EF19-404F-BA40-7582381B69AF}"/>
    <cellStyle name="20% - Akzent2 2 2 4" xfId="36530" xr:uid="{60F4BAEC-6C33-4D1C-AA8E-2D18C928188C}"/>
    <cellStyle name="20% - Akzent2 2 2 5" xfId="38378" xr:uid="{75F23CAC-44C2-4AE0-A5BF-F30F85927CD7}"/>
    <cellStyle name="20% - Akzent2 2 2 6" xfId="45752" xr:uid="{09BBC6F3-C30E-4AF7-B437-3362EC4BB437}"/>
    <cellStyle name="20% - Akzent2 2 2_3. Loans" xfId="3083" xr:uid="{EE66262E-4192-426C-A0F3-2825E0F58F22}"/>
    <cellStyle name="20% - Akzent2 2 3" xfId="3084" xr:uid="{9CF2FA67-7A72-49C4-9AED-6EED090F72E8}"/>
    <cellStyle name="20% - Akzent2 2 3 2" xfId="3085" xr:uid="{4BB06F89-46E3-4C2F-BFCA-4A0D50FEC01D}"/>
    <cellStyle name="20% - Akzent2 2 3 3" xfId="45753" xr:uid="{C880E54B-118D-4A74-8F65-6C7286532A43}"/>
    <cellStyle name="20% - Akzent2 2 3_3. Loans" xfId="3086" xr:uid="{17EC38CB-23EB-43B3-9A7D-C89905A94EF0}"/>
    <cellStyle name="20% - Akzent2 2 4" xfId="3087" xr:uid="{30FF0D63-E93B-464F-9D9C-DF076C6EAE7D}"/>
    <cellStyle name="20% - Akzent2 2 5" xfId="36529" xr:uid="{B892DBFA-D06A-4919-A848-DBB7A02311FB}"/>
    <cellStyle name="20% - Akzent2 2 6" xfId="38379" xr:uid="{C7A82E0B-7586-4F01-ADCE-0344381068C2}"/>
    <cellStyle name="20% - Akzent2 2 7" xfId="45751" xr:uid="{9390070A-FCB3-4D39-97CC-5C03A9E74C13}"/>
    <cellStyle name="20% - Akzent2 2_1" xfId="49080" xr:uid="{E7192B5E-CB1C-4F2A-9D0D-C3A51FFCFC36}"/>
    <cellStyle name="20% - Akzent2 3" xfId="388" xr:uid="{9969FA72-2B1F-4561-8461-3EF416A800D5}"/>
    <cellStyle name="20% - Akzent2 3 2" xfId="389" xr:uid="{FF422C53-01ED-480D-8C36-ADD6143528C1}"/>
    <cellStyle name="20% - Akzent2 3 2 2" xfId="3088" xr:uid="{D542F14C-A6A2-4020-9149-0950DEC54AC1}"/>
    <cellStyle name="20% - Akzent2 3 2 2 2" xfId="3089" xr:uid="{BB76B515-2A1A-4F26-9135-51563A9B071D}"/>
    <cellStyle name="20% - Akzent2 3 2 2 3" xfId="47715" xr:uid="{97661558-0A7C-4C37-8B0E-04D880C1D87D}"/>
    <cellStyle name="20% - Akzent2 3 2 2_3. Loans" xfId="3090" xr:uid="{FF2385BD-3E81-4C88-B346-9E2F4144572E}"/>
    <cellStyle name="20% - Akzent2 3 2 3" xfId="3091" xr:uid="{3DD625D7-A9FA-4B92-99DC-C115C23FE4BC}"/>
    <cellStyle name="20% - Akzent2 3 2 4" xfId="36532" xr:uid="{CF79F2FF-4DDA-4809-A441-B50A507744C8}"/>
    <cellStyle name="20% - Akzent2 3 2 5" xfId="38376" xr:uid="{808FF82D-D965-49DA-8F34-20F82A919C0C}"/>
    <cellStyle name="20% - Akzent2 3 2 6" xfId="45755" xr:uid="{CACD94C9-526F-451C-8A18-7DEE8D05DD8C}"/>
    <cellStyle name="20% - Akzent2 3 2_3. Loans" xfId="3092" xr:uid="{D0E7C228-47CA-4136-97E7-5C69FC0C9242}"/>
    <cellStyle name="20% - Akzent2 3 3" xfId="3093" xr:uid="{AE6D0C72-084B-440F-B647-C49B1457C0A3}"/>
    <cellStyle name="20% - Akzent2 3 3 2" xfId="3094" xr:uid="{CC20B61F-9598-47DD-82C8-71C0207D8107}"/>
    <cellStyle name="20% - Akzent2 3 3 3" xfId="45756" xr:uid="{7E468856-A66B-4EE3-A04B-BAC562C1722A}"/>
    <cellStyle name="20% - Akzent2 3 3_3. Loans" xfId="3095" xr:uid="{01515BF2-80CC-4428-A0E6-E19C79929CE2}"/>
    <cellStyle name="20% - Akzent2 3 4" xfId="3096" xr:uid="{C828ED1A-0283-48E4-9779-7941319FD88A}"/>
    <cellStyle name="20% - Akzent2 3 5" xfId="36531" xr:uid="{C2B683E9-196C-4ECD-B8A4-09641E123513}"/>
    <cellStyle name="20% - Akzent2 3 6" xfId="38377" xr:uid="{5E400E98-BE9A-45E6-BC77-0C6C9857BF60}"/>
    <cellStyle name="20% - Akzent2 3 7" xfId="45754" xr:uid="{E5AD1EC7-24B0-41B4-B807-C505CB92C2C8}"/>
    <cellStyle name="20% - Akzent2 3_1" xfId="49081" xr:uid="{15015338-5012-4D79-B29F-BC984FC71EF1}"/>
    <cellStyle name="20% - Akzent2 4" xfId="3097" xr:uid="{A2E17033-3D04-4DBA-B669-6A1CC06554CA}"/>
    <cellStyle name="20% - Akzent2 4 2" xfId="39548" xr:uid="{5D384823-F052-470D-B6A1-B07C5BE91109}"/>
    <cellStyle name="20% - Akzent2 4 3" xfId="45757" xr:uid="{224C4300-188E-4F31-960E-D1A37D3A15BC}"/>
    <cellStyle name="20% - Akzent2 4_MGMT_REP" xfId="42178" xr:uid="{748EC5B9-DBDC-4F85-B907-45387AEEBFE7}"/>
    <cellStyle name="20% - Akzent2 5" xfId="36528" xr:uid="{976B826D-CF12-415E-8B82-5A7046FABCEA}"/>
    <cellStyle name="20% - Akzent2 5 2" xfId="45758" xr:uid="{498B3666-9FDD-4D37-B1BE-351FE1E7A74B}"/>
    <cellStyle name="20% - Akzent2 5_Apart tables" xfId="49564" xr:uid="{456A072A-0960-449F-9504-437D12A1DA5D}"/>
    <cellStyle name="20% - Akzent2 6" xfId="38380" xr:uid="{EE30231A-403B-4A41-9350-C108C3409B38}"/>
    <cellStyle name="20% - Akzent2 7" xfId="44642" xr:uid="{43BB678C-62E7-4130-A84B-F645E907E7FD}"/>
    <cellStyle name="20% - Akzent2 8" xfId="44810" xr:uid="{C1DFD4BA-AC65-433E-9D41-D40013B13F64}"/>
    <cellStyle name="20% - Akzent2 9" xfId="44863" xr:uid="{6E599135-4059-40F0-924D-439D916A5E6E}"/>
    <cellStyle name="20% - Akzent2_3. Loans" xfId="3098" xr:uid="{FADC247B-F129-411F-A850-6AF0C4A2FB2F}"/>
    <cellStyle name="20% - Akzent3" xfId="50" xr:uid="{64C97049-3E43-4D94-82B8-B7296B65A65F}"/>
    <cellStyle name="20% - Akzent3 10" xfId="45759" xr:uid="{87242E5F-9625-44BB-AA04-3B181385BA6F}"/>
    <cellStyle name="20% - Akzent3 2" xfId="390" xr:uid="{F48CA9C1-FFAF-441B-AEFE-558A35154553}"/>
    <cellStyle name="20% - Akzent3 2 2" xfId="391" xr:uid="{88F6926E-C1DC-403E-B8DA-E0F098C78B79}"/>
    <cellStyle name="20% - Akzent3 2 2 2" xfId="3099" xr:uid="{3F57FB29-3498-4958-BFE5-306EDB3BCE63}"/>
    <cellStyle name="20% - Akzent3 2 2 2 2" xfId="3100" xr:uid="{E24F9711-F9F6-4CFB-AE25-A4E8EFBF3A94}"/>
    <cellStyle name="20% - Akzent3 2 2 2 3" xfId="47716" xr:uid="{0C69B031-20CE-4D49-975C-520A7122A206}"/>
    <cellStyle name="20% - Akzent3 2 2 2_3. Loans" xfId="3101" xr:uid="{CD501C36-FB16-49BD-AF50-16A09DB1858E}"/>
    <cellStyle name="20% - Akzent3 2 2 3" xfId="3102" xr:uid="{3DBB2A6A-9EF3-403A-B789-6FD7A148CBD0}"/>
    <cellStyle name="20% - Akzent3 2 2 4" xfId="36535" xr:uid="{24F6E0C9-3266-4B26-9596-AD7AF7D24F45}"/>
    <cellStyle name="20% - Akzent3 2 2 5" xfId="38373" xr:uid="{FA619B5B-ADA5-490E-9002-84629A4B5D0F}"/>
    <cellStyle name="20% - Akzent3 2 2 6" xfId="45761" xr:uid="{DB9BFC6C-41CE-4F58-9F35-5D01106A9101}"/>
    <cellStyle name="20% - Akzent3 2 2_3. Loans" xfId="3103" xr:uid="{075DD2C0-7E97-434D-95C8-93931574E4F5}"/>
    <cellStyle name="20% - Akzent3 2 3" xfId="3104" xr:uid="{8E860698-DC77-4890-AF62-961DA871296B}"/>
    <cellStyle name="20% - Akzent3 2 3 2" xfId="3105" xr:uid="{05F0156F-F4A4-413C-87A2-339B444DEAC8}"/>
    <cellStyle name="20% - Akzent3 2 3 3" xfId="45762" xr:uid="{72C6F8A5-86B1-4157-BA37-EAD98CF94BF5}"/>
    <cellStyle name="20% - Akzent3 2 3_3. Loans" xfId="3106" xr:uid="{1E58D74D-7DB5-4F98-84E2-ED4375E61120}"/>
    <cellStyle name="20% - Akzent3 2 4" xfId="3107" xr:uid="{89A4915D-4F6B-4CC8-998C-8C0F83C358A2}"/>
    <cellStyle name="20% - Akzent3 2 5" xfId="36534" xr:uid="{FACF8509-F1D9-494D-B56A-0573A3C920F2}"/>
    <cellStyle name="20% - Akzent3 2 6" xfId="38374" xr:uid="{39664C06-90EC-4381-A533-3659F8C38D46}"/>
    <cellStyle name="20% - Akzent3 2 7" xfId="45760" xr:uid="{E5C965A9-1D1E-4D68-986B-D6859C5F23BD}"/>
    <cellStyle name="20% - Akzent3 2_1" xfId="49082" xr:uid="{005C2594-ACD1-4275-9134-6F6A6D445663}"/>
    <cellStyle name="20% - Akzent3 3" xfId="392" xr:uid="{9BB1C8CF-1D5E-4D5C-B232-06CFF612C878}"/>
    <cellStyle name="20% - Akzent3 3 2" xfId="393" xr:uid="{9975EFE8-8E04-4367-9782-9D6098E56872}"/>
    <cellStyle name="20% - Akzent3 3 2 2" xfId="3108" xr:uid="{13F7246A-5A35-47BE-AF4F-F634A5C2F82C}"/>
    <cellStyle name="20% - Akzent3 3 2 2 2" xfId="3109" xr:uid="{DF117857-3DD0-430D-A223-1FC81A94E510}"/>
    <cellStyle name="20% - Akzent3 3 2 2 3" xfId="47717" xr:uid="{8CACEC03-74E1-4000-AC0A-3BFCCBFC9ED9}"/>
    <cellStyle name="20% - Akzent3 3 2 2_3. Loans" xfId="3110" xr:uid="{EFD24D5C-E1A0-4A91-94F6-6A42E2823B47}"/>
    <cellStyle name="20% - Akzent3 3 2 3" xfId="3111" xr:uid="{AC72FBD2-355C-403A-87EE-9AB91E00871D}"/>
    <cellStyle name="20% - Akzent3 3 2 4" xfId="36537" xr:uid="{0A5E03C5-CA6C-417C-BC70-CA0F334CD91C}"/>
    <cellStyle name="20% - Akzent3 3 2 5" xfId="38371" xr:uid="{8FBB9D7A-9343-4B4A-B76B-C8957D1E29FC}"/>
    <cellStyle name="20% - Akzent3 3 2 6" xfId="45764" xr:uid="{2AF58CCC-C51D-4D6D-A79B-7CB323ACD194}"/>
    <cellStyle name="20% - Akzent3 3 2_3. Loans" xfId="3112" xr:uid="{F84495A9-0251-4EEF-89EC-938485DA3131}"/>
    <cellStyle name="20% - Akzent3 3 3" xfId="3113" xr:uid="{777CEAFC-1B89-4D0F-9049-0C4A1416D5FC}"/>
    <cellStyle name="20% - Akzent3 3 3 2" xfId="3114" xr:uid="{E3D47210-8B95-4205-B959-ACB95A1ED18C}"/>
    <cellStyle name="20% - Akzent3 3 3 3" xfId="45765" xr:uid="{30DC50A2-3A8F-47EE-B739-CF5BCAC58482}"/>
    <cellStyle name="20% - Akzent3 3 3_3. Loans" xfId="3115" xr:uid="{558ADE39-79E1-439E-8B11-E5BE7068726C}"/>
    <cellStyle name="20% - Akzent3 3 4" xfId="3116" xr:uid="{5424522E-53AD-4BC4-B2ED-D0558D74541A}"/>
    <cellStyle name="20% - Akzent3 3 5" xfId="36536" xr:uid="{A0651261-586D-4033-8BA4-3E9DA493BC9F}"/>
    <cellStyle name="20% - Akzent3 3 6" xfId="38372" xr:uid="{3A6ED87D-CD70-4278-B82E-5A0E33802FEE}"/>
    <cellStyle name="20% - Akzent3 3 7" xfId="45763" xr:uid="{99281A8B-8954-4698-A2C8-B31D9B360842}"/>
    <cellStyle name="20% - Akzent3 3_1" xfId="49083" xr:uid="{DD89467F-5616-41FE-9C7D-BCF6DF438675}"/>
    <cellStyle name="20% - Akzent3 4" xfId="3117" xr:uid="{9143DCE3-1104-42B9-A798-5B624D1D4BA0}"/>
    <cellStyle name="20% - Akzent3 4 2" xfId="39549" xr:uid="{9440BE16-B06A-4D4E-BBE5-BF4937EEB9EB}"/>
    <cellStyle name="20% - Akzent3 4 3" xfId="45766" xr:uid="{4BD823CD-137B-41C0-A166-D5E556E5E3FC}"/>
    <cellStyle name="20% - Akzent3 4_MGMT_REP" xfId="42179" xr:uid="{24A36517-25F6-47E7-9629-B6CFF744E416}"/>
    <cellStyle name="20% - Akzent3 5" xfId="36533" xr:uid="{99581F58-E674-42D2-ADC7-8CE11DA51B62}"/>
    <cellStyle name="20% - Akzent3 5 2" xfId="45767" xr:uid="{D6566393-9DC4-4D8C-AFFC-B480DD896646}"/>
    <cellStyle name="20% - Akzent3 5_Apart tables" xfId="49565" xr:uid="{04C3896A-05F3-4C79-84E7-6792A613A6AF}"/>
    <cellStyle name="20% - Akzent3 6" xfId="38375" xr:uid="{E31A2AF1-7A11-4C79-A08E-34378100A914}"/>
    <cellStyle name="20% - Akzent3 7" xfId="44643" xr:uid="{3AE9A3CD-F464-4664-992D-7D261DBEF5DB}"/>
    <cellStyle name="20% - Akzent3 8" xfId="44809" xr:uid="{F68B1E54-CA77-4445-8C3D-EA5506CF5A9F}"/>
    <cellStyle name="20% - Akzent3 9" xfId="44862" xr:uid="{85B829FC-E7EA-484A-BA4B-8645AE22AE09}"/>
    <cellStyle name="20% - Akzent3_3. Loans" xfId="3118" xr:uid="{ACFF4AA0-5D08-4277-9401-7F0F1563AFBD}"/>
    <cellStyle name="20% - Akzent4" xfId="51" xr:uid="{E6113CD1-308F-41FF-B238-A48916CF9B95}"/>
    <cellStyle name="20% - Akzent4 10" xfId="45768" xr:uid="{BE033879-C1C6-4A72-9819-09CA43C32227}"/>
    <cellStyle name="20% - Akzent4 2" xfId="394" xr:uid="{B5A8006B-51BE-4D20-ACAD-609F8F6570A3}"/>
    <cellStyle name="20% - Akzent4 2 2" xfId="395" xr:uid="{A9509843-4BD8-484C-8B2A-890A594B49D0}"/>
    <cellStyle name="20% - Akzent4 2 2 2" xfId="3119" xr:uid="{F41F81AD-ECD9-4A39-9B1D-668B70E334E3}"/>
    <cellStyle name="20% - Akzent4 2 2 2 2" xfId="3120" xr:uid="{6F5A22E7-B8E7-497D-9A50-CBB61ABE8EE2}"/>
    <cellStyle name="20% - Akzent4 2 2 2 3" xfId="47718" xr:uid="{CB8604D5-DFAA-459F-BD3E-FCBF0DEBE063}"/>
    <cellStyle name="20% - Akzent4 2 2 2_3. Loans" xfId="3121" xr:uid="{6FF750C7-61BF-4361-8A22-2FCD9E614BE3}"/>
    <cellStyle name="20% - Akzent4 2 2 3" xfId="3122" xr:uid="{4F457F60-0E2A-4325-AB03-707376DC4C47}"/>
    <cellStyle name="20% - Akzent4 2 2 4" xfId="36540" xr:uid="{BED1EFE0-90AD-4B49-BCCA-E3EC11144622}"/>
    <cellStyle name="20% - Akzent4 2 2 5" xfId="38368" xr:uid="{2F91FE45-75A7-4930-AB21-800C34247CF8}"/>
    <cellStyle name="20% - Akzent4 2 2 6" xfId="45770" xr:uid="{278020BE-E5B6-426A-BDA5-D229E87B55C2}"/>
    <cellStyle name="20% - Akzent4 2 2_3. Loans" xfId="3123" xr:uid="{D97093FE-0DC6-4815-83CC-9399E00FBDA5}"/>
    <cellStyle name="20% - Akzent4 2 3" xfId="3124" xr:uid="{CC4FD035-FE4D-434D-92BC-265457821AA6}"/>
    <cellStyle name="20% - Akzent4 2 3 2" xfId="3125" xr:uid="{5D5548D1-2EAF-46A6-AE12-9793EEC947B1}"/>
    <cellStyle name="20% - Akzent4 2 3 3" xfId="45771" xr:uid="{2CD88DD3-EA67-4798-B923-9E2FEDAE4D35}"/>
    <cellStyle name="20% - Akzent4 2 3_3. Loans" xfId="3126" xr:uid="{9206E72D-B1E2-46B9-9E91-2066BFF6595B}"/>
    <cellStyle name="20% - Akzent4 2 4" xfId="3127" xr:uid="{0C4F9C94-5D0A-4E45-8A55-D69BAAB125A5}"/>
    <cellStyle name="20% - Akzent4 2 5" xfId="36539" xr:uid="{BBE04A7E-FB0F-47AB-8B00-2E71F9ED24B1}"/>
    <cellStyle name="20% - Akzent4 2 6" xfId="38369" xr:uid="{A8E4B1C3-3663-4420-BCC9-766318E5144A}"/>
    <cellStyle name="20% - Akzent4 2 7" xfId="45769" xr:uid="{076DAB27-41B8-4673-9728-168DD746A651}"/>
    <cellStyle name="20% - Akzent4 2_1" xfId="49084" xr:uid="{1B1F7854-88A1-464C-B535-5B091709EDEC}"/>
    <cellStyle name="20% - Akzent4 3" xfId="396" xr:uid="{B8D7971F-3E60-407F-991E-4B993ACEC976}"/>
    <cellStyle name="20% - Akzent4 3 2" xfId="397" xr:uid="{F27510A2-53BE-41EC-BD7D-E465DD2A2EB4}"/>
    <cellStyle name="20% - Akzent4 3 2 2" xfId="3128" xr:uid="{D7DC4BE1-B7A0-48E8-AFB3-2D65761BE2F9}"/>
    <cellStyle name="20% - Akzent4 3 2 2 2" xfId="3129" xr:uid="{EF72B16E-7EA9-41B8-AE5B-1E10A5105D77}"/>
    <cellStyle name="20% - Akzent4 3 2 2 3" xfId="47719" xr:uid="{70EEBB82-3397-4809-ADD5-5685F2B7452D}"/>
    <cellStyle name="20% - Akzent4 3 2 2_3. Loans" xfId="3130" xr:uid="{7D3CA86E-D20B-41C7-9F3C-0FD3D875E449}"/>
    <cellStyle name="20% - Akzent4 3 2 3" xfId="3131" xr:uid="{A3A33526-5322-4CE3-8A9E-CF4373429525}"/>
    <cellStyle name="20% - Akzent4 3 2 4" xfId="36542" xr:uid="{DE6044B0-D9FD-439F-8331-63C0D6DC19A6}"/>
    <cellStyle name="20% - Akzent4 3 2 5" xfId="38366" xr:uid="{40C99754-D9AB-47F0-B5B2-FF6F7D4DC60E}"/>
    <cellStyle name="20% - Akzent4 3 2 6" xfId="45773" xr:uid="{4D2FED0C-6537-4A6D-8E02-78A6BE32CA50}"/>
    <cellStyle name="20% - Akzent4 3 2_3. Loans" xfId="3132" xr:uid="{05B29173-0A63-4CB2-AC0C-1DDE17E5B915}"/>
    <cellStyle name="20% - Akzent4 3 3" xfId="3133" xr:uid="{8DCF0176-5C36-4B15-AA9C-908593E7BDB2}"/>
    <cellStyle name="20% - Akzent4 3 3 2" xfId="3134" xr:uid="{8F85ABE8-4346-4703-AD8A-83E3A01CF095}"/>
    <cellStyle name="20% - Akzent4 3 3 3" xfId="45774" xr:uid="{F42BEDBA-20E4-4186-8326-D9357E968371}"/>
    <cellStyle name="20% - Akzent4 3 3_3. Loans" xfId="3135" xr:uid="{4435E648-E442-4C13-BBBA-6EF4DDE0C553}"/>
    <cellStyle name="20% - Akzent4 3 4" xfId="3136" xr:uid="{D82E2329-D702-43DF-8236-986538814EB9}"/>
    <cellStyle name="20% - Akzent4 3 5" xfId="36541" xr:uid="{E4E5AB7B-4C03-4C7C-B571-FA24FC8AF46A}"/>
    <cellStyle name="20% - Akzent4 3 6" xfId="38367" xr:uid="{EEA8541B-E81C-402F-BF9D-70183223E8E8}"/>
    <cellStyle name="20% - Akzent4 3 7" xfId="45772" xr:uid="{9E7EABC0-E250-4EB3-A6D1-E4502B7A910D}"/>
    <cellStyle name="20% - Akzent4 3_1" xfId="49085" xr:uid="{E1ACFFCD-CC9E-4052-A1B1-F0CA63BED6F1}"/>
    <cellStyle name="20% - Akzent4 4" xfId="3137" xr:uid="{A74CE619-D373-4890-A989-E2FC3D550E18}"/>
    <cellStyle name="20% - Akzent4 4 2" xfId="39550" xr:uid="{2E020554-FB42-4DDD-B3AC-968935FD3C42}"/>
    <cellStyle name="20% - Akzent4 4 3" xfId="45775" xr:uid="{837BD5CA-0831-4715-9F1E-4184665B7D63}"/>
    <cellStyle name="20% - Akzent4 4_MGMT_REP" xfId="42180" xr:uid="{B4418C14-343D-4353-B474-D5546F44B8F1}"/>
    <cellStyle name="20% - Akzent4 5" xfId="36538" xr:uid="{E3C1DE11-F918-4177-96DD-94226E6F4E55}"/>
    <cellStyle name="20% - Akzent4 5 2" xfId="45776" xr:uid="{B68542AF-7FFC-4C7C-985F-78649CD19C05}"/>
    <cellStyle name="20% - Akzent4 5_Apart tables" xfId="49566" xr:uid="{9BC48122-5406-4C37-BE3A-D27219772E3A}"/>
    <cellStyle name="20% - Akzent4 6" xfId="38370" xr:uid="{3B4D1A04-C535-4236-93DA-591A04CC97BE}"/>
    <cellStyle name="20% - Akzent4 7" xfId="44644" xr:uid="{26C503C2-6D22-4C31-A74B-02A2F04C94E8}"/>
    <cellStyle name="20% - Akzent4 8" xfId="44808" xr:uid="{6227B20C-FA7A-471F-B6D8-F7B21F23AFD3}"/>
    <cellStyle name="20% - Akzent4 9" xfId="44861" xr:uid="{8E1D4E17-C27B-4284-BB6A-55961E504C45}"/>
    <cellStyle name="20% - Akzent4_3. Loans" xfId="3138" xr:uid="{A73338C8-D1A9-49D1-BDAC-8FAA772FF873}"/>
    <cellStyle name="20% - Akzent5" xfId="52" xr:uid="{48A4B86C-8E5F-4F70-8377-6EDA366B4786}"/>
    <cellStyle name="20% - Akzent5 10" xfId="45777" xr:uid="{739A81B2-B614-45CB-BDE0-E1EE7BAA775E}"/>
    <cellStyle name="20% - Akzent5 2" xfId="398" xr:uid="{C86DE7D2-BDF8-4475-A23F-FE760F4A902E}"/>
    <cellStyle name="20% - Akzent5 2 2" xfId="399" xr:uid="{799B7EA6-CA4C-4CEA-A2E6-316A52B5E425}"/>
    <cellStyle name="20% - Akzent5 2 2 2" xfId="3139" xr:uid="{0292DEBE-7AC4-492F-998C-0A536C998A07}"/>
    <cellStyle name="20% - Akzent5 2 2 2 2" xfId="3140" xr:uid="{D2B663CD-5030-481B-B98D-1C714DB95F97}"/>
    <cellStyle name="20% - Akzent5 2 2 2 3" xfId="47720" xr:uid="{C829C827-A8AF-44BB-8DB3-0CD90D83B9B9}"/>
    <cellStyle name="20% - Akzent5 2 2 2_3. Loans" xfId="3141" xr:uid="{13BE6728-5ACA-4630-8732-8EB014D4B211}"/>
    <cellStyle name="20% - Akzent5 2 2 3" xfId="3142" xr:uid="{2ACEA77A-37B8-4AF0-AE19-39CC7AC05E55}"/>
    <cellStyle name="20% - Akzent5 2 2 4" xfId="36545" xr:uid="{27246FF0-C728-40EE-9CFE-2637CF6B7B1C}"/>
    <cellStyle name="20% - Akzent5 2 2 5" xfId="38363" xr:uid="{DB4FB74B-703C-4B36-AD0B-303BF83967FB}"/>
    <cellStyle name="20% - Akzent5 2 2 6" xfId="45779" xr:uid="{FFB5B504-AE2A-4DF4-8619-31C647AFC222}"/>
    <cellStyle name="20% - Akzent5 2 2_3. Loans" xfId="3143" xr:uid="{BAECFF19-2BEF-44AC-9D60-585EE75E3FC5}"/>
    <cellStyle name="20% - Akzent5 2 3" xfId="3144" xr:uid="{17B5FF97-2A3C-428A-8DC3-0A9D923B9749}"/>
    <cellStyle name="20% - Akzent5 2 3 2" xfId="3145" xr:uid="{B77E8C4D-E3B8-4E2A-A8A2-47A541FF48A5}"/>
    <cellStyle name="20% - Akzent5 2 3 3" xfId="45780" xr:uid="{A6B74851-C2C0-4027-933C-120A6535441F}"/>
    <cellStyle name="20% - Akzent5 2 3_3. Loans" xfId="3146" xr:uid="{1FC6D9C7-BC49-4133-9A48-B24D94F848DB}"/>
    <cellStyle name="20% - Akzent5 2 4" xfId="3147" xr:uid="{14C1CAE1-CD41-4674-96E2-0C581AD04383}"/>
    <cellStyle name="20% - Akzent5 2 5" xfId="36544" xr:uid="{914092B4-C5C1-4224-AEEB-B5C323183D69}"/>
    <cellStyle name="20% - Akzent5 2 6" xfId="38364" xr:uid="{2844E34A-2EA6-442E-A57A-60D4AA5E97E4}"/>
    <cellStyle name="20% - Akzent5 2 7" xfId="45778" xr:uid="{1898652B-AE8F-422A-B092-82EF92DE9AE7}"/>
    <cellStyle name="20% - Akzent5 2_1" xfId="49086" xr:uid="{D2D4CC1F-79FA-4852-A293-CAFE534D71FE}"/>
    <cellStyle name="20% - Akzent5 3" xfId="400" xr:uid="{84248A2F-B118-453E-B312-8DBF70AD1AB5}"/>
    <cellStyle name="20% - Akzent5 3 2" xfId="401" xr:uid="{9F42D53B-A13C-4A8F-A2C2-01CD2F4070D5}"/>
    <cellStyle name="20% - Akzent5 3 2 2" xfId="3148" xr:uid="{6A8A2DA1-712E-4CD5-A3E7-D342E7780578}"/>
    <cellStyle name="20% - Akzent5 3 2 2 2" xfId="3149" xr:uid="{599171E3-66E7-4C7D-9602-3BCDE4345F79}"/>
    <cellStyle name="20% - Akzent5 3 2 2 3" xfId="47721" xr:uid="{C88445D3-82B5-493A-8281-6B79C141F5F4}"/>
    <cellStyle name="20% - Akzent5 3 2 2_3. Loans" xfId="3150" xr:uid="{BA15909B-1C16-45A3-9012-3755E663CBE2}"/>
    <cellStyle name="20% - Akzent5 3 2 3" xfId="3151" xr:uid="{D272AE0B-7729-4BE3-AED4-23326AF5BB30}"/>
    <cellStyle name="20% - Akzent5 3 2 4" xfId="36547" xr:uid="{3624FAAA-C041-485C-A926-0D65555449F4}"/>
    <cellStyle name="20% - Akzent5 3 2 5" xfId="38361" xr:uid="{4DEA98FB-C01F-4C82-8F85-D97C2149005F}"/>
    <cellStyle name="20% - Akzent5 3 2 6" xfId="45782" xr:uid="{DAA139DD-398E-4F35-8409-82C8B2A061B5}"/>
    <cellStyle name="20% - Akzent5 3 2_3. Loans" xfId="3152" xr:uid="{D6B245E0-E3A0-43BE-9BE9-1BF06DC84E91}"/>
    <cellStyle name="20% - Akzent5 3 3" xfId="3153" xr:uid="{BDF1F61A-AA8F-4D5B-BC40-7C48562C86B2}"/>
    <cellStyle name="20% - Akzent5 3 3 2" xfId="3154" xr:uid="{CE9CB04B-B33A-4B1D-9E2F-55B200F4FC6C}"/>
    <cellStyle name="20% - Akzent5 3 3 3" xfId="45783" xr:uid="{6E9114C8-FA69-4176-8600-F57DA2EFAA24}"/>
    <cellStyle name="20% - Akzent5 3 3_3. Loans" xfId="3155" xr:uid="{F39CA844-0C32-4399-8056-BC70BD7EAF85}"/>
    <cellStyle name="20% - Akzent5 3 4" xfId="3156" xr:uid="{04937D0E-EBCC-4571-8590-A0C162D24C0D}"/>
    <cellStyle name="20% - Akzent5 3 5" xfId="36546" xr:uid="{339728AB-43CD-4DED-8CC1-6A8E0A509CF5}"/>
    <cellStyle name="20% - Akzent5 3 6" xfId="38362" xr:uid="{6AC38517-9F10-4FAA-892D-4DEB39FFD109}"/>
    <cellStyle name="20% - Akzent5 3 7" xfId="45781" xr:uid="{3ABD2FB7-FC35-433D-B147-9FBA711B973E}"/>
    <cellStyle name="20% - Akzent5 3_1" xfId="49087" xr:uid="{EB152085-87E8-486F-92CB-FD035D205AE7}"/>
    <cellStyle name="20% - Akzent5 4" xfId="3157" xr:uid="{D1B35F04-937C-45CA-9CF0-AA60AB61FEFD}"/>
    <cellStyle name="20% - Akzent5 4 2" xfId="39551" xr:uid="{970314AB-2873-42F8-96F7-DC605EBF9244}"/>
    <cellStyle name="20% - Akzent5 4 3" xfId="45784" xr:uid="{03608918-5057-4E33-B913-5B8F1BBA6CC4}"/>
    <cellStyle name="20% - Akzent5 4_RI OS" xfId="45070" xr:uid="{7F7E40B5-36AF-4E56-B2D9-B4F728298980}"/>
    <cellStyle name="20% - Akzent5 5" xfId="36543" xr:uid="{7C0CCE27-0D28-4DD4-A6E0-B392DE52E8D1}"/>
    <cellStyle name="20% - Akzent5 5 2" xfId="45785" xr:uid="{85C225B3-CFFD-4FDA-8B51-EF4F9C8F3927}"/>
    <cellStyle name="20% - Akzent5 5_Apart tables" xfId="49567" xr:uid="{6169A276-EB6E-4B6E-8F28-066CA676AE0E}"/>
    <cellStyle name="20% - Akzent5 6" xfId="38365" xr:uid="{19689F8C-B7BD-4369-BE2D-EF6CE0BE0380}"/>
    <cellStyle name="20% - Akzent5 7" xfId="44645" xr:uid="{2ED88370-C459-4739-B113-030838351CC2}"/>
    <cellStyle name="20% - Akzent5 8" xfId="44807" xr:uid="{9CF1784F-D201-4276-819E-3184F8A18C3E}"/>
    <cellStyle name="20% - Akzent5 9" xfId="44860" xr:uid="{577F50A4-97FF-466A-8262-5E1E640E9C3F}"/>
    <cellStyle name="20% - Akzent5_3. Loans" xfId="3158" xr:uid="{1C37C3DC-4BD2-4DAD-8876-251930BBE436}"/>
    <cellStyle name="20% - Akzent6" xfId="53" xr:uid="{0C982020-4FF8-4675-A4AD-C78B284AEE06}"/>
    <cellStyle name="20% - Akzent6 10" xfId="45786" xr:uid="{323687B6-30DF-431D-A0AB-635421CE554E}"/>
    <cellStyle name="20% - Akzent6 2" xfId="402" xr:uid="{3AF0CF52-B0DB-4816-A637-5158186FA1FA}"/>
    <cellStyle name="20% - Akzent6 2 2" xfId="403" xr:uid="{6253EA86-5B39-4923-BF16-4722BBC46133}"/>
    <cellStyle name="20% - Akzent6 2 2 2" xfId="3159" xr:uid="{995AC9F6-6AE6-44A0-8322-9BDD44864A1C}"/>
    <cellStyle name="20% - Akzent6 2 2 2 2" xfId="3160" xr:uid="{A35A5C7C-022D-402C-BDAD-48620225E2B3}"/>
    <cellStyle name="20% - Akzent6 2 2 2 3" xfId="47722" xr:uid="{9338B3A1-1707-4BC5-9428-FC7239528AFE}"/>
    <cellStyle name="20% - Akzent6 2 2 2_3. Loans" xfId="3161" xr:uid="{C80B1CEA-7F49-4713-B609-12852B069919}"/>
    <cellStyle name="20% - Akzent6 2 2 3" xfId="3162" xr:uid="{831DBE67-48F4-4F37-8599-9D9FCD8528F1}"/>
    <cellStyle name="20% - Akzent6 2 2 4" xfId="36550" xr:uid="{6C65D1E4-18FF-4F19-8542-19A028DB394C}"/>
    <cellStyle name="20% - Akzent6 2 2 5" xfId="38358" xr:uid="{13A73B82-645C-4807-AFD1-4F12953EB7DF}"/>
    <cellStyle name="20% - Akzent6 2 2 6" xfId="45788" xr:uid="{ED3B7C7F-8D84-43A6-A9E4-84CFB8FED938}"/>
    <cellStyle name="20% - Akzent6 2 2_3. Loans" xfId="3163" xr:uid="{846C2271-7DFD-444B-B5EE-2E2E4DD61903}"/>
    <cellStyle name="20% - Akzent6 2 3" xfId="3164" xr:uid="{46D3DEB6-57C5-4753-A90A-AAE5BE79079A}"/>
    <cellStyle name="20% - Akzent6 2 3 2" xfId="3165" xr:uid="{0CE8D211-FFF3-4343-ABB7-6C0DF5EE45A0}"/>
    <cellStyle name="20% - Akzent6 2 3 3" xfId="45789" xr:uid="{567136C1-6F9F-4E15-AD01-F1802A5A8CE8}"/>
    <cellStyle name="20% - Akzent6 2 3_3. Loans" xfId="3166" xr:uid="{2BD9C2B6-0A4E-4120-A685-EF299608AB55}"/>
    <cellStyle name="20% - Akzent6 2 4" xfId="3167" xr:uid="{A268CA0F-528F-4D54-813C-24BC34251BAB}"/>
    <cellStyle name="20% - Akzent6 2 5" xfId="36549" xr:uid="{FA5BAF81-7CAF-4465-9017-825359BE15D0}"/>
    <cellStyle name="20% - Akzent6 2 6" xfId="38359" xr:uid="{8830E4CF-FE56-47B8-A2B9-7151FEF911CE}"/>
    <cellStyle name="20% - Akzent6 2 7" xfId="45787" xr:uid="{4798ED70-E65A-45D2-8793-D81D18695E06}"/>
    <cellStyle name="20% - Akzent6 2_1" xfId="49088" xr:uid="{0DADDAAF-953F-4FA8-ABA6-000EE02044E2}"/>
    <cellStyle name="20% - Akzent6 3" xfId="404" xr:uid="{805C00EA-086A-4594-A46D-BA738AC741F6}"/>
    <cellStyle name="20% - Akzent6 3 2" xfId="405" xr:uid="{5BAB38F2-4007-4326-B5E6-92E96023BF2C}"/>
    <cellStyle name="20% - Akzent6 3 2 2" xfId="3168" xr:uid="{F5AF2405-6B5C-4AE6-A8E9-C45FD8BB6D50}"/>
    <cellStyle name="20% - Akzent6 3 2 2 2" xfId="3169" xr:uid="{582415B9-8355-42F3-89FB-57852C77CB84}"/>
    <cellStyle name="20% - Akzent6 3 2 2 3" xfId="47723" xr:uid="{8A29A820-1722-450C-8EE3-9F42F0B867FE}"/>
    <cellStyle name="20% - Akzent6 3 2 2_3. Loans" xfId="3170" xr:uid="{A659859C-C7B5-4BDF-A4CF-CEF075A6BAFC}"/>
    <cellStyle name="20% - Akzent6 3 2 3" xfId="3171" xr:uid="{6771A6A7-4358-45AD-AB3F-2A62EFF66B8A}"/>
    <cellStyle name="20% - Akzent6 3 2 4" xfId="36552" xr:uid="{F61C8C8C-8539-4017-9D8C-77E372F35609}"/>
    <cellStyle name="20% - Akzent6 3 2 5" xfId="38356" xr:uid="{84142B5C-1DFE-4A98-AC3E-5F47766CF802}"/>
    <cellStyle name="20% - Akzent6 3 2 6" xfId="45791" xr:uid="{4421FF78-1F43-4B93-8201-7FA1F0425FC7}"/>
    <cellStyle name="20% - Akzent6 3 2_3. Loans" xfId="3172" xr:uid="{5B046FFB-A998-43B0-BBE8-580F714CEB50}"/>
    <cellStyle name="20% - Akzent6 3 3" xfId="3173" xr:uid="{D4D7F702-D97A-43B2-8A3C-8A45BF16BC54}"/>
    <cellStyle name="20% - Akzent6 3 3 2" xfId="3174" xr:uid="{F88C7F3D-A67D-4F48-A205-96C79CD43041}"/>
    <cellStyle name="20% - Akzent6 3 3 3" xfId="45792" xr:uid="{AB8F277A-E341-40F7-B7BA-F858955F9591}"/>
    <cellStyle name="20% - Akzent6 3 3_3. Loans" xfId="3175" xr:uid="{68009B39-B1A6-4122-AE97-589288537505}"/>
    <cellStyle name="20% - Akzent6 3 4" xfId="3176" xr:uid="{6ECF724A-6D71-4B58-87AF-868A4E4CED48}"/>
    <cellStyle name="20% - Akzent6 3 5" xfId="36551" xr:uid="{49E89BA6-7BFC-4B05-A37E-F0554A8791D9}"/>
    <cellStyle name="20% - Akzent6 3 6" xfId="38357" xr:uid="{436FB8F1-AD20-47C9-B1FF-301CD55358C8}"/>
    <cellStyle name="20% - Akzent6 3 7" xfId="45790" xr:uid="{E72130A7-6D4B-4DB0-A3D8-867DC370E8FC}"/>
    <cellStyle name="20% - Akzent6 3_1" xfId="49089" xr:uid="{B932F607-D154-4F74-A6C0-93645CA165D5}"/>
    <cellStyle name="20% - Akzent6 4" xfId="3177" xr:uid="{E2772F6E-10D3-4901-AEA6-BDEBF58E8287}"/>
    <cellStyle name="20% - Akzent6 4 2" xfId="39552" xr:uid="{D864F064-5AA3-45C3-993A-B52F632F4586}"/>
    <cellStyle name="20% - Akzent6 4 3" xfId="45793" xr:uid="{C40AD155-B4BD-4B05-B5D7-10E388284126}"/>
    <cellStyle name="20% - Akzent6 4_RI OS" xfId="45071" xr:uid="{96372BB9-EC54-47DC-B7C0-7EF513D86722}"/>
    <cellStyle name="20% - Akzent6 5" xfId="36548" xr:uid="{437277DD-FF3E-46AA-8506-2A3DD7DCBB19}"/>
    <cellStyle name="20% - Akzent6 5 2" xfId="45794" xr:uid="{4E3927AF-2570-4432-B1D4-0383B9F8E26D}"/>
    <cellStyle name="20% - Akzent6 5_Apart tables" xfId="49568" xr:uid="{4B4DBA41-61ED-4DBB-91DA-E023B176C519}"/>
    <cellStyle name="20% - Akzent6 6" xfId="38360" xr:uid="{28269C05-5247-470E-8CC4-46C1EC59A3EE}"/>
    <cellStyle name="20% - Akzent6 7" xfId="44646" xr:uid="{C63F0C52-7448-4D6F-955C-C2CF62DF23C1}"/>
    <cellStyle name="20% - Akzent6 8" xfId="44805" xr:uid="{730BB6BE-CC10-472D-8F5A-2D068DA7BE54}"/>
    <cellStyle name="20% - Akzent6 9" xfId="44859" xr:uid="{2AE02AD0-08CB-4011-BED6-6369B804DE89}"/>
    <cellStyle name="20% - Akzent6_3. Loans" xfId="3178" xr:uid="{2CAB7F7A-0384-40E7-9084-F2E7105A0005}"/>
    <cellStyle name="20% - Cor1" xfId="39647" xr:uid="{3774A5AC-56B8-4A30-A671-44389DB23325}"/>
    <cellStyle name="20% - Cor2" xfId="39648" xr:uid="{3E686414-11A3-4501-8400-D0C448852F8F}"/>
    <cellStyle name="20% - Cor3" xfId="39649" xr:uid="{10A32985-AA91-49DF-AA43-DD86C78DFEAA}"/>
    <cellStyle name="20% - Cor4" xfId="39650" xr:uid="{4FF96B78-B4C0-4678-9D55-9F587BAA1DE2}"/>
    <cellStyle name="20% - Cor5" xfId="39651" xr:uid="{CBFBFA27-A8BA-479A-8753-F61D9CA06E96}"/>
    <cellStyle name="20% - Cor6" xfId="39652" xr:uid="{7A1B5C11-D4FA-4202-AFBC-9984E62E3BDC}"/>
    <cellStyle name="20% - Dekorfärg1" xfId="50816" xr:uid="{66BF4754-4A77-40F8-A4E5-153A31D73503}"/>
    <cellStyle name="20% - Dekorfärg1 10" xfId="3179" xr:uid="{83559999-E512-4A7A-9A5B-0E6080C2CE84}"/>
    <cellStyle name="20% - Dekorfärg1 10 10" xfId="34844" xr:uid="{ED9786D3-C598-4E92-AA5F-409309590FB1}"/>
    <cellStyle name="20% - Dekorfärg1 10 2" xfId="3180" xr:uid="{C1414BCF-C64C-4BF7-8D1D-6B8AB6608CB3}"/>
    <cellStyle name="20% - Dekorfärg1 10 2 2" xfId="3181" xr:uid="{B8B573E7-2387-4C1D-A7A3-C1E143FB005B}"/>
    <cellStyle name="20% - Dekorfärg1 10 2 2 2" xfId="3182" xr:uid="{E18030E8-D565-410A-ADD6-D4EBD96184BF}"/>
    <cellStyle name="20% - Dekorfärg1 10 2 2 3" xfId="31545" xr:uid="{8CE4C4AB-B45C-4D2F-805B-D0F7759FAC5D}"/>
    <cellStyle name="20% - Dekorfärg1 10 2 2_AFAB Per day" xfId="3183" xr:uid="{9330AC85-6FC9-492A-84F7-B122DF014B28}"/>
    <cellStyle name="20% - Dekorfärg1 10 2 3" xfId="3184" xr:uid="{3E1A1D6E-1190-4AEB-9746-C0CD644528F0}"/>
    <cellStyle name="20% - Dekorfärg1 10 2 3 2" xfId="3185" xr:uid="{743F674B-DFBA-4244-B030-F8C78D1256FE}"/>
    <cellStyle name="20% - Dekorfärg1 10 2 3_AFAB Per day" xfId="3186" xr:uid="{9B94620A-0338-4755-A603-FA5E9936B734}"/>
    <cellStyle name="20% - Dekorfärg1 10 2 4" xfId="3187" xr:uid="{7F835F49-713E-4D6D-A6D3-596661A15BFA}"/>
    <cellStyle name="20% - Dekorfärg1 10 2 5" xfId="3188" xr:uid="{518F9377-AE80-41BF-8FEE-3A9E1C71F74B}"/>
    <cellStyle name="20% - Dekorfärg1 10 2 6" xfId="31546" xr:uid="{6E9F3E4C-370D-4A54-A61A-25010CB13C03}"/>
    <cellStyle name="20% - Dekorfärg1 10 2 7" xfId="31547" xr:uid="{62CD9C67-E7D3-414B-914D-FFD30A14E059}"/>
    <cellStyle name="20% - Dekorfärg1 10 2 8" xfId="34845" xr:uid="{E7DF0EBD-62EE-47AE-9E5F-95CF07488031}"/>
    <cellStyle name="20% - Dekorfärg1 10 2 9" xfId="39535" xr:uid="{013EA939-0262-4676-BA6F-F9CD347DEFC7}"/>
    <cellStyle name="20% - Dekorfärg1 10 2_3. Loans" xfId="3189" xr:uid="{68E4523E-DB2B-47AC-8849-6815251A44DA}"/>
    <cellStyle name="20% - Dekorfärg1 10 3" xfId="3190" xr:uid="{D1654D31-0F25-4C42-8D05-952BE324E4F0}"/>
    <cellStyle name="20% - Dekorfärg1 10 3 2" xfId="3191" xr:uid="{FAFCDD0B-C2C6-4AEA-B53A-8443D1F04F7D}"/>
    <cellStyle name="20% - Dekorfärg1 10 3 2 2" xfId="3192" xr:uid="{58A80FC2-9510-4F6C-89B7-DF000FBC3139}"/>
    <cellStyle name="20% - Dekorfärg1 10 3 2_AFAB Per day" xfId="3193" xr:uid="{EC22373F-8D3E-4F41-BE78-85B51230616C}"/>
    <cellStyle name="20% - Dekorfärg1 10 3 3" xfId="3194" xr:uid="{D53E6F11-9DEB-4C6D-8817-EF59437F2206}"/>
    <cellStyle name="20% - Dekorfärg1 10 3 4" xfId="31548" xr:uid="{61CC7AB3-7F93-4C05-B002-09AE09C182C5}"/>
    <cellStyle name="20% - Dekorfärg1 10 3_AFAB Per day" xfId="3195" xr:uid="{A4EE5227-B608-4CE2-AEB4-A1B24EC89A8A}"/>
    <cellStyle name="20% - Dekorfärg1 10 4" xfId="3196" xr:uid="{42E363A0-16AC-4EB1-948F-37F4726C84BA}"/>
    <cellStyle name="20% - Dekorfärg1 10 4 2" xfId="3197" xr:uid="{98AB5AC3-B93F-4A85-B6A9-9A32692B0B6C}"/>
    <cellStyle name="20% - Dekorfärg1 10 4 3" xfId="3198" xr:uid="{FC98E41E-0C7B-40E6-AA28-9E9DC87D2573}"/>
    <cellStyle name="20% - Dekorfärg1 10 4_AFAB Per day" xfId="3199" xr:uid="{D73D7211-54F8-4BAF-962D-7FD05EA619DC}"/>
    <cellStyle name="20% - Dekorfärg1 10 5" xfId="3200" xr:uid="{81E5BD1A-F2CF-43DE-8837-FCE581F88895}"/>
    <cellStyle name="20% - Dekorfärg1 10 5 2" xfId="3201" xr:uid="{28AA0409-928D-4159-8F5D-FF91BF4D2507}"/>
    <cellStyle name="20% - Dekorfärg1 10 5 3" xfId="3202" xr:uid="{E1C618C4-63F8-46B5-9537-AE0A2C6E102C}"/>
    <cellStyle name="20% - Dekorfärg1 10 5_AFAB Per day" xfId="3203" xr:uid="{BD711945-3F71-42A0-9DFE-164FA70ADC58}"/>
    <cellStyle name="20% - Dekorfärg1 10 6" xfId="3204" xr:uid="{F028D004-266C-4F95-BEA4-9AB04CF57D31}"/>
    <cellStyle name="20% - Dekorfärg1 10 6 2" xfId="3205" xr:uid="{3676C3CA-5A02-4CEF-BD4E-55D86ECC2D0C}"/>
    <cellStyle name="20% - Dekorfärg1 10 6 3" xfId="3206" xr:uid="{7B4DE593-FB02-4795-9908-5F99229C4F85}"/>
    <cellStyle name="20% - Dekorfärg1 10 6_AFAB Per day" xfId="3207" xr:uid="{964F71BF-976F-4933-A852-0051BD5F88DB}"/>
    <cellStyle name="20% - Dekorfärg1 10 7" xfId="3208" xr:uid="{16A6412B-8500-4D9D-8796-B33128430B07}"/>
    <cellStyle name="20% - Dekorfärg1 10 7 2" xfId="3209" xr:uid="{125D26B7-A538-4EAE-BAEB-82E7E21D6758}"/>
    <cellStyle name="20% - Dekorfärg1 10 7 3" xfId="3210" xr:uid="{B6FA84A0-E646-4D40-82F7-2F49980D4E0B}"/>
    <cellStyle name="20% - Dekorfärg1 10 7_loan Q1 2013" xfId="3211" xr:uid="{75025F2E-FFF6-4A39-9A85-DD88153E1E2D}"/>
    <cellStyle name="20% - Dekorfärg1 10 8" xfId="3212" xr:uid="{CB52CE16-DD1F-49D7-B666-593D2A6A60A2}"/>
    <cellStyle name="20% - Dekorfärg1 10 9" xfId="3213" xr:uid="{0F919CF6-F67A-4BDE-8429-51655C1A1CED}"/>
    <cellStyle name="20% - Dekorfärg1 10_3. Loans" xfId="3214" xr:uid="{716E0CEC-6C0F-4BAE-89A8-BF8546228006}"/>
    <cellStyle name="20% - Dekorfärg1 11" xfId="3215" xr:uid="{2895B4A4-F17A-49DF-B4A7-A5A50A98C1DA}"/>
    <cellStyle name="20% - Dekorfärg1 11 10" xfId="34846" xr:uid="{2B6C0EE5-9602-42F3-8D84-38F8A1822896}"/>
    <cellStyle name="20% - Dekorfärg1 11 2" xfId="3216" xr:uid="{7BA0804F-E374-4660-A708-7BF08229509E}"/>
    <cellStyle name="20% - Dekorfärg1 11 2 2" xfId="3217" xr:uid="{82418228-114F-4C98-8B36-DF81B6A27CD1}"/>
    <cellStyle name="20% - Dekorfärg1 11 2 2 2" xfId="3218" xr:uid="{F7C1A428-0205-48C0-AE4B-3AB3FF480F3F}"/>
    <cellStyle name="20% - Dekorfärg1 11 2 2_AFAB Per day" xfId="3219" xr:uid="{2E1CFA68-3631-4529-AED7-5DF9EA2224F1}"/>
    <cellStyle name="20% - Dekorfärg1 11 2 3" xfId="3220" xr:uid="{49BAC843-403F-44D0-9E94-10CB0747BFFB}"/>
    <cellStyle name="20% - Dekorfärg1 11 2 4" xfId="31549" xr:uid="{393252DD-2463-4408-87F8-385C1B55FAE4}"/>
    <cellStyle name="20% - Dekorfärg1 11 2_AFAB Per day" xfId="3221" xr:uid="{D08EE5FB-2945-4EA7-BDF0-332B4360C84B}"/>
    <cellStyle name="20% - Dekorfärg1 11 3" xfId="3222" xr:uid="{32490303-9425-449F-8317-C26CEA1A2FC9}"/>
    <cellStyle name="20% - Dekorfärg1 11 3 2" xfId="3223" xr:uid="{514BF98A-1839-47B8-A26A-192B23A241EC}"/>
    <cellStyle name="20% - Dekorfärg1 11 3 3" xfId="3224" xr:uid="{1E5C3973-4871-42FB-90A8-378638E4B549}"/>
    <cellStyle name="20% - Dekorfärg1 11 3_AFAB Per day" xfId="3225" xr:uid="{D2565993-23BD-4D40-A9AC-0C09865FCB3D}"/>
    <cellStyle name="20% - Dekorfärg1 11 4" xfId="3226" xr:uid="{C8B3E566-0C74-4199-AEE0-3A6A8858F7E1}"/>
    <cellStyle name="20% - Dekorfärg1 11 4 2" xfId="3227" xr:uid="{B0BCFB11-6302-4933-95B5-8C38915C6A8D}"/>
    <cellStyle name="20% - Dekorfärg1 11 4 3" xfId="3228" xr:uid="{92CC36E4-BB12-4B1E-87FE-3908931B01DD}"/>
    <cellStyle name="20% - Dekorfärg1 11 4_AFAB Per day" xfId="3229" xr:uid="{78B43AF1-0E84-40BF-A5E0-11FE82E7C029}"/>
    <cellStyle name="20% - Dekorfärg1 11 5" xfId="3230" xr:uid="{09C5CA30-280A-4497-9F36-5CCA425C6EC6}"/>
    <cellStyle name="20% - Dekorfärg1 11 5 2" xfId="3231" xr:uid="{949AE5A3-BA2C-4E8D-806D-EE88FD5342A1}"/>
    <cellStyle name="20% - Dekorfärg1 11 5 3" xfId="3232" xr:uid="{16085772-2B3A-48FB-9C4D-4C3565062E65}"/>
    <cellStyle name="20% - Dekorfärg1 11 5_AFAB Per day" xfId="3233" xr:uid="{9A9868B3-8068-4CC2-80D4-B8F006BA60D2}"/>
    <cellStyle name="20% - Dekorfärg1 11 6" xfId="3234" xr:uid="{00869180-169F-4CCD-9622-558F1D295CFA}"/>
    <cellStyle name="20% - Dekorfärg1 11 6 2" xfId="3235" xr:uid="{D9A75D36-AA96-406A-8997-20BF485E2BB9}"/>
    <cellStyle name="20% - Dekorfärg1 11 6 3" xfId="3236" xr:uid="{1D1DF1C6-93DD-4466-8BA2-EE461170236A}"/>
    <cellStyle name="20% - Dekorfärg1 11 6_loan Q1 2013" xfId="3237" xr:uid="{A520C383-4C14-48DF-AD5E-A1538C127521}"/>
    <cellStyle name="20% - Dekorfärg1 11 7" xfId="3238" xr:uid="{CA0183DB-A22A-457A-BDDC-47D539D4692A}"/>
    <cellStyle name="20% - Dekorfärg1 11 7 2" xfId="3239" xr:uid="{77A54E39-9652-4446-860F-076C7480AF90}"/>
    <cellStyle name="20% - Dekorfärg1 11 7 3" xfId="3240" xr:uid="{F8142586-18A8-4F1B-8D61-8FDFD5AB6B0E}"/>
    <cellStyle name="20% - Dekorfärg1 11 7_loan Q1 2013" xfId="3241" xr:uid="{9B26631C-8A30-4152-AED4-43B61BF3A276}"/>
    <cellStyle name="20% - Dekorfärg1 11 8" xfId="3242" xr:uid="{AF0805FF-9D17-4A1F-ADAB-3344E32607E7}"/>
    <cellStyle name="20% - Dekorfärg1 11 9" xfId="3243" xr:uid="{F6A62593-89F6-474F-8BB2-5924AB65B14B}"/>
    <cellStyle name="20% - Dekorfärg1 11_3. Loans" xfId="3244" xr:uid="{A5EFA593-8DEE-4078-9057-0EBAFCCB3485}"/>
    <cellStyle name="20% - Dekorfärg1 12" xfId="3245" xr:uid="{4C25C033-2C84-401B-91A8-C747F9017DCC}"/>
    <cellStyle name="20% - Dekorfärg1 12 10" xfId="34847" xr:uid="{919A99D5-C77B-4B03-A445-65E2E4A2546F}"/>
    <cellStyle name="20% - Dekorfärg1 12 2" xfId="3246" xr:uid="{451E0239-74A4-44FD-B6C8-278681BEC3C9}"/>
    <cellStyle name="20% - Dekorfärg1 12 2 2" xfId="3247" xr:uid="{B95EB323-BF19-44DF-9960-97DADE56FF78}"/>
    <cellStyle name="20% - Dekorfärg1 12 2 2 2" xfId="3248" xr:uid="{984C0BE2-10BB-467A-A810-C5DA2E1ABAF9}"/>
    <cellStyle name="20% - Dekorfärg1 12 2 2_AFAB Per day" xfId="3249" xr:uid="{28EAA1AC-7F9C-450D-BAA2-ADBB4E4DA848}"/>
    <cellStyle name="20% - Dekorfärg1 12 2 3" xfId="3250" xr:uid="{59245418-D65F-440A-A6B4-95103240A33F}"/>
    <cellStyle name="20% - Dekorfärg1 12 2 4" xfId="31550" xr:uid="{FB4C144B-8C79-4BF1-A6FF-530B55F32C5B}"/>
    <cellStyle name="20% - Dekorfärg1 12 2_AFAB Per day" xfId="3251" xr:uid="{61F6082D-79C1-4911-B981-FD7DC5F69D3F}"/>
    <cellStyle name="20% - Dekorfärg1 12 3" xfId="3252" xr:uid="{2099E6BD-85A9-4DDC-9E6A-6B2DD7B04B3B}"/>
    <cellStyle name="20% - Dekorfärg1 12 3 2" xfId="3253" xr:uid="{69A9AB47-BEBE-4280-B522-418F98155D34}"/>
    <cellStyle name="20% - Dekorfärg1 12 3 3" xfId="3254" xr:uid="{D99639FF-7A02-4D68-ABAB-175D88594BF8}"/>
    <cellStyle name="20% - Dekorfärg1 12 3_AFAB Per day" xfId="3255" xr:uid="{F8145E1B-0433-45BE-9252-5C91A0FABC93}"/>
    <cellStyle name="20% - Dekorfärg1 12 4" xfId="3256" xr:uid="{60800E12-A708-441C-A42A-315D8E5E2B00}"/>
    <cellStyle name="20% - Dekorfärg1 12 4 2" xfId="3257" xr:uid="{51A198F8-E457-411C-A71E-24CA4A909094}"/>
    <cellStyle name="20% - Dekorfärg1 12 4 3" xfId="3258" xr:uid="{281BBDAC-EEC4-46D6-A640-11459EF3FCFD}"/>
    <cellStyle name="20% - Dekorfärg1 12 4_AFAB Per day" xfId="3259" xr:uid="{3DACD042-F5E3-4FA0-8767-C818C2FF8EE3}"/>
    <cellStyle name="20% - Dekorfärg1 12 5" xfId="3260" xr:uid="{78162213-DEE1-48EA-9E3D-D80DF5B58410}"/>
    <cellStyle name="20% - Dekorfärg1 12 5 2" xfId="3261" xr:uid="{D238796B-1670-4803-A6DF-BCD36B867DD5}"/>
    <cellStyle name="20% - Dekorfärg1 12 5 3" xfId="3262" xr:uid="{1914FB16-0CF2-4B65-A6B3-A1F3F0FC063A}"/>
    <cellStyle name="20% - Dekorfärg1 12 5_AFAB Per day" xfId="3263" xr:uid="{7345A283-6E02-4AB2-BCE4-1F2A91DE341F}"/>
    <cellStyle name="20% - Dekorfärg1 12 6" xfId="3264" xr:uid="{D7CB58D5-8C7D-4732-929B-1D1839B65309}"/>
    <cellStyle name="20% - Dekorfärg1 12 6 2" xfId="3265" xr:uid="{982C9AF2-7CDC-425F-BB51-880C4402A40C}"/>
    <cellStyle name="20% - Dekorfärg1 12 6 3" xfId="3266" xr:uid="{DE705C73-8A64-4079-AE77-5944BAB564B9}"/>
    <cellStyle name="20% - Dekorfärg1 12 6_loan Q1 2013" xfId="3267" xr:uid="{CB34C38F-07DE-4B86-B6AA-F496C49E55DA}"/>
    <cellStyle name="20% - Dekorfärg1 12 7" xfId="3268" xr:uid="{924BB977-7362-4916-9A06-34F5F61FC83C}"/>
    <cellStyle name="20% - Dekorfärg1 12 7 2" xfId="3269" xr:uid="{14FC3663-C4CC-42A0-8928-010248C5ED82}"/>
    <cellStyle name="20% - Dekorfärg1 12 7 3" xfId="3270" xr:uid="{FE8D228B-0AB8-45F3-AF64-8AA4A151B401}"/>
    <cellStyle name="20% - Dekorfärg1 12 7_loan Q1 2013" xfId="3271" xr:uid="{3025C040-AA0E-47D6-98B7-14F9B28F0196}"/>
    <cellStyle name="20% - Dekorfärg1 12 8" xfId="3272" xr:uid="{B24CEF87-B18F-4376-ACFB-F8D2E2D39D03}"/>
    <cellStyle name="20% - Dekorfärg1 12 9" xfId="3273" xr:uid="{5168C6D4-C67D-45BC-A6EE-9261A2A176B0}"/>
    <cellStyle name="20% - Dekorfärg1 12_3. Loans" xfId="3274" xr:uid="{25DC01DF-57B9-4532-8052-DD6F68128BC0}"/>
    <cellStyle name="20% - Dekorfärg1 13" xfId="3275" xr:uid="{4A138274-3C99-4494-8276-24362839F30A}"/>
    <cellStyle name="20% - Dekorfärg1 13 10" xfId="34848" xr:uid="{DD19BD1B-F69F-4C1B-99DF-A2B148DD7913}"/>
    <cellStyle name="20% - Dekorfärg1 13 2" xfId="3276" xr:uid="{8DF42E08-571C-47A7-81DC-57F550A37997}"/>
    <cellStyle name="20% - Dekorfärg1 13 2 2" xfId="3277" xr:uid="{65B10307-4DBB-4E13-BD95-BE3712BDF9E2}"/>
    <cellStyle name="20% - Dekorfärg1 13 2 2 2" xfId="3278" xr:uid="{F9AAB7BC-5973-400B-9359-3375396FC814}"/>
    <cellStyle name="20% - Dekorfärg1 13 2 2_AFAB Per day" xfId="3279" xr:uid="{BA74168E-7091-4F69-81B7-6FB5D4D78036}"/>
    <cellStyle name="20% - Dekorfärg1 13 2 3" xfId="3280" xr:uid="{6145627D-5D6C-472D-A33F-1B9007C9A3EC}"/>
    <cellStyle name="20% - Dekorfärg1 13 2 4" xfId="31551" xr:uid="{B30F4A28-4348-446F-8FB9-07E4F01002D4}"/>
    <cellStyle name="20% - Dekorfärg1 13 2_AFAB Per day" xfId="3281" xr:uid="{2D5137A6-BD2F-426B-8E4E-A737E3A7367D}"/>
    <cellStyle name="20% - Dekorfärg1 13 3" xfId="3282" xr:uid="{C22CC792-BAC8-4E8B-88B6-1C9272581065}"/>
    <cellStyle name="20% - Dekorfärg1 13 3 2" xfId="3283" xr:uid="{1B23EA73-102F-47BC-97A9-C5B30BDF5737}"/>
    <cellStyle name="20% - Dekorfärg1 13 3 3" xfId="3284" xr:uid="{4E349954-C7B0-4DEE-9309-A73E2BAAB74A}"/>
    <cellStyle name="20% - Dekorfärg1 13 3_AFAB Per day" xfId="3285" xr:uid="{5F8F7BBD-EA46-4E30-A5FD-D65A4E5EFD1C}"/>
    <cellStyle name="20% - Dekorfärg1 13 4" xfId="3286" xr:uid="{FC72AF10-1E4B-4BE7-9270-8342AE6C6D94}"/>
    <cellStyle name="20% - Dekorfärg1 13 4 2" xfId="3287" xr:uid="{42B00996-6777-4008-A0AA-9103A88629F5}"/>
    <cellStyle name="20% - Dekorfärg1 13 4 3" xfId="3288" xr:uid="{4237E1C6-7EE5-4510-B593-C22017C21025}"/>
    <cellStyle name="20% - Dekorfärg1 13 4_AFAB Per day" xfId="3289" xr:uid="{4F2655F2-93F2-4C3B-879B-6B7B6FA1A36F}"/>
    <cellStyle name="20% - Dekorfärg1 13 5" xfId="3290" xr:uid="{A2FE72F7-CEC5-4BC5-A5EE-BD9F14EB39BC}"/>
    <cellStyle name="20% - Dekorfärg1 13 5 2" xfId="3291" xr:uid="{DF9E1154-FD38-45ED-B9DF-8D90E32D5CE3}"/>
    <cellStyle name="20% - Dekorfärg1 13 5 3" xfId="3292" xr:uid="{C9A94C80-B11A-4DC2-A783-98B110E9E0FF}"/>
    <cellStyle name="20% - Dekorfärg1 13 5_AFAB Per day" xfId="3293" xr:uid="{245BFA6C-F88B-4615-A86E-C41967B762E0}"/>
    <cellStyle name="20% - Dekorfärg1 13 6" xfId="3294" xr:uid="{1C3DF9A0-031C-48BE-BF9E-F039A3DD7E00}"/>
    <cellStyle name="20% - Dekorfärg1 13 6 2" xfId="3295" xr:uid="{B927B765-28D0-4447-B10B-046164F7980E}"/>
    <cellStyle name="20% - Dekorfärg1 13 6 3" xfId="3296" xr:uid="{9D25807F-BEE7-4625-B135-B17ECA0A41CF}"/>
    <cellStyle name="20% - Dekorfärg1 13 6_loan Q1 2013" xfId="3297" xr:uid="{9EE1ADAF-4E32-4D4F-AE9E-92ABC514EEDD}"/>
    <cellStyle name="20% - Dekorfärg1 13 7" xfId="3298" xr:uid="{BE73A941-D5F6-4FF2-B11F-691A6A009D84}"/>
    <cellStyle name="20% - Dekorfärg1 13 7 2" xfId="3299" xr:uid="{80495963-810C-471C-B4F0-F437270B0D8E}"/>
    <cellStyle name="20% - Dekorfärg1 13 7 3" xfId="3300" xr:uid="{84A993B8-D7D3-4B08-A447-50D34458A192}"/>
    <cellStyle name="20% - Dekorfärg1 13 7_loan Q1 2013" xfId="3301" xr:uid="{F9EB861A-7EDB-48E4-9B93-C5F7BAF1C604}"/>
    <cellStyle name="20% - Dekorfärg1 13 8" xfId="3302" xr:uid="{4648DE35-5C24-4AA5-9293-8C48CA96ECC2}"/>
    <cellStyle name="20% - Dekorfärg1 13 9" xfId="3303" xr:uid="{D0DF4835-7E90-40D9-9316-EAD7881BE319}"/>
    <cellStyle name="20% - Dekorfärg1 13_3. Loans" xfId="3304" xr:uid="{BF6AA40A-4CD5-4B94-AA08-C9A50081BC4D}"/>
    <cellStyle name="20% - Dekorfärg1 14" xfId="3305" xr:uid="{AEA7EA4C-D360-4CBE-A6E4-4AF063918F88}"/>
    <cellStyle name="20% - Dekorfärg1 14 10" xfId="34849" xr:uid="{D2FAC447-8D47-440F-A788-61E5B6D16856}"/>
    <cellStyle name="20% - Dekorfärg1 14 2" xfId="3306" xr:uid="{ABE3CBBB-E010-4B6F-8D52-95DA21E3E171}"/>
    <cellStyle name="20% - Dekorfärg1 14 2 2" xfId="3307" xr:uid="{7CBDC26B-D61A-4B5A-B51D-5701E620BFB8}"/>
    <cellStyle name="20% - Dekorfärg1 14 2 2 2" xfId="3308" xr:uid="{8648835D-B294-4E3D-B1BA-EC48A9EAFF86}"/>
    <cellStyle name="20% - Dekorfärg1 14 2 2_AFAB Per day" xfId="3309" xr:uid="{40B50CA4-EDE8-4A01-95B3-415CB28B6633}"/>
    <cellStyle name="20% - Dekorfärg1 14 2 3" xfId="3310" xr:uid="{C9032585-F90D-4F2D-AB97-7C004093ADF7}"/>
    <cellStyle name="20% - Dekorfärg1 14 2 4" xfId="31552" xr:uid="{00C96DD7-F8E9-4EA2-89B8-F71A3971213A}"/>
    <cellStyle name="20% - Dekorfärg1 14 2_AFAB Per day" xfId="3311" xr:uid="{57167ACE-8C6E-4E1E-95ED-177B9E60325D}"/>
    <cellStyle name="20% - Dekorfärg1 14 3" xfId="3312" xr:uid="{43966E36-7C32-46ED-A809-EC638AB2A70E}"/>
    <cellStyle name="20% - Dekorfärg1 14 3 2" xfId="3313" xr:uid="{7CDDE68A-8D96-42C7-84B6-454C7572FE33}"/>
    <cellStyle name="20% - Dekorfärg1 14 3 3" xfId="3314" xr:uid="{07D8936F-F98F-4602-959C-26FC1C537C2B}"/>
    <cellStyle name="20% - Dekorfärg1 14 3_AFAB Per day" xfId="3315" xr:uid="{3A4DF89C-811A-4C17-96F9-C259C689BCBA}"/>
    <cellStyle name="20% - Dekorfärg1 14 4" xfId="3316" xr:uid="{16A570AB-7DA8-48D2-A728-324E703DA4CC}"/>
    <cellStyle name="20% - Dekorfärg1 14 4 2" xfId="3317" xr:uid="{A27D2A4D-D82C-4ECA-8F04-A9512E2D0BC5}"/>
    <cellStyle name="20% - Dekorfärg1 14 4 3" xfId="3318" xr:uid="{6B021B89-4FF3-4B60-8DE2-7FDED37C699C}"/>
    <cellStyle name="20% - Dekorfärg1 14 4_AFAB Per day" xfId="3319" xr:uid="{AACFC31E-8157-4109-94C7-C06E1620047D}"/>
    <cellStyle name="20% - Dekorfärg1 14 5" xfId="3320" xr:uid="{0A9D2E0E-EAED-4451-BA1B-229B44238775}"/>
    <cellStyle name="20% - Dekorfärg1 14 5 2" xfId="3321" xr:uid="{580DA949-6CCE-4AD2-8ADE-E68D26FB2ED4}"/>
    <cellStyle name="20% - Dekorfärg1 14 5 3" xfId="3322" xr:uid="{3B0A55E6-0BE8-4A42-AA15-6301BD926A43}"/>
    <cellStyle name="20% - Dekorfärg1 14 5_AFAB Per day" xfId="3323" xr:uid="{0D8AC2EE-2DB2-4A90-9D79-21E4B05B5A63}"/>
    <cellStyle name="20% - Dekorfärg1 14 6" xfId="3324" xr:uid="{BDA0D8CD-13D9-44EF-B28A-275404D75DCD}"/>
    <cellStyle name="20% - Dekorfärg1 14 6 2" xfId="3325" xr:uid="{A5EA870F-15E3-4256-A8BC-1948A8275EC1}"/>
    <cellStyle name="20% - Dekorfärg1 14 6 3" xfId="3326" xr:uid="{9825E29A-DAE1-4E8E-A060-D3F00C652A0B}"/>
    <cellStyle name="20% - Dekorfärg1 14 6_loan Q1 2013" xfId="3327" xr:uid="{E4355FDC-7B6E-4523-92D3-79A6EB147D40}"/>
    <cellStyle name="20% - Dekorfärg1 14 7" xfId="3328" xr:uid="{0D57C1C1-C5A4-4FE2-A70C-0C98771941F1}"/>
    <cellStyle name="20% - Dekorfärg1 14 7 2" xfId="3329" xr:uid="{4BD28460-CFB2-45AC-921C-8A217D158BF4}"/>
    <cellStyle name="20% - Dekorfärg1 14 7 3" xfId="3330" xr:uid="{7C67FE51-94D1-4237-8B3B-6484B3CA34EF}"/>
    <cellStyle name="20% - Dekorfärg1 14 7_loan Q1 2013" xfId="3331" xr:uid="{EB0371E2-95D2-4EA1-A268-4C8CA87E8ADE}"/>
    <cellStyle name="20% - Dekorfärg1 14 8" xfId="3332" xr:uid="{BFEF4213-85ED-497E-B15F-B0CB87BB11FD}"/>
    <cellStyle name="20% - Dekorfärg1 14 9" xfId="3333" xr:uid="{85B0ECCD-80DC-43B7-A135-5ED27A0214F1}"/>
    <cellStyle name="20% - Dekorfärg1 14_3. Loans" xfId="3334" xr:uid="{FA9A441A-B689-468F-BECB-532B6F791648}"/>
    <cellStyle name="20% - Dekorfärg1 15" xfId="3335" xr:uid="{622AABCA-31B5-4822-8C0D-AEDE625CD8D5}"/>
    <cellStyle name="20% - Dekorfärg1 15 10" xfId="34850" xr:uid="{9E7CF9BE-F013-4CD4-B9C8-19B440385790}"/>
    <cellStyle name="20% - Dekorfärg1 15 2" xfId="3336" xr:uid="{E06798D4-31C0-4A2F-8452-4D8A6DFD4C21}"/>
    <cellStyle name="20% - Dekorfärg1 15 2 2" xfId="3337" xr:uid="{3AA59616-F998-4B56-97DD-687A4B276146}"/>
    <cellStyle name="20% - Dekorfärg1 15 2 2 2" xfId="3338" xr:uid="{450753D7-9233-4F23-911D-FC79F6035C3E}"/>
    <cellStyle name="20% - Dekorfärg1 15 2 2_AFAB Per day" xfId="3339" xr:uid="{31801A3E-11C0-4991-BDF1-C4169D991161}"/>
    <cellStyle name="20% - Dekorfärg1 15 2 3" xfId="3340" xr:uid="{B93B55CD-3678-4F55-8B00-896AE1E4977A}"/>
    <cellStyle name="20% - Dekorfärg1 15 2 4" xfId="31553" xr:uid="{DCD68150-DA8B-46B7-A297-436816AA9949}"/>
    <cellStyle name="20% - Dekorfärg1 15 2_AFAB Per day" xfId="3341" xr:uid="{0D316115-DEF2-4309-B208-ECCE75666D91}"/>
    <cellStyle name="20% - Dekorfärg1 15 3" xfId="3342" xr:uid="{77ABFFD5-11A2-475C-B416-1A9E46D015E6}"/>
    <cellStyle name="20% - Dekorfärg1 15 3 2" xfId="3343" xr:uid="{A1B5CC5A-FABC-48ED-81D1-37C51EDC4D04}"/>
    <cellStyle name="20% - Dekorfärg1 15 3 3" xfId="3344" xr:uid="{5FAB4714-FEBB-44AC-9337-BE10A66D9E50}"/>
    <cellStyle name="20% - Dekorfärg1 15 3_AFAB Per day" xfId="3345" xr:uid="{E47AAD87-C07E-4A08-B562-1E2E93C76FE8}"/>
    <cellStyle name="20% - Dekorfärg1 15 4" xfId="3346" xr:uid="{4F0646B3-9E74-43A3-97A7-31430288ED25}"/>
    <cellStyle name="20% - Dekorfärg1 15 4 2" xfId="3347" xr:uid="{E7EB963C-618A-4C63-B429-24B0ED6F7477}"/>
    <cellStyle name="20% - Dekorfärg1 15 4 3" xfId="3348" xr:uid="{036DB9C0-9C71-4A55-8090-E390951BE2CF}"/>
    <cellStyle name="20% - Dekorfärg1 15 4_AFAB Per day" xfId="3349" xr:uid="{1FFF1517-624B-4096-BCD4-AA1F2B9664E1}"/>
    <cellStyle name="20% - Dekorfärg1 15 5" xfId="3350" xr:uid="{A0A46B4E-76DB-4356-A22C-DFA6AE15BAE1}"/>
    <cellStyle name="20% - Dekorfärg1 15 5 2" xfId="3351" xr:uid="{F9EA4EAA-3113-4AE3-A4A9-4866F42912A4}"/>
    <cellStyle name="20% - Dekorfärg1 15 5 3" xfId="3352" xr:uid="{9E45B79F-6DD5-468E-B02A-7030E7B43A86}"/>
    <cellStyle name="20% - Dekorfärg1 15 5_AFAB Per day" xfId="3353" xr:uid="{C9118006-692E-46FD-855B-6A8D99E487F8}"/>
    <cellStyle name="20% - Dekorfärg1 15 6" xfId="3354" xr:uid="{E858BBC3-7C66-4F7F-8000-80E3F6F95BC5}"/>
    <cellStyle name="20% - Dekorfärg1 15 6 2" xfId="3355" xr:uid="{D42343CC-4FCA-4C24-9071-BF8ADE859672}"/>
    <cellStyle name="20% - Dekorfärg1 15 6 3" xfId="3356" xr:uid="{6642BCD6-2054-40C5-8958-35B060C4A8EB}"/>
    <cellStyle name="20% - Dekorfärg1 15 6_loan Q1 2013" xfId="3357" xr:uid="{494044D4-7CC3-4BA4-ADC5-60D818A24555}"/>
    <cellStyle name="20% - Dekorfärg1 15 7" xfId="3358" xr:uid="{8871C45A-3CA3-4614-8150-BA353BFF9903}"/>
    <cellStyle name="20% - Dekorfärg1 15 7 2" xfId="3359" xr:uid="{CBD7EF7F-015F-459B-9841-9AB9FE019CEE}"/>
    <cellStyle name="20% - Dekorfärg1 15 7 3" xfId="3360" xr:uid="{19DA6006-80AA-499D-9CF3-917E3CE84324}"/>
    <cellStyle name="20% - Dekorfärg1 15 7_loan Q1 2013" xfId="3361" xr:uid="{F375369B-2E8A-4DFB-8873-1A3B23605281}"/>
    <cellStyle name="20% - Dekorfärg1 15 8" xfId="3362" xr:uid="{9404995A-4005-4D09-BBF1-EA3C7FF646F2}"/>
    <cellStyle name="20% - Dekorfärg1 15 9" xfId="3363" xr:uid="{58CA902D-3121-46F4-B33E-C46C9460A95A}"/>
    <cellStyle name="20% - Dekorfärg1 15_3. Loans" xfId="3364" xr:uid="{0E22C096-DE9B-47D9-9211-207A630FB99D}"/>
    <cellStyle name="20% - Dekorfärg1 16" xfId="3365" xr:uid="{60CCC365-379E-4213-8322-0A862FB2682B}"/>
    <cellStyle name="20% - Dekorfärg1 16 10" xfId="34851" xr:uid="{19586A27-72C2-4588-BD31-F84C7C5E093D}"/>
    <cellStyle name="20% - Dekorfärg1 16 2" xfId="3366" xr:uid="{8918932E-BA6C-453D-A65B-3E7554A1AB58}"/>
    <cellStyle name="20% - Dekorfärg1 16 2 2" xfId="3367" xr:uid="{75451565-0706-4667-AD2D-BA1BE225F64E}"/>
    <cellStyle name="20% - Dekorfärg1 16 2 2 2" xfId="3368" xr:uid="{5F05874B-E8B5-4C7D-946E-37C3EEEAA1FC}"/>
    <cellStyle name="20% - Dekorfärg1 16 2 2_AFAB Per day" xfId="3369" xr:uid="{3D841083-40C9-4655-A2A5-6DD53957472C}"/>
    <cellStyle name="20% - Dekorfärg1 16 2 3" xfId="3370" xr:uid="{FF011218-77D1-4296-B80C-D20417284AD3}"/>
    <cellStyle name="20% - Dekorfärg1 16 2 4" xfId="31554" xr:uid="{E111F753-2C3A-47FD-9A2B-3F4A0F11967F}"/>
    <cellStyle name="20% - Dekorfärg1 16 2_AFAB Per day" xfId="3371" xr:uid="{B338953B-C55F-4D01-8369-87CAF0A37F5A}"/>
    <cellStyle name="20% - Dekorfärg1 16 3" xfId="3372" xr:uid="{99FBDD61-8A94-47AA-8AA0-2E29DC0785E4}"/>
    <cellStyle name="20% - Dekorfärg1 16 3 2" xfId="3373" xr:uid="{436E5892-2B05-41B3-8627-03EB78D311C3}"/>
    <cellStyle name="20% - Dekorfärg1 16 3 3" xfId="3374" xr:uid="{0D5B9608-9A0D-47BA-A951-117DEFF5D500}"/>
    <cellStyle name="20% - Dekorfärg1 16 3_AFAB Per day" xfId="3375" xr:uid="{0FA36D5B-D0E4-4B02-AFF5-C1081A53F01A}"/>
    <cellStyle name="20% - Dekorfärg1 16 4" xfId="3376" xr:uid="{E36D1D3F-A3E3-43D1-B129-84A68964617E}"/>
    <cellStyle name="20% - Dekorfärg1 16 4 2" xfId="3377" xr:uid="{6AE31166-4359-4E12-A736-BAF8B39418B4}"/>
    <cellStyle name="20% - Dekorfärg1 16 4 3" xfId="3378" xr:uid="{40EF6FA2-ED78-4058-BAC2-FF1A2F3B02E8}"/>
    <cellStyle name="20% - Dekorfärg1 16 4_AFAB Per day" xfId="3379" xr:uid="{506B0CC2-3767-4298-A7F5-F2BCE6D9EFF0}"/>
    <cellStyle name="20% - Dekorfärg1 16 5" xfId="3380" xr:uid="{724002DF-5E11-484F-8D6B-0E830B4172A2}"/>
    <cellStyle name="20% - Dekorfärg1 16 5 2" xfId="3381" xr:uid="{122259B0-57E7-4AA9-8F27-33ECC1CB2CF8}"/>
    <cellStyle name="20% - Dekorfärg1 16 5 3" xfId="3382" xr:uid="{A08B7509-3C97-457B-AAC5-22F94A2A90D5}"/>
    <cellStyle name="20% - Dekorfärg1 16 5_AFAB Per day" xfId="3383" xr:uid="{C2295DD5-E660-42D0-ADB1-43FCE3C3B1C4}"/>
    <cellStyle name="20% - Dekorfärg1 16 6" xfId="3384" xr:uid="{5732E037-547B-426A-B4FA-EEAA60B403A5}"/>
    <cellStyle name="20% - Dekorfärg1 16 6 2" xfId="3385" xr:uid="{AC2A90D8-85CA-45E8-BFCE-93A6D92BF5E7}"/>
    <cellStyle name="20% - Dekorfärg1 16 6 3" xfId="3386" xr:uid="{AF1A8609-58E6-4CBB-B5B7-03847C8D907F}"/>
    <cellStyle name="20% - Dekorfärg1 16 6_loan Q1 2013" xfId="3387" xr:uid="{9EA3DC9B-B15E-4562-ABEE-C1B98301200E}"/>
    <cellStyle name="20% - Dekorfärg1 16 7" xfId="3388" xr:uid="{A9919E7E-57FA-44D6-8571-743BBEBC90F1}"/>
    <cellStyle name="20% - Dekorfärg1 16 7 2" xfId="3389" xr:uid="{35E08E63-7C53-43F7-B393-F8EC1C89546F}"/>
    <cellStyle name="20% - Dekorfärg1 16 7 3" xfId="3390" xr:uid="{80A90D48-4E1E-42EA-A0EB-92E582ACA5FB}"/>
    <cellStyle name="20% - Dekorfärg1 16 7_loan Q1 2013" xfId="3391" xr:uid="{96B4FD87-73F4-41F1-BEFB-FA4108DFD1ED}"/>
    <cellStyle name="20% - Dekorfärg1 16 8" xfId="3392" xr:uid="{B6AAC63E-2952-4DE8-ADF4-B32A1F0A3DB4}"/>
    <cellStyle name="20% - Dekorfärg1 16 9" xfId="3393" xr:uid="{8C82B351-97A8-4CE1-839E-EF94DFADA3E4}"/>
    <cellStyle name="20% - Dekorfärg1 16_3. Loans" xfId="3394" xr:uid="{E6C6223E-5282-42E4-9669-95A2A54010CE}"/>
    <cellStyle name="20% - Dekorfärg1 17" xfId="3395" xr:uid="{80BD6BDD-717E-4FE0-AAA6-03F5F997DF67}"/>
    <cellStyle name="20% - Dekorfärg1 17 10" xfId="34852" xr:uid="{97B99A8D-8395-4B2C-B02F-791383ABA8D0}"/>
    <cellStyle name="20% - Dekorfärg1 17 2" xfId="3396" xr:uid="{81464068-F78C-4B99-B01D-AB54F15DFE0A}"/>
    <cellStyle name="20% - Dekorfärg1 17 2 2" xfId="3397" xr:uid="{20B64F25-8531-4D90-B3CA-89F1E817FEBC}"/>
    <cellStyle name="20% - Dekorfärg1 17 2 2 2" xfId="3398" xr:uid="{4E98CB45-2421-4ED5-A7A7-BF37ED5FFDD7}"/>
    <cellStyle name="20% - Dekorfärg1 17 2 2_AFAB Per day" xfId="3399" xr:uid="{C9A6FE76-A635-4F7A-9B09-72EDFFC7CFA7}"/>
    <cellStyle name="20% - Dekorfärg1 17 2 3" xfId="3400" xr:uid="{BC9F16A3-FF7F-432A-A36B-1C44C1620056}"/>
    <cellStyle name="20% - Dekorfärg1 17 2 4" xfId="31555" xr:uid="{4A7CF799-0F10-4286-AC6E-DF9FEC982B7B}"/>
    <cellStyle name="20% - Dekorfärg1 17 2_AFAB Per day" xfId="3401" xr:uid="{2E7592A7-3218-45F3-9806-157FE0A1313A}"/>
    <cellStyle name="20% - Dekorfärg1 17 3" xfId="3402" xr:uid="{62D5BC34-FBAE-4192-A9CF-3C2BC10C8519}"/>
    <cellStyle name="20% - Dekorfärg1 17 3 2" xfId="3403" xr:uid="{229651BE-C127-4DC2-9939-C8B15C604C54}"/>
    <cellStyle name="20% - Dekorfärg1 17 3 3" xfId="3404" xr:uid="{784E9ACD-F7F0-491E-B925-B2E6D1CBBF9A}"/>
    <cellStyle name="20% - Dekorfärg1 17 3_AFAB Per day" xfId="3405" xr:uid="{CA267D16-D42F-4CF3-9A9A-EE9061DDCCFA}"/>
    <cellStyle name="20% - Dekorfärg1 17 4" xfId="3406" xr:uid="{C89562DB-EA91-4E88-87E3-C51808E90926}"/>
    <cellStyle name="20% - Dekorfärg1 17 4 2" xfId="3407" xr:uid="{ADDA63B4-36ED-47EE-A791-AD797A4FD1B5}"/>
    <cellStyle name="20% - Dekorfärg1 17 4 3" xfId="3408" xr:uid="{FD4D2AE4-4A89-4DDB-884C-C6AC27D00113}"/>
    <cellStyle name="20% - Dekorfärg1 17 4_AFAB Per day" xfId="3409" xr:uid="{832069FB-1C8E-415A-83CE-0E77DFF7F8FD}"/>
    <cellStyle name="20% - Dekorfärg1 17 5" xfId="3410" xr:uid="{90AACBD5-C914-44C7-8BDE-0A5CC534C21D}"/>
    <cellStyle name="20% - Dekorfärg1 17 5 2" xfId="3411" xr:uid="{5AEEA05A-5624-466B-AA81-FAA7030C2310}"/>
    <cellStyle name="20% - Dekorfärg1 17 5 3" xfId="3412" xr:uid="{BDA3A936-868D-4C8A-B9DC-2DA22FF45407}"/>
    <cellStyle name="20% - Dekorfärg1 17 5_AFAB Per day" xfId="3413" xr:uid="{0B835B8C-17C6-4086-8C0D-A24FAD55677B}"/>
    <cellStyle name="20% - Dekorfärg1 17 6" xfId="3414" xr:uid="{A7E10E65-5120-4C41-90F0-5DDD06001448}"/>
    <cellStyle name="20% - Dekorfärg1 17 6 2" xfId="3415" xr:uid="{D3231380-49BB-4F25-948D-3FE268F54001}"/>
    <cellStyle name="20% - Dekorfärg1 17 6 3" xfId="3416" xr:uid="{5391BDE5-DA10-41CE-B04C-F65B358D8D1B}"/>
    <cellStyle name="20% - Dekorfärg1 17 6_loan Q1 2013" xfId="3417" xr:uid="{A55CCDFA-7BB3-4017-8A06-10F5309B2BD7}"/>
    <cellStyle name="20% - Dekorfärg1 17 7" xfId="3418" xr:uid="{C89733B5-3851-42BD-BC65-BE83CC00FD29}"/>
    <cellStyle name="20% - Dekorfärg1 17 7 2" xfId="3419" xr:uid="{82FCCD95-87DB-41B7-9E11-A426782B3C6B}"/>
    <cellStyle name="20% - Dekorfärg1 17 7 3" xfId="3420" xr:uid="{80A94AC7-6722-4533-8DE6-2AD91526494B}"/>
    <cellStyle name="20% - Dekorfärg1 17 7_loan Q1 2013" xfId="3421" xr:uid="{217E4B9A-86A6-485E-8488-C1B448DDF3F7}"/>
    <cellStyle name="20% - Dekorfärg1 17 8" xfId="3422" xr:uid="{99907991-031A-424B-9A30-132368AF13F5}"/>
    <cellStyle name="20% - Dekorfärg1 17 9" xfId="3423" xr:uid="{00AF39FC-EA51-435A-A7FA-EC2C2EB857AC}"/>
    <cellStyle name="20% - Dekorfärg1 17_3. Loans" xfId="3424" xr:uid="{D8732034-7BD7-4109-BF60-ED7D15509A91}"/>
    <cellStyle name="20% - Dekorfärg1 18" xfId="3425" xr:uid="{01C4E44B-542E-40FA-8F36-9C0697584982}"/>
    <cellStyle name="20% - Dekorfärg1 18 10" xfId="34853" xr:uid="{ED6AD7FD-5C8F-42B3-AFB0-D7CBC90A8547}"/>
    <cellStyle name="20% - Dekorfärg1 18 2" xfId="3426" xr:uid="{F3317BD1-8EC6-4990-815E-E99B5EA45164}"/>
    <cellStyle name="20% - Dekorfärg1 18 2 2" xfId="3427" xr:uid="{38E86982-4737-41F9-99DA-6A3E2267C85B}"/>
    <cellStyle name="20% - Dekorfärg1 18 2 2 2" xfId="3428" xr:uid="{315828BF-DDE2-4AA4-9607-12EF07CA6748}"/>
    <cellStyle name="20% - Dekorfärg1 18 2 2_AFAB Per day" xfId="3429" xr:uid="{282DBF32-08F1-4067-9604-0FC4C306F187}"/>
    <cellStyle name="20% - Dekorfärg1 18 2 3" xfId="3430" xr:uid="{B0C44D1A-C1B3-4445-AFCC-35D7C4997838}"/>
    <cellStyle name="20% - Dekorfärg1 18 2 4" xfId="31556" xr:uid="{3B7229B6-EFA2-4B67-BA2E-3ED9B5AA43DA}"/>
    <cellStyle name="20% - Dekorfärg1 18 2_AFAB Per day" xfId="3431" xr:uid="{AC530E47-2E08-4977-8399-7A0A3E5D7C6D}"/>
    <cellStyle name="20% - Dekorfärg1 18 3" xfId="3432" xr:uid="{B43F3135-F88D-473B-932E-AA4DFD8C3CA3}"/>
    <cellStyle name="20% - Dekorfärg1 18 3 2" xfId="3433" xr:uid="{A706BC3E-DFC3-4445-A768-F9A995FA5EC6}"/>
    <cellStyle name="20% - Dekorfärg1 18 3 3" xfId="3434" xr:uid="{38DF4A1A-0F26-47D2-ACAB-7B94935375BA}"/>
    <cellStyle name="20% - Dekorfärg1 18 3_AFAB Per day" xfId="3435" xr:uid="{7589398F-17B9-487C-9DFA-63EE8EA38B70}"/>
    <cellStyle name="20% - Dekorfärg1 18 4" xfId="3436" xr:uid="{F24DAD68-BA19-474B-8AB7-DA302075D930}"/>
    <cellStyle name="20% - Dekorfärg1 18 4 2" xfId="3437" xr:uid="{09F68ED1-3D48-4A18-88CC-F014B5E7A10D}"/>
    <cellStyle name="20% - Dekorfärg1 18 4 3" xfId="3438" xr:uid="{F151F8A9-0E1B-401D-81C2-F6D5D508A4B0}"/>
    <cellStyle name="20% - Dekorfärg1 18 4_AFAB Per day" xfId="3439" xr:uid="{3503A1B7-5FA5-4D1A-9AAC-EBAA8E5A4EFC}"/>
    <cellStyle name="20% - Dekorfärg1 18 5" xfId="3440" xr:uid="{05EA6796-10F7-42F5-AC32-750772668838}"/>
    <cellStyle name="20% - Dekorfärg1 18 5 2" xfId="3441" xr:uid="{FFC40CD0-3AF7-45AB-B3A8-14E022F546DF}"/>
    <cellStyle name="20% - Dekorfärg1 18 5 3" xfId="3442" xr:uid="{BAEE5A77-C082-4CCD-875A-D826799FE904}"/>
    <cellStyle name="20% - Dekorfärg1 18 5_AFAB Per day" xfId="3443" xr:uid="{ED1C7755-9113-47A7-A91C-4C1CF85BA26A}"/>
    <cellStyle name="20% - Dekorfärg1 18 6" xfId="3444" xr:uid="{49BFE032-D502-4B8D-8051-757F4DAE2541}"/>
    <cellStyle name="20% - Dekorfärg1 18 6 2" xfId="3445" xr:uid="{672CFF97-FA8B-40B5-A755-8ECBDBAEE730}"/>
    <cellStyle name="20% - Dekorfärg1 18 6 3" xfId="3446" xr:uid="{5615FD87-3643-4312-BA1F-301575BCEAB7}"/>
    <cellStyle name="20% - Dekorfärg1 18 6_loan Q1 2013" xfId="3447" xr:uid="{88370F90-832F-4D60-BB0F-293F9205E562}"/>
    <cellStyle name="20% - Dekorfärg1 18 7" xfId="3448" xr:uid="{D964D621-0C59-4F33-BE3F-F6BF21A79D3E}"/>
    <cellStyle name="20% - Dekorfärg1 18 7 2" xfId="3449" xr:uid="{EC8E1B29-F60B-46CF-9E2C-511B39420144}"/>
    <cellStyle name="20% - Dekorfärg1 18 7 3" xfId="3450" xr:uid="{DDB7F53A-1EC4-4972-A721-C1E13957218D}"/>
    <cellStyle name="20% - Dekorfärg1 18 7_loan Q1 2013" xfId="3451" xr:uid="{FDAB7D10-7EDF-4147-9243-CD21BA4E4BBB}"/>
    <cellStyle name="20% - Dekorfärg1 18 8" xfId="3452" xr:uid="{A1B80492-8B1D-4F84-A830-E3237546495C}"/>
    <cellStyle name="20% - Dekorfärg1 18 9" xfId="3453" xr:uid="{0026D5B9-C1ED-4465-86B6-24EF57184444}"/>
    <cellStyle name="20% - Dekorfärg1 18_3. Loans" xfId="3454" xr:uid="{C8A54C18-3815-410D-B76F-0199E73B632A}"/>
    <cellStyle name="20% - Dekorfärg1 19" xfId="3455" xr:uid="{4773283A-826E-439A-9EB5-320B8E9EF961}"/>
    <cellStyle name="20% - Dekorfärg1 19 10" xfId="34854" xr:uid="{C823EBB0-2A45-43E2-B140-D387D60BE7AC}"/>
    <cellStyle name="20% - Dekorfärg1 19 2" xfId="3456" xr:uid="{FB846B71-CE07-4F05-A78F-604251035178}"/>
    <cellStyle name="20% - Dekorfärg1 19 2 2" xfId="3457" xr:uid="{69C4EE78-37FF-4389-A91E-DA099B649EC4}"/>
    <cellStyle name="20% - Dekorfärg1 19 2 2 2" xfId="3458" xr:uid="{864AE37A-93F9-4256-A244-089029683F61}"/>
    <cellStyle name="20% - Dekorfärg1 19 2 2_AFAB Per day" xfId="3459" xr:uid="{9CDF2EFC-9102-4C73-80CF-393E72AD5429}"/>
    <cellStyle name="20% - Dekorfärg1 19 2 3" xfId="3460" xr:uid="{A7BD7505-8EC2-4B02-A442-BCD826B47D42}"/>
    <cellStyle name="20% - Dekorfärg1 19 2 4" xfId="31557" xr:uid="{A6A6C798-89B2-445C-B08B-1F710F15929A}"/>
    <cellStyle name="20% - Dekorfärg1 19 2_AFAB Per day" xfId="3461" xr:uid="{BEB4DF39-88F0-4AED-8A1E-DBFA68B11C9F}"/>
    <cellStyle name="20% - Dekorfärg1 19 3" xfId="3462" xr:uid="{8ED1A100-8826-4ACB-BF99-B5CEF130584C}"/>
    <cellStyle name="20% - Dekorfärg1 19 3 2" xfId="3463" xr:uid="{9C892824-679D-4A98-98F9-CB546999B66B}"/>
    <cellStyle name="20% - Dekorfärg1 19 3 3" xfId="3464" xr:uid="{F79E082B-A38C-4855-BA9C-A822F39C6B26}"/>
    <cellStyle name="20% - Dekorfärg1 19 3_AFAB Per day" xfId="3465" xr:uid="{7949626F-285D-4BF1-A649-FA0A00A1A2EF}"/>
    <cellStyle name="20% - Dekorfärg1 19 4" xfId="3466" xr:uid="{0BF74DDE-BEFB-4949-844F-B471A284CD44}"/>
    <cellStyle name="20% - Dekorfärg1 19 4 2" xfId="3467" xr:uid="{1BA1045E-9092-4E3B-947A-42D71B519A1F}"/>
    <cellStyle name="20% - Dekorfärg1 19 4 3" xfId="3468" xr:uid="{F28B531C-3838-4681-A613-431AD649438C}"/>
    <cellStyle name="20% - Dekorfärg1 19 4_AFAB Per day" xfId="3469" xr:uid="{486BD83F-FD79-4395-B795-19461361C6EF}"/>
    <cellStyle name="20% - Dekorfärg1 19 5" xfId="3470" xr:uid="{9E4A7086-B7B1-4CE3-A54C-64690D28B6AD}"/>
    <cellStyle name="20% - Dekorfärg1 19 5 2" xfId="3471" xr:uid="{F6F127B8-14A7-467E-9D00-702F25B9E1D2}"/>
    <cellStyle name="20% - Dekorfärg1 19 5 3" xfId="3472" xr:uid="{383899FF-192E-43DF-B177-38967424C8AB}"/>
    <cellStyle name="20% - Dekorfärg1 19 5_AFAB Per day" xfId="3473" xr:uid="{09BED62E-1532-44A6-9F66-99CC1EB467B3}"/>
    <cellStyle name="20% - Dekorfärg1 19 6" xfId="3474" xr:uid="{9E9A2259-3851-4F06-9B67-EA110CBCB587}"/>
    <cellStyle name="20% - Dekorfärg1 19 6 2" xfId="3475" xr:uid="{5D34FD0D-B201-49D1-91D7-E003D100F0CA}"/>
    <cellStyle name="20% - Dekorfärg1 19 6 3" xfId="3476" xr:uid="{BFCB01B8-BB40-4A98-9F29-D97574C07349}"/>
    <cellStyle name="20% - Dekorfärg1 19 6_loan Q1 2013" xfId="3477" xr:uid="{98060817-4A3F-4B53-B5D4-E7FC978E4C64}"/>
    <cellStyle name="20% - Dekorfärg1 19 7" xfId="3478" xr:uid="{3267EEEA-23E1-4E12-A143-6D52C862FAC9}"/>
    <cellStyle name="20% - Dekorfärg1 19 7 2" xfId="3479" xr:uid="{213125BA-9A27-4FAA-AAED-EC4958BE9446}"/>
    <cellStyle name="20% - Dekorfärg1 19 7 3" xfId="3480" xr:uid="{1D62F305-CE1C-49D0-B3BC-84568585CE18}"/>
    <cellStyle name="20% - Dekorfärg1 19 7_loan Q1 2013" xfId="3481" xr:uid="{7486A3D0-0715-47BF-89C7-DE215408FE32}"/>
    <cellStyle name="20% - Dekorfärg1 19 8" xfId="3482" xr:uid="{27AE300B-01FA-4852-85D2-97A37D8D0BB2}"/>
    <cellStyle name="20% - Dekorfärg1 19 9" xfId="3483" xr:uid="{5D725DAE-A131-478A-9A9F-FB83B66C889E}"/>
    <cellStyle name="20% - Dekorfärg1 19_3. Loans" xfId="3484" xr:uid="{4DB7DB78-8AB2-4782-B36C-0D43135486C8}"/>
    <cellStyle name="20% - Dekorfärg1 2" xfId="54" xr:uid="{087CFEC0-501A-496B-9432-4D5D48726E21}"/>
    <cellStyle name="20% - Dekorfärg1 2 10" xfId="34855" xr:uid="{FC73C706-A7BF-4034-AB0F-4AFCCAE9A771}"/>
    <cellStyle name="20% - Dekorfärg1 2 11" xfId="44648" xr:uid="{7D22DB91-565B-4C49-A5C5-45BBF40A6025}"/>
    <cellStyle name="20% - Dekorfärg1 2 2" xfId="3485" xr:uid="{A1FAB484-E3F7-4D67-86ED-4AB66E06C916}"/>
    <cellStyle name="20% - Dekorfärg1 2 2 2" xfId="3486" xr:uid="{9EC0A459-BAD0-4A5D-8B36-7F55C35D5A2F}"/>
    <cellStyle name="20% - Dekorfärg1 2 2 2 2" xfId="3487" xr:uid="{A072E0B3-FCA8-479C-B6E2-5EDCAC41E648}"/>
    <cellStyle name="20% - Dekorfärg1 2 2 2 3" xfId="31558" xr:uid="{9A4058C8-C235-4E35-852D-FFE13223DE79}"/>
    <cellStyle name="20% - Dekorfärg1 2 2 2_AFAB Per day" xfId="3488" xr:uid="{C8564E39-0895-434C-BF6C-F60AE78A902C}"/>
    <cellStyle name="20% - Dekorfärg1 2 2 3" xfId="3489" xr:uid="{880AD977-3C5D-4024-88E1-F7FE071E29A0}"/>
    <cellStyle name="20% - Dekorfärg1 2 2 3 2" xfId="3490" xr:uid="{0A7968DA-C4FB-45D7-A563-FBBB661E502D}"/>
    <cellStyle name="20% - Dekorfärg1 2 2 3_AFAB Per day" xfId="3491" xr:uid="{4CC0C5C3-B9EF-4376-A11E-23D484AA2ECE}"/>
    <cellStyle name="20% - Dekorfärg1 2 2 4" xfId="3492" xr:uid="{9248C823-A001-436E-99BF-FAA832917EDD}"/>
    <cellStyle name="20% - Dekorfärg1 2 2 5" xfId="3493" xr:uid="{24EC2F47-7D0B-40F4-8446-7B197A1224E8}"/>
    <cellStyle name="20% - Dekorfärg1 2 2 6" xfId="31559" xr:uid="{842AF944-03BA-442A-895F-8BC6C9B0C3CB}"/>
    <cellStyle name="20% - Dekorfärg1 2 2 6 2" xfId="31560" xr:uid="{BBC389F7-36A8-4EB6-AAB4-537C03EF588A}"/>
    <cellStyle name="20% - Dekorfärg1 2 2 7" xfId="34856" xr:uid="{52151592-7B81-4FDD-A932-729ED1CC893A}"/>
    <cellStyle name="20% - Dekorfärg1 2 2 8" xfId="39533" xr:uid="{58FE32B3-9CC7-4C8A-9258-71B5A5F1561E}"/>
    <cellStyle name="20% - Dekorfärg1 2 2_3. Loans" xfId="3494" xr:uid="{C72695AD-5436-4823-9A29-9C84C7239C63}"/>
    <cellStyle name="20% - Dekorfärg1 2 3" xfId="3495" xr:uid="{93A472DF-9DF9-4673-8A7F-6FB97E09D6B6}"/>
    <cellStyle name="20% - Dekorfärg1 2 3 2" xfId="3496" xr:uid="{1EE1AB75-FA80-4A8C-9A07-2DF4574748D0}"/>
    <cellStyle name="20% - Dekorfärg1 2 3 2 2" xfId="3497" xr:uid="{2916C3C5-6351-466D-8FBD-3E9E93655A85}"/>
    <cellStyle name="20% - Dekorfärg1 2 3 2 3" xfId="31561" xr:uid="{ACB3D864-C099-4CA7-ABAF-E3733011D8CC}"/>
    <cellStyle name="20% - Dekorfärg1 2 3 2_AFAB Per day" xfId="3498" xr:uid="{7BD9941B-4747-4571-BB6B-3DED23B9BA0E}"/>
    <cellStyle name="20% - Dekorfärg1 2 3 3" xfId="3499" xr:uid="{334CD6D3-FEEC-4A21-AAA1-6A0A491AEE92}"/>
    <cellStyle name="20% - Dekorfärg1 2 3 3 2" xfId="3500" xr:uid="{C21F8858-0BB0-43AF-8FED-6E826408AB97}"/>
    <cellStyle name="20% - Dekorfärg1 2 3 3_AFAB Per day" xfId="3501" xr:uid="{198D0159-681B-4950-88AC-ACAE4736BC0E}"/>
    <cellStyle name="20% - Dekorfärg1 2 3 4" xfId="3502" xr:uid="{944B1231-6554-4132-93E9-21FF6296608C}"/>
    <cellStyle name="20% - Dekorfärg1 2 3 5" xfId="3503" xr:uid="{9C95C491-C1FA-4E26-9D54-3455E1EF6312}"/>
    <cellStyle name="20% - Dekorfärg1 2 3 6" xfId="31562" xr:uid="{C90B9E2E-019D-4036-9CBB-CC55A5F7CB20}"/>
    <cellStyle name="20% - Dekorfärg1 2 3 7" xfId="34857" xr:uid="{BF253525-7D44-44A3-8EE3-0819FC94293E}"/>
    <cellStyle name="20% - Dekorfärg1 2 3 8" xfId="39532" xr:uid="{148C3100-7587-4A94-BB80-1F845026841B}"/>
    <cellStyle name="20% - Dekorfärg1 2 3_3. Loans" xfId="3504" xr:uid="{79CD2E50-3363-4320-9F1B-E74ED6268965}"/>
    <cellStyle name="20% - Dekorfärg1 2 4" xfId="3505" xr:uid="{F6D9F2FC-2707-4623-8D49-3F005AA4C218}"/>
    <cellStyle name="20% - Dekorfärg1 2 4 2" xfId="3506" xr:uid="{E38CF85E-EEDC-4F9C-8526-6A0CEEA9DEB2}"/>
    <cellStyle name="20% - Dekorfärg1 2 4 2 2" xfId="3507" xr:uid="{50A47445-268A-47A5-9FDA-B00E71B13BC2}"/>
    <cellStyle name="20% - Dekorfärg1 2 4 2_AFAB Per day" xfId="3508" xr:uid="{C3098108-6387-4052-B46D-FBC475222C50}"/>
    <cellStyle name="20% - Dekorfärg1 2 4 3" xfId="3509" xr:uid="{3E86F373-7DD7-42C0-9734-485C0B5479D0}"/>
    <cellStyle name="20% - Dekorfärg1 2 4 4" xfId="3510" xr:uid="{975AC962-DDCA-4B37-8A6F-E6002F3FF6D9}"/>
    <cellStyle name="20% - Dekorfärg1 2 4 5" xfId="31563" xr:uid="{C440200A-D198-4D45-A963-1EB121FE270F}"/>
    <cellStyle name="20% - Dekorfärg1 2 4_AFAB Per day" xfId="3511" xr:uid="{F8DAAC0D-3679-4ACD-8AF3-F26F8E87FF5C}"/>
    <cellStyle name="20% - Dekorfärg1 2 5" xfId="3512" xr:uid="{BE239BFD-6FBC-4D01-B571-FD8B83C375E5}"/>
    <cellStyle name="20% - Dekorfärg1 2 5 2" xfId="3513" xr:uid="{2683BD2E-E5A6-406B-A9D8-0F9232C12CD1}"/>
    <cellStyle name="20% - Dekorfärg1 2 5 3" xfId="3514" xr:uid="{A4A0EE4B-5849-4799-B79F-28449462C2FA}"/>
    <cellStyle name="20% - Dekorfärg1 2 5_AFAB Per day" xfId="3515" xr:uid="{BE8D61A9-8E79-46F2-9F79-8FB86A437266}"/>
    <cellStyle name="20% - Dekorfärg1 2 6" xfId="3516" xr:uid="{67EC8E6F-CAAA-42CD-A0BC-37F58B053A7D}"/>
    <cellStyle name="20% - Dekorfärg1 2 6 2" xfId="3517" xr:uid="{B307D1C4-ED24-40B6-8AED-03AA01A47D0C}"/>
    <cellStyle name="20% - Dekorfärg1 2 6 3" xfId="3518" xr:uid="{A738D552-5FF5-47AD-94CE-9538AE84AD84}"/>
    <cellStyle name="20% - Dekorfärg1 2 6_AFAB Per day" xfId="3519" xr:uid="{E839A616-A4F6-42A3-B114-8494814A42B7}"/>
    <cellStyle name="20% - Dekorfärg1 2 7" xfId="3520" xr:uid="{1FDD9467-42F9-4AE5-AF74-85429E4C72CB}"/>
    <cellStyle name="20% - Dekorfärg1 2 7 2" xfId="3521" xr:uid="{2E886893-338E-4C43-8E9F-37AA67EADE31}"/>
    <cellStyle name="20% - Dekorfärg1 2 7 3" xfId="3522" xr:uid="{E40EB3F6-EE2D-459B-A777-1F438ED872D2}"/>
    <cellStyle name="20% - Dekorfärg1 2 7_AFAB Per day" xfId="3523" xr:uid="{B3B9DB3A-E7FB-47FE-B141-5A575993AFC6}"/>
    <cellStyle name="20% - Dekorfärg1 2 8" xfId="3524" xr:uid="{089F3890-783C-41CF-9C1B-A3FCAE84984A}"/>
    <cellStyle name="20% - Dekorfärg1 2 8 2" xfId="31564" xr:uid="{581D90DC-4768-406A-BF1F-4E19C440A46E}"/>
    <cellStyle name="20% - Dekorfärg1 2 9" xfId="3525" xr:uid="{D3E8BFEF-C8BF-473B-9299-1DAA195D4ED5}"/>
    <cellStyle name="20% - Dekorfärg1 2_3. Loans" xfId="3526" xr:uid="{A9299FC8-0817-4CFD-89AE-E1A849CF3288}"/>
    <cellStyle name="20% - Dekorfärg1 20" xfId="3527" xr:uid="{FA4C3D63-6A76-41DA-99B9-210F037DB883}"/>
    <cellStyle name="20% - Dekorfärg1 20 10" xfId="34858" xr:uid="{72A3A1CC-6D2D-4F2A-AF94-9593E51EEE49}"/>
    <cellStyle name="20% - Dekorfärg1 20 2" xfId="3528" xr:uid="{77262B78-FE68-415C-AABC-0828D8DAA51A}"/>
    <cellStyle name="20% - Dekorfärg1 20 2 2" xfId="3529" xr:uid="{80208E8E-3318-457B-B900-80B7F540190B}"/>
    <cellStyle name="20% - Dekorfärg1 20 2 2 2" xfId="3530" xr:uid="{D28F9D7D-7E83-4FE0-94F6-E3D79C9B1B6C}"/>
    <cellStyle name="20% - Dekorfärg1 20 2 2_AFAB Per day" xfId="3531" xr:uid="{AF61FC53-9334-4B69-9C5C-8F7439641823}"/>
    <cellStyle name="20% - Dekorfärg1 20 2 3" xfId="3532" xr:uid="{3B0E900E-FA08-4678-9589-B222844DC166}"/>
    <cellStyle name="20% - Dekorfärg1 20 2 4" xfId="31565" xr:uid="{1DCEEA2E-F5A0-4AD0-8926-AE15CF741CFE}"/>
    <cellStyle name="20% - Dekorfärg1 20 2_AFAB Per day" xfId="3533" xr:uid="{7C0FA8D0-8B1F-4587-994B-179E437C25C9}"/>
    <cellStyle name="20% - Dekorfärg1 20 3" xfId="3534" xr:uid="{E225EB86-F360-4C46-BD20-BDA3786DF445}"/>
    <cellStyle name="20% - Dekorfärg1 20 3 2" xfId="3535" xr:uid="{4062F7EF-8ADE-4603-B38B-4F906DE484CD}"/>
    <cellStyle name="20% - Dekorfärg1 20 3 3" xfId="3536" xr:uid="{AEF64344-55F5-4596-A8F5-B921D4F7E25D}"/>
    <cellStyle name="20% - Dekorfärg1 20 3_AFAB Per day" xfId="3537" xr:uid="{C59B4B77-98C0-4FDB-83AE-B8D31EB12498}"/>
    <cellStyle name="20% - Dekorfärg1 20 4" xfId="3538" xr:uid="{2C1A797B-71AB-4045-B3B3-2AD8CC1CEBB3}"/>
    <cellStyle name="20% - Dekorfärg1 20 4 2" xfId="3539" xr:uid="{DABCB060-EF22-496B-86D0-249BB1F4FEF6}"/>
    <cellStyle name="20% - Dekorfärg1 20 4 3" xfId="3540" xr:uid="{C6F62B06-816F-44E8-ADD3-D6FCA72E6E39}"/>
    <cellStyle name="20% - Dekorfärg1 20 4_AFAB Per day" xfId="3541" xr:uid="{6DDD248C-A379-406B-991A-C8F24C1E8B66}"/>
    <cellStyle name="20% - Dekorfärg1 20 5" xfId="3542" xr:uid="{E74BB1D7-3220-40A6-86A7-F9D0F9DA2E36}"/>
    <cellStyle name="20% - Dekorfärg1 20 5 2" xfId="3543" xr:uid="{CE1769BB-3C88-4665-A5E2-F33E80552823}"/>
    <cellStyle name="20% - Dekorfärg1 20 5 3" xfId="3544" xr:uid="{B7EF2C46-075D-4B3B-9728-ADE25AB17323}"/>
    <cellStyle name="20% - Dekorfärg1 20 5_AFAB Per day" xfId="3545" xr:uid="{A753681C-0D84-4A7A-81D9-EC104F48F08B}"/>
    <cellStyle name="20% - Dekorfärg1 20 6" xfId="3546" xr:uid="{841441D6-A39B-4E82-ADB3-E4A9BE078EA0}"/>
    <cellStyle name="20% - Dekorfärg1 20 6 2" xfId="3547" xr:uid="{EA788F21-D170-46AC-8899-9EDAE6B963DB}"/>
    <cellStyle name="20% - Dekorfärg1 20 6 3" xfId="3548" xr:uid="{543FD115-B8C4-4439-A4A0-E72AACAA09DD}"/>
    <cellStyle name="20% - Dekorfärg1 20 6_loan Q1 2013" xfId="3549" xr:uid="{7B62313F-0E85-4912-919C-78B622344591}"/>
    <cellStyle name="20% - Dekorfärg1 20 7" xfId="3550" xr:uid="{73248F5D-D5CA-45CA-B176-26FE33FCA8E7}"/>
    <cellStyle name="20% - Dekorfärg1 20 7 2" xfId="3551" xr:uid="{D125E781-2457-473A-869C-0E72621C9397}"/>
    <cellStyle name="20% - Dekorfärg1 20 7 3" xfId="3552" xr:uid="{CD774F67-9E3C-4D7E-ADA8-7E60DD0CED8E}"/>
    <cellStyle name="20% - Dekorfärg1 20 7_loan Q1 2013" xfId="3553" xr:uid="{D32BC04A-1AAA-4BB6-907D-85AEC37F8C88}"/>
    <cellStyle name="20% - Dekorfärg1 20 8" xfId="3554" xr:uid="{E6A9A8E1-4608-48E3-95BC-1D9DCFF932E7}"/>
    <cellStyle name="20% - Dekorfärg1 20 9" xfId="3555" xr:uid="{517C647C-AF5E-4DDD-A5C6-017EB531BDCE}"/>
    <cellStyle name="20% - Dekorfärg1 20_3. Loans" xfId="3556" xr:uid="{D3FF6F6C-B7A3-4A0A-87CF-23845DF8D4AD}"/>
    <cellStyle name="20% - Dekorfärg1 21" xfId="3557" xr:uid="{A1A2B0BA-06BB-4304-A06D-DDA306FC9ECA}"/>
    <cellStyle name="20% - Dekorfärg1 21 10" xfId="34859" xr:uid="{B2249A6B-ABC4-41C5-B16D-782F0286B40E}"/>
    <cellStyle name="20% - Dekorfärg1 21 2" xfId="3558" xr:uid="{975DF871-1269-4808-93A1-CB7804DF603C}"/>
    <cellStyle name="20% - Dekorfärg1 21 2 2" xfId="3559" xr:uid="{1CF70905-BCE9-4307-B55B-0369AF58B10D}"/>
    <cellStyle name="20% - Dekorfärg1 21 2 2 2" xfId="3560" xr:uid="{5C329A35-CBE6-488B-9AC5-07E3094695EC}"/>
    <cellStyle name="20% - Dekorfärg1 21 2 2_AFAB Per day" xfId="3561" xr:uid="{6932133F-AB3B-409E-B20F-C8E27261F8C3}"/>
    <cellStyle name="20% - Dekorfärg1 21 2 3" xfId="3562" xr:uid="{4577DA5B-ADE1-4690-8FC7-8DDA2BDE62D1}"/>
    <cellStyle name="20% - Dekorfärg1 21 2 4" xfId="31566" xr:uid="{8FB65CD7-16E7-42A7-9349-7209541BF0AF}"/>
    <cellStyle name="20% - Dekorfärg1 21 2_AFAB Per day" xfId="3563" xr:uid="{05E44ACB-B65E-47CC-B6FD-4AC4E4672968}"/>
    <cellStyle name="20% - Dekorfärg1 21 3" xfId="3564" xr:uid="{91CBA172-C6AA-4FF3-B0AD-D6C781801B1F}"/>
    <cellStyle name="20% - Dekorfärg1 21 3 2" xfId="3565" xr:uid="{6CFE08B2-2FCF-4A7D-90DA-CC312F0A782E}"/>
    <cellStyle name="20% - Dekorfärg1 21 3 3" xfId="3566" xr:uid="{1B828772-ACBF-4927-8A1A-820C6E173ADA}"/>
    <cellStyle name="20% - Dekorfärg1 21 3_AFAB Per day" xfId="3567" xr:uid="{934C41E1-FEE2-469A-B189-24045E0F269E}"/>
    <cellStyle name="20% - Dekorfärg1 21 4" xfId="3568" xr:uid="{06915FC2-D5CD-4F87-8C02-13E37A5F49A4}"/>
    <cellStyle name="20% - Dekorfärg1 21 4 2" xfId="3569" xr:uid="{F682BD80-1346-40DA-A845-B0E6E65B9326}"/>
    <cellStyle name="20% - Dekorfärg1 21 4 3" xfId="3570" xr:uid="{8A427018-7CB4-4619-9364-917714645031}"/>
    <cellStyle name="20% - Dekorfärg1 21 4_AFAB Per day" xfId="3571" xr:uid="{2FB33F4D-48D5-4F31-8D0E-1D69B44C0786}"/>
    <cellStyle name="20% - Dekorfärg1 21 5" xfId="3572" xr:uid="{2650E6CA-DD91-4177-BF7B-60172430C939}"/>
    <cellStyle name="20% - Dekorfärg1 21 5 2" xfId="3573" xr:uid="{2EE7C431-DB81-4291-B5BF-7375F9206CDF}"/>
    <cellStyle name="20% - Dekorfärg1 21 5 3" xfId="3574" xr:uid="{3A5E5447-34EB-46DC-9487-A01C957D0225}"/>
    <cellStyle name="20% - Dekorfärg1 21 5_AFAB Per day" xfId="3575" xr:uid="{8F2E753D-3209-4939-8BC7-CEFB25C784D3}"/>
    <cellStyle name="20% - Dekorfärg1 21 6" xfId="3576" xr:uid="{BB784C23-ED4F-4C15-B632-1F83C748D263}"/>
    <cellStyle name="20% - Dekorfärg1 21 6 2" xfId="3577" xr:uid="{2F9B4C54-9DC4-4A41-8200-821F93BECD5F}"/>
    <cellStyle name="20% - Dekorfärg1 21 6 3" xfId="3578" xr:uid="{FAE46493-D7D2-433F-96D3-40037E532382}"/>
    <cellStyle name="20% - Dekorfärg1 21 6_loan Q1 2013" xfId="3579" xr:uid="{BE7CC78F-DF9F-4DFC-8C00-989D88150AF6}"/>
    <cellStyle name="20% - Dekorfärg1 21 7" xfId="3580" xr:uid="{971C7902-34B9-4EB8-B289-4E773C597CA2}"/>
    <cellStyle name="20% - Dekorfärg1 21 7 2" xfId="3581" xr:uid="{91DE14FC-4177-4573-B37C-97E4FE53C279}"/>
    <cellStyle name="20% - Dekorfärg1 21 7 3" xfId="3582" xr:uid="{479696C9-E68F-40DB-A11A-2A85423A60DA}"/>
    <cellStyle name="20% - Dekorfärg1 21 7_loan Q1 2013" xfId="3583" xr:uid="{9CB3452E-AD36-4146-84BF-4389AC45D57F}"/>
    <cellStyle name="20% - Dekorfärg1 21 8" xfId="3584" xr:uid="{B7830CA1-72BF-443C-86C1-7A34A3033871}"/>
    <cellStyle name="20% - Dekorfärg1 21 9" xfId="3585" xr:uid="{095B49B1-93C5-4F7F-B0E0-8733059488FF}"/>
    <cellStyle name="20% - Dekorfärg1 21_3. Loans" xfId="3586" xr:uid="{150CBD66-8122-4F72-AEC9-89847A215259}"/>
    <cellStyle name="20% - Dekorfärg1 22" xfId="3587" xr:uid="{8A694BDC-EE7F-4ED7-9A64-3B2050760D70}"/>
    <cellStyle name="20% - Dekorfärg1 22 10" xfId="34860" xr:uid="{C2E4E439-ACB9-4E45-9C1F-D07C90DC0E9B}"/>
    <cellStyle name="20% - Dekorfärg1 22 2" xfId="3588" xr:uid="{029281A3-10B4-4BD5-BF5D-79E81266CCD9}"/>
    <cellStyle name="20% - Dekorfärg1 22 2 2" xfId="3589" xr:uid="{712B1035-1010-4795-AA31-1BF146EC4197}"/>
    <cellStyle name="20% - Dekorfärg1 22 2 2 2" xfId="3590" xr:uid="{FB0EA3FC-74D5-4BC3-B0E3-73AB8FEE53A6}"/>
    <cellStyle name="20% - Dekorfärg1 22 2 2_AFAB Per day" xfId="3591" xr:uid="{2858450C-6920-4FAA-92B9-CDD700F6A0A4}"/>
    <cellStyle name="20% - Dekorfärg1 22 2 3" xfId="3592" xr:uid="{B2527376-E394-4343-8DFD-0DCA6B25954A}"/>
    <cellStyle name="20% - Dekorfärg1 22 2 4" xfId="31567" xr:uid="{2D54B703-5D49-4900-A4AD-4CB79C69A3DD}"/>
    <cellStyle name="20% - Dekorfärg1 22 2_AFAB Per day" xfId="3593" xr:uid="{9B3063B4-84B1-4EA0-B1E5-F857A929C17F}"/>
    <cellStyle name="20% - Dekorfärg1 22 3" xfId="3594" xr:uid="{DF67CE70-A6C8-49A3-AFDA-39C0A999548A}"/>
    <cellStyle name="20% - Dekorfärg1 22 3 2" xfId="3595" xr:uid="{156E3D81-2DC5-454D-A58B-71F739F68D2D}"/>
    <cellStyle name="20% - Dekorfärg1 22 3 3" xfId="3596" xr:uid="{B50B61EC-CB68-4E14-906B-B5AF2336271D}"/>
    <cellStyle name="20% - Dekorfärg1 22 3_AFAB Per day" xfId="3597" xr:uid="{BF6D1898-4080-423C-8C8B-088F42BF1271}"/>
    <cellStyle name="20% - Dekorfärg1 22 4" xfId="3598" xr:uid="{FC502CBD-9E13-4FCA-A731-9D6EFC53589D}"/>
    <cellStyle name="20% - Dekorfärg1 22 4 2" xfId="3599" xr:uid="{D55330EC-0322-42C3-A5E0-408FA0A5A991}"/>
    <cellStyle name="20% - Dekorfärg1 22 4 3" xfId="3600" xr:uid="{6B69BE2B-5014-4998-96E4-BCF69986D8E2}"/>
    <cellStyle name="20% - Dekorfärg1 22 4_AFAB Per day" xfId="3601" xr:uid="{1EF0C8F2-5AF4-44D6-A877-B777A14F0F4B}"/>
    <cellStyle name="20% - Dekorfärg1 22 5" xfId="3602" xr:uid="{C9FD2B8F-6B7F-41F4-A512-AE2656BDBB01}"/>
    <cellStyle name="20% - Dekorfärg1 22 5 2" xfId="3603" xr:uid="{C8F7ABDF-C289-4FCD-9489-96660B16B970}"/>
    <cellStyle name="20% - Dekorfärg1 22 5 3" xfId="3604" xr:uid="{C8608A85-E7AC-42D7-A8C4-A6E4F80B4B6E}"/>
    <cellStyle name="20% - Dekorfärg1 22 5_AFAB Per day" xfId="3605" xr:uid="{12FAE12B-4A16-4C22-A7F4-C9D93ECBD755}"/>
    <cellStyle name="20% - Dekorfärg1 22 6" xfId="3606" xr:uid="{9784368C-A045-45FB-B0ED-A71357521961}"/>
    <cellStyle name="20% - Dekorfärg1 22 6 2" xfId="3607" xr:uid="{7D6AF5AD-8CC1-4E2C-A5DD-089574BBA81F}"/>
    <cellStyle name="20% - Dekorfärg1 22 6 3" xfId="3608" xr:uid="{4C4D19D8-214B-448F-A7A6-3A61FC149742}"/>
    <cellStyle name="20% - Dekorfärg1 22 6_loan Q1 2013" xfId="3609" xr:uid="{A5C6A642-ED0C-4023-9726-F3E0488B252B}"/>
    <cellStyle name="20% - Dekorfärg1 22 7" xfId="3610" xr:uid="{B0718FD4-2C64-4E71-847D-9ABF25F32B28}"/>
    <cellStyle name="20% - Dekorfärg1 22 7 2" xfId="3611" xr:uid="{A0E3DC8A-38FF-4B71-B5AA-53566BE7ECE8}"/>
    <cellStyle name="20% - Dekorfärg1 22 7 3" xfId="3612" xr:uid="{07398551-1666-4335-94E4-7907B4A5973D}"/>
    <cellStyle name="20% - Dekorfärg1 22 7_loan Q1 2013" xfId="3613" xr:uid="{B627FD78-C7ED-41E9-BD6F-70CC258B87A7}"/>
    <cellStyle name="20% - Dekorfärg1 22 8" xfId="3614" xr:uid="{EE4F2CC9-F48C-4B89-B4D4-C9A3C5443046}"/>
    <cellStyle name="20% - Dekorfärg1 22 9" xfId="3615" xr:uid="{5FE9BE4C-A04B-430C-ACBE-312FBD0AC58D}"/>
    <cellStyle name="20% - Dekorfärg1 22_3. Loans" xfId="3616" xr:uid="{67E62160-B8F7-43A2-8533-9D32F4C47086}"/>
    <cellStyle name="20% - Dekorfärg1 23" xfId="3617" xr:uid="{732B4FAB-1669-4C06-ADA1-882D89D2688D}"/>
    <cellStyle name="20% - Dekorfärg1 23 10" xfId="3618" xr:uid="{89991925-E643-4D48-877F-790D584418FD}"/>
    <cellStyle name="20% - Dekorfärg1 23 11" xfId="34861" xr:uid="{875B4A10-A6C3-4D13-9690-F052920E597A}"/>
    <cellStyle name="20% - Dekorfärg1 23 2" xfId="3619" xr:uid="{04D3871B-4BED-48DA-9400-DE84E594A870}"/>
    <cellStyle name="20% - Dekorfärg1 23 2 2" xfId="3620" xr:uid="{83F6B2B1-7A83-4CA1-A99A-1305A2B467B7}"/>
    <cellStyle name="20% - Dekorfärg1 23 2 2 2" xfId="3621" xr:uid="{05A61B0D-44DC-4139-8FA6-5B21C8B9E2D0}"/>
    <cellStyle name="20% - Dekorfärg1 23 2 2_Antal banker" xfId="3622" xr:uid="{DCD7A6D1-585F-4B97-AC4F-03B3F202C0D7}"/>
    <cellStyle name="20% - Dekorfärg1 23 2 3" xfId="3623" xr:uid="{B08DD7AF-194C-421B-AA4D-E3404EE7D253}"/>
    <cellStyle name="20% - Dekorfärg1 23 2 4" xfId="31568" xr:uid="{56F903F4-AE15-4EB1-B700-BF63817B47E9}"/>
    <cellStyle name="20% - Dekorfärg1 23 2_AFAB Per day" xfId="3624" xr:uid="{26A8EE37-B4D3-4FD0-A70F-96F50497D6D8}"/>
    <cellStyle name="20% - Dekorfärg1 23 3" xfId="3625" xr:uid="{965FFD2D-02DE-4195-A0EC-899A661D49E1}"/>
    <cellStyle name="20% - Dekorfärg1 23 3 2" xfId="3626" xr:uid="{2530FED8-85CE-425D-96BD-8AFF24E67693}"/>
    <cellStyle name="20% - Dekorfärg1 23 3 3" xfId="3627" xr:uid="{00367D7C-ABE5-443C-9831-95B222C98E97}"/>
    <cellStyle name="20% - Dekorfärg1 23 3_AFAB Per day" xfId="3628" xr:uid="{D6D1C432-B21D-4E1E-A452-CF9B068381FC}"/>
    <cellStyle name="20% - Dekorfärg1 23 4" xfId="3629" xr:uid="{7B4F1C82-6200-4F4C-8C23-D2F70DB36551}"/>
    <cellStyle name="20% - Dekorfärg1 23 4 2" xfId="3630" xr:uid="{7E9F6419-85B9-4B54-ABD9-282A6ADEDD75}"/>
    <cellStyle name="20% - Dekorfärg1 23 4 3" xfId="3631" xr:uid="{13AA2AC2-DFBE-45D4-9485-96A284CA8BFC}"/>
    <cellStyle name="20% - Dekorfärg1 23 4_AFAB Per day" xfId="3632" xr:uid="{86FD6670-49B5-4DAD-8A23-95CB19BE1235}"/>
    <cellStyle name="20% - Dekorfärg1 23 5" xfId="3633" xr:uid="{A1D3E052-C1E6-4430-A863-937D4A34D9EE}"/>
    <cellStyle name="20% - Dekorfärg1 23 5 2" xfId="3634" xr:uid="{B011E6DB-252A-4763-9747-20460E85044C}"/>
    <cellStyle name="20% - Dekorfärg1 23 5 3" xfId="3635" xr:uid="{50DF180D-324F-45D5-9484-0602308C6642}"/>
    <cellStyle name="20% - Dekorfärg1 23 5_loan Q1 2013" xfId="3636" xr:uid="{3E4C2230-78B1-4E9D-9A1D-5E94A1185818}"/>
    <cellStyle name="20% - Dekorfärg1 23 6" xfId="3637" xr:uid="{21E67B12-E6D3-4156-A6C8-32C2E7C0C822}"/>
    <cellStyle name="20% - Dekorfärg1 23 6 2" xfId="3638" xr:uid="{E298EB29-CD9A-42BC-BABF-D47499A17419}"/>
    <cellStyle name="20% - Dekorfärg1 23 6 3" xfId="3639" xr:uid="{F2B12A9A-84E4-495F-A265-3A4203560427}"/>
    <cellStyle name="20% - Dekorfärg1 23 6_loan Q1 2013" xfId="3640" xr:uid="{43A159FE-AB6C-4335-8296-163699E4EE7D}"/>
    <cellStyle name="20% - Dekorfärg1 23 7" xfId="3641" xr:uid="{222FBDC7-784C-4D71-9B27-B473C307C730}"/>
    <cellStyle name="20% - Dekorfärg1 23 7 2" xfId="3642" xr:uid="{E2BC083F-DA62-4158-BA88-8D060CF723EF}"/>
    <cellStyle name="20% - Dekorfärg1 23 7 3" xfId="3643" xr:uid="{B93F8A19-4415-417A-806E-8DC765C9213E}"/>
    <cellStyle name="20% - Dekorfärg1 23 7_loan Q1 2013" xfId="3644" xr:uid="{D8EBC94C-AD91-458E-80F4-E004B78932CE}"/>
    <cellStyle name="20% - Dekorfärg1 23 8" xfId="3645" xr:uid="{5646D1F4-B42B-49A0-B6A9-F877898E25E6}"/>
    <cellStyle name="20% - Dekorfärg1 23 9" xfId="3646" xr:uid="{50387A04-4A74-495F-AFFD-E35147EDF4D7}"/>
    <cellStyle name="20% - Dekorfärg1 23_3. Loans" xfId="3647" xr:uid="{184041CF-5953-4A2B-A982-F1D4526996ED}"/>
    <cellStyle name="20% - Dekorfärg1 24" xfId="3648" xr:uid="{89C5F0B1-01FF-43BD-8715-78280BABF654}"/>
    <cellStyle name="20% - Dekorfärg1 24 10" xfId="3649" xr:uid="{DC559D63-15D6-4F19-B6B5-D0B42E0BBA5F}"/>
    <cellStyle name="20% - Dekorfärg1 24 11" xfId="34862" xr:uid="{28A0E4C1-B5DE-4977-8457-42BBA85DAE02}"/>
    <cellStyle name="20% - Dekorfärg1 24 2" xfId="3650" xr:uid="{787D1F9F-D6B9-49ED-8616-48A6D49C45CD}"/>
    <cellStyle name="20% - Dekorfärg1 24 2 2" xfId="3651" xr:uid="{714E390F-0B98-48D4-BF1A-624D7B3D7FA4}"/>
    <cellStyle name="20% - Dekorfärg1 24 2 2 2" xfId="3652" xr:uid="{9A2E5327-7F03-41D2-A779-5A3710349C73}"/>
    <cellStyle name="20% - Dekorfärg1 24 2 2_Antal banker" xfId="3653" xr:uid="{DA143375-D772-4C7C-9994-10FF8D17C2EE}"/>
    <cellStyle name="20% - Dekorfärg1 24 2 3" xfId="3654" xr:uid="{081DACBA-A660-459B-A79B-53A22FBF685B}"/>
    <cellStyle name="20% - Dekorfärg1 24 2 4" xfId="31569" xr:uid="{FFD97DB1-8CCA-4DDC-A677-5E929A1C551A}"/>
    <cellStyle name="20% - Dekorfärg1 24 2_AFAB Per day" xfId="3655" xr:uid="{96C6D80A-7CD1-4037-97E6-BFC3AA48E445}"/>
    <cellStyle name="20% - Dekorfärg1 24 3" xfId="3656" xr:uid="{DE7924F5-F069-4834-A6E4-DE3BBDC52F20}"/>
    <cellStyle name="20% - Dekorfärg1 24 3 2" xfId="3657" xr:uid="{29E90DB7-9B82-4E34-B945-775E74B6ECC1}"/>
    <cellStyle name="20% - Dekorfärg1 24 3 3" xfId="3658" xr:uid="{BCF674AF-3B2A-4196-A196-D1DE0DE1C1B1}"/>
    <cellStyle name="20% - Dekorfärg1 24 3_AFAB Per day" xfId="3659" xr:uid="{E9987432-5F36-452F-A829-53463B89822A}"/>
    <cellStyle name="20% - Dekorfärg1 24 4" xfId="3660" xr:uid="{31C9014E-BD2B-477E-914D-2B334066CBFC}"/>
    <cellStyle name="20% - Dekorfärg1 24 4 2" xfId="3661" xr:uid="{82D9B836-7E12-4A1A-9EF7-69A89EA4B3D6}"/>
    <cellStyle name="20% - Dekorfärg1 24 4 3" xfId="3662" xr:uid="{7995BBFF-DCCB-48A2-A2F4-7A508389F0F3}"/>
    <cellStyle name="20% - Dekorfärg1 24 4_AFAB Per day" xfId="3663" xr:uid="{299198B3-A872-4FC2-8CBF-DDB30A5CE490}"/>
    <cellStyle name="20% - Dekorfärg1 24 5" xfId="3664" xr:uid="{491E5118-E16E-4103-B99D-D40FA76CC3BF}"/>
    <cellStyle name="20% - Dekorfärg1 24 5 2" xfId="3665" xr:uid="{46B20FDA-40CF-411C-82CF-9A2C5E4B61CD}"/>
    <cellStyle name="20% - Dekorfärg1 24 5 3" xfId="3666" xr:uid="{90665C8E-3023-492A-91EC-FD2A92AF3A26}"/>
    <cellStyle name="20% - Dekorfärg1 24 5_loan Q1 2013" xfId="3667" xr:uid="{DE131C8D-F950-4585-8A3C-77F8C9D54B44}"/>
    <cellStyle name="20% - Dekorfärg1 24 6" xfId="3668" xr:uid="{DB5CA5EB-BF2D-4178-829C-4FB00BBB6EEA}"/>
    <cellStyle name="20% - Dekorfärg1 24 6 2" xfId="3669" xr:uid="{6483B256-C866-4A6F-A564-7A515F4ED4A8}"/>
    <cellStyle name="20% - Dekorfärg1 24 6 3" xfId="3670" xr:uid="{E75FA3D9-52C0-4C84-8CFB-AFEB7AEC1583}"/>
    <cellStyle name="20% - Dekorfärg1 24 6_loan Q1 2013" xfId="3671" xr:uid="{57E532D1-8107-4AEE-99EC-C2BADC643128}"/>
    <cellStyle name="20% - Dekorfärg1 24 7" xfId="3672" xr:uid="{E804EE0C-EAE0-4288-B4ED-BEE850CDDA97}"/>
    <cellStyle name="20% - Dekorfärg1 24 7 2" xfId="3673" xr:uid="{D8CFA25D-72E9-4359-BEE9-3090BE3A0FA5}"/>
    <cellStyle name="20% - Dekorfärg1 24 7 3" xfId="3674" xr:uid="{91DD6E0D-FB68-4136-A9F2-7C26345B6D90}"/>
    <cellStyle name="20% - Dekorfärg1 24 7_loan Q1 2013" xfId="3675" xr:uid="{41BE9105-6012-4893-8947-43F82DAAA6FA}"/>
    <cellStyle name="20% - Dekorfärg1 24 8" xfId="3676" xr:uid="{27BBF7A1-6FFC-4FDF-9EDF-9217C27CF28E}"/>
    <cellStyle name="20% - Dekorfärg1 24 9" xfId="3677" xr:uid="{B40C5150-6B01-4419-9D40-CC4A2896EFA3}"/>
    <cellStyle name="20% - Dekorfärg1 24_3. Loans" xfId="3678" xr:uid="{DD9DD341-825D-43FD-A8EE-6C2B9D418234}"/>
    <cellStyle name="20% - Dekorfärg1 25" xfId="3679" xr:uid="{E66F0B6B-DC3E-4032-9868-38EEFB48E9BF}"/>
    <cellStyle name="20% - Dekorfärg1 25 10" xfId="3680" xr:uid="{1E67EBD6-3465-4E61-81FB-473FFDC00064}"/>
    <cellStyle name="20% - Dekorfärg1 25 11" xfId="34863" xr:uid="{4F13CE5E-CD81-48CB-8AF4-9EEA7CF25246}"/>
    <cellStyle name="20% - Dekorfärg1 25 2" xfId="3681" xr:uid="{67454679-DD40-49C3-B9E1-858D65C4A198}"/>
    <cellStyle name="20% - Dekorfärg1 25 2 2" xfId="3682" xr:uid="{CE69E9CD-32AD-48FB-8182-44884D366A8B}"/>
    <cellStyle name="20% - Dekorfärg1 25 2 2 2" xfId="3683" xr:uid="{D62FCDBA-C8D0-407A-B1B0-9BC646BF3784}"/>
    <cellStyle name="20% - Dekorfärg1 25 2 2_Antal banker" xfId="3684" xr:uid="{204EECB5-FF29-47A4-81FF-F134C019753F}"/>
    <cellStyle name="20% - Dekorfärg1 25 2 3" xfId="3685" xr:uid="{7644BE6B-BC0E-4382-809D-59AB0A4CDA52}"/>
    <cellStyle name="20% - Dekorfärg1 25 2 4" xfId="31570" xr:uid="{B0E3CC58-12E9-49D1-83DA-779C27CE1484}"/>
    <cellStyle name="20% - Dekorfärg1 25 2_AFAB Per day" xfId="3686" xr:uid="{A0F4A985-4870-4592-AE8D-CC3CEA46BBD2}"/>
    <cellStyle name="20% - Dekorfärg1 25 3" xfId="3687" xr:uid="{E9D72425-CBF1-4785-ADD7-AD5CDEC11343}"/>
    <cellStyle name="20% - Dekorfärg1 25 3 2" xfId="3688" xr:uid="{6DB79213-1EE7-45F2-9375-DDFF36328C2F}"/>
    <cellStyle name="20% - Dekorfärg1 25 3 3" xfId="3689" xr:uid="{026A51CD-7B66-4608-855E-D16F99435F47}"/>
    <cellStyle name="20% - Dekorfärg1 25 3_AFAB Per day" xfId="3690" xr:uid="{AA2B2A2A-0D52-4A78-A810-F81F5198E428}"/>
    <cellStyle name="20% - Dekorfärg1 25 4" xfId="3691" xr:uid="{7BE3E98A-4380-40B0-BF09-C6ED8F9B782E}"/>
    <cellStyle name="20% - Dekorfärg1 25 4 2" xfId="3692" xr:uid="{2DE5D867-0E7F-41C9-8F09-D4DD13848F46}"/>
    <cellStyle name="20% - Dekorfärg1 25 4 3" xfId="3693" xr:uid="{D84D8A48-DC33-41F2-8B3F-2190622999E0}"/>
    <cellStyle name="20% - Dekorfärg1 25 4_AFAB Per day" xfId="3694" xr:uid="{5E873364-E4B3-44AD-9D79-080831E8FE14}"/>
    <cellStyle name="20% - Dekorfärg1 25 5" xfId="3695" xr:uid="{6BA52A3E-FA42-4E15-976D-C055361C3F92}"/>
    <cellStyle name="20% - Dekorfärg1 25 5 2" xfId="3696" xr:uid="{D193B4CF-2228-43D8-95CD-D766235D2C77}"/>
    <cellStyle name="20% - Dekorfärg1 25 5 3" xfId="3697" xr:uid="{AD2B073B-169A-4107-B4EE-0614F51380AA}"/>
    <cellStyle name="20% - Dekorfärg1 25 5_loan Q1 2013" xfId="3698" xr:uid="{417C5BDF-D023-4E94-B765-6E1785B20A82}"/>
    <cellStyle name="20% - Dekorfärg1 25 6" xfId="3699" xr:uid="{7DB11A69-B57E-4DC7-99DE-83FA02725277}"/>
    <cellStyle name="20% - Dekorfärg1 25 6 2" xfId="3700" xr:uid="{2B84DD47-AF5E-4121-BF54-ED95C4736836}"/>
    <cellStyle name="20% - Dekorfärg1 25 6 3" xfId="3701" xr:uid="{0721CC43-8E2F-4A6A-B4FB-E123FAF5B042}"/>
    <cellStyle name="20% - Dekorfärg1 25 6_loan Q1 2013" xfId="3702" xr:uid="{56DF139B-4330-4226-948C-12219C694F39}"/>
    <cellStyle name="20% - Dekorfärg1 25 7" xfId="3703" xr:uid="{533C3A6C-BF0D-467D-9617-C0E7FC357BF9}"/>
    <cellStyle name="20% - Dekorfärg1 25 7 2" xfId="3704" xr:uid="{2D4C9D00-17B7-4735-80A6-956D88C260C0}"/>
    <cellStyle name="20% - Dekorfärg1 25 7 3" xfId="3705" xr:uid="{31E1E55D-E12A-4125-ADB8-841072535E51}"/>
    <cellStyle name="20% - Dekorfärg1 25 7_loan Q1 2013" xfId="3706" xr:uid="{C26B011E-A622-4B7B-B901-566149619358}"/>
    <cellStyle name="20% - Dekorfärg1 25 8" xfId="3707" xr:uid="{E8C206DC-DA6B-4DDE-ACB2-3BF0159653BC}"/>
    <cellStyle name="20% - Dekorfärg1 25 9" xfId="3708" xr:uid="{849634FD-7E2E-47F0-87BA-EEC6B1CC707F}"/>
    <cellStyle name="20% - Dekorfärg1 25_3. Loans" xfId="3709" xr:uid="{FF048F44-8BB9-4741-BDA0-217BDE3C9E3D}"/>
    <cellStyle name="20% - Dekorfärg1 26" xfId="3710" xr:uid="{A9FEE9A5-E679-4F1A-A50E-CE925D1F3ED7}"/>
    <cellStyle name="20% - Dekorfärg1 26 2" xfId="3711" xr:uid="{AA052D85-FE1C-4742-99E6-E9625FC9B07B}"/>
    <cellStyle name="20% - Dekorfärg1 26 2 2" xfId="3712" xr:uid="{8EA31EF2-5156-4AC8-93F7-2D763DC7EAAC}"/>
    <cellStyle name="20% - Dekorfärg1 26 2 2 2" xfId="3713" xr:uid="{7B6C8477-8ECA-4E6B-8C60-0A8006C14585}"/>
    <cellStyle name="20% - Dekorfärg1 26 2 2_Antal banker" xfId="3714" xr:uid="{E3892D20-8886-484D-B332-2045A11A54F4}"/>
    <cellStyle name="20% - Dekorfärg1 26 2 3" xfId="3715" xr:uid="{C6E36985-D73F-46E5-A51A-33179D246E7A}"/>
    <cellStyle name="20% - Dekorfärg1 26 2_AFAB Per day" xfId="3716" xr:uid="{DA7A13BE-F12F-41A5-8CEF-FF630B120252}"/>
    <cellStyle name="20% - Dekorfärg1 26 3" xfId="3717" xr:uid="{A0FE38CD-0008-4E25-80C5-8F227B1508EF}"/>
    <cellStyle name="20% - Dekorfärg1 26 3 2" xfId="3718" xr:uid="{4AA10C6A-0274-43CE-8EF8-CC5AB92066C8}"/>
    <cellStyle name="20% - Dekorfärg1 26 3 3" xfId="3719" xr:uid="{28D7BA33-4FA1-46DF-B617-253098451BA9}"/>
    <cellStyle name="20% - Dekorfärg1 26 3_AFAB Per day" xfId="3720" xr:uid="{3C3AFE7C-4153-4309-8B10-F650877FF878}"/>
    <cellStyle name="20% - Dekorfärg1 26 4" xfId="3721" xr:uid="{61F54E05-0B38-4931-A91C-9FC81E97C06E}"/>
    <cellStyle name="20% - Dekorfärg1 26 4 2" xfId="3722" xr:uid="{A9318730-0FCC-4477-8D31-3F612C967166}"/>
    <cellStyle name="20% - Dekorfärg1 26 4 3" xfId="3723" xr:uid="{11349B76-851D-45A3-A78B-65B459B2FC2C}"/>
    <cellStyle name="20% - Dekorfärg1 26 4_AFAB Per day" xfId="3724" xr:uid="{09AD6E43-BBB3-4F7C-A9D7-F78C55AF2C90}"/>
    <cellStyle name="20% - Dekorfärg1 26 5" xfId="3725" xr:uid="{E7BA7A4A-48FF-4883-98CE-0E100B96B690}"/>
    <cellStyle name="20% - Dekorfärg1 26 5 2" xfId="3726" xr:uid="{2144C7C3-03AE-41C3-AFB7-EF1EF1B85365}"/>
    <cellStyle name="20% - Dekorfärg1 26 5 3" xfId="3727" xr:uid="{15DF734D-D72B-458C-8D2F-638FA42C4834}"/>
    <cellStyle name="20% - Dekorfärg1 26 5_AFAB Per day" xfId="3728" xr:uid="{B7E9CACA-4B5E-44CD-BBD3-F7AEDEE95C2D}"/>
    <cellStyle name="20% - Dekorfärg1 26 6" xfId="3729" xr:uid="{4EDFDBB4-C547-4F05-B0A9-8177E3EAD9D0}"/>
    <cellStyle name="20% - Dekorfärg1 26 6 2" xfId="3730" xr:uid="{72B1ECC1-8CFA-46C7-99FB-FA9D429E9EBB}"/>
    <cellStyle name="20% - Dekorfärg1 26 6 3" xfId="3731" xr:uid="{5544CD25-8142-4773-90D0-5D06A7E8EEC6}"/>
    <cellStyle name="20% - Dekorfärg1 26 6_loan Q1 2013" xfId="3732" xr:uid="{07483C1D-A90A-4DD5-AD09-95202CACEC23}"/>
    <cellStyle name="20% - Dekorfärg1 26 7" xfId="3733" xr:uid="{31E593C5-CF3E-4453-A76F-E7651AF6EC3C}"/>
    <cellStyle name="20% - Dekorfärg1 26 7 2" xfId="3734" xr:uid="{F994A51E-293A-476A-A9F5-1834496710F8}"/>
    <cellStyle name="20% - Dekorfärg1 26 7 3" xfId="3735" xr:uid="{B37EB24B-788A-4FE2-A66F-BB360F6AFF23}"/>
    <cellStyle name="20% - Dekorfärg1 26 7_loan Q1 2013" xfId="3736" xr:uid="{29C1D5B6-29A1-46B1-A2E7-29B838E59638}"/>
    <cellStyle name="20% - Dekorfärg1 26 8" xfId="3737" xr:uid="{07BBA21D-C586-4CEB-B8EC-DF4728FF186D}"/>
    <cellStyle name="20% - Dekorfärg1 26 9" xfId="3738" xr:uid="{EC40910B-41FD-4191-A1FC-04D12C4C1F85}"/>
    <cellStyle name="20% - Dekorfärg1 26_AFAB Per day" xfId="3739" xr:uid="{BB605FB9-8BDE-4DF8-B816-C01BA0B8FAA7}"/>
    <cellStyle name="20% - Dekorfärg1 27" xfId="3740" xr:uid="{7E8800E1-C6D6-48C7-9CF1-E482F4A327ED}"/>
    <cellStyle name="20% - Dekorfärg1 27 2" xfId="3741" xr:uid="{1A76A48D-E6B2-472E-A52E-EA6F1413ADFA}"/>
    <cellStyle name="20% - Dekorfärg1 27 2 2" xfId="3742" xr:uid="{421716FE-DA9E-423E-94B0-11B6AC547DA7}"/>
    <cellStyle name="20% - Dekorfärg1 27 2 3" xfId="3743" xr:uid="{101702D8-12D9-40D6-BE8B-A188FFDCDF68}"/>
    <cellStyle name="20% - Dekorfärg1 27 2_AFAB Per day" xfId="3744" xr:uid="{E697BDB8-0D3D-4609-819B-02803E96A147}"/>
    <cellStyle name="20% - Dekorfärg1 27 3" xfId="3745" xr:uid="{9B2A736B-BDBD-4D7E-9A9C-D8A7B8F3471F}"/>
    <cellStyle name="20% - Dekorfärg1 27 4" xfId="3746" xr:uid="{57A989EE-1494-4725-9414-804DB1CB3E17}"/>
    <cellStyle name="20% - Dekorfärg1 27_AFAB Per day" xfId="3747" xr:uid="{866C47E8-6990-44BF-AF37-A8569C341669}"/>
    <cellStyle name="20% - Dekorfärg1 28" xfId="3748" xr:uid="{D1F19C91-F9DF-4C5F-9A92-B07B409C02D0}"/>
    <cellStyle name="20% - Dekorfärg1 28 2" xfId="3749" xr:uid="{F83F99E1-AE5C-4E5C-9870-27ED165B8D79}"/>
    <cellStyle name="20% - Dekorfärg1 28 2 2" xfId="3750" xr:uid="{B11D9690-94A7-494B-ABCF-683419AD108D}"/>
    <cellStyle name="20% - Dekorfärg1 28 2 3" xfId="3751" xr:uid="{88475338-B422-4CE3-83CF-615FAC9A2700}"/>
    <cellStyle name="20% - Dekorfärg1 28 2_AFAB Per day" xfId="3752" xr:uid="{C90E677F-A36D-4625-9EB9-A45CCFDA064F}"/>
    <cellStyle name="20% - Dekorfärg1 28 3" xfId="3753" xr:uid="{DC48CE43-3CC0-45E8-9840-883739E97114}"/>
    <cellStyle name="20% - Dekorfärg1 28 4" xfId="3754" xr:uid="{DC848646-0133-4412-A1D7-DF0B4759217C}"/>
    <cellStyle name="20% - Dekorfärg1 28_AFAB Per day" xfId="3755" xr:uid="{96DA2CC5-74EF-4F9A-AB26-FB7634BD3470}"/>
    <cellStyle name="20% - Dekorfärg1 29" xfId="3756" xr:uid="{B345FFE0-2227-43AD-A716-C7E5C8124044}"/>
    <cellStyle name="20% - Dekorfärg1 29 2" xfId="3757" xr:uid="{AA66D97C-4EFB-4525-BF80-C7861768DD8D}"/>
    <cellStyle name="20% - Dekorfärg1 29 2 2" xfId="3758" xr:uid="{E79DA5C5-5A88-44EC-8CB1-455996BD08FF}"/>
    <cellStyle name="20% - Dekorfärg1 29 2 3" xfId="3759" xr:uid="{61C204D0-BFD9-4268-99E6-3FB1F8A2A5CF}"/>
    <cellStyle name="20% - Dekorfärg1 29 2_AFAB Per day" xfId="3760" xr:uid="{A394CFCC-0D70-4D47-A76E-4783611EDC91}"/>
    <cellStyle name="20% - Dekorfärg1 29 3" xfId="3761" xr:uid="{57662EE6-419F-4814-9D7A-AC641E682236}"/>
    <cellStyle name="20% - Dekorfärg1 29 4" xfId="3762" xr:uid="{866C4521-064C-4966-ADF6-EDE98544C754}"/>
    <cellStyle name="20% - Dekorfärg1 29_AFAB Per day" xfId="3763" xr:uid="{DBB50159-A094-422D-8AC8-AF85096A8D75}"/>
    <cellStyle name="20% - Dekorfärg1 3" xfId="55" xr:uid="{66337A64-F5E7-49BA-B056-06F46539F251}"/>
    <cellStyle name="20% - Dekorfärg1 3 10" xfId="34864" xr:uid="{28EC102A-D7D5-4EA8-A6E0-A1CC49B16594}"/>
    <cellStyle name="20% - Dekorfärg1 3 2" xfId="3764" xr:uid="{75A0AC4F-3EBB-4E21-9117-01D221683AA9}"/>
    <cellStyle name="20% - Dekorfärg1 3 2 2" xfId="3765" xr:uid="{CC5AAE5A-B810-428C-BA3E-7A7EBF2DC7B3}"/>
    <cellStyle name="20% - Dekorfärg1 3 2 2 2" xfId="3766" xr:uid="{8595DA81-99C1-4EC1-9EF8-ACBA3B197AB2}"/>
    <cellStyle name="20% - Dekorfärg1 3 2 2 3" xfId="31571" xr:uid="{E66CA8F4-491B-46D7-ABF1-D979EB7436A6}"/>
    <cellStyle name="20% - Dekorfärg1 3 2 2_AFAB Per day" xfId="3767" xr:uid="{00FC2582-22B2-41D0-9C5F-30F97495C901}"/>
    <cellStyle name="20% - Dekorfärg1 3 2 3" xfId="3768" xr:uid="{D569A027-D21F-4722-961C-E6F822D52206}"/>
    <cellStyle name="20% - Dekorfärg1 3 2 3 2" xfId="3769" xr:uid="{209B1A0F-422C-4697-B25B-7FCF639190D2}"/>
    <cellStyle name="20% - Dekorfärg1 3 2 3_AFAB Per day" xfId="3770" xr:uid="{BDE48B53-9D2A-4218-9B38-ED5F87E57B45}"/>
    <cellStyle name="20% - Dekorfärg1 3 2 4" xfId="3771" xr:uid="{E882C037-FD63-4071-B697-1A67631B118C}"/>
    <cellStyle name="20% - Dekorfärg1 3 2 5" xfId="3772" xr:uid="{9B92DF23-5BFB-4848-8222-CA179212101F}"/>
    <cellStyle name="20% - Dekorfärg1 3 2 6" xfId="31572" xr:uid="{0AACF002-0558-484A-9D98-18F6BC9BC06B}"/>
    <cellStyle name="20% - Dekorfärg1 3 2 7" xfId="34865" xr:uid="{7C53934A-53C5-4368-AAAF-0B6D22999122}"/>
    <cellStyle name="20% - Dekorfärg1 3 2 8" xfId="39531" xr:uid="{6BEB7EF6-D0C4-4748-8A4B-72127C09A7B4}"/>
    <cellStyle name="20% - Dekorfärg1 3 2_3. Loans" xfId="3773" xr:uid="{537EC0C7-F8BD-46FF-B3AD-1EF33DC3D800}"/>
    <cellStyle name="20% - Dekorfärg1 3 3" xfId="3774" xr:uid="{6BEFE0E7-9177-4AA6-901C-EABB4D29B9A9}"/>
    <cellStyle name="20% - Dekorfärg1 3 3 2" xfId="3775" xr:uid="{EC979945-04C5-44AA-A708-D689D842FBEC}"/>
    <cellStyle name="20% - Dekorfärg1 3 3 2 2" xfId="3776" xr:uid="{7165C97C-F7E8-4E01-8886-3984511EAC14}"/>
    <cellStyle name="20% - Dekorfärg1 3 3 2 3" xfId="31573" xr:uid="{3E7C89E3-6242-4256-BFC6-6B4BB89CE410}"/>
    <cellStyle name="20% - Dekorfärg1 3 3 2_AFAB Per day" xfId="3777" xr:uid="{CD631F72-BE6C-45F7-AE40-0BE9D10B84C3}"/>
    <cellStyle name="20% - Dekorfärg1 3 3 3" xfId="3778" xr:uid="{09E076CA-30D9-4D42-A2D0-EF37112ABDB7}"/>
    <cellStyle name="20% - Dekorfärg1 3 3 3 2" xfId="3779" xr:uid="{BC2EDE73-65FF-4D09-ACEE-F75C420F0318}"/>
    <cellStyle name="20% - Dekorfärg1 3 3 3_AFAB Per day" xfId="3780" xr:uid="{C1CC5E90-C18C-4094-A22E-4CFC00CE2BE2}"/>
    <cellStyle name="20% - Dekorfärg1 3 3 4" xfId="3781" xr:uid="{E135B25A-36E2-40EC-9F3B-FF0A44A66DA4}"/>
    <cellStyle name="20% - Dekorfärg1 3 3 5" xfId="3782" xr:uid="{73E9673E-DDA8-429D-9FF0-5BD88DCC6074}"/>
    <cellStyle name="20% - Dekorfärg1 3 3 6" xfId="31574" xr:uid="{6C8368F8-5045-430E-B7C1-01A079EAB24D}"/>
    <cellStyle name="20% - Dekorfärg1 3 3 7" xfId="34866" xr:uid="{3B855B19-850B-4165-8688-F294662839FB}"/>
    <cellStyle name="20% - Dekorfärg1 3 3 8" xfId="39530" xr:uid="{E69B4F22-94EA-4B26-97CC-1E02F329509A}"/>
    <cellStyle name="20% - Dekorfärg1 3 3_3. Loans" xfId="3783" xr:uid="{BBC43854-6008-4619-9DE4-0009C23C87E2}"/>
    <cellStyle name="20% - Dekorfärg1 3 4" xfId="3784" xr:uid="{A3C76FFF-8B31-48B0-B057-8E4F98AFF9CE}"/>
    <cellStyle name="20% - Dekorfärg1 3 4 2" xfId="3785" xr:uid="{F9F0D127-BEDC-4745-985C-2D357E3016D2}"/>
    <cellStyle name="20% - Dekorfärg1 3 4 2 2" xfId="3786" xr:uid="{498E4CFD-8778-4F4F-8A55-0C673CC7CCFA}"/>
    <cellStyle name="20% - Dekorfärg1 3 4 2_AFAB Per day" xfId="3787" xr:uid="{365A528C-EBBB-4F63-A7E5-C162CD32E20B}"/>
    <cellStyle name="20% - Dekorfärg1 3 4 3" xfId="3788" xr:uid="{D2171C85-943F-4368-8C8A-6FC341255AA2}"/>
    <cellStyle name="20% - Dekorfärg1 3 4 4" xfId="31575" xr:uid="{F47DD4C8-3D0F-498C-8D89-18EECAA3E8CF}"/>
    <cellStyle name="20% - Dekorfärg1 3 4_AFAB Per day" xfId="3789" xr:uid="{4CF26ED8-78D2-4EC7-ACA2-13D1F49B51B7}"/>
    <cellStyle name="20% - Dekorfärg1 3 5" xfId="3790" xr:uid="{CF7E2A8E-190A-415D-90E1-0EC836658CA1}"/>
    <cellStyle name="20% - Dekorfärg1 3 5 2" xfId="3791" xr:uid="{75E040AD-2C92-443F-B419-54B281ED34F3}"/>
    <cellStyle name="20% - Dekorfärg1 3 5 3" xfId="3792" xr:uid="{333421BE-473B-400E-A850-DB53092D040C}"/>
    <cellStyle name="20% - Dekorfärg1 3 5_AFAB Per day" xfId="3793" xr:uid="{D93F5735-D93B-4842-81AC-CAEB367672DF}"/>
    <cellStyle name="20% - Dekorfärg1 3 6" xfId="3794" xr:uid="{1643413C-77E2-440C-8CF1-8C9138C105BA}"/>
    <cellStyle name="20% - Dekorfärg1 3 6 2" xfId="3795" xr:uid="{6927B2AB-6A2A-453B-B53E-9DAE63517F56}"/>
    <cellStyle name="20% - Dekorfärg1 3 6 3" xfId="3796" xr:uid="{C7377261-4C0E-43B3-84AC-41C7105BF712}"/>
    <cellStyle name="20% - Dekorfärg1 3 6_AFAB Per day" xfId="3797" xr:uid="{5E68F681-DA1B-4048-9F26-B057498AA7E7}"/>
    <cellStyle name="20% - Dekorfärg1 3 7" xfId="3798" xr:uid="{82EC5D3A-0F0F-4425-8E26-ED436D58A85B}"/>
    <cellStyle name="20% - Dekorfärg1 3 7 2" xfId="3799" xr:uid="{3BAB3DC0-1562-4C6B-BD5B-6AB6D0186B68}"/>
    <cellStyle name="20% - Dekorfärg1 3 7 3" xfId="3800" xr:uid="{82FEDA1D-FE4E-4060-9B76-2AF5146F9CB0}"/>
    <cellStyle name="20% - Dekorfärg1 3 7_AFAB Per day" xfId="3801" xr:uid="{A76D4FBB-124E-4ADB-B802-2FA0AAC13598}"/>
    <cellStyle name="20% - Dekorfärg1 3 8" xfId="3802" xr:uid="{AADCE686-3533-4B6E-BC3E-BD917A5B0261}"/>
    <cellStyle name="20% - Dekorfärg1 3 9" xfId="3803" xr:uid="{151BCE2D-1AE6-4536-ABD2-4C2DE3E6E7FD}"/>
    <cellStyle name="20% - Dekorfärg1 3_3. Loans" xfId="3804" xr:uid="{9712B42B-2963-476C-8053-0EF8C0499245}"/>
    <cellStyle name="20% - Dekorfärg1 30" xfId="3805" xr:uid="{FA31C33F-BD73-48D0-9BEA-44BA5B57D871}"/>
    <cellStyle name="20% - Dekorfärg1 30 2" xfId="3806" xr:uid="{645EC51A-8410-4819-B20C-42F5D0859FA8}"/>
    <cellStyle name="20% - Dekorfärg1 30 2 2" xfId="3807" xr:uid="{63265601-1621-478A-8DEB-93F6B708D6E5}"/>
    <cellStyle name="20% - Dekorfärg1 30 2 3" xfId="3808" xr:uid="{8DC0AC5E-49F2-4F1C-AD5E-FBCF3C6A0C26}"/>
    <cellStyle name="20% - Dekorfärg1 30 2_AFAB Per day" xfId="3809" xr:uid="{D5ED70AE-455F-41BF-89E4-BD78D141EEAD}"/>
    <cellStyle name="20% - Dekorfärg1 30 3" xfId="3810" xr:uid="{156F0C7D-F048-41DC-99DC-79F32B0374B6}"/>
    <cellStyle name="20% - Dekorfärg1 30 4" xfId="3811" xr:uid="{737A44C9-5A13-4151-BF43-48DCE5B5D695}"/>
    <cellStyle name="20% - Dekorfärg1 30_AFAB Per day" xfId="3812" xr:uid="{7D03409B-DCDC-42FD-B4EB-1BF344F3CE13}"/>
    <cellStyle name="20% - Dekorfärg1 31" xfId="3813" xr:uid="{F480B1D9-3BA7-4694-B498-6252DE359B7A}"/>
    <cellStyle name="20% - Dekorfärg1 31 2" xfId="3814" xr:uid="{179E9A00-BC1C-423F-A0FF-719300D6A001}"/>
    <cellStyle name="20% - Dekorfärg1 31 2 2" xfId="3815" xr:uid="{485610EC-7D92-4260-A1A8-3D6708879150}"/>
    <cellStyle name="20% - Dekorfärg1 31 2_AFAB Per day" xfId="3816" xr:uid="{EA524A28-EDAB-4984-BFE8-29B03FEDA66F}"/>
    <cellStyle name="20% - Dekorfärg1 31 3" xfId="3817" xr:uid="{F6F17A6D-722A-401E-9C68-47A48F44AA07}"/>
    <cellStyle name="20% - Dekorfärg1 31_AFAB Per day" xfId="3818" xr:uid="{0DE68026-1E49-40C1-A06E-3D46C161FAA9}"/>
    <cellStyle name="20% - Dekorfärg1 32" xfId="3819" xr:uid="{39B0E636-A5E3-4702-8050-69C5328F6F31}"/>
    <cellStyle name="20% - Dekorfärg1 32 2" xfId="3820" xr:uid="{FC304053-E841-4889-87C4-45784B336B62}"/>
    <cellStyle name="20% - Dekorfärg1 32 3" xfId="3821" xr:uid="{52921EAD-1DE8-432E-94ED-1579C71BA393}"/>
    <cellStyle name="20% - Dekorfärg1 32_AFAB Per day" xfId="3822" xr:uid="{1A31A96D-5900-4996-8A71-F917E0933B32}"/>
    <cellStyle name="20% - Dekorfärg1 33" xfId="3823" xr:uid="{EB15F4A8-0792-4ABF-A72F-5798051D232E}"/>
    <cellStyle name="20% - Dekorfärg1 33 2" xfId="3824" xr:uid="{0F41ED2D-8B65-4EB6-B780-E72C5C06AE28}"/>
    <cellStyle name="20% - Dekorfärg1 33 3" xfId="3825" xr:uid="{B5DE332B-D31F-4340-BE0C-AD290BA0AE6D}"/>
    <cellStyle name="20% - Dekorfärg1 33_AFAB Per day" xfId="3826" xr:uid="{9643866A-32F0-49E4-9556-A7FB38B61F2A}"/>
    <cellStyle name="20% - Dekorfärg1 34" xfId="3827" xr:uid="{1773A970-57C2-4A60-8010-861E4E7449A9}"/>
    <cellStyle name="20% - Dekorfärg1 34 2" xfId="3828" xr:uid="{58CCFEB7-4850-459D-9B78-DF8473691B1F}"/>
    <cellStyle name="20% - Dekorfärg1 34 3" xfId="3829" xr:uid="{48C9DB14-C61A-44E6-BF34-5B257F846B61}"/>
    <cellStyle name="20% - Dekorfärg1 34_AFAB Per day" xfId="3830" xr:uid="{AB8923BE-6AD0-4D31-84CD-685DC70FC867}"/>
    <cellStyle name="20% - Dekorfärg1 35" xfId="3831" xr:uid="{140E56B2-FC37-4F57-A2D7-F56C030BF466}"/>
    <cellStyle name="20% - Dekorfärg1 35 2" xfId="3832" xr:uid="{D64DE8F9-B095-48CD-ADC6-77EBCEAA0E47}"/>
    <cellStyle name="20% - Dekorfärg1 35 3" xfId="3833" xr:uid="{4FB93D01-2872-41EE-80DB-BA89A63F8B8D}"/>
    <cellStyle name="20% - Dekorfärg1 35_AFAB Per day" xfId="3834" xr:uid="{2CF48E56-4198-4C0C-8BE6-8598E18CEACC}"/>
    <cellStyle name="20% - Dekorfärg1 36" xfId="3835" xr:uid="{73E953EB-1459-4309-83E4-FA9DD096BBE6}"/>
    <cellStyle name="20% - Dekorfärg1 36 2" xfId="3836" xr:uid="{DD2A994E-0AFB-432E-BF86-A3F11315FDC9}"/>
    <cellStyle name="20% - Dekorfärg1 36 3" xfId="3837" xr:uid="{B8B15A93-E32D-4C06-A738-6AA0368D9298}"/>
    <cellStyle name="20% - Dekorfärg1 36_AFAB Per day" xfId="3838" xr:uid="{2056415B-3594-4A7B-98D7-0B59244C252A}"/>
    <cellStyle name="20% - Dekorfärg1 37" xfId="3839" xr:uid="{4E6E1D99-17E2-447D-B174-A5F14DF75235}"/>
    <cellStyle name="20% - Dekorfärg1 37 2" xfId="3840" xr:uid="{EBB9BF26-80B5-4825-9840-EFCD50781543}"/>
    <cellStyle name="20% - Dekorfärg1 37 3" xfId="3841" xr:uid="{610C858E-5665-4C94-8EF6-E5A7AA4C2FFC}"/>
    <cellStyle name="20% - Dekorfärg1 37_AFAB Per day" xfId="3842" xr:uid="{963E9118-5494-4C3C-8524-0B4A8F6FFE14}"/>
    <cellStyle name="20% - Dekorfärg1 38" xfId="3843" xr:uid="{DF45479B-D67B-465E-9873-E64706EBD48A}"/>
    <cellStyle name="20% - Dekorfärg1 38 2" xfId="3844" xr:uid="{541D559E-165C-4096-A795-2350C3A21935}"/>
    <cellStyle name="20% - Dekorfärg1 38 3" xfId="3845" xr:uid="{4F613A1F-5DE5-4D6A-8F96-625929861857}"/>
    <cellStyle name="20% - Dekorfärg1 38_AFAB Per day" xfId="3846" xr:uid="{8E96A165-3A9D-4415-B509-63797BFCA574}"/>
    <cellStyle name="20% - Dekorfärg1 39" xfId="3847" xr:uid="{97080D57-30FE-482F-8AB1-028CC4E2B716}"/>
    <cellStyle name="20% - Dekorfärg1 39 2" xfId="3848" xr:uid="{FC8B8F2F-5587-421D-A51D-A3D8B3A9B691}"/>
    <cellStyle name="20% - Dekorfärg1 39 3" xfId="3849" xr:uid="{F18A2F8A-5273-453A-B792-9E693C231B32}"/>
    <cellStyle name="20% - Dekorfärg1 39_AFAB Per day" xfId="3850" xr:uid="{823DD416-081B-46AF-B249-5C0D43DEF1B0}"/>
    <cellStyle name="20% - Dekorfärg1 4" xfId="56" xr:uid="{95B3E07E-5423-44C0-B8D2-750A9F7AF3CF}"/>
    <cellStyle name="20% - Dekorfärg1 4 10" xfId="34867" xr:uid="{8A79F91E-A53A-4573-919D-483C985542A0}"/>
    <cellStyle name="20% - Dekorfärg1 4 2" xfId="3851" xr:uid="{7B62FC98-757A-457D-9B8F-CE6A497F2B58}"/>
    <cellStyle name="20% - Dekorfärg1 4 2 2" xfId="3852" xr:uid="{4EB6963E-F31D-4D18-A06D-2E799BDF0A0E}"/>
    <cellStyle name="20% - Dekorfärg1 4 2 2 2" xfId="3853" xr:uid="{D601CB3B-F474-49F0-83F9-A2BDBE950236}"/>
    <cellStyle name="20% - Dekorfärg1 4 2 2 3" xfId="31576" xr:uid="{2E9BBCF4-C1E0-4AE0-ABCA-388152ECB539}"/>
    <cellStyle name="20% - Dekorfärg1 4 2 2_AFAB Per day" xfId="3854" xr:uid="{9095938E-A3C2-4ACD-9982-2802437023FD}"/>
    <cellStyle name="20% - Dekorfärg1 4 2 3" xfId="3855" xr:uid="{728ACD01-B4E9-4024-9019-33ADC83A6E8D}"/>
    <cellStyle name="20% - Dekorfärg1 4 2 3 2" xfId="3856" xr:uid="{0934F43B-E2DD-4976-B183-878AC52F2923}"/>
    <cellStyle name="20% - Dekorfärg1 4 2 3_AFAB Per day" xfId="3857" xr:uid="{B4B7F34C-297B-4A12-81C8-EAD4948F50AF}"/>
    <cellStyle name="20% - Dekorfärg1 4 2 4" xfId="3858" xr:uid="{270ACB64-CEBC-4F2D-BE15-8284179B767F}"/>
    <cellStyle name="20% - Dekorfärg1 4 2 5" xfId="3859" xr:uid="{82F2D0C2-4EE5-463E-998B-DB8449B7AD61}"/>
    <cellStyle name="20% - Dekorfärg1 4 2 6" xfId="31577" xr:uid="{A8EBFC56-20AD-4D8A-86C0-321CD19BF19C}"/>
    <cellStyle name="20% - Dekorfärg1 4 2 7" xfId="34868" xr:uid="{6775EFAD-25A1-4A9F-B85C-C121E837EBEE}"/>
    <cellStyle name="20% - Dekorfärg1 4 2 8" xfId="39529" xr:uid="{DC873632-58EE-498D-B3F3-2EBDE443126D}"/>
    <cellStyle name="20% - Dekorfärg1 4 2_3. Loans" xfId="3860" xr:uid="{078D9E69-4052-4E92-968E-5A2AA150ABD8}"/>
    <cellStyle name="20% - Dekorfärg1 4 3" xfId="3861" xr:uid="{FB14A6BB-0B69-451B-9936-87F67927DF84}"/>
    <cellStyle name="20% - Dekorfärg1 4 3 2" xfId="3862" xr:uid="{0DD081C2-E194-4A27-B393-4811F56231BA}"/>
    <cellStyle name="20% - Dekorfärg1 4 3 2 2" xfId="3863" xr:uid="{3811F7C1-03E9-4631-844E-A1F037917E1F}"/>
    <cellStyle name="20% - Dekorfärg1 4 3 2 3" xfId="31578" xr:uid="{6AEA1A10-3B26-45F2-8AFF-75DB680CED11}"/>
    <cellStyle name="20% - Dekorfärg1 4 3 2_AFAB Per day" xfId="3864" xr:uid="{A097F8B0-0DCD-48E5-B7E0-62217F95D32F}"/>
    <cellStyle name="20% - Dekorfärg1 4 3 3" xfId="3865" xr:uid="{7BC28349-8037-4DE5-AE69-5578122D80BC}"/>
    <cellStyle name="20% - Dekorfärg1 4 3 3 2" xfId="3866" xr:uid="{E298048B-78F5-4AAD-AA3A-EC63C727AE30}"/>
    <cellStyle name="20% - Dekorfärg1 4 3 3_AFAB Per day" xfId="3867" xr:uid="{4211DDE1-A369-48C1-B006-5F27363FD09D}"/>
    <cellStyle name="20% - Dekorfärg1 4 3 4" xfId="3868" xr:uid="{22D91939-4185-42D1-BA17-45CB9F76B068}"/>
    <cellStyle name="20% - Dekorfärg1 4 3 5" xfId="3869" xr:uid="{614CBF8A-57CA-4717-BE84-AF72F8B791C5}"/>
    <cellStyle name="20% - Dekorfärg1 4 3 6" xfId="31579" xr:uid="{4A6216C4-B807-4A3C-BFD2-A0DF51EF9A01}"/>
    <cellStyle name="20% - Dekorfärg1 4 3 7" xfId="34869" xr:uid="{F1AD1246-DB9C-4A56-B292-20953E97F8DC}"/>
    <cellStyle name="20% - Dekorfärg1 4 3 8" xfId="39528" xr:uid="{1602EB7D-89B6-4705-8610-89308F8AEAF7}"/>
    <cellStyle name="20% - Dekorfärg1 4 3_3. Loans" xfId="3870" xr:uid="{426E1B9E-1658-4176-B050-A896FB6D604E}"/>
    <cellStyle name="20% - Dekorfärg1 4 4" xfId="3871" xr:uid="{A48C3079-0D1F-4A62-A206-9414C02B6A19}"/>
    <cellStyle name="20% - Dekorfärg1 4 4 2" xfId="3872" xr:uid="{01D51D45-1A8F-471A-8326-9A074C8FC15D}"/>
    <cellStyle name="20% - Dekorfärg1 4 4 2 2" xfId="3873" xr:uid="{AC4C88B7-B1FC-466D-A243-3BE2B49AF757}"/>
    <cellStyle name="20% - Dekorfärg1 4 4 2_AFAB Per day" xfId="3874" xr:uid="{DCD828AD-6198-4257-8C50-F1CAF3F0EA8C}"/>
    <cellStyle name="20% - Dekorfärg1 4 4 3" xfId="3875" xr:uid="{40E33322-F217-4B93-A0C7-E69CC9F0A983}"/>
    <cellStyle name="20% - Dekorfärg1 4 4 4" xfId="31580" xr:uid="{5A48E43B-A2E7-4427-B537-70DEC4C64088}"/>
    <cellStyle name="20% - Dekorfärg1 4 4_AFAB Per day" xfId="3876" xr:uid="{D6232E4E-B8F8-4A51-A578-C8D403C7E47A}"/>
    <cellStyle name="20% - Dekorfärg1 4 5" xfId="3877" xr:uid="{6718C449-422F-47BE-8D0A-EEF9E3171B46}"/>
    <cellStyle name="20% - Dekorfärg1 4 5 2" xfId="3878" xr:uid="{93B50415-5ED1-48C7-8EEE-DF985359B4AF}"/>
    <cellStyle name="20% - Dekorfärg1 4 5 3" xfId="3879" xr:uid="{C382B9DF-899A-41B5-BF51-4C4D4F8D9550}"/>
    <cellStyle name="20% - Dekorfärg1 4 5_AFAB Per day" xfId="3880" xr:uid="{162DABCE-2DDA-468E-A94C-D0746860535B}"/>
    <cellStyle name="20% - Dekorfärg1 4 6" xfId="3881" xr:uid="{23300000-BAB9-43CB-B926-69E3331E4397}"/>
    <cellStyle name="20% - Dekorfärg1 4 6 2" xfId="3882" xr:uid="{E20E8276-4A23-41D7-9E38-67DFCA7F7EE7}"/>
    <cellStyle name="20% - Dekorfärg1 4 6 3" xfId="3883" xr:uid="{77E93729-E9B1-4B06-B439-D48EB7DF94AE}"/>
    <cellStyle name="20% - Dekorfärg1 4 6_AFAB Per day" xfId="3884" xr:uid="{AF3E2485-1542-4BAE-966C-951590A729EC}"/>
    <cellStyle name="20% - Dekorfärg1 4 7" xfId="3885" xr:uid="{705B198F-88D7-4B9C-B6C3-515C9CB27CF7}"/>
    <cellStyle name="20% - Dekorfärg1 4 7 2" xfId="3886" xr:uid="{C3B8ADB0-FF3D-4B30-AEE6-7EA5FE7D72ED}"/>
    <cellStyle name="20% - Dekorfärg1 4 7 3" xfId="3887" xr:uid="{5980B978-A036-4AF6-BBBB-E1D1E2D252BC}"/>
    <cellStyle name="20% - Dekorfärg1 4 7_AFAB Per day" xfId="3888" xr:uid="{19A590BF-1087-46A2-BBB6-0D48234DCA8C}"/>
    <cellStyle name="20% - Dekorfärg1 4 8" xfId="3889" xr:uid="{A94E0936-9642-4DB7-8652-3EF3C57DEB24}"/>
    <cellStyle name="20% - Dekorfärg1 4 9" xfId="3890" xr:uid="{D53C8B7E-B942-43DC-8343-C17DC8E8EF83}"/>
    <cellStyle name="20% - Dekorfärg1 4_3. Loans" xfId="3891" xr:uid="{DFE49024-0DB4-406B-81E4-431E0FA1D615}"/>
    <cellStyle name="20% - Dekorfärg1 40" xfId="3892" xr:uid="{E863CE01-0C31-4140-8FCC-4BA146A08E0A}"/>
    <cellStyle name="20% - Dekorfärg1 40 2" xfId="3893" xr:uid="{0D1C069A-973F-4713-8148-118A61A37F20}"/>
    <cellStyle name="20% - Dekorfärg1 40 3" xfId="3894" xr:uid="{43A765CD-01F7-4615-B36F-6A1AFAF14BF7}"/>
    <cellStyle name="20% - Dekorfärg1 40_AFAB Per day" xfId="3895" xr:uid="{D07F2890-1080-426C-A63E-7B84DF575157}"/>
    <cellStyle name="20% - Dekorfärg1 41" xfId="3896" xr:uid="{B48ADBB1-1994-4FF2-A6EE-941CC5BC4768}"/>
    <cellStyle name="20% - Dekorfärg1 41 2" xfId="3897" xr:uid="{FDED973B-3303-4BC4-A7C4-1BACA5F1D30A}"/>
    <cellStyle name="20% - Dekorfärg1 41 3" xfId="3898" xr:uid="{21749E4A-FEE1-45D8-B4B3-53DE23C7D932}"/>
    <cellStyle name="20% - Dekorfärg1 41_AFAB Per day" xfId="3899" xr:uid="{D5129A0C-AB32-45E8-B4B8-E04C0F7077A2}"/>
    <cellStyle name="20% - Dekorfärg1 42" xfId="3900" xr:uid="{462D73B8-BC4D-42D2-838A-FA9C9846EF63}"/>
    <cellStyle name="20% - Dekorfärg1 42 2" xfId="3901" xr:uid="{B68EE99C-F455-49B9-99AF-E5436440A01D}"/>
    <cellStyle name="20% - Dekorfärg1 42 3" xfId="3902" xr:uid="{96B9B4B9-0001-438A-9754-3C0793E6CA5C}"/>
    <cellStyle name="20% - Dekorfärg1 42_AFAB Per day" xfId="3903" xr:uid="{1F078830-1000-4C06-A905-3152FE889439}"/>
    <cellStyle name="20% - Dekorfärg1 43" xfId="3904" xr:uid="{29399EAF-CA4F-40A4-94E7-B3C6B2ECFA3E}"/>
    <cellStyle name="20% - Dekorfärg1 43 2" xfId="3905" xr:uid="{78436A61-F8F5-487A-8FB0-C756369E84E7}"/>
    <cellStyle name="20% - Dekorfärg1 43 3" xfId="3906" xr:uid="{804F4BE8-E4DE-433C-A99E-146D496EBFCF}"/>
    <cellStyle name="20% - Dekorfärg1 43_AFAB Per day" xfId="3907" xr:uid="{F8144156-31BC-4BAC-A258-40037B76EFFE}"/>
    <cellStyle name="20% - Dekorfärg1 44" xfId="3908" xr:uid="{D38AF286-C8AC-4B8F-B67E-08D830204B2E}"/>
    <cellStyle name="20% - Dekorfärg1 44 2" xfId="3909" xr:uid="{57DFC974-9DC6-4A16-9486-88CA860B2AD3}"/>
    <cellStyle name="20% - Dekorfärg1 44 3" xfId="3910" xr:uid="{444AC30C-2669-45F7-93C1-73F872F666CD}"/>
    <cellStyle name="20% - Dekorfärg1 44_AFAB Per day" xfId="3911" xr:uid="{088499CF-F661-4FCA-B373-3B498DB86A39}"/>
    <cellStyle name="20% - Dekorfärg1 45" xfId="3912" xr:uid="{BDC08EE2-42C6-4138-9D52-E50DECB9F2F2}"/>
    <cellStyle name="20% - Dekorfärg1 45 2" xfId="3913" xr:uid="{467BCB9E-FDE8-425F-B67D-3E6AA721DA99}"/>
    <cellStyle name="20% - Dekorfärg1 45 3" xfId="3914" xr:uid="{B89275FA-210D-4D47-96C6-E5A4DB449736}"/>
    <cellStyle name="20% - Dekorfärg1 45_AFAB Per day" xfId="3915" xr:uid="{4232B92D-5E9E-4791-90EF-7A8C0D7CF5D3}"/>
    <cellStyle name="20% - Dekorfärg1 46" xfId="3916" xr:uid="{FCDBCB92-BE79-4688-A7E3-8BC6B79F2890}"/>
    <cellStyle name="20% - Dekorfärg1 46 2" xfId="3917" xr:uid="{DA724D2E-7AA8-4979-ADB3-91688D72570A}"/>
    <cellStyle name="20% - Dekorfärg1 46 3" xfId="3918" xr:uid="{C048E1E5-B00F-4B6E-9CB4-0E419886BB8A}"/>
    <cellStyle name="20% - Dekorfärg1 46_AFAB Per day" xfId="3919" xr:uid="{86D2DECF-3B95-492F-B584-D3FF8B5678FD}"/>
    <cellStyle name="20% - Dekorfärg1 47" xfId="3920" xr:uid="{1A51EAE1-F66E-4658-86BD-E7A14C8F6F8A}"/>
    <cellStyle name="20% - Dekorfärg1 47 2" xfId="3921" xr:uid="{9A3A0FF7-8C85-4ACB-9E4C-657DFD1D9DE9}"/>
    <cellStyle name="20% - Dekorfärg1 47 3" xfId="3922" xr:uid="{39F0014A-60A4-49A7-A09E-FDDF3D3BC949}"/>
    <cellStyle name="20% - Dekorfärg1 47_AFAB Per day" xfId="3923" xr:uid="{4B911309-26B4-4290-96BD-9AAA18E53DAC}"/>
    <cellStyle name="20% - Dekorfärg1 48" xfId="3924" xr:uid="{42D98A4C-BCC4-4AAD-8B7C-3463942C4AE4}"/>
    <cellStyle name="20% - Dekorfärg1 48 2" xfId="3925" xr:uid="{B8AC6396-4FAD-4B6E-80F6-FB038EEC2B6C}"/>
    <cellStyle name="20% - Dekorfärg1 48 3" xfId="3926" xr:uid="{858170FD-36EC-4D2F-8EB2-75580E67905C}"/>
    <cellStyle name="20% - Dekorfärg1 48_AFAB Per day" xfId="3927" xr:uid="{B06BB125-6AD5-4D2A-A9AB-3D04DF36AF4E}"/>
    <cellStyle name="20% - Dekorfärg1 49" xfId="3928" xr:uid="{39DE937E-9454-4471-AC63-FB7D081EECE0}"/>
    <cellStyle name="20% - Dekorfärg1 49 2" xfId="3929" xr:uid="{FE297D5E-E12D-48A9-B2BF-8DC07D1C2191}"/>
    <cellStyle name="20% - Dekorfärg1 49 3" xfId="3930" xr:uid="{4775CF31-0915-4685-AB0A-7D9C2CFC5848}"/>
    <cellStyle name="20% - Dekorfärg1 49_loan Q1 2013" xfId="3931" xr:uid="{DAA261C8-F9D6-4E09-88CD-234FC06AF74C}"/>
    <cellStyle name="20% - Dekorfärg1 5" xfId="3932" xr:uid="{C2F94AD3-6E05-46AD-A42C-326ED9AE3187}"/>
    <cellStyle name="20% - Dekorfärg1 5 10" xfId="34870" xr:uid="{C3C3AB62-D529-47B8-91D5-7ABBA4DFC509}"/>
    <cellStyle name="20% - Dekorfärg1 5 2" xfId="3933" xr:uid="{35578C25-44D6-4602-83B0-7409EC341F4A}"/>
    <cellStyle name="20% - Dekorfärg1 5 2 2" xfId="3934" xr:uid="{E0D95307-95D4-45B1-AEB2-73183B153484}"/>
    <cellStyle name="20% - Dekorfärg1 5 2 2 2" xfId="3935" xr:uid="{929A855B-B53A-4977-9C9A-9617CC42BA5C}"/>
    <cellStyle name="20% - Dekorfärg1 5 2 2 3" xfId="31581" xr:uid="{E4ED84F3-47C4-49F1-873F-D3FC5995536A}"/>
    <cellStyle name="20% - Dekorfärg1 5 2 2_AFAB Per day" xfId="3936" xr:uid="{60D863FC-A517-40CD-89DE-EAEE5822D4D7}"/>
    <cellStyle name="20% - Dekorfärg1 5 2 3" xfId="3937" xr:uid="{877760AC-1C03-4AD4-B298-08052711B15D}"/>
    <cellStyle name="20% - Dekorfärg1 5 2 3 2" xfId="3938" xr:uid="{A55567FC-9322-4CC1-8536-C912CE221B06}"/>
    <cellStyle name="20% - Dekorfärg1 5 2 3_AFAB Per day" xfId="3939" xr:uid="{F0E08354-33C3-45C4-A34F-2C07C90D1AF6}"/>
    <cellStyle name="20% - Dekorfärg1 5 2 4" xfId="3940" xr:uid="{53D74040-3FEC-4790-A9AD-F051C6B753BF}"/>
    <cellStyle name="20% - Dekorfärg1 5 2 5" xfId="3941" xr:uid="{FDAD943A-B7B7-4AED-B151-A735C30BC927}"/>
    <cellStyle name="20% - Dekorfärg1 5 2 6" xfId="31582" xr:uid="{AA530091-9406-4218-B1E6-A3396FBB2BA0}"/>
    <cellStyle name="20% - Dekorfärg1 5 2 7" xfId="34871" xr:uid="{3F62A4D5-1461-4121-80C2-91E5EB4CA7A6}"/>
    <cellStyle name="20% - Dekorfärg1 5 2 8" xfId="39527" xr:uid="{D74D9A34-7640-47A1-97E3-6B881C8C5EBC}"/>
    <cellStyle name="20% - Dekorfärg1 5 2_3. Loans" xfId="3942" xr:uid="{BC021ED7-AC32-43C6-AEAF-8B55D5663C58}"/>
    <cellStyle name="20% - Dekorfärg1 5 3" xfId="3943" xr:uid="{EAB62E75-B49E-42F8-901E-E627FB743109}"/>
    <cellStyle name="20% - Dekorfärg1 5 3 2" xfId="3944" xr:uid="{CDB38231-AFAC-4521-A223-19524C1813E0}"/>
    <cellStyle name="20% - Dekorfärg1 5 3 2 2" xfId="3945" xr:uid="{FECA54E4-3E40-4CE3-8C13-172A99122F7B}"/>
    <cellStyle name="20% - Dekorfärg1 5 3 2_AFAB Per day" xfId="3946" xr:uid="{2F1806B9-A8CA-45CF-97F2-E573D9760F85}"/>
    <cellStyle name="20% - Dekorfärg1 5 3 3" xfId="3947" xr:uid="{FFCEDAA4-5760-4C19-AC0F-90A51E6D8225}"/>
    <cellStyle name="20% - Dekorfärg1 5 3 4" xfId="31583" xr:uid="{9DCE8289-B723-4688-BF43-05A6797CA11E}"/>
    <cellStyle name="20% - Dekorfärg1 5 3_AFAB Per day" xfId="3948" xr:uid="{3EFAADA4-6F90-43F1-9E73-F8AB2661DFD0}"/>
    <cellStyle name="20% - Dekorfärg1 5 4" xfId="3949" xr:uid="{12499BAD-BEB6-4B6B-9851-747117161340}"/>
    <cellStyle name="20% - Dekorfärg1 5 4 2" xfId="3950" xr:uid="{46BB1189-50A8-44BC-879F-2CA91FBEFF7E}"/>
    <cellStyle name="20% - Dekorfärg1 5 4 3" xfId="3951" xr:uid="{FB1D4305-7D52-4667-888E-0CDBAE272A90}"/>
    <cellStyle name="20% - Dekorfärg1 5 4_AFAB Per day" xfId="3952" xr:uid="{BDDF1DD8-56D1-4F61-830B-5B42B96DD7C5}"/>
    <cellStyle name="20% - Dekorfärg1 5 5" xfId="3953" xr:uid="{CDA6D066-22B1-411E-9926-C63C593FD448}"/>
    <cellStyle name="20% - Dekorfärg1 5 5 2" xfId="3954" xr:uid="{C6096694-4716-4DDE-9039-A4CA76DFC95F}"/>
    <cellStyle name="20% - Dekorfärg1 5 5 3" xfId="3955" xr:uid="{0F0B2961-8F7A-498E-A182-1AFC763CC9BA}"/>
    <cellStyle name="20% - Dekorfärg1 5 5_AFAB Per day" xfId="3956" xr:uid="{C07482DE-AAF4-45F4-BB43-F728FC26FFA6}"/>
    <cellStyle name="20% - Dekorfärg1 5 6" xfId="3957" xr:uid="{3A4BABC9-3E86-4EC1-8BD7-D641167A5E32}"/>
    <cellStyle name="20% - Dekorfärg1 5 6 2" xfId="3958" xr:uid="{90A65297-8555-4FD9-B787-B057C5A2E359}"/>
    <cellStyle name="20% - Dekorfärg1 5 6 3" xfId="3959" xr:uid="{51914594-821C-45A8-AAED-FD886F4BA5E0}"/>
    <cellStyle name="20% - Dekorfärg1 5 6_AFAB Per day" xfId="3960" xr:uid="{BD7347D4-9782-4EFF-B176-700037F9FBCB}"/>
    <cellStyle name="20% - Dekorfärg1 5 7" xfId="3961" xr:uid="{00DDA06E-B0C7-4725-8CF6-69E67EF31858}"/>
    <cellStyle name="20% - Dekorfärg1 5 7 2" xfId="3962" xr:uid="{98602D36-ED37-4535-9B8A-B18DB4451FDE}"/>
    <cellStyle name="20% - Dekorfärg1 5 7 3" xfId="3963" xr:uid="{D7FFC595-F510-47F8-9F2D-4EB7574800BF}"/>
    <cellStyle name="20% - Dekorfärg1 5 7_loan Q1 2013" xfId="3964" xr:uid="{DDD720BC-B9CD-4AF0-935D-563CF47E36A2}"/>
    <cellStyle name="20% - Dekorfärg1 5 8" xfId="3965" xr:uid="{A50F05B4-510A-4AA7-8B16-EDDC4F4C7D39}"/>
    <cellStyle name="20% - Dekorfärg1 5 9" xfId="3966" xr:uid="{760F216C-A48C-414F-B927-012079F2D5A7}"/>
    <cellStyle name="20% - Dekorfärg1 5_3. Loans" xfId="3967" xr:uid="{48414D1B-DBDB-4926-92DF-45ABAF9B5B94}"/>
    <cellStyle name="20% - Dekorfärg1 50" xfId="3968" xr:uid="{512AE0AA-8D46-450A-8829-1654FFE266C3}"/>
    <cellStyle name="20% - Dekorfärg1 50 2" xfId="3969" xr:uid="{D0D137C9-5803-40DE-A7F5-0210FF78FD72}"/>
    <cellStyle name="20% - Dekorfärg1 50 3" xfId="3970" xr:uid="{F61F1824-B8D7-4C40-A6EE-F02F2350D3D2}"/>
    <cellStyle name="20% - Dekorfärg1 50_loan Q1 2013" xfId="3971" xr:uid="{024DE563-4EDD-455C-92E1-8B513561E733}"/>
    <cellStyle name="20% - Dekorfärg1 51" xfId="3972" xr:uid="{F5EB550C-3714-4C30-AB50-F33E32D7DBC3}"/>
    <cellStyle name="20% - Dekorfärg1 51 2" xfId="3973" xr:uid="{2C266D95-58BC-4B41-BDEB-3260198E2774}"/>
    <cellStyle name="20% - Dekorfärg1 51 3" xfId="3974" xr:uid="{A56C1F5E-AE79-4E57-97C9-02D65D960B81}"/>
    <cellStyle name="20% - Dekorfärg1 51_loan Q1 2013" xfId="3975" xr:uid="{880F18E4-5947-4BC7-A33C-8E8DE2280C2A}"/>
    <cellStyle name="20% - Dekorfärg1 52" xfId="3976" xr:uid="{5D03F56C-2BAE-456A-9F34-8A242C14CF10}"/>
    <cellStyle name="20% - Dekorfärg1 52 2" xfId="3977" xr:uid="{58F9D96F-B5C8-4F30-8B03-FF1B7D9588E1}"/>
    <cellStyle name="20% - Dekorfärg1 52 3" xfId="3978" xr:uid="{07B5BCCB-0E3D-44D1-8BF3-C0693B2456EA}"/>
    <cellStyle name="20% - Dekorfärg1 52_loan Q1 2013" xfId="3979" xr:uid="{BC0BCDBB-61C2-4DC0-AB72-2134E989F1A5}"/>
    <cellStyle name="20% - Dekorfärg1 53" xfId="3980" xr:uid="{D5590CF7-0D3E-4231-AC7A-EC785E641ACA}"/>
    <cellStyle name="20% - Dekorfärg1 53 2" xfId="3981" xr:uid="{D1315C09-BD6F-4E21-BF9B-B7239F783B99}"/>
    <cellStyle name="20% - Dekorfärg1 53 3" xfId="3982" xr:uid="{4B6E906D-3800-4409-8774-3E2AA09A0452}"/>
    <cellStyle name="20% - Dekorfärg1 53_loan Q1 2013" xfId="3983" xr:uid="{F1AF6906-05E8-4592-B730-6B1E5B42CB21}"/>
    <cellStyle name="20% - Dekorfärg1 54" xfId="3984" xr:uid="{C41546D6-EC26-4A0C-A8DF-E712B1290C44}"/>
    <cellStyle name="20% - Dekorfärg1 54 2" xfId="3985" xr:uid="{D9A0BF97-E955-4E9E-AA52-E1D5F125CB1D}"/>
    <cellStyle name="20% - Dekorfärg1 54 3" xfId="3986" xr:uid="{17FC78BB-45AD-42FB-9118-A0AE06462C3E}"/>
    <cellStyle name="20% - Dekorfärg1 54_loan Q1 2013" xfId="3987" xr:uid="{EED1A9E7-7DC2-4FDA-89A7-250AA9D9F12D}"/>
    <cellStyle name="20% - Dekorfärg1 55" xfId="3988" xr:uid="{0C5E66CE-9AAE-4C30-85A4-A841E6EA2BE6}"/>
    <cellStyle name="20% - Dekorfärg1 55 2" xfId="3989" xr:uid="{C25862C1-3890-4FCB-A09B-1D248A3338AC}"/>
    <cellStyle name="20% - Dekorfärg1 55 3" xfId="3990" xr:uid="{64F33CDA-9CF9-4BFF-AFAB-8FA723A7A93F}"/>
    <cellStyle name="20% - Dekorfärg1 55_loan Q1 2013" xfId="3991" xr:uid="{39217D71-B2B9-4018-A1DB-0A3DDA426BC4}"/>
    <cellStyle name="20% - Dekorfärg1 56" xfId="3992" xr:uid="{B2C2B44B-CEE2-4824-81ED-A245B14ED9DE}"/>
    <cellStyle name="20% - Dekorfärg1 56 2" xfId="3993" xr:uid="{DC46434D-7F3C-4D40-A843-C89EC68948C0}"/>
    <cellStyle name="20% - Dekorfärg1 56 3" xfId="3994" xr:uid="{A688DF07-1ECD-44D5-B596-15EA918A23A0}"/>
    <cellStyle name="20% - Dekorfärg1 56_loan Q1 2013" xfId="3995" xr:uid="{19F2F9BC-1094-420A-904C-31E692638C5B}"/>
    <cellStyle name="20% - Dekorfärg1 57" xfId="3996" xr:uid="{BBAD0986-BAE3-470A-B5F0-53BBB406A894}"/>
    <cellStyle name="20% - Dekorfärg1 57 2" xfId="3997" xr:uid="{A1BC3406-C91B-490B-96B1-1E4F690E21B3}"/>
    <cellStyle name="20% - Dekorfärg1 57 3" xfId="3998" xr:uid="{D890F461-EE19-4FAD-BF8D-EC73B103B06B}"/>
    <cellStyle name="20% - Dekorfärg1 57_loan Q1 2013" xfId="3999" xr:uid="{50A37823-53DE-4DDD-9AAF-8FBBCFE22944}"/>
    <cellStyle name="20% - Dekorfärg1 58" xfId="4000" xr:uid="{91CC8F06-1F03-409C-98F6-B8F7DADB71D7}"/>
    <cellStyle name="20% - Dekorfärg1 58 2" xfId="4001" xr:uid="{3171E8A2-794B-44BC-8594-FB6818DCCE83}"/>
    <cellStyle name="20% - Dekorfärg1 58 3" xfId="4002" xr:uid="{DD4DE30A-F418-46E5-A7EF-61072A9C5992}"/>
    <cellStyle name="20% - Dekorfärg1 58_loan Q1 2013" xfId="4003" xr:uid="{8C64EB37-9A8B-45AE-81BC-F833E9865DCF}"/>
    <cellStyle name="20% - Dekorfärg1 59" xfId="4004" xr:uid="{CDFABCEA-8E1D-45DD-A863-73B32CD4D681}"/>
    <cellStyle name="20% - Dekorfärg1 59 2" xfId="4005" xr:uid="{53714FC2-0654-466C-8006-BAF8C5FD6094}"/>
    <cellStyle name="20% - Dekorfärg1 59 3" xfId="4006" xr:uid="{8FE4249F-00EE-4B01-84E1-92F94B0B5703}"/>
    <cellStyle name="20% - Dekorfärg1 59_loan Q1 2013" xfId="4007" xr:uid="{EFE154FF-07EF-4D60-A57A-70084FE433EA}"/>
    <cellStyle name="20% - Dekorfärg1 6" xfId="4008" xr:uid="{D683D775-D311-4BD3-B969-8DE58670CEE5}"/>
    <cellStyle name="20% - Dekorfärg1 6 10" xfId="34872" xr:uid="{CB7E8D68-F080-499B-81F6-90976E78D912}"/>
    <cellStyle name="20% - Dekorfärg1 6 2" xfId="4009" xr:uid="{B446EEBF-6734-455C-9883-F3BBA127C7BB}"/>
    <cellStyle name="20% - Dekorfärg1 6 2 2" xfId="4010" xr:uid="{4F522C32-BFE1-4C28-9F9C-95A4DAA2DE1B}"/>
    <cellStyle name="20% - Dekorfärg1 6 2 2 2" xfId="4011" xr:uid="{98512CFB-7B47-48C3-866B-D57B11087113}"/>
    <cellStyle name="20% - Dekorfärg1 6 2 2 3" xfId="31584" xr:uid="{FADFA95C-CFD4-4270-9F9F-595B66BEFAAA}"/>
    <cellStyle name="20% - Dekorfärg1 6 2 2_AFAB Per day" xfId="4012" xr:uid="{000FD7D0-9803-463C-9EB1-DF35FBF95F1D}"/>
    <cellStyle name="20% - Dekorfärg1 6 2 3" xfId="4013" xr:uid="{90871FD8-7C8D-46CF-9B45-3DB26F6DD56A}"/>
    <cellStyle name="20% - Dekorfärg1 6 2 3 2" xfId="4014" xr:uid="{B8544292-F9F6-464B-B6BA-A4491918865E}"/>
    <cellStyle name="20% - Dekorfärg1 6 2 3_AFAB Per day" xfId="4015" xr:uid="{A2E336FB-AEC0-4C0C-AB5A-54246EE86673}"/>
    <cellStyle name="20% - Dekorfärg1 6 2 4" xfId="4016" xr:uid="{58D57D99-57D7-4BEC-9F24-59CE97F0963C}"/>
    <cellStyle name="20% - Dekorfärg1 6 2 5" xfId="4017" xr:uid="{9F1195E3-DA32-49BD-B797-CA0968BD87D8}"/>
    <cellStyle name="20% - Dekorfärg1 6 2 6" xfId="31585" xr:uid="{94F39A0D-1BD4-49E3-B56F-9A4060932825}"/>
    <cellStyle name="20% - Dekorfärg1 6 2 7" xfId="34873" xr:uid="{07889322-26D1-4A75-96AB-6619D177EDAE}"/>
    <cellStyle name="20% - Dekorfärg1 6 2 8" xfId="39526" xr:uid="{EAEDB502-B517-47C1-B763-765C994FECD0}"/>
    <cellStyle name="20% - Dekorfärg1 6 2_3. Loans" xfId="4018" xr:uid="{54645481-2ADD-4DDF-A2BA-AA11FA50FB58}"/>
    <cellStyle name="20% - Dekorfärg1 6 3" xfId="4019" xr:uid="{F03A5408-63E3-44BF-A6F6-CD0FA14C0EA9}"/>
    <cellStyle name="20% - Dekorfärg1 6 3 2" xfId="4020" xr:uid="{413A4B7B-AF47-4721-9A72-DA9D087F0C1C}"/>
    <cellStyle name="20% - Dekorfärg1 6 3 2 2" xfId="4021" xr:uid="{D7609D5D-8792-40E2-8C6B-6A67F7E9EB1F}"/>
    <cellStyle name="20% - Dekorfärg1 6 3 2_AFAB Per day" xfId="4022" xr:uid="{DC4F0A06-3757-40C4-BCB0-9113A484EE9E}"/>
    <cellStyle name="20% - Dekorfärg1 6 3 3" xfId="4023" xr:uid="{4D87AA64-8602-47F0-BCFB-6705EFB5FF89}"/>
    <cellStyle name="20% - Dekorfärg1 6 3 4" xfId="31586" xr:uid="{1B6EFADC-F453-43BC-9ECA-2587B174849A}"/>
    <cellStyle name="20% - Dekorfärg1 6 3_AFAB Per day" xfId="4024" xr:uid="{2016F45E-E7B3-434A-9221-C0251420F3DF}"/>
    <cellStyle name="20% - Dekorfärg1 6 4" xfId="4025" xr:uid="{16CAB326-1983-415A-8A10-D67C267A92B9}"/>
    <cellStyle name="20% - Dekorfärg1 6 4 2" xfId="4026" xr:uid="{B8765ABC-93C9-4441-9213-0840B57A7D8B}"/>
    <cellStyle name="20% - Dekorfärg1 6 4 3" xfId="4027" xr:uid="{0AAB2E2D-D251-43C0-B6D9-FCE42ED3808E}"/>
    <cellStyle name="20% - Dekorfärg1 6 4_AFAB Per day" xfId="4028" xr:uid="{CCD6F545-3E04-4C41-B7F0-E6AA014E73C8}"/>
    <cellStyle name="20% - Dekorfärg1 6 5" xfId="4029" xr:uid="{2407798E-8AED-4D9E-B4D7-5CD96F0A4E1B}"/>
    <cellStyle name="20% - Dekorfärg1 6 5 2" xfId="4030" xr:uid="{A127B82C-9F3C-4984-8384-BED1ECBDA231}"/>
    <cellStyle name="20% - Dekorfärg1 6 5 3" xfId="4031" xr:uid="{5F1C7535-3E59-47FE-8B07-A472131FEE13}"/>
    <cellStyle name="20% - Dekorfärg1 6 5_AFAB Per day" xfId="4032" xr:uid="{B36C594C-6856-4CC2-81D0-8F2A2DB92BB8}"/>
    <cellStyle name="20% - Dekorfärg1 6 6" xfId="4033" xr:uid="{89CBE015-3207-43C9-8CA4-C11286278D01}"/>
    <cellStyle name="20% - Dekorfärg1 6 6 2" xfId="4034" xr:uid="{533CF193-0615-4C86-ACDD-5AD510CBA315}"/>
    <cellStyle name="20% - Dekorfärg1 6 6 3" xfId="4035" xr:uid="{F3A7F882-C163-4C2A-94E2-0258237CD0DE}"/>
    <cellStyle name="20% - Dekorfärg1 6 6_AFAB Per day" xfId="4036" xr:uid="{C3699288-AB69-433D-B4F8-497FE880237D}"/>
    <cellStyle name="20% - Dekorfärg1 6 7" xfId="4037" xr:uid="{EF60F694-8BC4-4FD0-823B-942EF2B086CA}"/>
    <cellStyle name="20% - Dekorfärg1 6 7 2" xfId="4038" xr:uid="{F15A1167-793B-4232-982B-AA4F7F8BC485}"/>
    <cellStyle name="20% - Dekorfärg1 6 7 3" xfId="4039" xr:uid="{7A31E206-EBD1-49CE-AE3D-64C16233A240}"/>
    <cellStyle name="20% - Dekorfärg1 6 7_loan Q1 2013" xfId="4040" xr:uid="{0D608081-9A49-42E8-A72D-F79CCAA843FA}"/>
    <cellStyle name="20% - Dekorfärg1 6 8" xfId="4041" xr:uid="{F6EE9FB7-82E3-4E8F-A2A9-2A68AE6E21C0}"/>
    <cellStyle name="20% - Dekorfärg1 6 9" xfId="4042" xr:uid="{43F00530-77CB-4259-8995-AFA3974F443F}"/>
    <cellStyle name="20% - Dekorfärg1 6_3. Loans" xfId="4043" xr:uid="{D58BA15D-C1C9-4615-BE80-7AEB3BD44CE9}"/>
    <cellStyle name="20% - Dekorfärg1 60" xfId="4044" xr:uid="{49BABB70-6611-434C-A319-8C2FE77AD8BE}"/>
    <cellStyle name="20% - Dekorfärg1 60 2" xfId="4045" xr:uid="{0EAA7C6A-13B1-42DB-819C-14686777C476}"/>
    <cellStyle name="20% - Dekorfärg1 60 3" xfId="4046" xr:uid="{0EB0D393-BF27-41D2-BC02-8C0E08B90477}"/>
    <cellStyle name="20% - Dekorfärg1 60_loan Q1 2013" xfId="4047" xr:uid="{90019241-52B7-4887-B46C-F389ACD3D000}"/>
    <cellStyle name="20% - Dekorfärg1 61" xfId="4048" xr:uid="{CDA57EB7-90BD-4FFD-B04B-7A85F3A71871}"/>
    <cellStyle name="20% - Dekorfärg1 61 2" xfId="4049" xr:uid="{38C584B4-9718-4CD3-B4DE-97E02715D787}"/>
    <cellStyle name="20% - Dekorfärg1 61 3" xfId="4050" xr:uid="{B2660E22-76AB-4961-9353-B2524DB9FBE2}"/>
    <cellStyle name="20% - Dekorfärg1 61_loan Q1 2013" xfId="4051" xr:uid="{54C2647F-F8FF-4DBD-966E-8BEB11A3F56D}"/>
    <cellStyle name="20% - Dekorfärg1 62" xfId="4052" xr:uid="{81F7816A-950E-49CF-BF5C-78AEE793D851}"/>
    <cellStyle name="20% - Dekorfärg1 62 2" xfId="4053" xr:uid="{B49EFC54-2498-4143-A9C9-A2519B44130B}"/>
    <cellStyle name="20% - Dekorfärg1 62 3" xfId="4054" xr:uid="{D31EA5D1-A67F-4D00-99FB-A189B26834BA}"/>
    <cellStyle name="20% - Dekorfärg1 62_loan Q1 2013" xfId="4055" xr:uid="{CB9C1E85-4C7C-40A4-B22C-4FDEC169F2D7}"/>
    <cellStyle name="20% - Dekorfärg1 63" xfId="4056" xr:uid="{481B4EAE-1685-4DD5-80C8-8F7ECC88FE3C}"/>
    <cellStyle name="20% - Dekorfärg1 63 2" xfId="4057" xr:uid="{E3CEA2B4-ABCB-4E4E-B4C0-639EAE765061}"/>
    <cellStyle name="20% - Dekorfärg1 63 3" xfId="4058" xr:uid="{94369757-08DE-4238-9F08-7A2182F4E77D}"/>
    <cellStyle name="20% - Dekorfärg1 63_loan Q1 2013" xfId="4059" xr:uid="{04582C82-3752-4F74-904F-845B656B3B5B}"/>
    <cellStyle name="20% - Dekorfärg1 64" xfId="4060" xr:uid="{DD80997E-C8E2-43B3-A6CD-7B3894393271}"/>
    <cellStyle name="20% - Dekorfärg1 65" xfId="4061" xr:uid="{F56742B1-8D81-4A7F-912C-1EE741EF7157}"/>
    <cellStyle name="20% - Dekorfärg1 66" xfId="4062" xr:uid="{3EBD918E-06C0-4B6E-8D4A-49A642B84D26}"/>
    <cellStyle name="20% - Dekorfärg1 67" xfId="4063" xr:uid="{C4DAC35B-ADB8-46CF-964A-5195B8C14E1C}"/>
    <cellStyle name="20% - Dekorfärg1 68" xfId="4064" xr:uid="{5C6E3885-98A2-4D3C-BF1D-F4991EC60B7E}"/>
    <cellStyle name="20% - Dekorfärg1 69" xfId="4065" xr:uid="{0352F554-71BD-4ACE-8F10-A083E45C071D}"/>
    <cellStyle name="20% - Dekorfärg1 7" xfId="4066" xr:uid="{D25084C0-29B0-44F4-94AC-3BBB782ED90F}"/>
    <cellStyle name="20% - Dekorfärg1 7 10" xfId="34874" xr:uid="{F3D977A0-0683-4D93-A567-5D7E13E97FD5}"/>
    <cellStyle name="20% - Dekorfärg1 7 2" xfId="4067" xr:uid="{247111A2-AE6A-4CAD-B248-6E311F459683}"/>
    <cellStyle name="20% - Dekorfärg1 7 2 2" xfId="4068" xr:uid="{664227F3-0921-4BCA-94A1-3F667BB64E61}"/>
    <cellStyle name="20% - Dekorfärg1 7 2 2 2" xfId="4069" xr:uid="{FB3346DE-3070-4767-8BB8-4D6E4BE0C5AC}"/>
    <cellStyle name="20% - Dekorfärg1 7 2 2 3" xfId="31587" xr:uid="{D99E2375-1C84-42CF-81DB-2D8CB0557B7A}"/>
    <cellStyle name="20% - Dekorfärg1 7 2 2_AFAB Per day" xfId="4070" xr:uid="{C91CCCB8-17D7-4EB5-BFFC-B9059A98C1B4}"/>
    <cellStyle name="20% - Dekorfärg1 7 2 3" xfId="4071" xr:uid="{99F4868B-5526-45EA-B166-BF9070F07224}"/>
    <cellStyle name="20% - Dekorfärg1 7 2 3 2" xfId="4072" xr:uid="{2323535F-1997-4E64-875F-EA90DFEBE919}"/>
    <cellStyle name="20% - Dekorfärg1 7 2 3_AFAB Per day" xfId="4073" xr:uid="{826B29CD-D859-41C9-B889-D423DB69E840}"/>
    <cellStyle name="20% - Dekorfärg1 7 2 4" xfId="4074" xr:uid="{ECB42827-5ED5-484B-8562-80912F442805}"/>
    <cellStyle name="20% - Dekorfärg1 7 2 5" xfId="4075" xr:uid="{583660F6-B39A-42DA-BACD-E0FEDE724AFB}"/>
    <cellStyle name="20% - Dekorfärg1 7 2 6" xfId="31588" xr:uid="{29E0DDB4-BCBF-427E-B9C0-B624163C22FF}"/>
    <cellStyle name="20% - Dekorfärg1 7 2 7" xfId="34875" xr:uid="{C97A3255-5C76-4A5F-A761-004DE8D20016}"/>
    <cellStyle name="20% - Dekorfärg1 7 2 8" xfId="39525" xr:uid="{6378862C-E782-43AB-BA61-E736BFC015B3}"/>
    <cellStyle name="20% - Dekorfärg1 7 2_3. Loans" xfId="4076" xr:uid="{5DE9414E-27CB-437A-BCEF-C204AD6B4D7F}"/>
    <cellStyle name="20% - Dekorfärg1 7 3" xfId="4077" xr:uid="{DD8E1C6A-9ACB-4814-AE5F-554047BAE0B7}"/>
    <cellStyle name="20% - Dekorfärg1 7 3 2" xfId="4078" xr:uid="{54189F5C-2045-4BB3-A716-EC6C51A6FD7C}"/>
    <cellStyle name="20% - Dekorfärg1 7 3 2 2" xfId="4079" xr:uid="{1A1B92EE-0590-4202-B780-0FCB34D5145A}"/>
    <cellStyle name="20% - Dekorfärg1 7 3 2_AFAB Per day" xfId="4080" xr:uid="{B77D297F-2CCF-49C4-AC65-FA24CD336EAC}"/>
    <cellStyle name="20% - Dekorfärg1 7 3 3" xfId="4081" xr:uid="{BC18D7F7-417E-4107-AE8C-60BA17354A99}"/>
    <cellStyle name="20% - Dekorfärg1 7 3 4" xfId="31589" xr:uid="{2587B1FE-CD25-4995-996C-5381B3A8CE5C}"/>
    <cellStyle name="20% - Dekorfärg1 7 3_AFAB Per day" xfId="4082" xr:uid="{4669C021-139D-4FA8-9358-B9FB41330BDF}"/>
    <cellStyle name="20% - Dekorfärg1 7 4" xfId="4083" xr:uid="{AF9AC1CE-45A3-4CC3-8A45-4106C544152B}"/>
    <cellStyle name="20% - Dekorfärg1 7 4 2" xfId="4084" xr:uid="{BC77D6A8-DD9D-44BD-8342-FEF3C4925F07}"/>
    <cellStyle name="20% - Dekorfärg1 7 4 3" xfId="4085" xr:uid="{A04354EE-086E-440C-A81C-E961E477D920}"/>
    <cellStyle name="20% - Dekorfärg1 7 4_AFAB Per day" xfId="4086" xr:uid="{4F7C4EB8-78A1-43E4-9D37-67F4BE8CE32F}"/>
    <cellStyle name="20% - Dekorfärg1 7 5" xfId="4087" xr:uid="{16D4EA63-59B6-46C7-8A33-A9A0F90DCF4E}"/>
    <cellStyle name="20% - Dekorfärg1 7 5 2" xfId="4088" xr:uid="{8DA380EC-3A99-433B-ABB5-173395B62E57}"/>
    <cellStyle name="20% - Dekorfärg1 7 5 3" xfId="4089" xr:uid="{DDF9DDBC-32E9-4612-AC31-59D4FB521B57}"/>
    <cellStyle name="20% - Dekorfärg1 7 5_AFAB Per day" xfId="4090" xr:uid="{35D8678E-A288-4EDA-B1A2-5826A10AC5D6}"/>
    <cellStyle name="20% - Dekorfärg1 7 6" xfId="4091" xr:uid="{316D5832-01F1-4316-8C18-64F5BB1EF730}"/>
    <cellStyle name="20% - Dekorfärg1 7 6 2" xfId="4092" xr:uid="{5EFA644D-5A05-4932-B71F-ADFB589E716E}"/>
    <cellStyle name="20% - Dekorfärg1 7 6 3" xfId="4093" xr:uid="{7E91D968-F9C8-4BC3-8834-DB52C33F26B5}"/>
    <cellStyle name="20% - Dekorfärg1 7 6_AFAB Per day" xfId="4094" xr:uid="{66E0CED8-D481-4034-98D7-F89776A5EA93}"/>
    <cellStyle name="20% - Dekorfärg1 7 7" xfId="4095" xr:uid="{27D7C98C-E0AD-40DB-B7BB-DFF507716346}"/>
    <cellStyle name="20% - Dekorfärg1 7 7 2" xfId="4096" xr:uid="{A7CBDC1A-65D5-4C2F-819A-5A9340FA1761}"/>
    <cellStyle name="20% - Dekorfärg1 7 7 3" xfId="4097" xr:uid="{C0599420-EE5D-4975-B698-BBB976C33701}"/>
    <cellStyle name="20% - Dekorfärg1 7 7_loan Q1 2013" xfId="4098" xr:uid="{56FE63BB-8717-48A6-BAD5-64A75F83E4C8}"/>
    <cellStyle name="20% - Dekorfärg1 7 8" xfId="4099" xr:uid="{AE12549D-695A-4318-B31E-0E0D90FAEEA9}"/>
    <cellStyle name="20% - Dekorfärg1 7 9" xfId="4100" xr:uid="{C626DDC0-0062-4F37-85E8-8EC3BF229C6C}"/>
    <cellStyle name="20% - Dekorfärg1 7_3. Loans" xfId="4101" xr:uid="{FB1F9C71-9F1D-4D6F-90F3-A7BAF04A5C17}"/>
    <cellStyle name="20% - Dekorfärg1 70" xfId="4102" xr:uid="{358C9B6F-5B92-409D-9249-D9EFE1D63472}"/>
    <cellStyle name="20% - Dekorfärg1 71" xfId="4103" xr:uid="{108835A5-0E58-42CA-B6A2-996C1C4606B3}"/>
    <cellStyle name="20% - Dekorfärg1 72" xfId="4104" xr:uid="{3E076293-88AE-4568-8FCD-7A017466F960}"/>
    <cellStyle name="20% - Dekorfärg1 73" xfId="4105" xr:uid="{603B0D67-7B4C-4301-9497-E061824AF644}"/>
    <cellStyle name="20% - Dekorfärg1 74" xfId="4106" xr:uid="{B702D2B2-EA17-44C3-9AE1-98EEAEF7CDF6}"/>
    <cellStyle name="20% - Dekorfärg1 75" xfId="4107" xr:uid="{A7F73106-8A6B-471E-983B-0D73D91352D7}"/>
    <cellStyle name="20% - Dekorfärg1 75 2" xfId="4108" xr:uid="{BD0F3336-D5D1-4709-A334-C24FEA3EB3BE}"/>
    <cellStyle name="20% - Dekorfärg1 75_loan Q1 2013" xfId="4109" xr:uid="{32807702-ECE8-4A95-94BF-8AEAEB769152}"/>
    <cellStyle name="20% - Dekorfärg1 76" xfId="4110" xr:uid="{3E1AE23D-BA2B-47F3-9C66-E11BF3B98B12}"/>
    <cellStyle name="20% - Dekorfärg1 76 2" xfId="4111" xr:uid="{53F7FFFC-723C-4DA6-916A-2D271F6345B8}"/>
    <cellStyle name="20% - Dekorfärg1 76_loan Q1 2013" xfId="4112" xr:uid="{CE35848B-0113-428B-8A1F-7EFC69E0C831}"/>
    <cellStyle name="20% - Dekorfärg1 77" xfId="4113" xr:uid="{DAA41113-CFB7-4C4D-9D39-32F3836D6030}"/>
    <cellStyle name="20% - Dekorfärg1 78" xfId="4114" xr:uid="{2DA11202-5097-47AF-962B-49B8381342A7}"/>
    <cellStyle name="20% - Dekorfärg1 79" xfId="44647" xr:uid="{D0532A87-9746-4DB2-8BDA-66083F3C3778}"/>
    <cellStyle name="20% - Dekorfärg1 8" xfId="4115" xr:uid="{29682F4F-FDA2-4CFE-B8D3-6127C1816CE5}"/>
    <cellStyle name="20% - Dekorfärg1 8 10" xfId="34876" xr:uid="{9E955E3A-D2AC-4706-8763-7C49E4486A97}"/>
    <cellStyle name="20% - Dekorfärg1 8 2" xfId="4116" xr:uid="{F34E58C4-98D0-4593-B55F-959C52554F87}"/>
    <cellStyle name="20% - Dekorfärg1 8 2 2" xfId="4117" xr:uid="{45962AC8-379C-43B6-B91B-8B60DD19D82D}"/>
    <cellStyle name="20% - Dekorfärg1 8 2 2 2" xfId="4118" xr:uid="{5B03912F-729F-4845-8142-BDF2687D0B9A}"/>
    <cellStyle name="20% - Dekorfärg1 8 2 2 3" xfId="31590" xr:uid="{C5CEE3EB-B057-4A13-9CDD-0BD94CC449B8}"/>
    <cellStyle name="20% - Dekorfärg1 8 2 2_AFAB Per day" xfId="4119" xr:uid="{59A026CD-03EB-4953-9612-3932DD27250F}"/>
    <cellStyle name="20% - Dekorfärg1 8 2 3" xfId="4120" xr:uid="{17EAE80B-1EEC-40A2-82E2-096FBED610B1}"/>
    <cellStyle name="20% - Dekorfärg1 8 2 3 2" xfId="4121" xr:uid="{F60E1122-F8C3-4BBF-B34B-00744BC6D2BA}"/>
    <cellStyle name="20% - Dekorfärg1 8 2 3_AFAB Per day" xfId="4122" xr:uid="{E714F3C1-3DE4-4D86-BDAF-E185E12B5596}"/>
    <cellStyle name="20% - Dekorfärg1 8 2 4" xfId="4123" xr:uid="{512CAF81-B074-4201-B5B3-96FAAFCB2128}"/>
    <cellStyle name="20% - Dekorfärg1 8 2 5" xfId="4124" xr:uid="{F728AE64-6992-4B20-8548-A85D4D2277AF}"/>
    <cellStyle name="20% - Dekorfärg1 8 2 6" xfId="31591" xr:uid="{1BA2FD55-2B55-417E-8CD3-96BBA8DC0AD7}"/>
    <cellStyle name="20% - Dekorfärg1 8 2 7" xfId="34877" xr:uid="{FDFC63C5-6D4F-45DE-AA29-D0D89265DA8F}"/>
    <cellStyle name="20% - Dekorfärg1 8 2 8" xfId="39524" xr:uid="{020D590D-DED5-4F2E-988A-33C5AED6E23B}"/>
    <cellStyle name="20% - Dekorfärg1 8 2_3. Loans" xfId="4125" xr:uid="{8B0EA5DD-7E4F-4168-995B-33322606DBA0}"/>
    <cellStyle name="20% - Dekorfärg1 8 3" xfId="4126" xr:uid="{409E5D6E-205B-4B74-BD74-256C30EED2A2}"/>
    <cellStyle name="20% - Dekorfärg1 8 3 2" xfId="4127" xr:uid="{9F51107A-4920-4EA4-AB71-08E4908447FE}"/>
    <cellStyle name="20% - Dekorfärg1 8 3 2 2" xfId="4128" xr:uid="{83A29B86-7BCC-45F4-BE1A-018C32F556BB}"/>
    <cellStyle name="20% - Dekorfärg1 8 3 2_AFAB Per day" xfId="4129" xr:uid="{64126A8A-2923-4FA7-BC32-C6E11177BBCC}"/>
    <cellStyle name="20% - Dekorfärg1 8 3 3" xfId="4130" xr:uid="{9CD87270-3E87-4C66-914D-6A5032085AF7}"/>
    <cellStyle name="20% - Dekorfärg1 8 3 4" xfId="31592" xr:uid="{58C2F5F5-4DF2-42F3-B1BB-4BF59DD35EFA}"/>
    <cellStyle name="20% - Dekorfärg1 8 3_AFAB Per day" xfId="4131" xr:uid="{81A19753-83B7-4787-B584-B5E03BF6C9AD}"/>
    <cellStyle name="20% - Dekorfärg1 8 4" xfId="4132" xr:uid="{082A161D-E1EB-4509-8076-607BB3A8BD41}"/>
    <cellStyle name="20% - Dekorfärg1 8 4 2" xfId="4133" xr:uid="{6AF8B450-AE48-45F1-886B-F1108C855EAE}"/>
    <cellStyle name="20% - Dekorfärg1 8 4 3" xfId="4134" xr:uid="{F7349916-B7AA-4960-A23B-68DEE4430C7F}"/>
    <cellStyle name="20% - Dekorfärg1 8 4_AFAB Per day" xfId="4135" xr:uid="{5A6D38A5-708B-4E6D-A07C-DC73864C2ED6}"/>
    <cellStyle name="20% - Dekorfärg1 8 5" xfId="4136" xr:uid="{D91FB3FD-0306-43D7-BFEA-21AEC901C44C}"/>
    <cellStyle name="20% - Dekorfärg1 8 5 2" xfId="4137" xr:uid="{FF9E54CF-F918-4EBE-A2B8-23FC677A8DE3}"/>
    <cellStyle name="20% - Dekorfärg1 8 5 3" xfId="4138" xr:uid="{1BFA2DD0-F5EE-4513-AE4B-3150C4DFD1D2}"/>
    <cellStyle name="20% - Dekorfärg1 8 5_AFAB Per day" xfId="4139" xr:uid="{68F08721-E851-4379-8731-0CD6130B29C8}"/>
    <cellStyle name="20% - Dekorfärg1 8 6" xfId="4140" xr:uid="{27ADD697-3A5F-426F-B43A-FB6A4EAFF1D9}"/>
    <cellStyle name="20% - Dekorfärg1 8 6 2" xfId="4141" xr:uid="{33E87B85-90E5-4B8C-BA92-FC115A6B8BDE}"/>
    <cellStyle name="20% - Dekorfärg1 8 6 3" xfId="4142" xr:uid="{11C26641-9B6C-4516-902E-B815398F759B}"/>
    <cellStyle name="20% - Dekorfärg1 8 6_AFAB Per day" xfId="4143" xr:uid="{FFFCB5DC-A568-4DEF-B14B-802F456032BD}"/>
    <cellStyle name="20% - Dekorfärg1 8 7" xfId="4144" xr:uid="{B4CBF6CB-DB3A-406C-B995-105BC23DD285}"/>
    <cellStyle name="20% - Dekorfärg1 8 7 2" xfId="4145" xr:uid="{E9E12D73-0C10-4A20-9828-8B8A6BA7A7C4}"/>
    <cellStyle name="20% - Dekorfärg1 8 7 3" xfId="4146" xr:uid="{82797D72-57E7-4FB0-9FF3-C75E7438DCD0}"/>
    <cellStyle name="20% - Dekorfärg1 8 7_loan Q1 2013" xfId="4147" xr:uid="{8FF52488-BA2E-4856-93EF-0234AD36FC06}"/>
    <cellStyle name="20% - Dekorfärg1 8 8" xfId="4148" xr:uid="{2BB2307F-A51C-4CF4-B7A4-FDB066CBE31E}"/>
    <cellStyle name="20% - Dekorfärg1 8 9" xfId="4149" xr:uid="{FE61DC47-86C6-408B-8D9E-F644165362CD}"/>
    <cellStyle name="20% - Dekorfärg1 8_3. Loans" xfId="4150" xr:uid="{8BDD32CA-A55E-49C3-8E7B-33516F9C5541}"/>
    <cellStyle name="20% - Dekorfärg1 80" xfId="44804" xr:uid="{386371A5-57AC-4648-BEC7-355E67795510}"/>
    <cellStyle name="20% - Dekorfärg1 81" xfId="44858" xr:uid="{888E3229-DBFC-486E-B559-366DE428374E}"/>
    <cellStyle name="20% - Dekorfärg1 9" xfId="4151" xr:uid="{25DB32D5-4CD6-4F28-B128-908D2E790F42}"/>
    <cellStyle name="20% - Dekorfärg1 9 10" xfId="34878" xr:uid="{CF731E4A-0DAC-411A-80CC-10CDBD0C8813}"/>
    <cellStyle name="20% - Dekorfärg1 9 2" xfId="4152" xr:uid="{3A5A3105-F6A0-4E75-B429-5FF7B2B2389C}"/>
    <cellStyle name="20% - Dekorfärg1 9 2 2" xfId="4153" xr:uid="{35206422-8C6F-486E-B8CC-7009008A9BD6}"/>
    <cellStyle name="20% - Dekorfärg1 9 2 2 2" xfId="4154" xr:uid="{96A38E7A-BD21-4571-B0CC-201CABB9E640}"/>
    <cellStyle name="20% - Dekorfärg1 9 2 2 3" xfId="31593" xr:uid="{BA5C9574-5FBE-49FA-B2C5-786059B7F90A}"/>
    <cellStyle name="20% - Dekorfärg1 9 2 2_AFAB Per day" xfId="4155" xr:uid="{C545E67C-8EB4-45ED-AAFD-D88484161D4D}"/>
    <cellStyle name="20% - Dekorfärg1 9 2 3" xfId="4156" xr:uid="{2F75A2A7-F5B1-4469-AD87-DFB25944DD26}"/>
    <cellStyle name="20% - Dekorfärg1 9 2 3 2" xfId="4157" xr:uid="{EBFB6797-2C1A-4DC8-AABB-1ADE9B6D592C}"/>
    <cellStyle name="20% - Dekorfärg1 9 2 3_AFAB Per day" xfId="4158" xr:uid="{B9A69214-6D12-4A4C-89E3-9076EA1B4B20}"/>
    <cellStyle name="20% - Dekorfärg1 9 2 4" xfId="4159" xr:uid="{E022225D-3533-48B6-BC65-F87B5BAB18C4}"/>
    <cellStyle name="20% - Dekorfärg1 9 2 5" xfId="4160" xr:uid="{239F94DF-BD51-4996-B7E9-EE23021EEA3E}"/>
    <cellStyle name="20% - Dekorfärg1 9 2 6" xfId="31594" xr:uid="{323F4301-94E6-4455-8E32-F856AAEF399A}"/>
    <cellStyle name="20% - Dekorfärg1 9 2 7" xfId="34879" xr:uid="{D8E2ADFF-4B14-4046-BA50-1357DB23D556}"/>
    <cellStyle name="20% - Dekorfärg1 9 2 8" xfId="39523" xr:uid="{1EF27A38-4D3D-4107-9660-38D6EE38B7CE}"/>
    <cellStyle name="20% - Dekorfärg1 9 2_3. Loans" xfId="4161" xr:uid="{020CCDF4-E571-407F-9936-159D001F3C61}"/>
    <cellStyle name="20% - Dekorfärg1 9 3" xfId="4162" xr:uid="{F128DC1C-342E-44D5-99CF-DA0A410AC56A}"/>
    <cellStyle name="20% - Dekorfärg1 9 3 2" xfId="4163" xr:uid="{F84B81C4-FE5E-41A6-B002-43BF81EBD005}"/>
    <cellStyle name="20% - Dekorfärg1 9 3 2 2" xfId="4164" xr:uid="{50BF07BF-FEBF-41B0-992C-E749AA4E2C0C}"/>
    <cellStyle name="20% - Dekorfärg1 9 3 2_AFAB Per day" xfId="4165" xr:uid="{21E84A1F-0D2F-4957-9DF9-222EEC21FC89}"/>
    <cellStyle name="20% - Dekorfärg1 9 3 3" xfId="4166" xr:uid="{DFD801CC-0A57-46FC-AFE6-2B048867E03E}"/>
    <cellStyle name="20% - Dekorfärg1 9 3 4" xfId="31595" xr:uid="{C5884DC6-9B2E-4609-956D-C3992AEE8B6F}"/>
    <cellStyle name="20% - Dekorfärg1 9 3_AFAB Per day" xfId="4167" xr:uid="{FF67E6FB-6D80-44E9-883D-0A47C0601D1C}"/>
    <cellStyle name="20% - Dekorfärg1 9 4" xfId="4168" xr:uid="{C1FBAA73-D015-4643-B2C5-18252AF66840}"/>
    <cellStyle name="20% - Dekorfärg1 9 4 2" xfId="4169" xr:uid="{1BB53CC9-89CD-44FC-BFCF-819DE9CD9B16}"/>
    <cellStyle name="20% - Dekorfärg1 9 4 3" xfId="4170" xr:uid="{4EC3146C-130F-487E-930F-322B8A83664B}"/>
    <cellStyle name="20% - Dekorfärg1 9 4_AFAB Per day" xfId="4171" xr:uid="{D9674AF1-FEC6-4512-83D5-4DD4004B7311}"/>
    <cellStyle name="20% - Dekorfärg1 9 5" xfId="4172" xr:uid="{C12F3BA2-7744-400F-AE7B-5A9A6F2D850D}"/>
    <cellStyle name="20% - Dekorfärg1 9 5 2" xfId="4173" xr:uid="{6C4654DF-84B3-446B-8C99-A54CA8BAE1F3}"/>
    <cellStyle name="20% - Dekorfärg1 9 5 3" xfId="4174" xr:uid="{23F5F2D9-0916-4551-9EDB-880EC6A2757B}"/>
    <cellStyle name="20% - Dekorfärg1 9 5_AFAB Per day" xfId="4175" xr:uid="{7D7F3C0E-6C9B-4C81-A03E-57B619BEDE54}"/>
    <cellStyle name="20% - Dekorfärg1 9 6" xfId="4176" xr:uid="{84D39B26-E22B-45B4-A3F0-471689C6B459}"/>
    <cellStyle name="20% - Dekorfärg1 9 6 2" xfId="4177" xr:uid="{AE8B1256-C470-4110-9D8E-BE44448C60F9}"/>
    <cellStyle name="20% - Dekorfärg1 9 6 3" xfId="4178" xr:uid="{0CD5A0BE-76E1-4A72-A5F8-EBAA52AEB68E}"/>
    <cellStyle name="20% - Dekorfärg1 9 6_AFAB Per day" xfId="4179" xr:uid="{81327C99-BCE3-4EA3-AE9A-BD675AB2139F}"/>
    <cellStyle name="20% - Dekorfärg1 9 7" xfId="4180" xr:uid="{06508682-2B91-4E8C-ABC5-A6B9FD127BE3}"/>
    <cellStyle name="20% - Dekorfärg1 9 7 2" xfId="4181" xr:uid="{AA5DAED4-1605-44E1-9C5B-C73D4C10668B}"/>
    <cellStyle name="20% - Dekorfärg1 9 7 3" xfId="4182" xr:uid="{6D952A7C-F719-400D-9C3D-5E1E671DA13D}"/>
    <cellStyle name="20% - Dekorfärg1 9 7_loan Q1 2013" xfId="4183" xr:uid="{45E7AD6D-EDD7-4268-ACF5-44FB3F8D0BDA}"/>
    <cellStyle name="20% - Dekorfärg1 9 8" xfId="4184" xr:uid="{14DCF46E-3149-45FB-9257-702E6D8DC5A3}"/>
    <cellStyle name="20% - Dekorfärg1 9 9" xfId="4185" xr:uid="{B1C42B3D-829B-45DC-909D-D62148C87D15}"/>
    <cellStyle name="20% - Dekorfärg1 9_3. Loans" xfId="4186" xr:uid="{46EC4E62-23E5-4596-BED6-9B00CF284D6D}"/>
    <cellStyle name="20% - Dekorfärg2" xfId="50817" xr:uid="{CD09B545-D395-41E5-9980-B35F50DB16F8}"/>
    <cellStyle name="20% - Dekorfärg2 10" xfId="4187" xr:uid="{D436D83D-910D-4E07-8B60-C3F2C0EFF758}"/>
    <cellStyle name="20% - Dekorfärg2 10 10" xfId="34880" xr:uid="{7C64C644-71C7-42E1-95FE-9547D2CA5E6D}"/>
    <cellStyle name="20% - Dekorfärg2 10 2" xfId="4188" xr:uid="{5E88073C-853E-4596-B217-ED49CA098A6A}"/>
    <cellStyle name="20% - Dekorfärg2 10 2 2" xfId="4189" xr:uid="{8FF8C504-CCC0-41D0-9F75-C12E09ECFFFB}"/>
    <cellStyle name="20% - Dekorfärg2 10 2 2 2" xfId="4190" xr:uid="{B4CAACAB-29A4-400A-96F5-68E5BEDD9561}"/>
    <cellStyle name="20% - Dekorfärg2 10 2 2 3" xfId="31596" xr:uid="{88872B85-17D2-4634-A5C4-A83BC43461A2}"/>
    <cellStyle name="20% - Dekorfärg2 10 2 2_AFAB Per day" xfId="4191" xr:uid="{0F8E1D3D-D730-4D5F-A0F1-763BB5F43D55}"/>
    <cellStyle name="20% - Dekorfärg2 10 2 3" xfId="4192" xr:uid="{BBC7E9BF-8DBD-4132-B3CA-D7570C02FA17}"/>
    <cellStyle name="20% - Dekorfärg2 10 2 3 2" xfId="4193" xr:uid="{DF1C1C5A-1041-4A7C-A951-3C1DCF6B2C0E}"/>
    <cellStyle name="20% - Dekorfärg2 10 2 3_AFAB Per day" xfId="4194" xr:uid="{6B42CBB5-7114-464E-8C53-AC14616F8E99}"/>
    <cellStyle name="20% - Dekorfärg2 10 2 4" xfId="4195" xr:uid="{990B2FBF-C345-4861-A37B-12DDDCE2AD94}"/>
    <cellStyle name="20% - Dekorfärg2 10 2 5" xfId="4196" xr:uid="{B16D57DF-3610-4452-97AB-AA552362B1BE}"/>
    <cellStyle name="20% - Dekorfärg2 10 2 6" xfId="31597" xr:uid="{06F4B326-0923-4AEE-A2DA-798D2B5B2127}"/>
    <cellStyle name="20% - Dekorfärg2 10 2 7" xfId="34881" xr:uid="{261AB6F7-DC8E-4939-8C86-F273CA4A9106}"/>
    <cellStyle name="20% - Dekorfärg2 10 2 8" xfId="39522" xr:uid="{976EF456-65D0-46BB-82F5-EC27F90C7E19}"/>
    <cellStyle name="20% - Dekorfärg2 10 2_3. Loans" xfId="4197" xr:uid="{AA4FAC63-ABDC-4449-9F63-4D5181B127BA}"/>
    <cellStyle name="20% - Dekorfärg2 10 3" xfId="4198" xr:uid="{DE3F8385-752E-40BF-AC54-CEDECB3B90A6}"/>
    <cellStyle name="20% - Dekorfärg2 10 3 2" xfId="4199" xr:uid="{D564E6C9-62BC-4A95-B64E-4E67CBD678FA}"/>
    <cellStyle name="20% - Dekorfärg2 10 3 2 2" xfId="4200" xr:uid="{CE23C4C5-62D8-4FE3-98F3-029135C391D9}"/>
    <cellStyle name="20% - Dekorfärg2 10 3 2_AFAB Per day" xfId="4201" xr:uid="{CFB03C23-FD53-4D6C-824B-B4D7F9874A84}"/>
    <cellStyle name="20% - Dekorfärg2 10 3 3" xfId="4202" xr:uid="{21A4E83B-03C2-4AF7-88D1-F279A3A6020B}"/>
    <cellStyle name="20% - Dekorfärg2 10 3 4" xfId="31598" xr:uid="{D62092A4-3BB7-4592-BBBB-F106AF849E32}"/>
    <cellStyle name="20% - Dekorfärg2 10 3_AFAB Per day" xfId="4203" xr:uid="{EF928CA0-9849-44E3-B8C7-BB763770D7EF}"/>
    <cellStyle name="20% - Dekorfärg2 10 4" xfId="4204" xr:uid="{C8C1DAB6-CFB7-4345-8C46-D73FA1D7E149}"/>
    <cellStyle name="20% - Dekorfärg2 10 4 2" xfId="4205" xr:uid="{F42CED61-9B52-4FD0-842E-D947A9A1F2DF}"/>
    <cellStyle name="20% - Dekorfärg2 10 4 3" xfId="4206" xr:uid="{DFA8CEB1-19AB-4AD1-B90D-0894D80F09CB}"/>
    <cellStyle name="20% - Dekorfärg2 10 4_AFAB Per day" xfId="4207" xr:uid="{4FAF50D8-6A46-475A-8403-4683C033205C}"/>
    <cellStyle name="20% - Dekorfärg2 10 5" xfId="4208" xr:uid="{CB1909A6-144E-4D45-8D96-7FACE76264A9}"/>
    <cellStyle name="20% - Dekorfärg2 10 5 2" xfId="4209" xr:uid="{A3289E1A-9C41-4D25-A5C3-B7B2768880E2}"/>
    <cellStyle name="20% - Dekorfärg2 10 5 3" xfId="4210" xr:uid="{1E86947B-E239-4721-8693-32898810D315}"/>
    <cellStyle name="20% - Dekorfärg2 10 5_AFAB Per day" xfId="4211" xr:uid="{E0208E5B-CEAE-4CAB-ADC1-85513FDC17A0}"/>
    <cellStyle name="20% - Dekorfärg2 10 6" xfId="4212" xr:uid="{113190EC-43E6-44FA-9025-09E6B4817C53}"/>
    <cellStyle name="20% - Dekorfärg2 10 6 2" xfId="4213" xr:uid="{C5D26F87-A05F-4EEB-B8BE-AD7AD3377A04}"/>
    <cellStyle name="20% - Dekorfärg2 10 6 3" xfId="4214" xr:uid="{596CEE46-462F-4C97-AC99-52B2307C16AB}"/>
    <cellStyle name="20% - Dekorfärg2 10 6_AFAB Per day" xfId="4215" xr:uid="{3E6AEB47-87FF-4AC8-BFCD-B5D56B84CD46}"/>
    <cellStyle name="20% - Dekorfärg2 10 7" xfId="4216" xr:uid="{F8727FEC-D4B1-4322-90CF-B0BF48E1852E}"/>
    <cellStyle name="20% - Dekorfärg2 10 7 2" xfId="4217" xr:uid="{7F4B2E5D-BC4F-4717-9807-38EC2B4E7440}"/>
    <cellStyle name="20% - Dekorfärg2 10 7 3" xfId="4218" xr:uid="{B2142876-2B8C-4311-8BD3-EBDD210259C7}"/>
    <cellStyle name="20% - Dekorfärg2 10 7_loan Q1 2013" xfId="4219" xr:uid="{FF1D7AE6-8337-4F35-97C7-5A892906F7C4}"/>
    <cellStyle name="20% - Dekorfärg2 10 8" xfId="4220" xr:uid="{FCF52398-5993-4BE4-9CE2-D62462626BE8}"/>
    <cellStyle name="20% - Dekorfärg2 10 9" xfId="4221" xr:uid="{2077C381-7126-4CE8-A4F8-E6D3FBD4241C}"/>
    <cellStyle name="20% - Dekorfärg2 10_3. Loans" xfId="4222" xr:uid="{A01965DE-64CA-4DAD-B210-6F916A6C1612}"/>
    <cellStyle name="20% - Dekorfärg2 11" xfId="4223" xr:uid="{E41210B5-969C-45B1-BA40-DDA43B9747ED}"/>
    <cellStyle name="20% - Dekorfärg2 11 10" xfId="34882" xr:uid="{3BD12F97-12AA-4A06-B42E-10FE11280A60}"/>
    <cellStyle name="20% - Dekorfärg2 11 2" xfId="4224" xr:uid="{84551AF4-5216-4ABB-964D-8496554F146C}"/>
    <cellStyle name="20% - Dekorfärg2 11 2 2" xfId="4225" xr:uid="{04DFB70A-BFF8-48D3-9F96-448CE454AF13}"/>
    <cellStyle name="20% - Dekorfärg2 11 2 2 2" xfId="4226" xr:uid="{BFF0A0A7-522B-4308-812F-898B68F30259}"/>
    <cellStyle name="20% - Dekorfärg2 11 2 2_AFAB Per day" xfId="4227" xr:uid="{D692D320-16EC-4CF7-8D70-20BDCB43AEC6}"/>
    <cellStyle name="20% - Dekorfärg2 11 2 3" xfId="4228" xr:uid="{A8488420-83FC-48FD-A75E-1E2399488C0F}"/>
    <cellStyle name="20% - Dekorfärg2 11 2 4" xfId="31599" xr:uid="{00118068-81B3-4A9D-BA59-7F3A939C0F30}"/>
    <cellStyle name="20% - Dekorfärg2 11 2_AFAB Per day" xfId="4229" xr:uid="{76E15735-2B51-44DA-A8BB-138A8ED917B0}"/>
    <cellStyle name="20% - Dekorfärg2 11 3" xfId="4230" xr:uid="{9D1887E4-C3B2-4175-BD55-BC0531709F03}"/>
    <cellStyle name="20% - Dekorfärg2 11 3 2" xfId="4231" xr:uid="{3155C9B4-D961-4887-A631-895B563288C0}"/>
    <cellStyle name="20% - Dekorfärg2 11 3 3" xfId="4232" xr:uid="{DC3D7CE8-5144-4635-83FE-E198567E5988}"/>
    <cellStyle name="20% - Dekorfärg2 11 3_AFAB Per day" xfId="4233" xr:uid="{8EFC99AB-BB41-45AF-BA8F-AF3A46E8D0B5}"/>
    <cellStyle name="20% - Dekorfärg2 11 4" xfId="4234" xr:uid="{04E70DF8-4601-4697-BA34-33DF5AD8AA9B}"/>
    <cellStyle name="20% - Dekorfärg2 11 4 2" xfId="4235" xr:uid="{3713040E-06F4-4A21-ACEA-E7EA111D87C4}"/>
    <cellStyle name="20% - Dekorfärg2 11 4 3" xfId="4236" xr:uid="{6061A615-B8A2-44B8-8B7E-3D4B1D98F7FE}"/>
    <cellStyle name="20% - Dekorfärg2 11 4_AFAB Per day" xfId="4237" xr:uid="{13529B18-8728-435E-9201-FD49231061B9}"/>
    <cellStyle name="20% - Dekorfärg2 11 5" xfId="4238" xr:uid="{6CDD8CB9-B81F-4671-BE92-2F38CD908E9D}"/>
    <cellStyle name="20% - Dekorfärg2 11 5 2" xfId="4239" xr:uid="{C14F28CE-8C25-40AD-AA90-828F7BA5D34C}"/>
    <cellStyle name="20% - Dekorfärg2 11 5 3" xfId="4240" xr:uid="{91647C26-80B6-427A-8188-23E9726656C9}"/>
    <cellStyle name="20% - Dekorfärg2 11 5_AFAB Per day" xfId="4241" xr:uid="{04BFF740-6409-4BA5-883F-C60AC2A022D8}"/>
    <cellStyle name="20% - Dekorfärg2 11 6" xfId="4242" xr:uid="{8F9967E8-D7A9-4B20-BC93-C9C5C7988A80}"/>
    <cellStyle name="20% - Dekorfärg2 11 6 2" xfId="4243" xr:uid="{26AC8075-E50E-4094-801C-38101F677C12}"/>
    <cellStyle name="20% - Dekorfärg2 11 6 3" xfId="4244" xr:uid="{3743A8C2-2C4D-4DDE-90EB-B2355A7E09BC}"/>
    <cellStyle name="20% - Dekorfärg2 11 6_loan Q1 2013" xfId="4245" xr:uid="{15E19A88-820A-4B4D-A72F-93F85F743BDA}"/>
    <cellStyle name="20% - Dekorfärg2 11 7" xfId="4246" xr:uid="{1F8CA6DE-502A-4E13-A813-FD255747DC38}"/>
    <cellStyle name="20% - Dekorfärg2 11 7 2" xfId="4247" xr:uid="{8F4D37CC-FDBA-46D0-B825-1211B4F4AE3B}"/>
    <cellStyle name="20% - Dekorfärg2 11 7 3" xfId="4248" xr:uid="{34E91342-2E81-47E3-AB98-030F0C5AEFFA}"/>
    <cellStyle name="20% - Dekorfärg2 11 7_loan Q1 2013" xfId="4249" xr:uid="{330D4C1D-A86E-4FBF-AD7E-5DC22D73D56B}"/>
    <cellStyle name="20% - Dekorfärg2 11 8" xfId="4250" xr:uid="{8EFE7419-2F85-42B2-8680-D9FED2AA8B94}"/>
    <cellStyle name="20% - Dekorfärg2 11 9" xfId="4251" xr:uid="{01636BD2-5172-4C2B-AA36-B016B248C3E6}"/>
    <cellStyle name="20% - Dekorfärg2 11_3. Loans" xfId="4252" xr:uid="{53BB8FF4-0292-4217-B5F1-76DF6A012DF9}"/>
    <cellStyle name="20% - Dekorfärg2 12" xfId="4253" xr:uid="{610F1162-8327-4579-B556-BF934CDFB464}"/>
    <cellStyle name="20% - Dekorfärg2 12 10" xfId="34883" xr:uid="{A2CAC2E2-BDE0-4084-9DEE-A7BA93BFEE8F}"/>
    <cellStyle name="20% - Dekorfärg2 12 2" xfId="4254" xr:uid="{12BAC5FD-428C-4C34-B274-50086FB85E8F}"/>
    <cellStyle name="20% - Dekorfärg2 12 2 2" xfId="4255" xr:uid="{C490ED6A-9CC0-4061-88E6-0C67C54A3362}"/>
    <cellStyle name="20% - Dekorfärg2 12 2 2 2" xfId="4256" xr:uid="{5AA4B1DF-E7BB-40B4-9A35-B13500850D87}"/>
    <cellStyle name="20% - Dekorfärg2 12 2 2_AFAB Per day" xfId="4257" xr:uid="{4B5E4D17-9A72-4164-81A9-1D725FD97C38}"/>
    <cellStyle name="20% - Dekorfärg2 12 2 3" xfId="4258" xr:uid="{B2BA7A38-96AA-4372-8FBE-2791F2EE218A}"/>
    <cellStyle name="20% - Dekorfärg2 12 2 4" xfId="31600" xr:uid="{367C906C-AF11-4D4C-B130-399F9A9449DA}"/>
    <cellStyle name="20% - Dekorfärg2 12 2_AFAB Per day" xfId="4259" xr:uid="{7A2A3A94-B723-4DA8-997C-40B3D074D3B6}"/>
    <cellStyle name="20% - Dekorfärg2 12 3" xfId="4260" xr:uid="{C37A850D-3C73-4A11-9219-970F5FC8C70B}"/>
    <cellStyle name="20% - Dekorfärg2 12 3 2" xfId="4261" xr:uid="{9CC842BB-0CB5-4454-AC95-6F3632B69B90}"/>
    <cellStyle name="20% - Dekorfärg2 12 3 3" xfId="4262" xr:uid="{6C8194C7-EEF3-4935-835A-6188F83B30B5}"/>
    <cellStyle name="20% - Dekorfärg2 12 3_AFAB Per day" xfId="4263" xr:uid="{12E6B3B2-3166-45DF-894B-33492DF3C0AA}"/>
    <cellStyle name="20% - Dekorfärg2 12 4" xfId="4264" xr:uid="{24BFC515-0809-4B98-9CF3-6027B3AF7EA7}"/>
    <cellStyle name="20% - Dekorfärg2 12 4 2" xfId="4265" xr:uid="{A35EF9B9-CF9F-4C75-A829-B10A429D24CD}"/>
    <cellStyle name="20% - Dekorfärg2 12 4 3" xfId="4266" xr:uid="{4BDA9DEC-CCEA-403F-9E3A-253EB6942BBF}"/>
    <cellStyle name="20% - Dekorfärg2 12 4_AFAB Per day" xfId="4267" xr:uid="{7C7C3349-4FEF-44EF-9977-3F7B108DF89A}"/>
    <cellStyle name="20% - Dekorfärg2 12 5" xfId="4268" xr:uid="{29F5FEF9-1F8C-4567-9D78-2DBE9889C0DB}"/>
    <cellStyle name="20% - Dekorfärg2 12 5 2" xfId="4269" xr:uid="{4B29DE9B-7D43-407C-89B2-02DB8AF258EB}"/>
    <cellStyle name="20% - Dekorfärg2 12 5 3" xfId="4270" xr:uid="{05D9CA3C-2721-4AC4-A303-53D1155C76EA}"/>
    <cellStyle name="20% - Dekorfärg2 12 5_AFAB Per day" xfId="4271" xr:uid="{2B7C119D-B584-4531-8720-166327A55AF8}"/>
    <cellStyle name="20% - Dekorfärg2 12 6" xfId="4272" xr:uid="{229CA8DE-518C-4DF3-9AC0-8DAC90248E62}"/>
    <cellStyle name="20% - Dekorfärg2 12 6 2" xfId="4273" xr:uid="{4405B5B6-DFF6-4E01-9742-4FEDB346DF3E}"/>
    <cellStyle name="20% - Dekorfärg2 12 6 3" xfId="4274" xr:uid="{23AD02B6-F4D6-4DC4-B043-5F19EF517E84}"/>
    <cellStyle name="20% - Dekorfärg2 12 6_loan Q1 2013" xfId="4275" xr:uid="{DDD218B1-64BA-458F-B29C-7C202D6A5F91}"/>
    <cellStyle name="20% - Dekorfärg2 12 7" xfId="4276" xr:uid="{C314E98D-FFCA-4108-B2DC-C825AC180570}"/>
    <cellStyle name="20% - Dekorfärg2 12 7 2" xfId="4277" xr:uid="{F23B311A-E7D9-4274-9612-D7BF2CA1FC41}"/>
    <cellStyle name="20% - Dekorfärg2 12 7 3" xfId="4278" xr:uid="{169C9422-2E04-4739-900F-8CADE8A657E1}"/>
    <cellStyle name="20% - Dekorfärg2 12 7_loan Q1 2013" xfId="4279" xr:uid="{93FDA42B-10EE-4297-B214-FBB7DFB12D28}"/>
    <cellStyle name="20% - Dekorfärg2 12 8" xfId="4280" xr:uid="{F0DAECB7-4E39-49DA-ACA4-A57B083587B1}"/>
    <cellStyle name="20% - Dekorfärg2 12 9" xfId="4281" xr:uid="{1510EEA2-E477-4911-976E-86B2570E77F0}"/>
    <cellStyle name="20% - Dekorfärg2 12_3. Loans" xfId="4282" xr:uid="{94107677-E2FA-4B81-B206-D30846AC0B04}"/>
    <cellStyle name="20% - Dekorfärg2 13" xfId="4283" xr:uid="{C59C72CD-533A-4631-A73F-469CA472E2D6}"/>
    <cellStyle name="20% - Dekorfärg2 13 10" xfId="34884" xr:uid="{18087D02-C3AB-47F5-934A-EFFC31900F74}"/>
    <cellStyle name="20% - Dekorfärg2 13 2" xfId="4284" xr:uid="{32F33E3F-8753-4C71-A17E-C5011079BF3C}"/>
    <cellStyle name="20% - Dekorfärg2 13 2 2" xfId="4285" xr:uid="{D4EAA997-4E0C-4831-BB93-A008F945B2FB}"/>
    <cellStyle name="20% - Dekorfärg2 13 2 2 2" xfId="4286" xr:uid="{D6320331-AEBB-4245-8FBE-C99C140256D4}"/>
    <cellStyle name="20% - Dekorfärg2 13 2 2_AFAB Per day" xfId="4287" xr:uid="{5F432FFE-FB06-4586-89B2-A8FC02D9A58C}"/>
    <cellStyle name="20% - Dekorfärg2 13 2 3" xfId="4288" xr:uid="{15C9C77F-0083-4EF6-A386-A6B5010EAA16}"/>
    <cellStyle name="20% - Dekorfärg2 13 2 4" xfId="31601" xr:uid="{41E78C7E-F953-4B2F-A988-F89FB0F09909}"/>
    <cellStyle name="20% - Dekorfärg2 13 2_AFAB Per day" xfId="4289" xr:uid="{2C290B3A-7C28-441A-8702-FA1A9D8B205F}"/>
    <cellStyle name="20% - Dekorfärg2 13 3" xfId="4290" xr:uid="{7EAC6201-95D9-4088-B275-A547ADB11CEA}"/>
    <cellStyle name="20% - Dekorfärg2 13 3 2" xfId="4291" xr:uid="{B193A45B-6253-4383-8308-11643A670CB5}"/>
    <cellStyle name="20% - Dekorfärg2 13 3 3" xfId="4292" xr:uid="{3A359BF3-DADE-45CD-A09D-4EE94343704E}"/>
    <cellStyle name="20% - Dekorfärg2 13 3_AFAB Per day" xfId="4293" xr:uid="{6C9DCECC-4D5B-4F53-9A84-5A7296A6EC5C}"/>
    <cellStyle name="20% - Dekorfärg2 13 4" xfId="4294" xr:uid="{88E71C01-6155-4EE9-939C-95C3219BB2F6}"/>
    <cellStyle name="20% - Dekorfärg2 13 4 2" xfId="4295" xr:uid="{0950479F-3110-4F5E-883A-DB825C7F4805}"/>
    <cellStyle name="20% - Dekorfärg2 13 4 3" xfId="4296" xr:uid="{0BFF6887-43D2-4026-AE9A-586CB23E95FC}"/>
    <cellStyle name="20% - Dekorfärg2 13 4_AFAB Per day" xfId="4297" xr:uid="{909B95A1-E90B-4279-8186-A27B79A495E3}"/>
    <cellStyle name="20% - Dekorfärg2 13 5" xfId="4298" xr:uid="{4B5A545E-7BB6-4BE2-888D-4E8190497C82}"/>
    <cellStyle name="20% - Dekorfärg2 13 5 2" xfId="4299" xr:uid="{F7A5EB9B-4EA6-4322-9772-300AB9E0BC94}"/>
    <cellStyle name="20% - Dekorfärg2 13 5 3" xfId="4300" xr:uid="{A69F0665-0113-4B9E-A77F-2C2E012D1F8B}"/>
    <cellStyle name="20% - Dekorfärg2 13 5_AFAB Per day" xfId="4301" xr:uid="{30FBB58F-E65F-4B52-B358-6D79DA438741}"/>
    <cellStyle name="20% - Dekorfärg2 13 6" xfId="4302" xr:uid="{BC16D26A-4515-4FBA-B891-9FDC244D0029}"/>
    <cellStyle name="20% - Dekorfärg2 13 6 2" xfId="4303" xr:uid="{5850DF21-9903-4544-AE8D-F6A9FFB4DF16}"/>
    <cellStyle name="20% - Dekorfärg2 13 6 3" xfId="4304" xr:uid="{A0C6CC6E-4CB3-418C-BBFE-DEA0C60892E8}"/>
    <cellStyle name="20% - Dekorfärg2 13 6_loan Q1 2013" xfId="4305" xr:uid="{A9F5E3D5-A737-4B74-82F4-31348765855B}"/>
    <cellStyle name="20% - Dekorfärg2 13 7" xfId="4306" xr:uid="{7D60445C-739C-4457-A84E-869E4C39DF40}"/>
    <cellStyle name="20% - Dekorfärg2 13 7 2" xfId="4307" xr:uid="{1DD1BD11-3302-49F4-A684-123A2A097EA6}"/>
    <cellStyle name="20% - Dekorfärg2 13 7 3" xfId="4308" xr:uid="{0A82FAF4-73B2-49AC-A98B-5629DFF5165E}"/>
    <cellStyle name="20% - Dekorfärg2 13 7_loan Q1 2013" xfId="4309" xr:uid="{67D99338-B6DF-40E1-9616-48D7E05962FF}"/>
    <cellStyle name="20% - Dekorfärg2 13 8" xfId="4310" xr:uid="{A830E7CD-2FF0-4BF3-AE04-CC7C64804644}"/>
    <cellStyle name="20% - Dekorfärg2 13 9" xfId="4311" xr:uid="{EF817A55-32C9-493E-9FF3-DBFE0922432B}"/>
    <cellStyle name="20% - Dekorfärg2 13_3. Loans" xfId="4312" xr:uid="{E9F20350-B2A7-4A3F-9420-2043BFD35FA9}"/>
    <cellStyle name="20% - Dekorfärg2 14" xfId="4313" xr:uid="{37783FD1-7244-4E0F-AEDA-EFBD1AF220C9}"/>
    <cellStyle name="20% - Dekorfärg2 14 10" xfId="34885" xr:uid="{DEFAC331-E186-46C7-8465-DC186DE5840C}"/>
    <cellStyle name="20% - Dekorfärg2 14 2" xfId="4314" xr:uid="{AB724F53-E824-4BD8-B956-C321E36BC9FC}"/>
    <cellStyle name="20% - Dekorfärg2 14 2 2" xfId="4315" xr:uid="{2C91EF63-A253-439F-A65B-7C77D1D177A3}"/>
    <cellStyle name="20% - Dekorfärg2 14 2 2 2" xfId="4316" xr:uid="{0C7275B2-5C1B-4EA7-990C-41B9320404C9}"/>
    <cellStyle name="20% - Dekorfärg2 14 2 2_AFAB Per day" xfId="4317" xr:uid="{B62F7270-6777-4851-BFB9-6FF7FC5AA30F}"/>
    <cellStyle name="20% - Dekorfärg2 14 2 3" xfId="4318" xr:uid="{2634007F-C173-4412-9248-66E7EF9E19D7}"/>
    <cellStyle name="20% - Dekorfärg2 14 2 4" xfId="31602" xr:uid="{D62FAFD7-C8BB-43A9-AB16-ECC277153537}"/>
    <cellStyle name="20% - Dekorfärg2 14 2_AFAB Per day" xfId="4319" xr:uid="{830575B5-60DD-4695-9867-5DADA27E598D}"/>
    <cellStyle name="20% - Dekorfärg2 14 3" xfId="4320" xr:uid="{5AC4E5C7-2B11-40E0-AD59-1D9FECD7D975}"/>
    <cellStyle name="20% - Dekorfärg2 14 3 2" xfId="4321" xr:uid="{AE394139-3AFB-40AF-9EA0-3E5E0BF9DEB6}"/>
    <cellStyle name="20% - Dekorfärg2 14 3 3" xfId="4322" xr:uid="{447F35A5-AAA9-41AE-802F-AA045266BEA3}"/>
    <cellStyle name="20% - Dekorfärg2 14 3_AFAB Per day" xfId="4323" xr:uid="{8693600E-0F87-4BA2-9351-57F22593C011}"/>
    <cellStyle name="20% - Dekorfärg2 14 4" xfId="4324" xr:uid="{1BF842BD-F3E5-4BFA-91AB-6C1C064AE4A7}"/>
    <cellStyle name="20% - Dekorfärg2 14 4 2" xfId="4325" xr:uid="{693C8CA5-C682-458E-88AA-A57BCD0EEA24}"/>
    <cellStyle name="20% - Dekorfärg2 14 4 3" xfId="4326" xr:uid="{19B48C35-9B8F-454A-92CA-407649B54936}"/>
    <cellStyle name="20% - Dekorfärg2 14 4_AFAB Per day" xfId="4327" xr:uid="{E3FF9CEF-0E88-46D7-A7CA-CD768A1DEB99}"/>
    <cellStyle name="20% - Dekorfärg2 14 5" xfId="4328" xr:uid="{69718C8E-E9E5-4826-91C3-258E07CDD947}"/>
    <cellStyle name="20% - Dekorfärg2 14 5 2" xfId="4329" xr:uid="{11BF1B4B-FFBE-49C3-83D1-D7BB396E4102}"/>
    <cellStyle name="20% - Dekorfärg2 14 5 3" xfId="4330" xr:uid="{6E457EC8-FEDE-46CA-9953-D42AA235059B}"/>
    <cellStyle name="20% - Dekorfärg2 14 5_AFAB Per day" xfId="4331" xr:uid="{C79C6AD0-48EA-4BAA-AB87-AAC40435376D}"/>
    <cellStyle name="20% - Dekorfärg2 14 6" xfId="4332" xr:uid="{BF00C1DC-DA39-4193-95DD-3FD03E46D1E9}"/>
    <cellStyle name="20% - Dekorfärg2 14 6 2" xfId="4333" xr:uid="{E480624C-2EC9-4584-9F48-67EF72B8AEE6}"/>
    <cellStyle name="20% - Dekorfärg2 14 6 3" xfId="4334" xr:uid="{990F65E1-8DAE-47B3-B39D-73B93D2B9127}"/>
    <cellStyle name="20% - Dekorfärg2 14 6_loan Q1 2013" xfId="4335" xr:uid="{87BBFC12-5D84-4187-BF64-307691588611}"/>
    <cellStyle name="20% - Dekorfärg2 14 7" xfId="4336" xr:uid="{FA95AE43-7007-4F31-B487-9E239DD00C98}"/>
    <cellStyle name="20% - Dekorfärg2 14 7 2" xfId="4337" xr:uid="{9B5CD8C7-9920-44CB-85D6-D072927EDAB1}"/>
    <cellStyle name="20% - Dekorfärg2 14 7 3" xfId="4338" xr:uid="{EEF195FB-CFC0-4630-AA4C-784EB1472016}"/>
    <cellStyle name="20% - Dekorfärg2 14 7_loan Q1 2013" xfId="4339" xr:uid="{1A851CB5-604C-4223-878C-68EE3800F8BC}"/>
    <cellStyle name="20% - Dekorfärg2 14 8" xfId="4340" xr:uid="{88AE84D1-84DD-4D0D-A610-DEC279F03526}"/>
    <cellStyle name="20% - Dekorfärg2 14 9" xfId="4341" xr:uid="{92FCDC90-E5EA-45E5-B6C1-46711E3BF61E}"/>
    <cellStyle name="20% - Dekorfärg2 14_3. Loans" xfId="4342" xr:uid="{BEA973C2-3F96-44C7-A2EB-D3FE6F780B73}"/>
    <cellStyle name="20% - Dekorfärg2 15" xfId="4343" xr:uid="{D16DD090-2636-4C18-88D5-9BA293A3D77D}"/>
    <cellStyle name="20% - Dekorfärg2 15 10" xfId="34886" xr:uid="{EF67AC15-A910-4CCC-95F9-D9CB9D9E33C5}"/>
    <cellStyle name="20% - Dekorfärg2 15 2" xfId="4344" xr:uid="{5F3E56C9-08CB-4A87-BAEF-860B61CCAF68}"/>
    <cellStyle name="20% - Dekorfärg2 15 2 2" xfId="4345" xr:uid="{B5149D27-0B94-4B8A-843A-16C1E7806CD0}"/>
    <cellStyle name="20% - Dekorfärg2 15 2 2 2" xfId="4346" xr:uid="{81FA5773-2BDE-4F6D-8FEE-A8CC4EA7D339}"/>
    <cellStyle name="20% - Dekorfärg2 15 2 2_AFAB Per day" xfId="4347" xr:uid="{EFF8BF67-7C86-4683-87D5-265028CB790E}"/>
    <cellStyle name="20% - Dekorfärg2 15 2 3" xfId="4348" xr:uid="{33F86060-8082-4CC3-ABE7-BE3DA35BCC10}"/>
    <cellStyle name="20% - Dekorfärg2 15 2 4" xfId="31603" xr:uid="{35B44A65-21EF-492A-8557-D456EF49B344}"/>
    <cellStyle name="20% - Dekorfärg2 15 2_AFAB Per day" xfId="4349" xr:uid="{740EAEC5-49B5-4E3C-AAAB-B7AD714105A0}"/>
    <cellStyle name="20% - Dekorfärg2 15 3" xfId="4350" xr:uid="{1F3A2A2F-3FC4-4B2D-9BCC-5D781F18E489}"/>
    <cellStyle name="20% - Dekorfärg2 15 3 2" xfId="4351" xr:uid="{37CC422D-1336-4AAB-BF20-DC19EE9C7317}"/>
    <cellStyle name="20% - Dekorfärg2 15 3 3" xfId="4352" xr:uid="{17FF577E-2F89-40B1-8E53-B0027271018C}"/>
    <cellStyle name="20% - Dekorfärg2 15 3_AFAB Per day" xfId="4353" xr:uid="{266819EC-45E2-4284-8E20-7BE160561DE4}"/>
    <cellStyle name="20% - Dekorfärg2 15 4" xfId="4354" xr:uid="{DDDB5E39-CEAA-43AA-B50E-99391FE8F8E9}"/>
    <cellStyle name="20% - Dekorfärg2 15 4 2" xfId="4355" xr:uid="{450C37FF-894A-432F-BBA5-418BBE4F4BC1}"/>
    <cellStyle name="20% - Dekorfärg2 15 4 3" xfId="4356" xr:uid="{8644472A-8345-48BA-B0EF-DAF702B44723}"/>
    <cellStyle name="20% - Dekorfärg2 15 4_AFAB Per day" xfId="4357" xr:uid="{CC592AB2-37D7-45B1-A527-69CF2A634F02}"/>
    <cellStyle name="20% - Dekorfärg2 15 5" xfId="4358" xr:uid="{9AFE520B-325A-44F4-8C57-BAB80631171F}"/>
    <cellStyle name="20% - Dekorfärg2 15 5 2" xfId="4359" xr:uid="{EBC7C8C6-E6B6-4B15-9BDF-ACB2D3AB124B}"/>
    <cellStyle name="20% - Dekorfärg2 15 5 3" xfId="4360" xr:uid="{D0A41F9F-653E-4680-983A-373599944AE8}"/>
    <cellStyle name="20% - Dekorfärg2 15 5_AFAB Per day" xfId="4361" xr:uid="{FA7FE1EA-DEC0-4D2B-8369-8E19B96FA196}"/>
    <cellStyle name="20% - Dekorfärg2 15 6" xfId="4362" xr:uid="{0BEDCFAF-CC3F-4DBD-B5A2-A97393D0F6EE}"/>
    <cellStyle name="20% - Dekorfärg2 15 6 2" xfId="4363" xr:uid="{E502D2C4-DDAC-4890-A4FA-E2FE916750B7}"/>
    <cellStyle name="20% - Dekorfärg2 15 6 3" xfId="4364" xr:uid="{2C3C4EA3-279F-43E2-888C-3160CB7E74B2}"/>
    <cellStyle name="20% - Dekorfärg2 15 6_loan Q1 2013" xfId="4365" xr:uid="{5F8E8FC1-D915-4E1D-A334-8909EE70B77F}"/>
    <cellStyle name="20% - Dekorfärg2 15 7" xfId="4366" xr:uid="{DA23C340-B100-4C8C-BAAF-94C5E6AF7FD7}"/>
    <cellStyle name="20% - Dekorfärg2 15 7 2" xfId="4367" xr:uid="{38BC8780-235F-45AE-8A86-557BF058567D}"/>
    <cellStyle name="20% - Dekorfärg2 15 7 3" xfId="4368" xr:uid="{1AE71CCD-8C66-4E89-B35E-68FCE3438208}"/>
    <cellStyle name="20% - Dekorfärg2 15 7_loan Q1 2013" xfId="4369" xr:uid="{7A0A9327-D705-46A1-84CA-78C3FDA7BCB5}"/>
    <cellStyle name="20% - Dekorfärg2 15 8" xfId="4370" xr:uid="{37F6C02A-ED53-4BF5-B264-96D63B3C7AB7}"/>
    <cellStyle name="20% - Dekorfärg2 15 9" xfId="4371" xr:uid="{BD9D71E0-2359-4EEC-BA37-DEDA19CD0AEF}"/>
    <cellStyle name="20% - Dekorfärg2 15_3. Loans" xfId="4372" xr:uid="{424EF286-ABB6-413F-A71D-2A8E39A7075D}"/>
    <cellStyle name="20% - Dekorfärg2 16" xfId="4373" xr:uid="{55112722-3724-49DA-93AF-0ECC84A755F0}"/>
    <cellStyle name="20% - Dekorfärg2 16 10" xfId="34887" xr:uid="{643B98D5-6E9D-4C86-A1D4-DC70440D2463}"/>
    <cellStyle name="20% - Dekorfärg2 16 2" xfId="4374" xr:uid="{DAF452EE-F035-4E1B-9F4D-1541A52E5F70}"/>
    <cellStyle name="20% - Dekorfärg2 16 2 2" xfId="4375" xr:uid="{2FD56EDA-E4EF-4757-9AAF-670B6F63762F}"/>
    <cellStyle name="20% - Dekorfärg2 16 2 2 2" xfId="4376" xr:uid="{182415AD-FBE6-4A7E-81B3-80EB5C8B1471}"/>
    <cellStyle name="20% - Dekorfärg2 16 2 2_AFAB Per day" xfId="4377" xr:uid="{9187A7E0-4C65-49F0-ACB2-CD9D6546F707}"/>
    <cellStyle name="20% - Dekorfärg2 16 2 3" xfId="4378" xr:uid="{50C387FC-223C-427B-B0E8-9D05276D186C}"/>
    <cellStyle name="20% - Dekorfärg2 16 2 4" xfId="31604" xr:uid="{690FF709-38F8-4B70-A48A-CF44465BE2EA}"/>
    <cellStyle name="20% - Dekorfärg2 16 2_AFAB Per day" xfId="4379" xr:uid="{89FF59E6-FD28-4BBF-B30D-4944ED75DD78}"/>
    <cellStyle name="20% - Dekorfärg2 16 3" xfId="4380" xr:uid="{FF1A525E-EF26-40CA-9868-C5894564FF44}"/>
    <cellStyle name="20% - Dekorfärg2 16 3 2" xfId="4381" xr:uid="{4F2A213C-EEC6-4B83-A969-34BC47D28CB9}"/>
    <cellStyle name="20% - Dekorfärg2 16 3 3" xfId="4382" xr:uid="{046EE7EB-90FF-4B6E-9BB6-473A2A5025A7}"/>
    <cellStyle name="20% - Dekorfärg2 16 3_AFAB Per day" xfId="4383" xr:uid="{DAB6E197-0123-4CE6-840F-CECF5EAD3665}"/>
    <cellStyle name="20% - Dekorfärg2 16 4" xfId="4384" xr:uid="{28B09E7C-919F-4FA7-8989-BE0814470A41}"/>
    <cellStyle name="20% - Dekorfärg2 16 4 2" xfId="4385" xr:uid="{D93C676D-2398-4A5D-9017-567CF6EC1794}"/>
    <cellStyle name="20% - Dekorfärg2 16 4 3" xfId="4386" xr:uid="{AB28F9A7-05FA-479A-999A-798472A44A54}"/>
    <cellStyle name="20% - Dekorfärg2 16 4_AFAB Per day" xfId="4387" xr:uid="{FDA24082-9F7E-4444-A01F-3A008DACBB4D}"/>
    <cellStyle name="20% - Dekorfärg2 16 5" xfId="4388" xr:uid="{71CB3935-BED1-4ECF-8638-E5F7CA0F4DAA}"/>
    <cellStyle name="20% - Dekorfärg2 16 5 2" xfId="4389" xr:uid="{D7D11245-C055-4839-810A-C92EF6A393C1}"/>
    <cellStyle name="20% - Dekorfärg2 16 5 3" xfId="4390" xr:uid="{CD411049-236C-498F-8E6D-A67E2136B62D}"/>
    <cellStyle name="20% - Dekorfärg2 16 5_AFAB Per day" xfId="4391" xr:uid="{21732303-D9DD-403A-B219-1971A4CBFD69}"/>
    <cellStyle name="20% - Dekorfärg2 16 6" xfId="4392" xr:uid="{717E7138-1A67-4EC8-A211-1B2705A1FD9C}"/>
    <cellStyle name="20% - Dekorfärg2 16 6 2" xfId="4393" xr:uid="{805DCFAE-AFBC-4534-90EA-1A5BB02BECFB}"/>
    <cellStyle name="20% - Dekorfärg2 16 6 3" xfId="4394" xr:uid="{A2170577-A08E-4CA2-AD4D-7BAC807C8C48}"/>
    <cellStyle name="20% - Dekorfärg2 16 6_loan Q1 2013" xfId="4395" xr:uid="{6904EC34-C365-435F-BD1D-942E4BADC649}"/>
    <cellStyle name="20% - Dekorfärg2 16 7" xfId="4396" xr:uid="{CE2EBCFE-F19A-4E55-8B40-7DE889631D50}"/>
    <cellStyle name="20% - Dekorfärg2 16 7 2" xfId="4397" xr:uid="{7AC09CB6-AAB0-48FF-92A7-A405509D5DF9}"/>
    <cellStyle name="20% - Dekorfärg2 16 7 3" xfId="4398" xr:uid="{D24AC23B-60F7-445C-9770-AD94314DEC96}"/>
    <cellStyle name="20% - Dekorfärg2 16 7_loan Q1 2013" xfId="4399" xr:uid="{E86EBE97-FC6E-4890-895C-12B023EEC822}"/>
    <cellStyle name="20% - Dekorfärg2 16 8" xfId="4400" xr:uid="{E06848DD-8895-4945-815C-A609A9A6EB25}"/>
    <cellStyle name="20% - Dekorfärg2 16 9" xfId="4401" xr:uid="{93AB74EA-4516-446C-847F-F78584E7314B}"/>
    <cellStyle name="20% - Dekorfärg2 16_3. Loans" xfId="4402" xr:uid="{C0BF130E-766B-41F7-805A-160E19B412AB}"/>
    <cellStyle name="20% - Dekorfärg2 17" xfId="4403" xr:uid="{A28168DD-8FE4-4D13-A76B-0C07737AA16A}"/>
    <cellStyle name="20% - Dekorfärg2 17 10" xfId="34888" xr:uid="{6D83C03B-E2F7-4952-9D67-74DEFBA91AC1}"/>
    <cellStyle name="20% - Dekorfärg2 17 2" xfId="4404" xr:uid="{BFD226F4-E65E-49A1-BCB2-BBDC10769F0F}"/>
    <cellStyle name="20% - Dekorfärg2 17 2 2" xfId="4405" xr:uid="{112395F3-537A-46F0-80CE-39CAA6BA6218}"/>
    <cellStyle name="20% - Dekorfärg2 17 2 2 2" xfId="4406" xr:uid="{4992610E-5E14-444C-819E-E0F673536BF7}"/>
    <cellStyle name="20% - Dekorfärg2 17 2 2_AFAB Per day" xfId="4407" xr:uid="{A12B2E13-6D11-4B47-86E6-84861A0F0375}"/>
    <cellStyle name="20% - Dekorfärg2 17 2 3" xfId="4408" xr:uid="{DC6F3E12-258B-4A14-9548-616B27F2D13C}"/>
    <cellStyle name="20% - Dekorfärg2 17 2 4" xfId="31605" xr:uid="{DC0A34E2-0F0A-4786-BB36-93DDA492C1C7}"/>
    <cellStyle name="20% - Dekorfärg2 17 2_AFAB Per day" xfId="4409" xr:uid="{8DE6115B-70BB-4C37-975F-EC2506657365}"/>
    <cellStyle name="20% - Dekorfärg2 17 3" xfId="4410" xr:uid="{F25EBC16-1149-4D47-9E87-CA2FD501D097}"/>
    <cellStyle name="20% - Dekorfärg2 17 3 2" xfId="4411" xr:uid="{173BF5C0-96F7-43E5-8FEB-8B6351C551E9}"/>
    <cellStyle name="20% - Dekorfärg2 17 3 3" xfId="4412" xr:uid="{7EC5EA8D-CBBF-43A3-8714-EB02E6C56693}"/>
    <cellStyle name="20% - Dekorfärg2 17 3_AFAB Per day" xfId="4413" xr:uid="{74C2ED12-C153-4259-8249-EACA9295E2AB}"/>
    <cellStyle name="20% - Dekorfärg2 17 4" xfId="4414" xr:uid="{1370B324-91F3-4CAA-9CAD-1C693BE4CB41}"/>
    <cellStyle name="20% - Dekorfärg2 17 4 2" xfId="4415" xr:uid="{ECF3D78C-CB83-4310-8A06-153BAC65610C}"/>
    <cellStyle name="20% - Dekorfärg2 17 4 3" xfId="4416" xr:uid="{7E173C92-4AFB-4F9C-BF2B-4F693C43F044}"/>
    <cellStyle name="20% - Dekorfärg2 17 4_AFAB Per day" xfId="4417" xr:uid="{452E4F16-7AD1-40C0-B71C-9F96F7D5542F}"/>
    <cellStyle name="20% - Dekorfärg2 17 5" xfId="4418" xr:uid="{105FFD35-D33E-4722-8F02-C4D35EA6FDD9}"/>
    <cellStyle name="20% - Dekorfärg2 17 5 2" xfId="4419" xr:uid="{2BFB39A8-2CAC-4D4F-960B-28E4BCB99EB6}"/>
    <cellStyle name="20% - Dekorfärg2 17 5 3" xfId="4420" xr:uid="{FA29815B-556A-406B-B8F6-FBC568C6AEB5}"/>
    <cellStyle name="20% - Dekorfärg2 17 5_AFAB Per day" xfId="4421" xr:uid="{9AD46263-1C27-46A3-AA4F-D3F6B7E54473}"/>
    <cellStyle name="20% - Dekorfärg2 17 6" xfId="4422" xr:uid="{ED5C8B3B-ED30-47AE-B7F5-674ADBACEABF}"/>
    <cellStyle name="20% - Dekorfärg2 17 6 2" xfId="4423" xr:uid="{8DC6F139-6F00-4A61-B0BB-62DA79584C68}"/>
    <cellStyle name="20% - Dekorfärg2 17 6 3" xfId="4424" xr:uid="{04E3B12A-572A-4262-94C3-F973AAF91BE2}"/>
    <cellStyle name="20% - Dekorfärg2 17 6_loan Q1 2013" xfId="4425" xr:uid="{5CACC08D-67AE-4CFB-8C14-39C84992145B}"/>
    <cellStyle name="20% - Dekorfärg2 17 7" xfId="4426" xr:uid="{4EFB2EF1-5C6F-4D0D-B9DB-6F45FC3D902E}"/>
    <cellStyle name="20% - Dekorfärg2 17 7 2" xfId="4427" xr:uid="{DFBB166C-0B36-4401-8F7C-4AD5AEAB58A4}"/>
    <cellStyle name="20% - Dekorfärg2 17 7 3" xfId="4428" xr:uid="{B57775B1-F799-4DFD-A65F-71374DA0D947}"/>
    <cellStyle name="20% - Dekorfärg2 17 7_loan Q1 2013" xfId="4429" xr:uid="{5C290A47-F76F-47D3-AB72-2B97D09634A1}"/>
    <cellStyle name="20% - Dekorfärg2 17 8" xfId="4430" xr:uid="{8EE0C534-185F-484C-BAC3-B703A6E64531}"/>
    <cellStyle name="20% - Dekorfärg2 17 9" xfId="4431" xr:uid="{61F64232-DFC4-4D8F-831D-85406E84FA96}"/>
    <cellStyle name="20% - Dekorfärg2 17_3. Loans" xfId="4432" xr:uid="{82A97527-21C0-4B69-8A38-8E4E8ACE4AC1}"/>
    <cellStyle name="20% - Dekorfärg2 18" xfId="4433" xr:uid="{B8CBCF49-F16B-4BFB-8FFE-CE60EC15D819}"/>
    <cellStyle name="20% - Dekorfärg2 18 10" xfId="34889" xr:uid="{E695CCE1-0CDD-4C5D-91BB-5F23E2E75A3F}"/>
    <cellStyle name="20% - Dekorfärg2 18 2" xfId="4434" xr:uid="{BA5F2DD6-896E-406F-A2EE-ABD95867963D}"/>
    <cellStyle name="20% - Dekorfärg2 18 2 2" xfId="4435" xr:uid="{CED23A14-9838-4D4F-8563-F4A5210967E7}"/>
    <cellStyle name="20% - Dekorfärg2 18 2 2 2" xfId="4436" xr:uid="{0E5367EA-47D8-4409-B2BB-52DAD08FA1FD}"/>
    <cellStyle name="20% - Dekorfärg2 18 2 2_AFAB Per day" xfId="4437" xr:uid="{2D494C7E-8C8F-4A10-B462-A9EF3E1FAFA3}"/>
    <cellStyle name="20% - Dekorfärg2 18 2 3" xfId="4438" xr:uid="{2DEB7121-CFE6-4422-8523-B126113C7099}"/>
    <cellStyle name="20% - Dekorfärg2 18 2 4" xfId="31606" xr:uid="{2DDA3B2A-A386-4855-A14C-7B57448EFFF1}"/>
    <cellStyle name="20% - Dekorfärg2 18 2_AFAB Per day" xfId="4439" xr:uid="{4A74AFCD-8B1B-4BD0-A533-FA1139BA7666}"/>
    <cellStyle name="20% - Dekorfärg2 18 3" xfId="4440" xr:uid="{6FC9598A-D763-4FA7-B099-A1CF21FA8C21}"/>
    <cellStyle name="20% - Dekorfärg2 18 3 2" xfId="4441" xr:uid="{EC345AFC-7E27-41C0-A1A3-8C94A54AF7BF}"/>
    <cellStyle name="20% - Dekorfärg2 18 3 3" xfId="4442" xr:uid="{25106703-5429-4834-AD51-105927F400DA}"/>
    <cellStyle name="20% - Dekorfärg2 18 3_AFAB Per day" xfId="4443" xr:uid="{0F39ED4F-E162-409F-8C7D-BF3A4714EE3D}"/>
    <cellStyle name="20% - Dekorfärg2 18 4" xfId="4444" xr:uid="{96C9D308-A4A7-4F76-AF20-48C18BDBC07D}"/>
    <cellStyle name="20% - Dekorfärg2 18 4 2" xfId="4445" xr:uid="{67C8AF36-CBC6-4E71-8FDB-FE8F3249212E}"/>
    <cellStyle name="20% - Dekorfärg2 18 4 3" xfId="4446" xr:uid="{87087832-696C-41FD-8A8D-B45EC9C99041}"/>
    <cellStyle name="20% - Dekorfärg2 18 4_AFAB Per day" xfId="4447" xr:uid="{BFF394C8-E726-4477-B83E-431E25F28668}"/>
    <cellStyle name="20% - Dekorfärg2 18 5" xfId="4448" xr:uid="{9265E86A-3764-4A40-B9E9-FE1D64F164CE}"/>
    <cellStyle name="20% - Dekorfärg2 18 5 2" xfId="4449" xr:uid="{548E03D8-D972-4DA8-99B7-98C5150E0E9C}"/>
    <cellStyle name="20% - Dekorfärg2 18 5 3" xfId="4450" xr:uid="{3CF7F8E0-031D-41D9-83D1-2FC0448D74EB}"/>
    <cellStyle name="20% - Dekorfärg2 18 5_AFAB Per day" xfId="4451" xr:uid="{8FC666F0-882E-4BF4-9D65-8F0962391B86}"/>
    <cellStyle name="20% - Dekorfärg2 18 6" xfId="4452" xr:uid="{3A3D5A16-CB75-42DF-AD3A-256A020C73C2}"/>
    <cellStyle name="20% - Dekorfärg2 18 6 2" xfId="4453" xr:uid="{9B9449F3-430B-4D36-85A9-C404048A1DA7}"/>
    <cellStyle name="20% - Dekorfärg2 18 6 3" xfId="4454" xr:uid="{56BD9199-B780-49DB-A11B-A6400E227455}"/>
    <cellStyle name="20% - Dekorfärg2 18 6_loan Q1 2013" xfId="4455" xr:uid="{2CAAD8D0-4676-461B-98D4-79F014A9EF5D}"/>
    <cellStyle name="20% - Dekorfärg2 18 7" xfId="4456" xr:uid="{F9A13AD9-AB0D-4862-BB10-FD066DA646AC}"/>
    <cellStyle name="20% - Dekorfärg2 18 7 2" xfId="4457" xr:uid="{468B7E64-C993-41BB-95F1-D89EEBB23A1B}"/>
    <cellStyle name="20% - Dekorfärg2 18 7 3" xfId="4458" xr:uid="{83244A10-098B-44F4-987E-6D6A020A1869}"/>
    <cellStyle name="20% - Dekorfärg2 18 7_loan Q1 2013" xfId="4459" xr:uid="{F842E342-1A8D-4314-A1B8-FDC65A077597}"/>
    <cellStyle name="20% - Dekorfärg2 18 8" xfId="4460" xr:uid="{28AF3612-D578-4EA2-A81F-722871465AE9}"/>
    <cellStyle name="20% - Dekorfärg2 18 9" xfId="4461" xr:uid="{3DF86796-17FE-400D-A484-F2E5E18BEEAF}"/>
    <cellStyle name="20% - Dekorfärg2 18_3. Loans" xfId="4462" xr:uid="{0396CB9D-B0F1-46AE-8248-0C35C7869625}"/>
    <cellStyle name="20% - Dekorfärg2 19" xfId="4463" xr:uid="{0BA30F37-AD69-4A8C-B8F1-597D90E81AA4}"/>
    <cellStyle name="20% - Dekorfärg2 19 10" xfId="34890" xr:uid="{D497F375-85DF-417F-820F-E1E7BC45D6F6}"/>
    <cellStyle name="20% - Dekorfärg2 19 2" xfId="4464" xr:uid="{9098E803-C828-4761-9EE1-CC88CB90A9A2}"/>
    <cellStyle name="20% - Dekorfärg2 19 2 2" xfId="4465" xr:uid="{EAD8E8A8-E001-47E0-94A9-915C89AAB801}"/>
    <cellStyle name="20% - Dekorfärg2 19 2 2 2" xfId="4466" xr:uid="{3284E6D2-15CC-4697-B701-BB08A20FD4DC}"/>
    <cellStyle name="20% - Dekorfärg2 19 2 2_AFAB Per day" xfId="4467" xr:uid="{FE6FC056-1AD4-49BB-B5C3-46B45B1C8AB2}"/>
    <cellStyle name="20% - Dekorfärg2 19 2 3" xfId="4468" xr:uid="{2B661BD6-C32C-4374-BE1D-40ED0A9ABA58}"/>
    <cellStyle name="20% - Dekorfärg2 19 2 4" xfId="31607" xr:uid="{1272EF15-58A8-49D1-B829-4AD41BF9EE66}"/>
    <cellStyle name="20% - Dekorfärg2 19 2_AFAB Per day" xfId="4469" xr:uid="{9F541C7E-314F-4A47-92B4-DA89A426AEF3}"/>
    <cellStyle name="20% - Dekorfärg2 19 3" xfId="4470" xr:uid="{3C6DD57A-AD79-4240-A436-AC2FB22A7CC1}"/>
    <cellStyle name="20% - Dekorfärg2 19 3 2" xfId="4471" xr:uid="{396E2C58-FE01-499F-ACC3-24518B641A6F}"/>
    <cellStyle name="20% - Dekorfärg2 19 3 3" xfId="4472" xr:uid="{4F8EDC2F-A6B5-4A99-9E1A-E10AFA9D16A3}"/>
    <cellStyle name="20% - Dekorfärg2 19 3_AFAB Per day" xfId="4473" xr:uid="{9301AE62-D1BD-4CE8-B18F-41A5972F71C3}"/>
    <cellStyle name="20% - Dekorfärg2 19 4" xfId="4474" xr:uid="{043A715D-41ED-46B3-A90D-6722C9674142}"/>
    <cellStyle name="20% - Dekorfärg2 19 4 2" xfId="4475" xr:uid="{5DFA4C86-07A7-402E-B2CB-53C63A2A3807}"/>
    <cellStyle name="20% - Dekorfärg2 19 4 3" xfId="4476" xr:uid="{06A18927-9981-4DEF-86A2-F2385A397908}"/>
    <cellStyle name="20% - Dekorfärg2 19 4_AFAB Per day" xfId="4477" xr:uid="{00343A92-55DA-4BF4-AACA-B5076DBCD57D}"/>
    <cellStyle name="20% - Dekorfärg2 19 5" xfId="4478" xr:uid="{9461C57B-3899-4FF0-A198-3911E253D514}"/>
    <cellStyle name="20% - Dekorfärg2 19 5 2" xfId="4479" xr:uid="{3F95A036-35EF-4994-AFED-7BBD061BA79A}"/>
    <cellStyle name="20% - Dekorfärg2 19 5 3" xfId="4480" xr:uid="{E5DB4389-51CF-49D9-9192-72FE4EE3396C}"/>
    <cellStyle name="20% - Dekorfärg2 19 5_AFAB Per day" xfId="4481" xr:uid="{C35B4D1F-9023-4DBA-82C4-0447DB78087D}"/>
    <cellStyle name="20% - Dekorfärg2 19 6" xfId="4482" xr:uid="{CE142E7D-E018-42BB-9F4E-AEF2A1773C62}"/>
    <cellStyle name="20% - Dekorfärg2 19 6 2" xfId="4483" xr:uid="{34F92E9B-D0E8-46DD-B8FB-A23EF5DCFF37}"/>
    <cellStyle name="20% - Dekorfärg2 19 6 3" xfId="4484" xr:uid="{E5FDD08C-19FB-4250-8916-F791E5CC29B6}"/>
    <cellStyle name="20% - Dekorfärg2 19 6_loan Q1 2013" xfId="4485" xr:uid="{3945E723-13ED-4A67-8DB0-897B0F871057}"/>
    <cellStyle name="20% - Dekorfärg2 19 7" xfId="4486" xr:uid="{94CE085A-8265-4BEA-A132-959921D9878D}"/>
    <cellStyle name="20% - Dekorfärg2 19 7 2" xfId="4487" xr:uid="{9877359F-88AB-4AFC-B929-ECFB7F69C1E0}"/>
    <cellStyle name="20% - Dekorfärg2 19 7 3" xfId="4488" xr:uid="{B53D1BFC-69C3-42B1-928D-A4848E24BC07}"/>
    <cellStyle name="20% - Dekorfärg2 19 7_loan Q1 2013" xfId="4489" xr:uid="{1C33ACC2-07D0-461E-BC6F-E57AF335D244}"/>
    <cellStyle name="20% - Dekorfärg2 19 8" xfId="4490" xr:uid="{27AF5767-4E75-43B4-896E-3EC7E7BC3095}"/>
    <cellStyle name="20% - Dekorfärg2 19 9" xfId="4491" xr:uid="{8CE0EA79-DFDE-4BC1-B829-3813D28C033C}"/>
    <cellStyle name="20% - Dekorfärg2 19_3. Loans" xfId="4492" xr:uid="{8BFA405A-5079-443B-99F2-500266C292CA}"/>
    <cellStyle name="20% - Dekorfärg2 2" xfId="57" xr:uid="{67F57A8C-8D66-44CF-B9E6-59C7D3FBED4A}"/>
    <cellStyle name="20% - Dekorfärg2 2 10" xfId="34891" xr:uid="{8AABE4A6-2C0B-4BDE-838D-9A066E7EC2A7}"/>
    <cellStyle name="20% - Dekorfärg2 2 11" xfId="44652" xr:uid="{F888AFC5-B6B6-4535-9D30-2A435263E603}"/>
    <cellStyle name="20% - Dekorfärg2 2 2" xfId="4493" xr:uid="{83B04C1B-EEA0-466F-8A46-071A775423A7}"/>
    <cellStyle name="20% - Dekorfärg2 2 2 2" xfId="4494" xr:uid="{0C68EA3F-7E7C-46D6-AE19-8EEA6277FB63}"/>
    <cellStyle name="20% - Dekorfärg2 2 2 2 2" xfId="4495" xr:uid="{4D1CAF70-59CD-49D3-8AD2-F2E54AD22A58}"/>
    <cellStyle name="20% - Dekorfärg2 2 2 2 3" xfId="31608" xr:uid="{8ADD9A37-A548-405B-9317-848B70DCF869}"/>
    <cellStyle name="20% - Dekorfärg2 2 2 2_AFAB Per day" xfId="4496" xr:uid="{35BDBBB8-E7C7-4AE3-8166-B93D0ACBB256}"/>
    <cellStyle name="20% - Dekorfärg2 2 2 3" xfId="4497" xr:uid="{F84790BF-2CDD-4183-A712-5D1EF69F4288}"/>
    <cellStyle name="20% - Dekorfärg2 2 2 3 2" xfId="4498" xr:uid="{EB434501-6E6A-4534-B39F-878D7D779796}"/>
    <cellStyle name="20% - Dekorfärg2 2 2 3_AFAB Per day" xfId="4499" xr:uid="{086BF4FE-C503-4972-833F-87557DF67189}"/>
    <cellStyle name="20% - Dekorfärg2 2 2 4" xfId="4500" xr:uid="{9A2258BC-FE25-457D-AFF3-1DEA06873C6F}"/>
    <cellStyle name="20% - Dekorfärg2 2 2 5" xfId="4501" xr:uid="{A2DF4355-B212-4E63-B64B-17DC93001210}"/>
    <cellStyle name="20% - Dekorfärg2 2 2 6" xfId="31609" xr:uid="{8640FF3D-E97A-4882-B0B9-6BF839771EA4}"/>
    <cellStyle name="20% - Dekorfärg2 2 2 6 2" xfId="31610" xr:uid="{80790702-9906-4AE8-8D11-0D580BA2996A}"/>
    <cellStyle name="20% - Dekorfärg2 2 2 7" xfId="34892" xr:uid="{E5311B3F-81A9-474C-A0E5-FFC6D6A4EAD4}"/>
    <cellStyle name="20% - Dekorfärg2 2 2 8" xfId="39521" xr:uid="{5E024A8F-4904-4A14-83E9-D8F6ED12187D}"/>
    <cellStyle name="20% - Dekorfärg2 2 2_3. Loans" xfId="4502" xr:uid="{B84E79F0-4161-42F9-848A-6F0160D93D6E}"/>
    <cellStyle name="20% - Dekorfärg2 2 3" xfId="4503" xr:uid="{19C1BAD0-D0BF-4E56-ACA2-07A4AB2DEF82}"/>
    <cellStyle name="20% - Dekorfärg2 2 3 2" xfId="4504" xr:uid="{38E3F4DF-85B6-4642-9088-D343A3A31120}"/>
    <cellStyle name="20% - Dekorfärg2 2 3 2 2" xfId="4505" xr:uid="{39418B49-E97D-417C-B19C-774EBDDD4634}"/>
    <cellStyle name="20% - Dekorfärg2 2 3 2 3" xfId="31611" xr:uid="{2BECDE87-0CD6-4E94-B552-EFCE62755FB8}"/>
    <cellStyle name="20% - Dekorfärg2 2 3 2_AFAB Per day" xfId="4506" xr:uid="{712E3569-76F6-475A-882E-8F60D1BFFC18}"/>
    <cellStyle name="20% - Dekorfärg2 2 3 3" xfId="4507" xr:uid="{51F2F2EE-8EB0-4B78-824B-D416B1B1DE7D}"/>
    <cellStyle name="20% - Dekorfärg2 2 3 3 2" xfId="4508" xr:uid="{3B2507C5-91B3-4812-A8EC-93CB99070D52}"/>
    <cellStyle name="20% - Dekorfärg2 2 3 3_AFAB Per day" xfId="4509" xr:uid="{7013A4BD-062F-41F8-BAED-BD11AD7FF3FC}"/>
    <cellStyle name="20% - Dekorfärg2 2 3 4" xfId="4510" xr:uid="{F7A3F905-CE56-4EC1-967E-D31E56629899}"/>
    <cellStyle name="20% - Dekorfärg2 2 3 5" xfId="4511" xr:uid="{65114FFD-B124-487A-BE80-BD8BF33E5F06}"/>
    <cellStyle name="20% - Dekorfärg2 2 3 6" xfId="31612" xr:uid="{1AE9AA45-0253-475E-AD91-9CCD4C905BC0}"/>
    <cellStyle name="20% - Dekorfärg2 2 3 7" xfId="34893" xr:uid="{E1F1D447-A97B-486A-A4B0-CCC15D77480A}"/>
    <cellStyle name="20% - Dekorfärg2 2 3 8" xfId="39520" xr:uid="{B6765DFB-E532-46EC-B1EA-CB0F8E8D086D}"/>
    <cellStyle name="20% - Dekorfärg2 2 3_3. Loans" xfId="4512" xr:uid="{EF7F8926-7651-4A6E-88E7-0AED989D9F84}"/>
    <cellStyle name="20% - Dekorfärg2 2 4" xfId="4513" xr:uid="{EC1BAD44-D320-4DD2-9E8B-44A6CA58B9B1}"/>
    <cellStyle name="20% - Dekorfärg2 2 4 2" xfId="4514" xr:uid="{686238CF-B51D-45C8-9E52-79B981B15877}"/>
    <cellStyle name="20% - Dekorfärg2 2 4 2 2" xfId="4515" xr:uid="{0438B92C-9385-479F-9171-A21A39ADD439}"/>
    <cellStyle name="20% - Dekorfärg2 2 4 2_AFAB Per day" xfId="4516" xr:uid="{E5E3EA92-C920-43DA-9E23-D64DD4A50AB1}"/>
    <cellStyle name="20% - Dekorfärg2 2 4 3" xfId="4517" xr:uid="{BFE6383D-F271-49D6-9B50-81008FBA51E6}"/>
    <cellStyle name="20% - Dekorfärg2 2 4 4" xfId="4518" xr:uid="{85820A09-BE98-4962-9ED6-14E2232F2C81}"/>
    <cellStyle name="20% - Dekorfärg2 2 4 5" xfId="31613" xr:uid="{E459F0D6-21B8-4C8D-A623-9BCFE90E3AF3}"/>
    <cellStyle name="20% - Dekorfärg2 2 4_AFAB Per day" xfId="4519" xr:uid="{4C5C43E0-09CF-4633-BB7E-1A9C4637E02C}"/>
    <cellStyle name="20% - Dekorfärg2 2 5" xfId="4520" xr:uid="{D48C65C0-5D75-4F6E-B8AB-2B7EFF5AC561}"/>
    <cellStyle name="20% - Dekorfärg2 2 5 2" xfId="4521" xr:uid="{451D7389-4BB1-4734-B9E3-7303CE00CE02}"/>
    <cellStyle name="20% - Dekorfärg2 2 5 3" xfId="4522" xr:uid="{62E24D74-05E4-4912-A2D1-F2758F4C9D0D}"/>
    <cellStyle name="20% - Dekorfärg2 2 5_AFAB Per day" xfId="4523" xr:uid="{5D14464B-4AA4-4B0F-BB6E-D1725E84FC8C}"/>
    <cellStyle name="20% - Dekorfärg2 2 6" xfId="4524" xr:uid="{DDFDDC19-A4BA-4FAB-AB60-E0FA0A3CA912}"/>
    <cellStyle name="20% - Dekorfärg2 2 6 2" xfId="4525" xr:uid="{79A6C590-D0A6-48A0-B194-8DE374820AFB}"/>
    <cellStyle name="20% - Dekorfärg2 2 6 3" xfId="4526" xr:uid="{CA713A85-9DF2-4CCD-9762-30905365C8D3}"/>
    <cellStyle name="20% - Dekorfärg2 2 6_AFAB Per day" xfId="4527" xr:uid="{58F45921-C172-4A3D-BBC0-31B723D7EE5B}"/>
    <cellStyle name="20% - Dekorfärg2 2 7" xfId="4528" xr:uid="{E3D39D44-7F49-4676-A3A1-8659AED99D78}"/>
    <cellStyle name="20% - Dekorfärg2 2 7 2" xfId="4529" xr:uid="{54A56D77-30E8-425B-9F20-BC51CD22F060}"/>
    <cellStyle name="20% - Dekorfärg2 2 7 3" xfId="4530" xr:uid="{612EA536-0666-4931-BDC1-CDD2502BF59D}"/>
    <cellStyle name="20% - Dekorfärg2 2 7_AFAB Per day" xfId="4531" xr:uid="{2E28F9EE-B704-484E-84A8-8AA33AE1A58C}"/>
    <cellStyle name="20% - Dekorfärg2 2 8" xfId="4532" xr:uid="{74ED5BAA-BDC3-4B8E-8DFA-375017061D6F}"/>
    <cellStyle name="20% - Dekorfärg2 2 8 2" xfId="31614" xr:uid="{1E1D7396-3E50-4613-A09B-236862889739}"/>
    <cellStyle name="20% - Dekorfärg2 2 9" xfId="4533" xr:uid="{1C9CA60A-55B6-4D59-A791-67DFC66730D4}"/>
    <cellStyle name="20% - Dekorfärg2 2_3. Loans" xfId="4534" xr:uid="{E6116EEC-AEFB-43B7-9E60-F7F9DEA66084}"/>
    <cellStyle name="20% - Dekorfärg2 20" xfId="4535" xr:uid="{23197C37-027D-4003-BE30-D99FFC03982D}"/>
    <cellStyle name="20% - Dekorfärg2 20 10" xfId="34894" xr:uid="{4B207691-F02B-4346-AAD9-AF6EE4D668EF}"/>
    <cellStyle name="20% - Dekorfärg2 20 2" xfId="4536" xr:uid="{921570F5-312B-44A1-B256-89DD7E801F04}"/>
    <cellStyle name="20% - Dekorfärg2 20 2 2" xfId="4537" xr:uid="{D840DF31-3307-423F-99A4-3F230D8FF07A}"/>
    <cellStyle name="20% - Dekorfärg2 20 2 2 2" xfId="4538" xr:uid="{ED2B4A7F-7B34-4335-84FB-0AC384212838}"/>
    <cellStyle name="20% - Dekorfärg2 20 2 2_AFAB Per day" xfId="4539" xr:uid="{AE4AFFDD-5773-4394-B0A9-17E69CF8D62E}"/>
    <cellStyle name="20% - Dekorfärg2 20 2 3" xfId="4540" xr:uid="{0A33FF54-8051-414C-B315-F0CA03A6BA69}"/>
    <cellStyle name="20% - Dekorfärg2 20 2 4" xfId="31615" xr:uid="{562114C7-7E0E-407D-863D-BCCB3B9600C0}"/>
    <cellStyle name="20% - Dekorfärg2 20 2_AFAB Per day" xfId="4541" xr:uid="{29736066-495B-4371-B047-8955D41D822C}"/>
    <cellStyle name="20% - Dekorfärg2 20 3" xfId="4542" xr:uid="{FF597B80-595E-475F-A5AD-6880AC8A3BFA}"/>
    <cellStyle name="20% - Dekorfärg2 20 3 2" xfId="4543" xr:uid="{0C819B6A-C623-4CD5-B9A4-477EB31A7393}"/>
    <cellStyle name="20% - Dekorfärg2 20 3 3" xfId="4544" xr:uid="{0ED6DABD-9892-43D8-872E-686A6B28767A}"/>
    <cellStyle name="20% - Dekorfärg2 20 3_AFAB Per day" xfId="4545" xr:uid="{15A6AF13-9168-436F-ABF2-CC23AB750244}"/>
    <cellStyle name="20% - Dekorfärg2 20 4" xfId="4546" xr:uid="{81493672-9D38-4A71-9617-436614D5016F}"/>
    <cellStyle name="20% - Dekorfärg2 20 4 2" xfId="4547" xr:uid="{014CEDAF-EE5F-439B-9EE0-FA6A07E4CA09}"/>
    <cellStyle name="20% - Dekorfärg2 20 4 3" xfId="4548" xr:uid="{D15BCD7A-15AB-49AB-AC26-49130970D2DA}"/>
    <cellStyle name="20% - Dekorfärg2 20 4_AFAB Per day" xfId="4549" xr:uid="{D0BA47BC-5232-453C-B828-E0D158B03723}"/>
    <cellStyle name="20% - Dekorfärg2 20 5" xfId="4550" xr:uid="{CD2A91BC-E946-4897-A5D9-A62519D9CE9E}"/>
    <cellStyle name="20% - Dekorfärg2 20 5 2" xfId="4551" xr:uid="{7F4C6A75-D03A-4F2B-A7D7-5BF83FEF47E8}"/>
    <cellStyle name="20% - Dekorfärg2 20 5 3" xfId="4552" xr:uid="{E9165EE6-CA65-41B0-A025-B5943F33FE4A}"/>
    <cellStyle name="20% - Dekorfärg2 20 5_AFAB Per day" xfId="4553" xr:uid="{175AEBC6-B666-4D97-B437-2619C96F4BDF}"/>
    <cellStyle name="20% - Dekorfärg2 20 6" xfId="4554" xr:uid="{BCDABD02-5ECA-47D6-B54E-4D5A7AB6BBAB}"/>
    <cellStyle name="20% - Dekorfärg2 20 6 2" xfId="4555" xr:uid="{243A38FF-DD14-4D17-B1CF-AA90FF738196}"/>
    <cellStyle name="20% - Dekorfärg2 20 6 3" xfId="4556" xr:uid="{A1A37E0C-E5B2-4D6C-BE77-09440627F77D}"/>
    <cellStyle name="20% - Dekorfärg2 20 6_loan Q1 2013" xfId="4557" xr:uid="{E3E8F377-C2E2-4A18-A2F4-B10637A56953}"/>
    <cellStyle name="20% - Dekorfärg2 20 7" xfId="4558" xr:uid="{C715E504-C58B-407A-A149-8EBE83D35680}"/>
    <cellStyle name="20% - Dekorfärg2 20 7 2" xfId="4559" xr:uid="{9433E0E7-0A43-44FD-89F3-444E70AE7368}"/>
    <cellStyle name="20% - Dekorfärg2 20 7 3" xfId="4560" xr:uid="{DDFD7521-C535-4D05-AF95-FA7FB2D8D7EE}"/>
    <cellStyle name="20% - Dekorfärg2 20 7_loan Q1 2013" xfId="4561" xr:uid="{9AEA7F11-38BA-469C-8CB9-F046F8BDD443}"/>
    <cellStyle name="20% - Dekorfärg2 20 8" xfId="4562" xr:uid="{4BA7FED3-3CD8-4C2D-8572-E001367496C6}"/>
    <cellStyle name="20% - Dekorfärg2 20 9" xfId="4563" xr:uid="{671EF1C1-8739-4649-9A3A-1C9213616378}"/>
    <cellStyle name="20% - Dekorfärg2 20_3. Loans" xfId="4564" xr:uid="{A5E3AEC6-EC8E-4996-9F55-099ADBEBB5BD}"/>
    <cellStyle name="20% - Dekorfärg2 21" xfId="4565" xr:uid="{16A8713B-96AB-4438-B1E9-67FBAC7726DD}"/>
    <cellStyle name="20% - Dekorfärg2 21 10" xfId="34895" xr:uid="{16270B4E-7715-4427-9B36-0E9A8962D288}"/>
    <cellStyle name="20% - Dekorfärg2 21 2" xfId="4566" xr:uid="{9122DACB-C7B6-485F-853A-19B905AF839B}"/>
    <cellStyle name="20% - Dekorfärg2 21 2 2" xfId="4567" xr:uid="{99E32B6A-A3AA-4ACE-82DD-2E7223A011DB}"/>
    <cellStyle name="20% - Dekorfärg2 21 2 2 2" xfId="4568" xr:uid="{5089A28B-18AD-4865-9536-F1B35246EA40}"/>
    <cellStyle name="20% - Dekorfärg2 21 2 2_AFAB Per day" xfId="4569" xr:uid="{0F1D97E9-B87C-4EE6-8F1F-9EE7836A5B52}"/>
    <cellStyle name="20% - Dekorfärg2 21 2 3" xfId="4570" xr:uid="{A80B7395-5E4C-4E2D-9B2F-D498EEA3EBC5}"/>
    <cellStyle name="20% - Dekorfärg2 21 2 4" xfId="31616" xr:uid="{D36E068A-B720-4083-B393-9348C5D32260}"/>
    <cellStyle name="20% - Dekorfärg2 21 2_AFAB Per day" xfId="4571" xr:uid="{8F00F07A-313A-4AAD-BB2A-77FE1170664F}"/>
    <cellStyle name="20% - Dekorfärg2 21 3" xfId="4572" xr:uid="{A6A14A59-3FFD-4E37-9F5D-69A5F813E21D}"/>
    <cellStyle name="20% - Dekorfärg2 21 3 2" xfId="4573" xr:uid="{E9552680-7A07-4407-A488-723C3D08F5EB}"/>
    <cellStyle name="20% - Dekorfärg2 21 3 3" xfId="4574" xr:uid="{D7F8FCE4-963B-42AE-B2D8-B35A5E373C5A}"/>
    <cellStyle name="20% - Dekorfärg2 21 3_AFAB Per day" xfId="4575" xr:uid="{C5860405-F7A0-437E-B733-5197B2F77DFE}"/>
    <cellStyle name="20% - Dekorfärg2 21 4" xfId="4576" xr:uid="{0308937B-295D-4117-B849-C7019C9028A2}"/>
    <cellStyle name="20% - Dekorfärg2 21 4 2" xfId="4577" xr:uid="{9F0CB447-AF65-4724-A72F-3C9F902A1D8B}"/>
    <cellStyle name="20% - Dekorfärg2 21 4 3" xfId="4578" xr:uid="{54012529-E8E8-4034-BFCE-2290F10F97DA}"/>
    <cellStyle name="20% - Dekorfärg2 21 4_AFAB Per day" xfId="4579" xr:uid="{29FC2C5D-2040-452B-81F9-DFA75F371C4C}"/>
    <cellStyle name="20% - Dekorfärg2 21 5" xfId="4580" xr:uid="{4C0FAD92-4471-4F5C-B588-E8B119015113}"/>
    <cellStyle name="20% - Dekorfärg2 21 5 2" xfId="4581" xr:uid="{D0071764-CCD7-4430-AAA1-328C646793B0}"/>
    <cellStyle name="20% - Dekorfärg2 21 5 3" xfId="4582" xr:uid="{75321D2A-EF62-4D56-B626-6F11B8B17876}"/>
    <cellStyle name="20% - Dekorfärg2 21 5_AFAB Per day" xfId="4583" xr:uid="{6AF46114-F054-4963-ADA7-16CBB5BA6DE8}"/>
    <cellStyle name="20% - Dekorfärg2 21 6" xfId="4584" xr:uid="{603E07B3-1C9E-4E46-A48F-ED523BEBA35A}"/>
    <cellStyle name="20% - Dekorfärg2 21 6 2" xfId="4585" xr:uid="{2B6EFF85-F6D2-4090-B2DA-BA607DC0ADC2}"/>
    <cellStyle name="20% - Dekorfärg2 21 6 3" xfId="4586" xr:uid="{F7262C26-ADA1-47E1-99C2-44F9B015C3D8}"/>
    <cellStyle name="20% - Dekorfärg2 21 6_loan Q1 2013" xfId="4587" xr:uid="{4F0EA9D8-2F50-4F07-ABB5-F310704D34D8}"/>
    <cellStyle name="20% - Dekorfärg2 21 7" xfId="4588" xr:uid="{DF2967AC-EFBF-482E-ADE0-B8550C354AC6}"/>
    <cellStyle name="20% - Dekorfärg2 21 7 2" xfId="4589" xr:uid="{160BA297-C764-4B42-8BA2-A1C82009997B}"/>
    <cellStyle name="20% - Dekorfärg2 21 7 3" xfId="4590" xr:uid="{BC3006BD-C48E-4047-AC21-320129F5CADF}"/>
    <cellStyle name="20% - Dekorfärg2 21 7_loan Q1 2013" xfId="4591" xr:uid="{7CA5DD95-B00B-411B-9DC0-1B0D311FCC7A}"/>
    <cellStyle name="20% - Dekorfärg2 21 8" xfId="4592" xr:uid="{787F8250-5B3D-4EF3-AB69-2D3943052B0C}"/>
    <cellStyle name="20% - Dekorfärg2 21 9" xfId="4593" xr:uid="{A03930CE-17D8-4DDC-8602-2C5C7806E891}"/>
    <cellStyle name="20% - Dekorfärg2 21_3. Loans" xfId="4594" xr:uid="{64851AE2-A511-4553-9D20-6EF4772FB47C}"/>
    <cellStyle name="20% - Dekorfärg2 22" xfId="4595" xr:uid="{1CB06EAE-868A-4C07-BE9F-F53540D27A15}"/>
    <cellStyle name="20% - Dekorfärg2 22 10" xfId="34896" xr:uid="{0BA64EF0-FF6F-41DD-AD90-C28EA6023932}"/>
    <cellStyle name="20% - Dekorfärg2 22 2" xfId="4596" xr:uid="{24942785-5F4E-4185-979A-B67E50236DBC}"/>
    <cellStyle name="20% - Dekorfärg2 22 2 2" xfId="4597" xr:uid="{9993C9C4-D392-4368-8538-0722187E3C08}"/>
    <cellStyle name="20% - Dekorfärg2 22 2 2 2" xfId="4598" xr:uid="{271E38FE-762C-4A56-B3D3-07653902B79D}"/>
    <cellStyle name="20% - Dekorfärg2 22 2 2_AFAB Per day" xfId="4599" xr:uid="{E6F2B7CE-5B9E-4DEE-859D-4055E5AA2E28}"/>
    <cellStyle name="20% - Dekorfärg2 22 2 3" xfId="4600" xr:uid="{22DEC6A7-DC65-4EDE-9323-61645FC7245B}"/>
    <cellStyle name="20% - Dekorfärg2 22 2 4" xfId="31617" xr:uid="{76669B0A-7DF6-4C6D-A5AE-6349766B9947}"/>
    <cellStyle name="20% - Dekorfärg2 22 2_AFAB Per day" xfId="4601" xr:uid="{A2A9BED7-EF6B-4ACE-BF60-8436B3352874}"/>
    <cellStyle name="20% - Dekorfärg2 22 3" xfId="4602" xr:uid="{57D91B02-B6D2-4576-B10F-C9F9A35E8476}"/>
    <cellStyle name="20% - Dekorfärg2 22 3 2" xfId="4603" xr:uid="{DF5EC73A-3086-48D6-94B6-F85164BA6D36}"/>
    <cellStyle name="20% - Dekorfärg2 22 3 3" xfId="4604" xr:uid="{9AC4BC1F-F1ED-4046-8B8C-B3DF03334B4F}"/>
    <cellStyle name="20% - Dekorfärg2 22 3_AFAB Per day" xfId="4605" xr:uid="{18E0DFD3-D941-41BF-9D07-33BCE2C9BC65}"/>
    <cellStyle name="20% - Dekorfärg2 22 4" xfId="4606" xr:uid="{ADD6EF22-822F-4C76-9300-F3318B85AFFF}"/>
    <cellStyle name="20% - Dekorfärg2 22 4 2" xfId="4607" xr:uid="{B4F7EBC7-2382-4E40-9DBC-5236E60722C7}"/>
    <cellStyle name="20% - Dekorfärg2 22 4 3" xfId="4608" xr:uid="{7ABD42FB-A3CB-42BE-B592-A8CACBD10206}"/>
    <cellStyle name="20% - Dekorfärg2 22 4_AFAB Per day" xfId="4609" xr:uid="{0C80D4E1-621F-40D4-AD76-7D12DA1193FF}"/>
    <cellStyle name="20% - Dekorfärg2 22 5" xfId="4610" xr:uid="{82FDFF04-29C3-4612-B49B-92025ACBCA76}"/>
    <cellStyle name="20% - Dekorfärg2 22 5 2" xfId="4611" xr:uid="{BCF80B2F-BB58-47EB-B6CF-07D1E1B007BA}"/>
    <cellStyle name="20% - Dekorfärg2 22 5 3" xfId="4612" xr:uid="{ECAAA5C2-DA16-4246-A6A2-A60307E8B583}"/>
    <cellStyle name="20% - Dekorfärg2 22 5_AFAB Per day" xfId="4613" xr:uid="{3B4CBA34-106E-42B0-A1BD-418EEFF6E8BF}"/>
    <cellStyle name="20% - Dekorfärg2 22 6" xfId="4614" xr:uid="{E6D73237-18AF-4BF0-88E9-71B8BD1D1C8D}"/>
    <cellStyle name="20% - Dekorfärg2 22 6 2" xfId="4615" xr:uid="{A9044EB4-E550-4921-9AD1-5D17ACABE53C}"/>
    <cellStyle name="20% - Dekorfärg2 22 6 3" xfId="4616" xr:uid="{C8EE8949-D5CD-43F3-9CE7-29B9408CF778}"/>
    <cellStyle name="20% - Dekorfärg2 22 6_loan Q1 2013" xfId="4617" xr:uid="{8F1ED804-9255-4453-A572-7C0A9040F856}"/>
    <cellStyle name="20% - Dekorfärg2 22 7" xfId="4618" xr:uid="{A336A963-4668-4040-BCF3-2688489C1109}"/>
    <cellStyle name="20% - Dekorfärg2 22 7 2" xfId="4619" xr:uid="{D3691703-9A48-47CB-8EEA-24D40D09BE95}"/>
    <cellStyle name="20% - Dekorfärg2 22 7 3" xfId="4620" xr:uid="{E5CF798D-7ECC-425D-8710-AD7CE8C3D096}"/>
    <cellStyle name="20% - Dekorfärg2 22 7_loan Q1 2013" xfId="4621" xr:uid="{E0890034-D9C3-4569-B994-9610656F3157}"/>
    <cellStyle name="20% - Dekorfärg2 22 8" xfId="4622" xr:uid="{DD5E10BB-3DC0-46E0-AE90-9BC428D613D1}"/>
    <cellStyle name="20% - Dekorfärg2 22 9" xfId="4623" xr:uid="{28433886-96DC-47E7-8CF2-7C011DC33932}"/>
    <cellStyle name="20% - Dekorfärg2 22_3. Loans" xfId="4624" xr:uid="{F3F1C3A2-2FC8-42ED-8D66-878567D8BAAD}"/>
    <cellStyle name="20% - Dekorfärg2 23" xfId="4625" xr:uid="{DA5143F1-9579-441D-A98C-499BE0B3FA6C}"/>
    <cellStyle name="20% - Dekorfärg2 23 10" xfId="4626" xr:uid="{C8A3B0B2-22C1-451D-AC6D-C35C5BD8022D}"/>
    <cellStyle name="20% - Dekorfärg2 23 11" xfId="34897" xr:uid="{A63DDA0B-A619-4C8B-B896-32789513FA9A}"/>
    <cellStyle name="20% - Dekorfärg2 23 2" xfId="4627" xr:uid="{C8FEB1FC-D708-4A8F-A41F-1BB39554EE2F}"/>
    <cellStyle name="20% - Dekorfärg2 23 2 2" xfId="4628" xr:uid="{7E8D6292-FCA0-41A8-B5FB-1144950B5B39}"/>
    <cellStyle name="20% - Dekorfärg2 23 2 2 2" xfId="4629" xr:uid="{F32C5E38-8713-453C-AC3C-039D19AAD9C9}"/>
    <cellStyle name="20% - Dekorfärg2 23 2 2_Antal banker" xfId="4630" xr:uid="{4277CBA5-7CA4-47F1-809B-DBC92681C25F}"/>
    <cellStyle name="20% - Dekorfärg2 23 2 3" xfId="4631" xr:uid="{175D2B28-AF6D-4CDC-89A1-474790F5959A}"/>
    <cellStyle name="20% - Dekorfärg2 23 2 4" xfId="31618" xr:uid="{A9228BEE-D1ED-4E25-838A-947AE4AB6973}"/>
    <cellStyle name="20% - Dekorfärg2 23 2_AFAB Per day" xfId="4632" xr:uid="{EABA89C4-474A-4953-B7E5-F1214F3B646D}"/>
    <cellStyle name="20% - Dekorfärg2 23 3" xfId="4633" xr:uid="{44B198D8-EEF9-47AF-AD9A-5D287318B8A2}"/>
    <cellStyle name="20% - Dekorfärg2 23 3 2" xfId="4634" xr:uid="{65EAADB4-052D-45F0-BC32-752410ED9076}"/>
    <cellStyle name="20% - Dekorfärg2 23 3 3" xfId="4635" xr:uid="{3955819B-B3BE-4B8B-8083-E1A467FF4DE7}"/>
    <cellStyle name="20% - Dekorfärg2 23 3_AFAB Per day" xfId="4636" xr:uid="{175CCD2C-7010-4720-837C-82312FBAC963}"/>
    <cellStyle name="20% - Dekorfärg2 23 4" xfId="4637" xr:uid="{742D0670-ACBD-4CFF-822C-B7D7A8CC874F}"/>
    <cellStyle name="20% - Dekorfärg2 23 4 2" xfId="4638" xr:uid="{0E8A0AAE-951B-49B0-97A2-F87E841649A8}"/>
    <cellStyle name="20% - Dekorfärg2 23 4 3" xfId="4639" xr:uid="{0FF115A8-060F-4330-858C-0D780BE595AB}"/>
    <cellStyle name="20% - Dekorfärg2 23 4_AFAB Per day" xfId="4640" xr:uid="{7B6A1F5A-9133-42CF-A17D-D6C968C0C80C}"/>
    <cellStyle name="20% - Dekorfärg2 23 5" xfId="4641" xr:uid="{938BDCCD-BDA3-4DE3-9BE6-D4ADA04B98BE}"/>
    <cellStyle name="20% - Dekorfärg2 23 5 2" xfId="4642" xr:uid="{37CC7CF4-B982-4B15-BB30-291AA66B86BF}"/>
    <cellStyle name="20% - Dekorfärg2 23 5 3" xfId="4643" xr:uid="{86BCEA02-7240-4F32-8C4E-A858D10D3FF0}"/>
    <cellStyle name="20% - Dekorfärg2 23 5_loan Q1 2013" xfId="4644" xr:uid="{C04532A8-8F72-41BA-A6E6-62186B45143C}"/>
    <cellStyle name="20% - Dekorfärg2 23 6" xfId="4645" xr:uid="{EBCDE3C9-D074-4FB3-82EC-B03337212398}"/>
    <cellStyle name="20% - Dekorfärg2 23 6 2" xfId="4646" xr:uid="{04146E91-4D73-4D8F-94A3-F075B30420E2}"/>
    <cellStyle name="20% - Dekorfärg2 23 6 3" xfId="4647" xr:uid="{FFDD96CC-45C0-4EBC-BBC7-C9EA9BD09EBB}"/>
    <cellStyle name="20% - Dekorfärg2 23 6_loan Q1 2013" xfId="4648" xr:uid="{E56DA378-94DE-4C47-9CC5-235DA7729947}"/>
    <cellStyle name="20% - Dekorfärg2 23 7" xfId="4649" xr:uid="{8AF37B7F-E526-4459-9CC1-6DE2DCFBAEEC}"/>
    <cellStyle name="20% - Dekorfärg2 23 7 2" xfId="4650" xr:uid="{109BBCDC-97DE-4DB1-AF8C-E964D9F05082}"/>
    <cellStyle name="20% - Dekorfärg2 23 7 3" xfId="4651" xr:uid="{CD463615-A34E-4276-9432-07A5026AD7BD}"/>
    <cellStyle name="20% - Dekorfärg2 23 7_loan Q1 2013" xfId="4652" xr:uid="{734030FB-8610-4605-9B9F-73FF05835258}"/>
    <cellStyle name="20% - Dekorfärg2 23 8" xfId="4653" xr:uid="{2BE88DB2-469F-4C07-B182-F6CA97D8673E}"/>
    <cellStyle name="20% - Dekorfärg2 23 9" xfId="4654" xr:uid="{CCC4B13F-3C67-4396-B3BB-CA59665EC6D2}"/>
    <cellStyle name="20% - Dekorfärg2 23_3. Loans" xfId="4655" xr:uid="{DB52DACD-87E6-4ACC-8554-E44FB4C73086}"/>
    <cellStyle name="20% - Dekorfärg2 24" xfId="4656" xr:uid="{A3C23F56-286C-4753-8B67-7139ECB1A011}"/>
    <cellStyle name="20% - Dekorfärg2 24 10" xfId="4657" xr:uid="{6A43C614-38D3-410A-9F6A-2F5C6E08B232}"/>
    <cellStyle name="20% - Dekorfärg2 24 11" xfId="34898" xr:uid="{3F2FAB71-D82F-43B5-89FA-5C25863C6921}"/>
    <cellStyle name="20% - Dekorfärg2 24 2" xfId="4658" xr:uid="{2101A646-87BE-458F-A8E2-C19880660A82}"/>
    <cellStyle name="20% - Dekorfärg2 24 2 2" xfId="4659" xr:uid="{A7892F38-11B1-4E05-8DA6-DEF45B46DD1C}"/>
    <cellStyle name="20% - Dekorfärg2 24 2 2 2" xfId="4660" xr:uid="{8FB1431C-E600-4341-9071-499A6650B6A7}"/>
    <cellStyle name="20% - Dekorfärg2 24 2 2_Antal banker" xfId="4661" xr:uid="{E7C3450F-71A7-469D-951A-397C3972261D}"/>
    <cellStyle name="20% - Dekorfärg2 24 2 3" xfId="4662" xr:uid="{7F641C0A-CAE1-45EF-A007-C2AD5E0CC86C}"/>
    <cellStyle name="20% - Dekorfärg2 24 2 4" xfId="31619" xr:uid="{A2B827DB-7B9E-43B9-A0ED-E84DE78693AB}"/>
    <cellStyle name="20% - Dekorfärg2 24 2_AFAB Per day" xfId="4663" xr:uid="{ADF84E28-5C10-4846-B928-54BBC4AC75F8}"/>
    <cellStyle name="20% - Dekorfärg2 24 3" xfId="4664" xr:uid="{A8B05E1F-E742-4750-8F04-265F2B8C8520}"/>
    <cellStyle name="20% - Dekorfärg2 24 3 2" xfId="4665" xr:uid="{DAC206B8-A9AF-4BCE-82A3-09C7D817EA7B}"/>
    <cellStyle name="20% - Dekorfärg2 24 3 3" xfId="4666" xr:uid="{DC100832-B669-469B-9030-234B9640FFB1}"/>
    <cellStyle name="20% - Dekorfärg2 24 3_AFAB Per day" xfId="4667" xr:uid="{26072A06-B71C-4D4C-8562-21D90D7A8F2E}"/>
    <cellStyle name="20% - Dekorfärg2 24 4" xfId="4668" xr:uid="{09FC9DFD-EB38-4E27-B146-09B13E4265F4}"/>
    <cellStyle name="20% - Dekorfärg2 24 4 2" xfId="4669" xr:uid="{7CB6362D-E6BA-4D89-9F02-8F94C34323F7}"/>
    <cellStyle name="20% - Dekorfärg2 24 4 3" xfId="4670" xr:uid="{1AC702A3-1E07-4B7F-B0F4-B608B0134DF8}"/>
    <cellStyle name="20% - Dekorfärg2 24 4_AFAB Per day" xfId="4671" xr:uid="{52235A1C-11DD-45BA-9673-20AEC68AFE4F}"/>
    <cellStyle name="20% - Dekorfärg2 24 5" xfId="4672" xr:uid="{0A2BD67A-949D-43E3-8515-3582D7EC3894}"/>
    <cellStyle name="20% - Dekorfärg2 24 5 2" xfId="4673" xr:uid="{56847D31-37B0-47C8-B29B-4D38AE5D6DA4}"/>
    <cellStyle name="20% - Dekorfärg2 24 5 3" xfId="4674" xr:uid="{31962833-EED3-4A13-9257-DF993D55FE22}"/>
    <cellStyle name="20% - Dekorfärg2 24 5_loan Q1 2013" xfId="4675" xr:uid="{9CE1258A-E319-48F4-BF85-9DD4B4763237}"/>
    <cellStyle name="20% - Dekorfärg2 24 6" xfId="4676" xr:uid="{94EC1C6E-382C-4810-9DD5-919A93A82335}"/>
    <cellStyle name="20% - Dekorfärg2 24 6 2" xfId="4677" xr:uid="{792D78D8-DB1B-475D-A554-134725F47F10}"/>
    <cellStyle name="20% - Dekorfärg2 24 6 3" xfId="4678" xr:uid="{5FE2F24C-79D8-4AC1-A3BD-794A0FD47144}"/>
    <cellStyle name="20% - Dekorfärg2 24 6_loan Q1 2013" xfId="4679" xr:uid="{B55C7B1A-6648-4616-A55B-1B2E8434AE09}"/>
    <cellStyle name="20% - Dekorfärg2 24 7" xfId="4680" xr:uid="{D772B520-46E1-4CC7-A4B7-66ED2E87A8A5}"/>
    <cellStyle name="20% - Dekorfärg2 24 7 2" xfId="4681" xr:uid="{8C000F81-DE92-40C5-A4F5-F967149199D6}"/>
    <cellStyle name="20% - Dekorfärg2 24 7 3" xfId="4682" xr:uid="{7BF8275A-0965-4301-BB81-88F6FAD48FF6}"/>
    <cellStyle name="20% - Dekorfärg2 24 7_loan Q1 2013" xfId="4683" xr:uid="{F6F67DA3-15EF-4CAF-B22C-8CC697D7EEB1}"/>
    <cellStyle name="20% - Dekorfärg2 24 8" xfId="4684" xr:uid="{5CAA8B02-ABB6-41AB-A797-B5612C66B079}"/>
    <cellStyle name="20% - Dekorfärg2 24 9" xfId="4685" xr:uid="{63B8575D-F37A-4024-8FFB-ADA1A58D4DDA}"/>
    <cellStyle name="20% - Dekorfärg2 24_3. Loans" xfId="4686" xr:uid="{EB2E810B-44E8-469B-BB4C-48C1449DBC42}"/>
    <cellStyle name="20% - Dekorfärg2 25" xfId="4687" xr:uid="{0C4B4F4C-150F-49C0-8CEB-B9EDAEAE3B92}"/>
    <cellStyle name="20% - Dekorfärg2 25 10" xfId="4688" xr:uid="{7CD51307-11AF-4C32-9393-E609AFAE4577}"/>
    <cellStyle name="20% - Dekorfärg2 25 11" xfId="34899" xr:uid="{00888E52-976A-4423-821E-4C0D02DDF9F2}"/>
    <cellStyle name="20% - Dekorfärg2 25 2" xfId="4689" xr:uid="{4FC67694-F875-451C-BC4B-BCC03575D07C}"/>
    <cellStyle name="20% - Dekorfärg2 25 2 2" xfId="4690" xr:uid="{0D32C5B5-A574-4654-91AE-103731329113}"/>
    <cellStyle name="20% - Dekorfärg2 25 2 2 2" xfId="4691" xr:uid="{EF718C5F-4BF1-4131-BDEF-A2483951D97A}"/>
    <cellStyle name="20% - Dekorfärg2 25 2 2_Antal banker" xfId="4692" xr:uid="{DEDF2550-FF01-468D-8763-FFDC285DC6C6}"/>
    <cellStyle name="20% - Dekorfärg2 25 2 3" xfId="4693" xr:uid="{A655FEB1-9BBE-4606-8355-B1E327FA25BE}"/>
    <cellStyle name="20% - Dekorfärg2 25 2 4" xfId="31620" xr:uid="{56FCC3BA-F2B4-4508-BAB9-9A2610F0B89A}"/>
    <cellStyle name="20% - Dekorfärg2 25 2_AFAB Per day" xfId="4694" xr:uid="{AD3CCB7A-A0F3-45FA-93E3-4506132808FB}"/>
    <cellStyle name="20% - Dekorfärg2 25 3" xfId="4695" xr:uid="{3381D0BE-4806-4288-B610-43238AF7B7B8}"/>
    <cellStyle name="20% - Dekorfärg2 25 3 2" xfId="4696" xr:uid="{47DF3B72-B3DE-46D3-8188-EE99114B6F3E}"/>
    <cellStyle name="20% - Dekorfärg2 25 3 3" xfId="4697" xr:uid="{A9819978-AFDE-4009-8DE2-2BAEC5B5B6E1}"/>
    <cellStyle name="20% - Dekorfärg2 25 3_AFAB Per day" xfId="4698" xr:uid="{B53AE053-A038-42BA-9841-E4575A18D20A}"/>
    <cellStyle name="20% - Dekorfärg2 25 4" xfId="4699" xr:uid="{D032C2B7-C3BC-41C8-88DA-78DD91F65A7A}"/>
    <cellStyle name="20% - Dekorfärg2 25 4 2" xfId="4700" xr:uid="{BAF6C6C7-4BD6-4FA3-A5F4-CF87B4872BDB}"/>
    <cellStyle name="20% - Dekorfärg2 25 4 3" xfId="4701" xr:uid="{6557745A-E5AA-40A8-9BD1-643B8905FBBC}"/>
    <cellStyle name="20% - Dekorfärg2 25 4_AFAB Per day" xfId="4702" xr:uid="{C41CDC78-A9AB-4E12-8BCE-42A8979A9FC5}"/>
    <cellStyle name="20% - Dekorfärg2 25 5" xfId="4703" xr:uid="{6DF13D0A-E065-4832-BA21-AC2D9F5B6822}"/>
    <cellStyle name="20% - Dekorfärg2 25 5 2" xfId="4704" xr:uid="{D4E40DAB-87E5-4DDE-8853-EE970A9918C1}"/>
    <cellStyle name="20% - Dekorfärg2 25 5 3" xfId="4705" xr:uid="{5E05E5F1-CDAF-480B-B745-09289C2260F1}"/>
    <cellStyle name="20% - Dekorfärg2 25 5_loan Q1 2013" xfId="4706" xr:uid="{CD2E20F3-0444-418F-ADA3-475EF000ABF2}"/>
    <cellStyle name="20% - Dekorfärg2 25 6" xfId="4707" xr:uid="{E7EDA91C-ACE2-4D7B-9DE7-5474E1073671}"/>
    <cellStyle name="20% - Dekorfärg2 25 6 2" xfId="4708" xr:uid="{9E464231-0185-4A25-A4D1-D643F0C270D8}"/>
    <cellStyle name="20% - Dekorfärg2 25 6 3" xfId="4709" xr:uid="{2D88A040-BE99-41F9-8FD7-2EBA6E33875E}"/>
    <cellStyle name="20% - Dekorfärg2 25 6_loan Q1 2013" xfId="4710" xr:uid="{17A50CCA-D43A-468D-82B7-B984A6112FD7}"/>
    <cellStyle name="20% - Dekorfärg2 25 7" xfId="4711" xr:uid="{C35E224C-2994-4C44-BE00-DC56B05C871B}"/>
    <cellStyle name="20% - Dekorfärg2 25 7 2" xfId="4712" xr:uid="{A9BF9004-48D9-46D1-A89B-E85BD0409E44}"/>
    <cellStyle name="20% - Dekorfärg2 25 7 3" xfId="4713" xr:uid="{5318A1E9-C1CA-4414-BBF2-F8D4657375BB}"/>
    <cellStyle name="20% - Dekorfärg2 25 7_loan Q1 2013" xfId="4714" xr:uid="{DF13F8A7-DB32-4345-9818-87FB6C9E25C7}"/>
    <cellStyle name="20% - Dekorfärg2 25 8" xfId="4715" xr:uid="{D08E8DB5-3877-4017-A76E-8BC5C9EC5EDA}"/>
    <cellStyle name="20% - Dekorfärg2 25 9" xfId="4716" xr:uid="{54B5B99E-4290-42DE-8EA9-8465BAD8A7D3}"/>
    <cellStyle name="20% - Dekorfärg2 25_3. Loans" xfId="4717" xr:uid="{FA0B2E47-0862-4DD4-9098-447FDC33544D}"/>
    <cellStyle name="20% - Dekorfärg2 26" xfId="4718" xr:uid="{654779EA-5C9B-445E-AC0E-AB3DD4C0E8EB}"/>
    <cellStyle name="20% - Dekorfärg2 26 2" xfId="4719" xr:uid="{2118A1D8-D952-4D8A-8775-61F044F67326}"/>
    <cellStyle name="20% - Dekorfärg2 26 2 2" xfId="4720" xr:uid="{C9B0A05E-8D86-4318-9B5E-67C1C0BCA957}"/>
    <cellStyle name="20% - Dekorfärg2 26 2 2 2" xfId="4721" xr:uid="{65A972E9-9F33-419E-A27E-A427B6916A85}"/>
    <cellStyle name="20% - Dekorfärg2 26 2 2_Antal banker" xfId="4722" xr:uid="{9FEBB375-9312-46E1-B0D6-36CF626007FC}"/>
    <cellStyle name="20% - Dekorfärg2 26 2 3" xfId="4723" xr:uid="{4B9DCF70-22D2-49A9-B29F-763E1FA05C58}"/>
    <cellStyle name="20% - Dekorfärg2 26 2_AFAB Per day" xfId="4724" xr:uid="{76911517-D2BD-4BF0-BD78-A8E821EDCF05}"/>
    <cellStyle name="20% - Dekorfärg2 26 3" xfId="4725" xr:uid="{63F26A9E-6D1C-4E0D-A6A4-013747756B81}"/>
    <cellStyle name="20% - Dekorfärg2 26 3 2" xfId="4726" xr:uid="{8ADF1908-39DB-44AB-9575-ED6959142FDA}"/>
    <cellStyle name="20% - Dekorfärg2 26 3 3" xfId="4727" xr:uid="{AD4A3B5F-B70D-4534-B9CD-C848BC4E1C00}"/>
    <cellStyle name="20% - Dekorfärg2 26 3_AFAB Per day" xfId="4728" xr:uid="{3682C72D-6013-4AD4-90DC-0058C33949CA}"/>
    <cellStyle name="20% - Dekorfärg2 26 4" xfId="4729" xr:uid="{24F32AD5-A409-4128-94C4-B8BBE58F6483}"/>
    <cellStyle name="20% - Dekorfärg2 26 4 2" xfId="4730" xr:uid="{EF4EF9E2-1196-4610-A792-76BFC5D688D5}"/>
    <cellStyle name="20% - Dekorfärg2 26 4 3" xfId="4731" xr:uid="{0AA9EA90-5BA4-4A16-90D4-86BFCFE0487C}"/>
    <cellStyle name="20% - Dekorfärg2 26 4_AFAB Per day" xfId="4732" xr:uid="{26956704-0709-4431-B234-3291125683D9}"/>
    <cellStyle name="20% - Dekorfärg2 26 5" xfId="4733" xr:uid="{2D27F3CE-FE03-4397-B8B6-74CD8C6F9ACB}"/>
    <cellStyle name="20% - Dekorfärg2 26 5 2" xfId="4734" xr:uid="{16BE77BE-E66E-4498-8C6B-9DDF22DE9B4F}"/>
    <cellStyle name="20% - Dekorfärg2 26 5 3" xfId="4735" xr:uid="{28D4F70F-61AB-4491-BD22-4D6BD695B456}"/>
    <cellStyle name="20% - Dekorfärg2 26 5_AFAB Per day" xfId="4736" xr:uid="{A4D3A0AE-A5E4-437E-B497-6EB9AF9C63C4}"/>
    <cellStyle name="20% - Dekorfärg2 26 6" xfId="4737" xr:uid="{B3C71854-3113-4414-9C8C-FADA9451F8FB}"/>
    <cellStyle name="20% - Dekorfärg2 26 6 2" xfId="4738" xr:uid="{857BAAE3-45F4-4B9D-985C-437B46BFD2B6}"/>
    <cellStyle name="20% - Dekorfärg2 26 6 3" xfId="4739" xr:uid="{1AD4A03E-01FC-4CB2-BD25-53BF2374CE8B}"/>
    <cellStyle name="20% - Dekorfärg2 26 6_loan Q1 2013" xfId="4740" xr:uid="{C6076F4F-D46D-40C1-9B74-94BED70F7358}"/>
    <cellStyle name="20% - Dekorfärg2 26 7" xfId="4741" xr:uid="{55DAA0A8-93E7-4E5F-A0EB-64B126DBB476}"/>
    <cellStyle name="20% - Dekorfärg2 26 7 2" xfId="4742" xr:uid="{323BFD56-F30E-42FC-92B1-12388A9B6D43}"/>
    <cellStyle name="20% - Dekorfärg2 26 7 3" xfId="4743" xr:uid="{5773202D-A588-471C-9D60-37F859C8A654}"/>
    <cellStyle name="20% - Dekorfärg2 26 7_loan Q1 2013" xfId="4744" xr:uid="{3F4703CF-AEE9-4D06-988C-E7631CE95C84}"/>
    <cellStyle name="20% - Dekorfärg2 26 8" xfId="4745" xr:uid="{40893C66-8E0E-4DDE-9C8E-4BEAB26F1F65}"/>
    <cellStyle name="20% - Dekorfärg2 26 9" xfId="4746" xr:uid="{C2B3A070-F5F8-41CF-983A-97BD223FCEFC}"/>
    <cellStyle name="20% - Dekorfärg2 26_AFAB Per day" xfId="4747" xr:uid="{BABBB7F7-7778-4D81-9E50-EB8EF3088B54}"/>
    <cellStyle name="20% - Dekorfärg2 27" xfId="4748" xr:uid="{267E6FE2-25F8-4B43-ACAF-759331BCA04F}"/>
    <cellStyle name="20% - Dekorfärg2 27 2" xfId="4749" xr:uid="{6D4EBB9E-4A6D-457A-9E7F-A71A84863F65}"/>
    <cellStyle name="20% - Dekorfärg2 27 2 2" xfId="4750" xr:uid="{A10676C8-E579-47B5-A63C-B749BB3F640A}"/>
    <cellStyle name="20% - Dekorfärg2 27 2 3" xfId="4751" xr:uid="{FDABAAD0-F51F-40FA-8655-BC9751E969A9}"/>
    <cellStyle name="20% - Dekorfärg2 27 2_AFAB Per day" xfId="4752" xr:uid="{5ACDC1B8-27C4-4D9D-9A0A-8BFF8C07C3A1}"/>
    <cellStyle name="20% - Dekorfärg2 27 3" xfId="4753" xr:uid="{2C574A77-6DFC-4E5F-A462-257979C2E720}"/>
    <cellStyle name="20% - Dekorfärg2 27 4" xfId="4754" xr:uid="{BCE73538-54AF-49D7-81E5-D24D56F7005B}"/>
    <cellStyle name="20% - Dekorfärg2 27_AFAB Per day" xfId="4755" xr:uid="{2A2703C5-BE2A-414C-9249-BEDEB78EC6B2}"/>
    <cellStyle name="20% - Dekorfärg2 28" xfId="4756" xr:uid="{B90DB690-012B-481F-B8A8-4D7F4C5305CD}"/>
    <cellStyle name="20% - Dekorfärg2 28 2" xfId="4757" xr:uid="{70A0DF62-F4E5-4256-915E-9096F8E4528F}"/>
    <cellStyle name="20% - Dekorfärg2 28 2 2" xfId="4758" xr:uid="{B3C69D43-AF56-4F01-9DE1-08F5A58DAD21}"/>
    <cellStyle name="20% - Dekorfärg2 28 2 3" xfId="4759" xr:uid="{8CE692E4-2032-4841-ACBC-AB7783ABE3A8}"/>
    <cellStyle name="20% - Dekorfärg2 28 2_AFAB Per day" xfId="4760" xr:uid="{F5FEB90E-CD9D-4168-AB66-F3F025E2DC8A}"/>
    <cellStyle name="20% - Dekorfärg2 28 3" xfId="4761" xr:uid="{A66B39CA-A66D-4ABF-9338-2198F262B9A9}"/>
    <cellStyle name="20% - Dekorfärg2 28 4" xfId="4762" xr:uid="{0A7A0EC0-37CA-412F-8779-915ADCCA0B62}"/>
    <cellStyle name="20% - Dekorfärg2 28_AFAB Per day" xfId="4763" xr:uid="{77DBA01B-F48B-4BC9-A435-5619BEAAC58F}"/>
    <cellStyle name="20% - Dekorfärg2 29" xfId="4764" xr:uid="{1D1F5CAF-7163-471F-9F3D-C8915459B69F}"/>
    <cellStyle name="20% - Dekorfärg2 29 2" xfId="4765" xr:uid="{C4C09088-ACC3-4928-B25A-BF43BE4FD5CD}"/>
    <cellStyle name="20% - Dekorfärg2 29 2 2" xfId="4766" xr:uid="{D7BB5AD7-CDAE-497F-8D2A-7C62C160599C}"/>
    <cellStyle name="20% - Dekorfärg2 29 2 3" xfId="4767" xr:uid="{9A63A0EE-D908-48BE-B485-AF853C5FEB80}"/>
    <cellStyle name="20% - Dekorfärg2 29 2_AFAB Per day" xfId="4768" xr:uid="{454C6CB7-1BBA-433D-899B-BD90FF4059F9}"/>
    <cellStyle name="20% - Dekorfärg2 29 3" xfId="4769" xr:uid="{C6AE588A-B0E5-4F27-82FC-EBF3314DBA07}"/>
    <cellStyle name="20% - Dekorfärg2 29 4" xfId="4770" xr:uid="{0CC21CE6-A579-4D3D-8A66-F3FAB43ED22A}"/>
    <cellStyle name="20% - Dekorfärg2 29_AFAB Per day" xfId="4771" xr:uid="{ECE5BB24-7BE7-48A2-B3CD-D60F3632AF01}"/>
    <cellStyle name="20% - Dekorfärg2 3" xfId="58" xr:uid="{D8EFFBA7-D1EC-4B86-830F-EFDBA66D5564}"/>
    <cellStyle name="20% - Dekorfärg2 3 10" xfId="34900" xr:uid="{E8F536E5-0BAF-4670-8AF6-CD25F59BBB99}"/>
    <cellStyle name="20% - Dekorfärg2 3 2" xfId="4772" xr:uid="{DF5FF89A-8CAC-4E0B-8F81-F9338B891D57}"/>
    <cellStyle name="20% - Dekorfärg2 3 2 2" xfId="4773" xr:uid="{5C3E91F3-A6E5-41DA-A790-DF2DFEF85D2E}"/>
    <cellStyle name="20% - Dekorfärg2 3 2 2 2" xfId="4774" xr:uid="{29A5BC53-DD84-4832-8ED3-33115961D38C}"/>
    <cellStyle name="20% - Dekorfärg2 3 2 2 3" xfId="31621" xr:uid="{F22F04C6-F132-4BCD-9976-87AC2AC724C4}"/>
    <cellStyle name="20% - Dekorfärg2 3 2 2_AFAB Per day" xfId="4775" xr:uid="{B057E9D7-23B1-4078-A9BA-E38283E06FAC}"/>
    <cellStyle name="20% - Dekorfärg2 3 2 3" xfId="4776" xr:uid="{7C56D01F-0891-401C-9C75-2689D2D088B2}"/>
    <cellStyle name="20% - Dekorfärg2 3 2 3 2" xfId="4777" xr:uid="{1355D2B7-EE7E-43D5-98A3-A866B848B402}"/>
    <cellStyle name="20% - Dekorfärg2 3 2 3_AFAB Per day" xfId="4778" xr:uid="{1865B075-99F6-4702-8D51-C096A6B39B77}"/>
    <cellStyle name="20% - Dekorfärg2 3 2 4" xfId="4779" xr:uid="{3BF7B572-F9F3-4A92-BCFC-C471005AB9D1}"/>
    <cellStyle name="20% - Dekorfärg2 3 2 5" xfId="4780" xr:uid="{3FA506D1-0336-4281-A133-C4876637B0D3}"/>
    <cellStyle name="20% - Dekorfärg2 3 2 6" xfId="31622" xr:uid="{1BE56178-9ED9-4DE4-BDB1-7D1D651A6A6D}"/>
    <cellStyle name="20% - Dekorfärg2 3 2 7" xfId="34901" xr:uid="{612FDCE9-B097-4D38-B8D4-B1B4D49DEF76}"/>
    <cellStyle name="20% - Dekorfärg2 3 2 8" xfId="36490" xr:uid="{78E4B1D7-5C93-4079-A58A-D49F8027ED17}"/>
    <cellStyle name="20% - Dekorfärg2 3 2_3. Loans" xfId="4781" xr:uid="{ACC5BDF6-003B-428B-A47C-6391BAC03782}"/>
    <cellStyle name="20% - Dekorfärg2 3 3" xfId="4782" xr:uid="{D9A938B2-ADE7-4318-9B77-B70B8B236C1F}"/>
    <cellStyle name="20% - Dekorfärg2 3 3 2" xfId="4783" xr:uid="{23FE257A-75C6-4010-83DC-648EC14F79CC}"/>
    <cellStyle name="20% - Dekorfärg2 3 3 2 2" xfId="4784" xr:uid="{3873DE30-C9D4-457E-8783-8E77A9C449E2}"/>
    <cellStyle name="20% - Dekorfärg2 3 3 2 3" xfId="31623" xr:uid="{C09B5A4F-FD58-4D33-8A84-553F9D98ED3C}"/>
    <cellStyle name="20% - Dekorfärg2 3 3 2_AFAB Per day" xfId="4785" xr:uid="{26C52A35-3038-480A-BD4E-1A950050BDA8}"/>
    <cellStyle name="20% - Dekorfärg2 3 3 3" xfId="4786" xr:uid="{E21B62C9-0268-498A-849D-1D4F0DAAA2C6}"/>
    <cellStyle name="20% - Dekorfärg2 3 3 3 2" xfId="4787" xr:uid="{8CA31445-24E1-4BD8-9CE5-DF75F2BA337A}"/>
    <cellStyle name="20% - Dekorfärg2 3 3 3_AFAB Per day" xfId="4788" xr:uid="{B405A7EB-C062-479A-B3D8-97408C07181D}"/>
    <cellStyle name="20% - Dekorfärg2 3 3 4" xfId="4789" xr:uid="{AE3FD2D7-9042-49E4-933F-66E8376108A5}"/>
    <cellStyle name="20% - Dekorfärg2 3 3 5" xfId="4790" xr:uid="{3E24AB0D-CB39-48C1-8758-9B98DAF80BD6}"/>
    <cellStyle name="20% - Dekorfärg2 3 3 6" xfId="31624" xr:uid="{98211332-E08A-41A1-87CA-A8EC438DACAC}"/>
    <cellStyle name="20% - Dekorfärg2 3 3 7" xfId="34902" xr:uid="{ECF28F4A-55C9-48EC-9CAC-C934469FE203}"/>
    <cellStyle name="20% - Dekorfärg2 3 3 8" xfId="39519" xr:uid="{C1271519-FEBA-4CF9-8C93-AAA4EE4BF06E}"/>
    <cellStyle name="20% - Dekorfärg2 3 3_3. Loans" xfId="4791" xr:uid="{C2433882-33CF-4DFE-A4F3-1CED6174F569}"/>
    <cellStyle name="20% - Dekorfärg2 3 4" xfId="4792" xr:uid="{AB36162E-8FF4-41F7-B3E6-78C60D29AB58}"/>
    <cellStyle name="20% - Dekorfärg2 3 4 2" xfId="4793" xr:uid="{C439967F-E63F-4953-A399-188C35F14551}"/>
    <cellStyle name="20% - Dekorfärg2 3 4 2 2" xfId="4794" xr:uid="{5841B45C-3904-4E47-9054-8903751A9E63}"/>
    <cellStyle name="20% - Dekorfärg2 3 4 2_AFAB Per day" xfId="4795" xr:uid="{A7A2C696-792E-4E2C-B0E2-0A3D472B4F33}"/>
    <cellStyle name="20% - Dekorfärg2 3 4 3" xfId="4796" xr:uid="{EAAE124E-96F5-48CE-9B92-07627F9D3322}"/>
    <cellStyle name="20% - Dekorfärg2 3 4 4" xfId="31625" xr:uid="{3D031EC3-47E5-41C5-97E7-5CFE71BBFF03}"/>
    <cellStyle name="20% - Dekorfärg2 3 4_AFAB Per day" xfId="4797" xr:uid="{B13D760A-6285-4F33-B4A3-3C32532A29FC}"/>
    <cellStyle name="20% - Dekorfärg2 3 5" xfId="4798" xr:uid="{380D2109-9908-4AEA-8DE5-B1163A70A8ED}"/>
    <cellStyle name="20% - Dekorfärg2 3 5 2" xfId="4799" xr:uid="{317E513A-35FC-4B22-AF53-096C90A88430}"/>
    <cellStyle name="20% - Dekorfärg2 3 5 3" xfId="4800" xr:uid="{5713AA95-FC31-4B17-B14D-7D33F35131E2}"/>
    <cellStyle name="20% - Dekorfärg2 3 5_AFAB Per day" xfId="4801" xr:uid="{847DCD72-6CEC-4F24-8B89-AAD71FA0DBF4}"/>
    <cellStyle name="20% - Dekorfärg2 3 6" xfId="4802" xr:uid="{C84F557E-72EB-4730-9D25-EDFD31A7D1B4}"/>
    <cellStyle name="20% - Dekorfärg2 3 6 2" xfId="4803" xr:uid="{481BA42D-4850-4BBD-B75D-6AD27C4B88DB}"/>
    <cellStyle name="20% - Dekorfärg2 3 6 3" xfId="4804" xr:uid="{680117A1-6AD8-4EA4-976A-2B598D60D4F4}"/>
    <cellStyle name="20% - Dekorfärg2 3 6_AFAB Per day" xfId="4805" xr:uid="{77B953CA-2D39-4FA1-886F-62CC913F1920}"/>
    <cellStyle name="20% - Dekorfärg2 3 7" xfId="4806" xr:uid="{DC891489-5B1E-4966-A990-2266595CBD69}"/>
    <cellStyle name="20% - Dekorfärg2 3 7 2" xfId="4807" xr:uid="{CE8CFCF2-5E24-40C3-A0FF-4A9E93FBEE1B}"/>
    <cellStyle name="20% - Dekorfärg2 3 7 3" xfId="4808" xr:uid="{3A666893-C9B1-40B8-BD28-B5B0F975B3B5}"/>
    <cellStyle name="20% - Dekorfärg2 3 7_AFAB Per day" xfId="4809" xr:uid="{2AC7681D-6F77-4C91-8444-BE3D2EE02A3D}"/>
    <cellStyle name="20% - Dekorfärg2 3 8" xfId="4810" xr:uid="{4DCA5D94-C99F-4F0F-B4A9-7141B717E5A6}"/>
    <cellStyle name="20% - Dekorfärg2 3 9" xfId="4811" xr:uid="{D6E0566E-8AC9-4A4B-9784-870CCDA0A6EE}"/>
    <cellStyle name="20% - Dekorfärg2 3_3. Loans" xfId="4812" xr:uid="{9511B2ED-1935-4DE7-A96B-85043A0DE645}"/>
    <cellStyle name="20% - Dekorfärg2 30" xfId="4813" xr:uid="{68AA474B-1A6F-4678-9F40-488F1E56E23F}"/>
    <cellStyle name="20% - Dekorfärg2 30 2" xfId="4814" xr:uid="{10A1E26B-BA1D-42A1-9559-FA57EA2EA4CA}"/>
    <cellStyle name="20% - Dekorfärg2 30 2 2" xfId="4815" xr:uid="{2604B4E2-F4D7-475B-970A-E45B2A687D39}"/>
    <cellStyle name="20% - Dekorfärg2 30 2 3" xfId="4816" xr:uid="{467A9924-0579-4B33-A329-0FD20C407CE6}"/>
    <cellStyle name="20% - Dekorfärg2 30 2_AFAB Per day" xfId="4817" xr:uid="{7F5A1C64-7B7E-4CD3-BBC3-FA2FD0D6686C}"/>
    <cellStyle name="20% - Dekorfärg2 30 3" xfId="4818" xr:uid="{578964DC-EF57-432F-A371-274694D6FE6C}"/>
    <cellStyle name="20% - Dekorfärg2 30 4" xfId="4819" xr:uid="{2FF55E09-3B51-4655-89C5-9F3EED3F0338}"/>
    <cellStyle name="20% - Dekorfärg2 30_AFAB Per day" xfId="4820" xr:uid="{50747209-2314-46D1-A116-E5DCA2394523}"/>
    <cellStyle name="20% - Dekorfärg2 31" xfId="4821" xr:uid="{323377C2-C7EF-4389-A3C3-199FCEF3D43C}"/>
    <cellStyle name="20% - Dekorfärg2 31 2" xfId="4822" xr:uid="{33DDF6CA-D9B5-44B1-B6A4-68C7B860050E}"/>
    <cellStyle name="20% - Dekorfärg2 31 2 2" xfId="4823" xr:uid="{50A1E1BC-36DB-4CE3-BFF8-6038B7BD3987}"/>
    <cellStyle name="20% - Dekorfärg2 31 2_AFAB Per day" xfId="4824" xr:uid="{FC51380C-43D5-4BFE-98FC-C84A80B4152A}"/>
    <cellStyle name="20% - Dekorfärg2 31 3" xfId="4825" xr:uid="{69697919-BAAF-4F36-A599-8DF448A76E71}"/>
    <cellStyle name="20% - Dekorfärg2 31_AFAB Per day" xfId="4826" xr:uid="{B873B777-DAAD-4C9A-9E91-C6E68D5306EA}"/>
    <cellStyle name="20% - Dekorfärg2 32" xfId="4827" xr:uid="{70504437-DD97-4DF4-9075-9B041A47A525}"/>
    <cellStyle name="20% - Dekorfärg2 32 2" xfId="4828" xr:uid="{09EEB2E1-0F09-4547-B386-B6EDD21FEFFC}"/>
    <cellStyle name="20% - Dekorfärg2 32 3" xfId="4829" xr:uid="{AFC7F5B5-C2EE-44D8-8CE2-45C107A1484A}"/>
    <cellStyle name="20% - Dekorfärg2 32_AFAB Per day" xfId="4830" xr:uid="{4CB000A2-706C-40B1-B720-86FB45FDB1A9}"/>
    <cellStyle name="20% - Dekorfärg2 33" xfId="4831" xr:uid="{03215B9F-95AA-4800-AF6F-9CA9765B3B26}"/>
    <cellStyle name="20% - Dekorfärg2 33 2" xfId="4832" xr:uid="{E3A07D6D-F937-499A-B572-2E52196368F2}"/>
    <cellStyle name="20% - Dekorfärg2 33 3" xfId="4833" xr:uid="{4933E277-F096-45DF-A50A-CDB4AFAF048D}"/>
    <cellStyle name="20% - Dekorfärg2 33_AFAB Per day" xfId="4834" xr:uid="{8BFF2D4D-F960-4452-AC8E-677D4C4FA963}"/>
    <cellStyle name="20% - Dekorfärg2 34" xfId="4835" xr:uid="{066C9E6B-4B00-45EC-BE2D-6C09907F319E}"/>
    <cellStyle name="20% - Dekorfärg2 34 2" xfId="4836" xr:uid="{B2C3C299-B3D6-4D1D-8BBE-85FEF1D12CBE}"/>
    <cellStyle name="20% - Dekorfärg2 34 3" xfId="4837" xr:uid="{FDE9FAA2-870F-4D29-A876-A4B7AE6B3EA4}"/>
    <cellStyle name="20% - Dekorfärg2 34_AFAB Per day" xfId="4838" xr:uid="{4E3B88F8-8628-4BFE-9A6C-C30383588075}"/>
    <cellStyle name="20% - Dekorfärg2 35" xfId="4839" xr:uid="{6B3B4EA5-A93F-40A1-8826-5245FE8B413D}"/>
    <cellStyle name="20% - Dekorfärg2 35 2" xfId="4840" xr:uid="{91DD0468-EE6F-446A-B057-106A1752746C}"/>
    <cellStyle name="20% - Dekorfärg2 35 3" xfId="4841" xr:uid="{31EE5FAA-CBA8-41C0-A1A4-0C7F79DA29C3}"/>
    <cellStyle name="20% - Dekorfärg2 35_AFAB Per day" xfId="4842" xr:uid="{DDA8D501-88EA-48B5-8AAD-61690914B204}"/>
    <cellStyle name="20% - Dekorfärg2 36" xfId="4843" xr:uid="{C14CDF20-47EF-4E9A-9B68-475698E95369}"/>
    <cellStyle name="20% - Dekorfärg2 36 2" xfId="4844" xr:uid="{658C0F33-51D1-40AF-A48B-F2478C838182}"/>
    <cellStyle name="20% - Dekorfärg2 36 3" xfId="4845" xr:uid="{A20E00AC-42F2-489F-A0BC-F75D392B3433}"/>
    <cellStyle name="20% - Dekorfärg2 36_AFAB Per day" xfId="4846" xr:uid="{14D01C7D-6AED-4665-8F8A-8CC3C3340AEA}"/>
    <cellStyle name="20% - Dekorfärg2 37" xfId="4847" xr:uid="{481781ED-1CFB-481A-8A1D-D6532919B72C}"/>
    <cellStyle name="20% - Dekorfärg2 37 2" xfId="4848" xr:uid="{C4E80B93-FC74-4228-B0B8-AC4CF5CBB09B}"/>
    <cellStyle name="20% - Dekorfärg2 37 3" xfId="4849" xr:uid="{8D77A5B5-9CB1-4C26-9F96-B9CC6CF68C11}"/>
    <cellStyle name="20% - Dekorfärg2 37_AFAB Per day" xfId="4850" xr:uid="{817970E6-A0FE-462C-9AB7-AF3E52F6812A}"/>
    <cellStyle name="20% - Dekorfärg2 38" xfId="4851" xr:uid="{C7D996A8-ED20-4E4A-8711-7881DEE8EE74}"/>
    <cellStyle name="20% - Dekorfärg2 38 2" xfId="4852" xr:uid="{24F8AD3B-EFD8-4834-8945-D4334069505F}"/>
    <cellStyle name="20% - Dekorfärg2 38 3" xfId="4853" xr:uid="{4A6E2F1E-AF37-402D-9F5A-47AE946DFBE8}"/>
    <cellStyle name="20% - Dekorfärg2 38_AFAB Per day" xfId="4854" xr:uid="{982BEBE5-4F9E-44D3-A62E-EA94F76BD57B}"/>
    <cellStyle name="20% - Dekorfärg2 39" xfId="4855" xr:uid="{AFC9A063-4553-4862-B4ED-363D10DBED16}"/>
    <cellStyle name="20% - Dekorfärg2 39 2" xfId="4856" xr:uid="{18876788-3F51-4F21-8049-A5D2C8A46A29}"/>
    <cellStyle name="20% - Dekorfärg2 39 3" xfId="4857" xr:uid="{3533B679-36AF-46AD-91DF-7D4588E2A576}"/>
    <cellStyle name="20% - Dekorfärg2 39_AFAB Per day" xfId="4858" xr:uid="{FFE68184-B486-4840-8450-A870DFB828C5}"/>
    <cellStyle name="20% - Dekorfärg2 4" xfId="59" xr:uid="{AAB50CB6-A5C8-4D64-A682-FD23D02FC680}"/>
    <cellStyle name="20% - Dekorfärg2 4 10" xfId="34903" xr:uid="{645E7AD6-CD7D-4AC2-950F-91A8CD104D75}"/>
    <cellStyle name="20% - Dekorfärg2 4 2" xfId="4859" xr:uid="{E5BD8A4C-9CE1-4EFC-8357-2C239066369F}"/>
    <cellStyle name="20% - Dekorfärg2 4 2 2" xfId="4860" xr:uid="{42B940D2-0126-45D6-9AA2-18B9111CDB15}"/>
    <cellStyle name="20% - Dekorfärg2 4 2 2 2" xfId="4861" xr:uid="{92409A6D-B64F-4AB6-BAC5-7F84A854F8ED}"/>
    <cellStyle name="20% - Dekorfärg2 4 2 2 3" xfId="31626" xr:uid="{111EE478-E681-491B-B0FE-AB3689597587}"/>
    <cellStyle name="20% - Dekorfärg2 4 2 2_AFAB Per day" xfId="4862" xr:uid="{DF0AED01-FCC2-4829-994E-2D7B6ABE8BE5}"/>
    <cellStyle name="20% - Dekorfärg2 4 2 3" xfId="4863" xr:uid="{A762A4DD-4D76-49E9-871D-4569B1BC7665}"/>
    <cellStyle name="20% - Dekorfärg2 4 2 3 2" xfId="4864" xr:uid="{995F53C7-8713-464C-B71D-5671F0FC3F7F}"/>
    <cellStyle name="20% - Dekorfärg2 4 2 3_AFAB Per day" xfId="4865" xr:uid="{6A742662-9DE7-4066-B0F5-44A2D1A1D480}"/>
    <cellStyle name="20% - Dekorfärg2 4 2 4" xfId="4866" xr:uid="{682765A0-28DA-4073-BF06-0CA690112300}"/>
    <cellStyle name="20% - Dekorfärg2 4 2 5" xfId="4867" xr:uid="{C0B27532-73A7-4665-A292-C3939113B1A3}"/>
    <cellStyle name="20% - Dekorfärg2 4 2 6" xfId="31627" xr:uid="{863161AA-2FA3-4FA7-8829-8C1D8F45150A}"/>
    <cellStyle name="20% - Dekorfärg2 4 2 7" xfId="34904" xr:uid="{0CA4D59A-AAE2-4DB8-A95A-DF1199CFC53B}"/>
    <cellStyle name="20% - Dekorfärg2 4 2 8" xfId="39518" xr:uid="{712702C6-A6A6-46B8-9657-80141938B1C5}"/>
    <cellStyle name="20% - Dekorfärg2 4 2_3. Loans" xfId="4868" xr:uid="{F52D4E4F-21A8-445E-B94D-C8349F2049A4}"/>
    <cellStyle name="20% - Dekorfärg2 4 3" xfId="4869" xr:uid="{22DAAAD9-37B0-4C12-A785-E1B4C7380692}"/>
    <cellStyle name="20% - Dekorfärg2 4 3 2" xfId="4870" xr:uid="{2E32A6FA-169C-47DF-B473-58653F6E9162}"/>
    <cellStyle name="20% - Dekorfärg2 4 3 2 2" xfId="4871" xr:uid="{F7F498F7-261F-4AE1-94AE-F543A0319E28}"/>
    <cellStyle name="20% - Dekorfärg2 4 3 2 3" xfId="31628" xr:uid="{3F59B971-54F4-4EBD-A1C1-646A02CFE3D7}"/>
    <cellStyle name="20% - Dekorfärg2 4 3 2_AFAB Per day" xfId="4872" xr:uid="{0DE4BA3B-F118-429C-AF82-D9791B796E31}"/>
    <cellStyle name="20% - Dekorfärg2 4 3 3" xfId="4873" xr:uid="{68E8CE68-CCBB-43DC-BBB5-43EA71F4FE2E}"/>
    <cellStyle name="20% - Dekorfärg2 4 3 3 2" xfId="4874" xr:uid="{FF73FB62-719A-4EDD-A3E7-77D32FA453E6}"/>
    <cellStyle name="20% - Dekorfärg2 4 3 3_AFAB Per day" xfId="4875" xr:uid="{71A4852A-BDD0-422E-91B6-252B06B2A907}"/>
    <cellStyle name="20% - Dekorfärg2 4 3 4" xfId="4876" xr:uid="{0115D697-7FB3-4DD9-863F-DE732FD846ED}"/>
    <cellStyle name="20% - Dekorfärg2 4 3 5" xfId="4877" xr:uid="{7CE027E4-0C5E-4A24-AFF5-8139621720C2}"/>
    <cellStyle name="20% - Dekorfärg2 4 3 6" xfId="31629" xr:uid="{5BEED5B4-DB89-4623-A887-EC98DD494305}"/>
    <cellStyle name="20% - Dekorfärg2 4 3 7" xfId="34905" xr:uid="{B36AE157-0A39-40E1-B9CD-CF949FE71FCE}"/>
    <cellStyle name="20% - Dekorfärg2 4 3 8" xfId="39517" xr:uid="{7BFA55C0-1A03-4C47-9A8D-AC68D8E589FA}"/>
    <cellStyle name="20% - Dekorfärg2 4 3_3. Loans" xfId="4878" xr:uid="{8189593E-B689-4AD0-B5D7-4EE61DFCDCAD}"/>
    <cellStyle name="20% - Dekorfärg2 4 4" xfId="4879" xr:uid="{C8054EC7-F57F-4BAE-BBA9-2900AE83AFB0}"/>
    <cellStyle name="20% - Dekorfärg2 4 4 2" xfId="4880" xr:uid="{243F64CA-E391-463E-928E-B63DBB2608C5}"/>
    <cellStyle name="20% - Dekorfärg2 4 4 2 2" xfId="4881" xr:uid="{425BF359-8801-4FB3-B43F-9CB3A2ABDC5D}"/>
    <cellStyle name="20% - Dekorfärg2 4 4 2_AFAB Per day" xfId="4882" xr:uid="{978C6CF2-C3B8-4A03-9387-90155FD5B2DD}"/>
    <cellStyle name="20% - Dekorfärg2 4 4 3" xfId="4883" xr:uid="{278F05B5-9978-48FA-8EE3-4298D3F5B4AF}"/>
    <cellStyle name="20% - Dekorfärg2 4 4 4" xfId="31630" xr:uid="{382AFE26-C183-403D-AFA9-E1B869976D6E}"/>
    <cellStyle name="20% - Dekorfärg2 4 4_AFAB Per day" xfId="4884" xr:uid="{3C07D806-FE15-45FC-90AC-586CC05F7FBB}"/>
    <cellStyle name="20% - Dekorfärg2 4 5" xfId="4885" xr:uid="{3A121303-6D11-4019-947D-CBC4F53B5437}"/>
    <cellStyle name="20% - Dekorfärg2 4 5 2" xfId="4886" xr:uid="{420C746C-0402-4A15-8F10-41337989733C}"/>
    <cellStyle name="20% - Dekorfärg2 4 5 3" xfId="4887" xr:uid="{899158F8-D7E2-4B9D-B1AF-3FCE7FC3BA18}"/>
    <cellStyle name="20% - Dekorfärg2 4 5_AFAB Per day" xfId="4888" xr:uid="{E13B6E54-F7A5-4295-842C-3DC6B0452128}"/>
    <cellStyle name="20% - Dekorfärg2 4 6" xfId="4889" xr:uid="{EC79363E-6C4A-4BD8-8E93-B2BCA7C2DBC2}"/>
    <cellStyle name="20% - Dekorfärg2 4 6 2" xfId="4890" xr:uid="{01245DCB-D1D6-4011-AAF7-8FD3A9FA73C9}"/>
    <cellStyle name="20% - Dekorfärg2 4 6 3" xfId="4891" xr:uid="{9C767445-094F-402A-9AB5-337BD3726B2D}"/>
    <cellStyle name="20% - Dekorfärg2 4 6_AFAB Per day" xfId="4892" xr:uid="{30FE8BEB-143C-4613-994C-B4A87D0A7884}"/>
    <cellStyle name="20% - Dekorfärg2 4 7" xfId="4893" xr:uid="{BE62998D-B82D-4214-A923-DBD300A17F44}"/>
    <cellStyle name="20% - Dekorfärg2 4 7 2" xfId="4894" xr:uid="{BF5676E9-64B6-46DA-9271-2F2D1904F34D}"/>
    <cellStyle name="20% - Dekorfärg2 4 7 3" xfId="4895" xr:uid="{47DC3695-EB60-4538-AFEB-12292BC3B79B}"/>
    <cellStyle name="20% - Dekorfärg2 4 7_AFAB Per day" xfId="4896" xr:uid="{AFA3E67F-431C-40DB-A8EA-23B5E4918D68}"/>
    <cellStyle name="20% - Dekorfärg2 4 8" xfId="4897" xr:uid="{1C81FC3B-2A4C-40FE-A844-3BFE9116FFE8}"/>
    <cellStyle name="20% - Dekorfärg2 4 9" xfId="4898" xr:uid="{4654A517-3ED1-4560-9C55-81762D64D40D}"/>
    <cellStyle name="20% - Dekorfärg2 4_3. Loans" xfId="4899" xr:uid="{3A27BE8A-DE8F-47E8-B2C2-7FF970D5DAFA}"/>
    <cellStyle name="20% - Dekorfärg2 40" xfId="4900" xr:uid="{97746018-9E99-4B1C-AF08-44DF472D9986}"/>
    <cellStyle name="20% - Dekorfärg2 40 2" xfId="4901" xr:uid="{C925D774-FA12-41C8-8F64-9D374B62109E}"/>
    <cellStyle name="20% - Dekorfärg2 40 3" xfId="4902" xr:uid="{3A333CD7-874D-4F85-8562-28BD866C608E}"/>
    <cellStyle name="20% - Dekorfärg2 40_AFAB Per day" xfId="4903" xr:uid="{B6EB9B08-EDDE-490F-AF47-847F506DF676}"/>
    <cellStyle name="20% - Dekorfärg2 41" xfId="4904" xr:uid="{5EB8CE4E-9F47-4FBE-87B6-43C7B687B5C7}"/>
    <cellStyle name="20% - Dekorfärg2 41 2" xfId="4905" xr:uid="{E73A3F53-0BD9-43FC-8AF7-39DE70DDBDD4}"/>
    <cellStyle name="20% - Dekorfärg2 41 3" xfId="4906" xr:uid="{1BCEDD6A-7496-4C5B-83D8-E6A302E36690}"/>
    <cellStyle name="20% - Dekorfärg2 41_AFAB Per day" xfId="4907" xr:uid="{6215D8C2-B081-421F-A57B-6D35353EE46C}"/>
    <cellStyle name="20% - Dekorfärg2 42" xfId="4908" xr:uid="{4BEA94B9-ECE8-4A96-9AC0-238172E74442}"/>
    <cellStyle name="20% - Dekorfärg2 42 2" xfId="4909" xr:uid="{B1BBD011-F160-4E8C-B3CD-06C4DE1B484C}"/>
    <cellStyle name="20% - Dekorfärg2 42 3" xfId="4910" xr:uid="{681A26EA-5CD6-40AA-857E-A5E348F46872}"/>
    <cellStyle name="20% - Dekorfärg2 42_AFAB Per day" xfId="4911" xr:uid="{8ABDC7A3-CE22-4650-A2F8-F73A09454983}"/>
    <cellStyle name="20% - Dekorfärg2 43" xfId="4912" xr:uid="{1E5285E0-5935-47BA-AE46-12FDB25754E3}"/>
    <cellStyle name="20% - Dekorfärg2 43 2" xfId="4913" xr:uid="{1D210B21-9431-4897-9AE2-818207DA84E5}"/>
    <cellStyle name="20% - Dekorfärg2 43 3" xfId="4914" xr:uid="{3208C8C8-112B-4461-A393-5BF456BD0667}"/>
    <cellStyle name="20% - Dekorfärg2 43_AFAB Per day" xfId="4915" xr:uid="{51B5AB72-F41B-40BC-B855-446B8A8D713D}"/>
    <cellStyle name="20% - Dekorfärg2 44" xfId="4916" xr:uid="{C58D8FDF-B44E-45D5-9199-71C87FD0BE58}"/>
    <cellStyle name="20% - Dekorfärg2 44 2" xfId="4917" xr:uid="{8260A9EB-03DD-4AD4-87D5-BF96C77AD0F7}"/>
    <cellStyle name="20% - Dekorfärg2 44 3" xfId="4918" xr:uid="{2495A33A-2061-4C94-A184-FD26EAE0C972}"/>
    <cellStyle name="20% - Dekorfärg2 44_AFAB Per day" xfId="4919" xr:uid="{C0933C58-9087-46E0-A295-28BAF51C111D}"/>
    <cellStyle name="20% - Dekorfärg2 45" xfId="4920" xr:uid="{EF891827-C463-4D8F-8052-5D677245F9F8}"/>
    <cellStyle name="20% - Dekorfärg2 45 2" xfId="4921" xr:uid="{4726EF19-4EB3-4CA9-8FEA-BF05D3E5836F}"/>
    <cellStyle name="20% - Dekorfärg2 45 3" xfId="4922" xr:uid="{38A5F0D0-A25D-4F42-936D-8D8C821C6E6E}"/>
    <cellStyle name="20% - Dekorfärg2 45_AFAB Per day" xfId="4923" xr:uid="{40E6781A-ABD0-48B7-88A0-76924195281D}"/>
    <cellStyle name="20% - Dekorfärg2 46" xfId="4924" xr:uid="{A031E41B-9A05-4BC5-833B-B878919A9F3B}"/>
    <cellStyle name="20% - Dekorfärg2 46 2" xfId="4925" xr:uid="{71975A37-B656-4C09-A59A-DFB109629D13}"/>
    <cellStyle name="20% - Dekorfärg2 46 3" xfId="4926" xr:uid="{EE2D14BA-2BC0-4F11-BEB6-4C57B555887F}"/>
    <cellStyle name="20% - Dekorfärg2 46_AFAB Per day" xfId="4927" xr:uid="{4632758E-1C16-496C-AA22-E769FFE4C013}"/>
    <cellStyle name="20% - Dekorfärg2 47" xfId="4928" xr:uid="{E38C64B2-4D6F-4C83-BC8D-5FF92F030F51}"/>
    <cellStyle name="20% - Dekorfärg2 47 2" xfId="4929" xr:uid="{B93EB8D9-09DC-4BD6-BC8F-88E7760B13DB}"/>
    <cellStyle name="20% - Dekorfärg2 47 3" xfId="4930" xr:uid="{CE9B1D09-B801-4430-9000-A4FA6A9A2EBF}"/>
    <cellStyle name="20% - Dekorfärg2 47_AFAB Per day" xfId="4931" xr:uid="{C0AF5B5B-D440-4A23-B47E-C29D389DBB89}"/>
    <cellStyle name="20% - Dekorfärg2 48" xfId="4932" xr:uid="{B094C7D5-79A6-40DE-B5E8-14F50979BA11}"/>
    <cellStyle name="20% - Dekorfärg2 48 2" xfId="4933" xr:uid="{0D350971-6236-42E4-9511-C2A5222BEB2F}"/>
    <cellStyle name="20% - Dekorfärg2 48 3" xfId="4934" xr:uid="{23C0A2EB-A44B-4217-B86B-F7D6E7803503}"/>
    <cellStyle name="20% - Dekorfärg2 48_AFAB Per day" xfId="4935" xr:uid="{358EEA44-C218-4D97-9B0A-CA4D724A3D5A}"/>
    <cellStyle name="20% - Dekorfärg2 49" xfId="4936" xr:uid="{AE9A3D98-F8E6-4A34-B9F5-721074F905AC}"/>
    <cellStyle name="20% - Dekorfärg2 49 2" xfId="4937" xr:uid="{89110551-5D9B-4BE5-84C5-68B06F1E9960}"/>
    <cellStyle name="20% - Dekorfärg2 49 3" xfId="4938" xr:uid="{94DB1C92-6481-49B6-8907-0691FB7A097A}"/>
    <cellStyle name="20% - Dekorfärg2 49_loan Q1 2013" xfId="4939" xr:uid="{29A294DE-AD9F-4B45-93A5-83D2000D06A5}"/>
    <cellStyle name="20% - Dekorfärg2 5" xfId="4940" xr:uid="{2C5FEE39-FA47-4D13-B096-BB4BD2D6B48F}"/>
    <cellStyle name="20% - Dekorfärg2 5 10" xfId="34906" xr:uid="{BCB5E3CB-D0F0-4860-B6A1-4C31A43C8426}"/>
    <cellStyle name="20% - Dekorfärg2 5 2" xfId="4941" xr:uid="{0777F96C-DA6E-45C8-B735-A2E885C9DE24}"/>
    <cellStyle name="20% - Dekorfärg2 5 2 2" xfId="4942" xr:uid="{93263782-DB22-4F19-B43C-916385F1ECC9}"/>
    <cellStyle name="20% - Dekorfärg2 5 2 2 2" xfId="4943" xr:uid="{45055974-B13A-498B-B114-B8AA0A5A09F5}"/>
    <cellStyle name="20% - Dekorfärg2 5 2 2 3" xfId="31631" xr:uid="{B6BD63A2-6366-4757-A9B7-0CD6F9D5075B}"/>
    <cellStyle name="20% - Dekorfärg2 5 2 2_AFAB Per day" xfId="4944" xr:uid="{EA9ADC69-8FB2-4E98-8BE7-57C53DE1A2BC}"/>
    <cellStyle name="20% - Dekorfärg2 5 2 3" xfId="4945" xr:uid="{908D07A4-F883-4804-B5B8-503F719E4636}"/>
    <cellStyle name="20% - Dekorfärg2 5 2 3 2" xfId="4946" xr:uid="{E478D668-937A-47F5-BFCA-5C87D9D8DD99}"/>
    <cellStyle name="20% - Dekorfärg2 5 2 3_AFAB Per day" xfId="4947" xr:uid="{64F9763B-AF8F-43A5-AEB5-2E9A44780353}"/>
    <cellStyle name="20% - Dekorfärg2 5 2 4" xfId="4948" xr:uid="{ECB84298-A41A-46E0-857F-34BE0EDB92DC}"/>
    <cellStyle name="20% - Dekorfärg2 5 2 5" xfId="4949" xr:uid="{1353A13F-D2C5-4217-94F9-C652AF798FD7}"/>
    <cellStyle name="20% - Dekorfärg2 5 2 6" xfId="31632" xr:uid="{CDCE3950-D8AD-4614-B66E-FD8E4F7ABECD}"/>
    <cellStyle name="20% - Dekorfärg2 5 2 7" xfId="34907" xr:uid="{D79903ED-0C2F-4EFB-8E33-26B4045F959D}"/>
    <cellStyle name="20% - Dekorfärg2 5 2 8" xfId="39516" xr:uid="{37AA12FD-0B81-40D9-BCD6-1E7EA6112F93}"/>
    <cellStyle name="20% - Dekorfärg2 5 2_3. Loans" xfId="4950" xr:uid="{3356B3B1-2809-464E-9365-FFFB34438DE4}"/>
    <cellStyle name="20% - Dekorfärg2 5 3" xfId="4951" xr:uid="{EFB94528-3BB1-428C-953A-7FA0EB1DC364}"/>
    <cellStyle name="20% - Dekorfärg2 5 3 2" xfId="4952" xr:uid="{DBD1448B-F2A2-4729-94D4-B1B76675E4CA}"/>
    <cellStyle name="20% - Dekorfärg2 5 3 2 2" xfId="4953" xr:uid="{DDD99049-5C5E-437B-B59C-16C62C3FCA73}"/>
    <cellStyle name="20% - Dekorfärg2 5 3 2_AFAB Per day" xfId="4954" xr:uid="{969F9649-2F2E-4F7E-94C5-73B333F4486C}"/>
    <cellStyle name="20% - Dekorfärg2 5 3 3" xfId="4955" xr:uid="{BD10F25B-630F-4A18-AD74-CDEF8DF6E391}"/>
    <cellStyle name="20% - Dekorfärg2 5 3 4" xfId="31633" xr:uid="{126939F4-B3F8-4BEE-94B6-DE04BE21C372}"/>
    <cellStyle name="20% - Dekorfärg2 5 3_AFAB Per day" xfId="4956" xr:uid="{0BCC4091-54BA-4DDE-B738-304C5E604A43}"/>
    <cellStyle name="20% - Dekorfärg2 5 4" xfId="4957" xr:uid="{B76961AC-6C8E-4542-AA7B-A1CA978E2A4B}"/>
    <cellStyle name="20% - Dekorfärg2 5 4 2" xfId="4958" xr:uid="{14CF70E4-29C2-4F58-9CFD-9AE9766616E2}"/>
    <cellStyle name="20% - Dekorfärg2 5 4 3" xfId="4959" xr:uid="{6A134942-CF51-426F-8DDA-D28EB8C1973C}"/>
    <cellStyle name="20% - Dekorfärg2 5 4_AFAB Per day" xfId="4960" xr:uid="{D50A127D-349C-4C51-B55F-6D2460BCF0D5}"/>
    <cellStyle name="20% - Dekorfärg2 5 5" xfId="4961" xr:uid="{DC5E3162-6DC2-48F3-9CFB-3094C009785B}"/>
    <cellStyle name="20% - Dekorfärg2 5 5 2" xfId="4962" xr:uid="{1E0CAA0F-7022-4CCA-80C2-680C4A5B0929}"/>
    <cellStyle name="20% - Dekorfärg2 5 5 3" xfId="4963" xr:uid="{07F202A9-DA18-462C-AF6B-4B2E47757415}"/>
    <cellStyle name="20% - Dekorfärg2 5 5_AFAB Per day" xfId="4964" xr:uid="{42C7BDBA-731E-4E59-8069-ED3572A14C76}"/>
    <cellStyle name="20% - Dekorfärg2 5 6" xfId="4965" xr:uid="{BB1DDFD2-0E94-4BC6-B984-DBF807D8131D}"/>
    <cellStyle name="20% - Dekorfärg2 5 6 2" xfId="4966" xr:uid="{E89B78D7-0DB5-4CAE-B727-E07E830E5CB0}"/>
    <cellStyle name="20% - Dekorfärg2 5 6 3" xfId="4967" xr:uid="{188C2735-832C-4F36-A605-259D3B0189A9}"/>
    <cellStyle name="20% - Dekorfärg2 5 6_AFAB Per day" xfId="4968" xr:uid="{83126002-FD92-4EE2-B94D-8FA63CD3E747}"/>
    <cellStyle name="20% - Dekorfärg2 5 7" xfId="4969" xr:uid="{3F9C96A5-1B2A-46EA-9AF5-42F89D1F9CBE}"/>
    <cellStyle name="20% - Dekorfärg2 5 7 2" xfId="4970" xr:uid="{AB7112D5-F4FF-4ADB-A42D-B1FEC996FD2F}"/>
    <cellStyle name="20% - Dekorfärg2 5 7 3" xfId="4971" xr:uid="{5381EDF6-F118-4603-ACA2-76D3D8E6EC01}"/>
    <cellStyle name="20% - Dekorfärg2 5 7_loan Q1 2013" xfId="4972" xr:uid="{C5F37461-72AA-47FF-BDC7-098A564CFEF1}"/>
    <cellStyle name="20% - Dekorfärg2 5 8" xfId="4973" xr:uid="{BEE657F9-7697-4AB0-A528-BEEC924B1762}"/>
    <cellStyle name="20% - Dekorfärg2 5 9" xfId="4974" xr:uid="{D404383A-290B-43AA-BD4F-0387AC065269}"/>
    <cellStyle name="20% - Dekorfärg2 5_3. Loans" xfId="4975" xr:uid="{C8CE86A8-51B6-41C7-B3FE-838DFECE5BED}"/>
    <cellStyle name="20% - Dekorfärg2 50" xfId="4976" xr:uid="{8B26DFFD-93B4-4243-AC95-DCDAD92B1C7B}"/>
    <cellStyle name="20% - Dekorfärg2 50 2" xfId="4977" xr:uid="{BD96C0F1-9312-491B-941D-3163E1864FF0}"/>
    <cellStyle name="20% - Dekorfärg2 50 3" xfId="4978" xr:uid="{42563916-5B10-4279-8308-6FFD094A066D}"/>
    <cellStyle name="20% - Dekorfärg2 50_loan Q1 2013" xfId="4979" xr:uid="{87CB7EAB-A029-4448-9EDC-43CD0F6A730A}"/>
    <cellStyle name="20% - Dekorfärg2 51" xfId="4980" xr:uid="{F582297D-D356-4930-81C1-623575A9F20A}"/>
    <cellStyle name="20% - Dekorfärg2 51 2" xfId="4981" xr:uid="{E4670EC5-455B-4279-9C40-D42EE1FB2144}"/>
    <cellStyle name="20% - Dekorfärg2 51 3" xfId="4982" xr:uid="{6E5544E8-E053-4F3B-9F74-03CEF130DDD8}"/>
    <cellStyle name="20% - Dekorfärg2 51_loan Q1 2013" xfId="4983" xr:uid="{04CA41FA-9250-4621-9ED1-3D34E8605315}"/>
    <cellStyle name="20% - Dekorfärg2 52" xfId="4984" xr:uid="{ACE0B43D-7D5D-4CCB-9A38-2F89FA86A499}"/>
    <cellStyle name="20% - Dekorfärg2 52 2" xfId="4985" xr:uid="{11884C78-2C95-4C53-AEAA-355030E26B3A}"/>
    <cellStyle name="20% - Dekorfärg2 52 3" xfId="4986" xr:uid="{552FC776-201D-478A-968A-D834047056B4}"/>
    <cellStyle name="20% - Dekorfärg2 52_loan Q1 2013" xfId="4987" xr:uid="{B64C995D-50BB-48BF-8F35-7013DBC1AF9E}"/>
    <cellStyle name="20% - Dekorfärg2 53" xfId="4988" xr:uid="{0692F12C-0BD3-4337-91C2-C5D4531BE4A7}"/>
    <cellStyle name="20% - Dekorfärg2 53 2" xfId="4989" xr:uid="{BF0BE7F6-73D2-490B-B42D-D48F33350A10}"/>
    <cellStyle name="20% - Dekorfärg2 53 3" xfId="4990" xr:uid="{D78334DE-9E2E-4F23-9FA8-2FD8BD54EA17}"/>
    <cellStyle name="20% - Dekorfärg2 53_loan Q1 2013" xfId="4991" xr:uid="{CBF06AEC-1555-4951-B97C-B526C0803070}"/>
    <cellStyle name="20% - Dekorfärg2 54" xfId="4992" xr:uid="{59143C62-ED4D-4F6E-847D-8C7B38079720}"/>
    <cellStyle name="20% - Dekorfärg2 54 2" xfId="4993" xr:uid="{B634B00F-95E6-4A03-8A0A-F9B0EA67BCD9}"/>
    <cellStyle name="20% - Dekorfärg2 54 3" xfId="4994" xr:uid="{98725AD0-5B26-468F-B113-4F1D07C39044}"/>
    <cellStyle name="20% - Dekorfärg2 54_loan Q1 2013" xfId="4995" xr:uid="{56428356-9190-4202-88CF-E83F176D73F9}"/>
    <cellStyle name="20% - Dekorfärg2 55" xfId="4996" xr:uid="{13AEA9F7-3105-407C-80BA-91B2AAC6C082}"/>
    <cellStyle name="20% - Dekorfärg2 55 2" xfId="4997" xr:uid="{CB44B02E-48E8-459C-9A01-51C29796009F}"/>
    <cellStyle name="20% - Dekorfärg2 55 3" xfId="4998" xr:uid="{568C2A58-139A-4FFD-A032-8D066EBBDE1D}"/>
    <cellStyle name="20% - Dekorfärg2 55_loan Q1 2013" xfId="4999" xr:uid="{E2E21972-D826-4151-B8D2-9CD7F84EE5DC}"/>
    <cellStyle name="20% - Dekorfärg2 56" xfId="5000" xr:uid="{55D79D00-6DD2-41BE-B18B-4BEBD9C6A946}"/>
    <cellStyle name="20% - Dekorfärg2 56 2" xfId="5001" xr:uid="{1C80072C-18DA-46B3-9211-2F2E68014267}"/>
    <cellStyle name="20% - Dekorfärg2 56 3" xfId="5002" xr:uid="{923887EB-311C-4CB6-BAFC-71E0DCBA3FB1}"/>
    <cellStyle name="20% - Dekorfärg2 56_loan Q1 2013" xfId="5003" xr:uid="{DAA0F350-8AF3-44CC-AEE9-059E756487BE}"/>
    <cellStyle name="20% - Dekorfärg2 57" xfId="5004" xr:uid="{DA16A22D-40DF-413A-A606-8CBF18CB91B0}"/>
    <cellStyle name="20% - Dekorfärg2 57 2" xfId="5005" xr:uid="{35E93BA4-C2FE-4CCE-B986-5CE2BCFFCABE}"/>
    <cellStyle name="20% - Dekorfärg2 57 3" xfId="5006" xr:uid="{2FED8573-99CC-406F-AA3F-341C78F09556}"/>
    <cellStyle name="20% - Dekorfärg2 57_loan Q1 2013" xfId="5007" xr:uid="{83B98E5C-C8D2-46A8-AAEC-21E2F62C348A}"/>
    <cellStyle name="20% - Dekorfärg2 58" xfId="5008" xr:uid="{422D9C71-C19A-4F11-B5FB-4EA3AA8A17F1}"/>
    <cellStyle name="20% - Dekorfärg2 58 2" xfId="5009" xr:uid="{42B8FCAC-14A4-49AC-BBAD-BDDD2C8367FF}"/>
    <cellStyle name="20% - Dekorfärg2 58 3" xfId="5010" xr:uid="{D83A65DB-FE27-48D5-AD79-C45B99D465B5}"/>
    <cellStyle name="20% - Dekorfärg2 58_loan Q1 2013" xfId="5011" xr:uid="{45C3E470-C2F5-4DD1-8C7A-2B845CA9F6C1}"/>
    <cellStyle name="20% - Dekorfärg2 59" xfId="5012" xr:uid="{4B8BB7F5-F140-4BBC-A384-D8C25138C664}"/>
    <cellStyle name="20% - Dekorfärg2 59 2" xfId="5013" xr:uid="{BF613C24-2025-4556-92EC-D689F711E94C}"/>
    <cellStyle name="20% - Dekorfärg2 59 3" xfId="5014" xr:uid="{85229FB0-1848-4714-9860-082507F2AC18}"/>
    <cellStyle name="20% - Dekorfärg2 59_loan Q1 2013" xfId="5015" xr:uid="{71E49606-14BB-4904-AF95-7E215413D252}"/>
    <cellStyle name="20% - Dekorfärg2 6" xfId="5016" xr:uid="{A97B2914-1F36-448B-BA11-E3825ADD9143}"/>
    <cellStyle name="20% - Dekorfärg2 6 10" xfId="34908" xr:uid="{D3E85262-2891-4BFD-A50A-BDFE544CCF7F}"/>
    <cellStyle name="20% - Dekorfärg2 6 2" xfId="5017" xr:uid="{FECF94F7-107F-4A6E-956C-B60A4B8CEE85}"/>
    <cellStyle name="20% - Dekorfärg2 6 2 2" xfId="5018" xr:uid="{3B993040-8A2E-4C8F-8E9F-A3BB4CB94760}"/>
    <cellStyle name="20% - Dekorfärg2 6 2 2 2" xfId="5019" xr:uid="{CFAA4575-2AA3-4FA3-A218-9E4EA57B5A01}"/>
    <cellStyle name="20% - Dekorfärg2 6 2 2 3" xfId="31634" xr:uid="{73098F17-1862-4B58-BA67-B7EB6B5CCC54}"/>
    <cellStyle name="20% - Dekorfärg2 6 2 2_AFAB Per day" xfId="5020" xr:uid="{54D25A2D-4CDC-45C4-9B5F-A90480A4D26B}"/>
    <cellStyle name="20% - Dekorfärg2 6 2 3" xfId="5021" xr:uid="{537C325F-B761-4FEB-B0B4-8BABDCC59AE8}"/>
    <cellStyle name="20% - Dekorfärg2 6 2 3 2" xfId="5022" xr:uid="{C0BAA155-FE50-48BF-8C76-2F0446CE818A}"/>
    <cellStyle name="20% - Dekorfärg2 6 2 3_AFAB Per day" xfId="5023" xr:uid="{3A38A4B0-E459-4AA0-96D5-453327EE637F}"/>
    <cellStyle name="20% - Dekorfärg2 6 2 4" xfId="5024" xr:uid="{B4FCF06C-531C-482B-B8C3-24F420AA38F6}"/>
    <cellStyle name="20% - Dekorfärg2 6 2 5" xfId="5025" xr:uid="{0D976B19-9BA2-4946-9D5D-7A749FF088D5}"/>
    <cellStyle name="20% - Dekorfärg2 6 2 6" xfId="31635" xr:uid="{153CC8A3-0BCE-4C97-9E86-7C303C612F2D}"/>
    <cellStyle name="20% - Dekorfärg2 6 2 7" xfId="34909" xr:uid="{0F64D8F0-42D5-4D5B-88BB-9CE8856A9925}"/>
    <cellStyle name="20% - Dekorfärg2 6 2 8" xfId="39515" xr:uid="{1A061F90-8210-4138-9A05-96413EFEECD0}"/>
    <cellStyle name="20% - Dekorfärg2 6 2_3. Loans" xfId="5026" xr:uid="{0A079DC0-7037-4523-B0B3-00FFC0484A56}"/>
    <cellStyle name="20% - Dekorfärg2 6 3" xfId="5027" xr:uid="{CC39B942-0556-4975-BB24-258E8A908262}"/>
    <cellStyle name="20% - Dekorfärg2 6 3 2" xfId="5028" xr:uid="{BC0E95F2-4F9B-443E-B33B-9F974464EFD3}"/>
    <cellStyle name="20% - Dekorfärg2 6 3 2 2" xfId="5029" xr:uid="{4D96F729-F895-4B00-89F2-A2DC2D136477}"/>
    <cellStyle name="20% - Dekorfärg2 6 3 2_AFAB Per day" xfId="5030" xr:uid="{F1702054-5B86-43B6-9DC8-A3A2DCF9CAA6}"/>
    <cellStyle name="20% - Dekorfärg2 6 3 3" xfId="5031" xr:uid="{37A76399-8A4E-4B16-B142-B044301BC414}"/>
    <cellStyle name="20% - Dekorfärg2 6 3 4" xfId="31636" xr:uid="{E32AA6CF-60E0-4730-B98F-CFAAA91971C3}"/>
    <cellStyle name="20% - Dekorfärg2 6 3_AFAB Per day" xfId="5032" xr:uid="{5A394E35-FA5B-4D8F-9F6E-AE3C667CCBE7}"/>
    <cellStyle name="20% - Dekorfärg2 6 4" xfId="5033" xr:uid="{2B12821B-7985-43A9-8946-BC7F7576C82F}"/>
    <cellStyle name="20% - Dekorfärg2 6 4 2" xfId="5034" xr:uid="{62BE4214-21E3-42F5-9CCE-2B5D8954F051}"/>
    <cellStyle name="20% - Dekorfärg2 6 4 3" xfId="5035" xr:uid="{EB4D525A-7E5A-4851-83CB-9039E0EE74AC}"/>
    <cellStyle name="20% - Dekorfärg2 6 4_AFAB Per day" xfId="5036" xr:uid="{D141D6DA-F02B-4C8A-978E-883DA8C2BB5E}"/>
    <cellStyle name="20% - Dekorfärg2 6 5" xfId="5037" xr:uid="{2ADF2353-965E-4DEB-9BC2-168C6B99E88D}"/>
    <cellStyle name="20% - Dekorfärg2 6 5 2" xfId="5038" xr:uid="{C0222287-216A-4514-A777-5DEACD60ABCA}"/>
    <cellStyle name="20% - Dekorfärg2 6 5 3" xfId="5039" xr:uid="{5193B5CA-7068-4C4A-B05B-8DDB4C26D561}"/>
    <cellStyle name="20% - Dekorfärg2 6 5_AFAB Per day" xfId="5040" xr:uid="{8DD343B9-5FE2-4355-8C23-D5FAF14B280E}"/>
    <cellStyle name="20% - Dekorfärg2 6 6" xfId="5041" xr:uid="{23E8DBE0-B6DB-4C9E-8A17-022484836CAF}"/>
    <cellStyle name="20% - Dekorfärg2 6 6 2" xfId="5042" xr:uid="{BD5A663C-134A-448B-A447-37BA61844496}"/>
    <cellStyle name="20% - Dekorfärg2 6 6 3" xfId="5043" xr:uid="{D4C0B134-BB2C-484B-AAE2-A0416F57D6B8}"/>
    <cellStyle name="20% - Dekorfärg2 6 6_AFAB Per day" xfId="5044" xr:uid="{C8239FA0-2F44-4664-BB1D-5B95A599E279}"/>
    <cellStyle name="20% - Dekorfärg2 6 7" xfId="5045" xr:uid="{A7C24D5A-06E2-42C3-9021-C8CC21965C81}"/>
    <cellStyle name="20% - Dekorfärg2 6 7 2" xfId="5046" xr:uid="{3ACE7FD3-C0E5-4603-8CEC-27A409AC520B}"/>
    <cellStyle name="20% - Dekorfärg2 6 7 3" xfId="5047" xr:uid="{A6C3F1DE-2594-4C82-9D8B-10DA96EE1660}"/>
    <cellStyle name="20% - Dekorfärg2 6 7_loan Q1 2013" xfId="5048" xr:uid="{EFA2525E-0AAD-43E4-9D8C-8E3BA26C8C63}"/>
    <cellStyle name="20% - Dekorfärg2 6 8" xfId="5049" xr:uid="{039051D2-6533-4711-9731-096AEDEBBD83}"/>
    <cellStyle name="20% - Dekorfärg2 6 9" xfId="5050" xr:uid="{1C01CB69-E1B9-46B7-9850-CF0CF9CE38C0}"/>
    <cellStyle name="20% - Dekorfärg2 6_3. Loans" xfId="5051" xr:uid="{66EB9713-157C-42A0-B6EB-0E173536EECD}"/>
    <cellStyle name="20% - Dekorfärg2 60" xfId="5052" xr:uid="{609C5F1F-7F72-4A9A-BC74-97486E6FB2D8}"/>
    <cellStyle name="20% - Dekorfärg2 60 2" xfId="5053" xr:uid="{5E5A41D8-C2B7-48E4-B285-C79DD06B4999}"/>
    <cellStyle name="20% - Dekorfärg2 60 3" xfId="5054" xr:uid="{C4851790-B3F8-48DB-9530-7C809247E24E}"/>
    <cellStyle name="20% - Dekorfärg2 60_loan Q1 2013" xfId="5055" xr:uid="{962F4671-F5E3-4C21-AB2E-28661BCE289F}"/>
    <cellStyle name="20% - Dekorfärg2 61" xfId="5056" xr:uid="{E9686F13-425C-47F3-B877-372A4ADC7FFD}"/>
    <cellStyle name="20% - Dekorfärg2 61 2" xfId="5057" xr:uid="{80D76CB9-0B13-4F78-8F63-2AF8B361A1EB}"/>
    <cellStyle name="20% - Dekorfärg2 61 3" xfId="5058" xr:uid="{4C7EE5ED-6C1F-4E27-90DD-AFE245651273}"/>
    <cellStyle name="20% - Dekorfärg2 61_loan Q1 2013" xfId="5059" xr:uid="{FC83B409-5712-4E88-95C5-B218FE37E519}"/>
    <cellStyle name="20% - Dekorfärg2 62" xfId="5060" xr:uid="{567BAE13-98A3-4D26-A560-F0B9807496C9}"/>
    <cellStyle name="20% - Dekorfärg2 62 2" xfId="5061" xr:uid="{FE3ED02B-D135-4441-8304-701E01F599DB}"/>
    <cellStyle name="20% - Dekorfärg2 62 3" xfId="5062" xr:uid="{0DB1E5AB-3341-4720-BD63-237F86646F26}"/>
    <cellStyle name="20% - Dekorfärg2 62_loan Q1 2013" xfId="5063" xr:uid="{05432C8F-E894-4727-9F50-C72667D946E8}"/>
    <cellStyle name="20% - Dekorfärg2 63" xfId="5064" xr:uid="{2689FE58-A7E6-4DCB-998D-FC4B8E1DF518}"/>
    <cellStyle name="20% - Dekorfärg2 63 2" xfId="5065" xr:uid="{91A41270-3ED6-48B5-9692-0C785D9B9DDB}"/>
    <cellStyle name="20% - Dekorfärg2 63 3" xfId="5066" xr:uid="{150E49D2-DC85-4C4B-8E7A-81834295FB38}"/>
    <cellStyle name="20% - Dekorfärg2 63_loan Q1 2013" xfId="5067" xr:uid="{8B96A5C0-CC9B-4E0D-96C4-B2A3238B0183}"/>
    <cellStyle name="20% - Dekorfärg2 64" xfId="5068" xr:uid="{B1F5816B-BC35-4262-8E3A-3DA5BE30173C}"/>
    <cellStyle name="20% - Dekorfärg2 65" xfId="5069" xr:uid="{9EDEF583-3AB3-4C21-A8C1-9A5E0A8209D4}"/>
    <cellStyle name="20% - Dekorfärg2 66" xfId="5070" xr:uid="{AA34D2F8-A312-4DE0-89CC-EE5CC70C049C}"/>
    <cellStyle name="20% - Dekorfärg2 67" xfId="5071" xr:uid="{5D6831EF-C4B8-4B6C-AD7F-243EEE63AC9A}"/>
    <cellStyle name="20% - Dekorfärg2 68" xfId="5072" xr:uid="{3805E19D-CDC4-4E8D-9FF8-3B6CF8AF4388}"/>
    <cellStyle name="20% - Dekorfärg2 69" xfId="5073" xr:uid="{3DAF225F-1329-4FF3-BD51-DCE663A930AF}"/>
    <cellStyle name="20% - Dekorfärg2 7" xfId="5074" xr:uid="{88460548-5332-4C08-AF3B-96B5D9541A84}"/>
    <cellStyle name="20% - Dekorfärg2 7 10" xfId="34910" xr:uid="{3F19E591-A372-4842-90F8-1A5B9F2A6AFA}"/>
    <cellStyle name="20% - Dekorfärg2 7 2" xfId="5075" xr:uid="{9B0827EB-0755-49FB-8FE5-0B810A689E1A}"/>
    <cellStyle name="20% - Dekorfärg2 7 2 2" xfId="5076" xr:uid="{9C7848E8-268C-463C-B74B-C845DEE04DA9}"/>
    <cellStyle name="20% - Dekorfärg2 7 2 2 2" xfId="5077" xr:uid="{82DB2435-5EDE-4F71-BD48-98CC528B114C}"/>
    <cellStyle name="20% - Dekorfärg2 7 2 2 3" xfId="31637" xr:uid="{F3A50011-6A21-442D-AEA7-770420829F74}"/>
    <cellStyle name="20% - Dekorfärg2 7 2 2_AFAB Per day" xfId="5078" xr:uid="{1EDB4CFF-E532-4A1D-8B8A-853710BF3818}"/>
    <cellStyle name="20% - Dekorfärg2 7 2 3" xfId="5079" xr:uid="{49D5E9EA-1E91-40B0-84A2-08136BB8011E}"/>
    <cellStyle name="20% - Dekorfärg2 7 2 3 2" xfId="5080" xr:uid="{469CE6ED-8FBF-457B-A29B-06C748F52369}"/>
    <cellStyle name="20% - Dekorfärg2 7 2 3_AFAB Per day" xfId="5081" xr:uid="{ABF9885D-D98F-4D2A-84B5-25010EF06EDA}"/>
    <cellStyle name="20% - Dekorfärg2 7 2 4" xfId="5082" xr:uid="{1B07334A-A14B-4141-B4F4-3BB3B23C06D0}"/>
    <cellStyle name="20% - Dekorfärg2 7 2 5" xfId="5083" xr:uid="{32E5E4D7-1FB7-4A69-91AC-DC2C171136EF}"/>
    <cellStyle name="20% - Dekorfärg2 7 2 6" xfId="31638" xr:uid="{FD0AE3B8-3870-4822-8F8A-6603DB1CC6AF}"/>
    <cellStyle name="20% - Dekorfärg2 7 2 7" xfId="34911" xr:uid="{4E3F2B3C-D508-4D2B-AA48-FF0531F01279}"/>
    <cellStyle name="20% - Dekorfärg2 7 2 8" xfId="39514" xr:uid="{8F143400-A9F9-415B-B1D4-EDCF85F4FBEF}"/>
    <cellStyle name="20% - Dekorfärg2 7 2_3. Loans" xfId="5084" xr:uid="{F2D87FD5-54DA-42D4-8AD8-20695340BAEE}"/>
    <cellStyle name="20% - Dekorfärg2 7 3" xfId="5085" xr:uid="{0970594A-F5CF-492C-B61C-CBDC7A5261AB}"/>
    <cellStyle name="20% - Dekorfärg2 7 3 2" xfId="5086" xr:uid="{87934BEB-C3B8-4DD1-AC5C-A2CBC6941917}"/>
    <cellStyle name="20% - Dekorfärg2 7 3 2 2" xfId="5087" xr:uid="{BFBE21C4-A3DE-43E6-888C-41769BF27107}"/>
    <cellStyle name="20% - Dekorfärg2 7 3 2_AFAB Per day" xfId="5088" xr:uid="{2F0D0F0F-3963-4A6A-8ACF-E3F3B4F7C0EA}"/>
    <cellStyle name="20% - Dekorfärg2 7 3 3" xfId="5089" xr:uid="{3E85E687-B469-42CB-BFE9-AC2D17A0DF68}"/>
    <cellStyle name="20% - Dekorfärg2 7 3 4" xfId="31639" xr:uid="{901CC41A-32FE-41E6-BC12-45E52319EAA1}"/>
    <cellStyle name="20% - Dekorfärg2 7 3_AFAB Per day" xfId="5090" xr:uid="{FAE05F2B-3AC4-4DFA-B587-5BB974F3EB70}"/>
    <cellStyle name="20% - Dekorfärg2 7 4" xfId="5091" xr:uid="{F7C7D6D2-B522-4BBF-8AB1-3D8DA8868F2F}"/>
    <cellStyle name="20% - Dekorfärg2 7 4 2" xfId="5092" xr:uid="{4668CC73-5B18-479A-931B-9AA9EB26EC60}"/>
    <cellStyle name="20% - Dekorfärg2 7 4 3" xfId="5093" xr:uid="{4C09C701-7671-43BB-8E64-FF619FFF6303}"/>
    <cellStyle name="20% - Dekorfärg2 7 4_AFAB Per day" xfId="5094" xr:uid="{9A7DAFFB-AA5B-46FB-923D-868B494CB3D7}"/>
    <cellStyle name="20% - Dekorfärg2 7 5" xfId="5095" xr:uid="{8FC6F66E-6332-46CD-B925-320A82C0FB12}"/>
    <cellStyle name="20% - Dekorfärg2 7 5 2" xfId="5096" xr:uid="{DE223E40-46A1-4721-AFE8-223234392424}"/>
    <cellStyle name="20% - Dekorfärg2 7 5 3" xfId="5097" xr:uid="{7A0514A8-625C-4BEB-98B3-19C913DCDE56}"/>
    <cellStyle name="20% - Dekorfärg2 7 5_AFAB Per day" xfId="5098" xr:uid="{3798C9C6-4805-43B6-A70B-2A1969C64F8C}"/>
    <cellStyle name="20% - Dekorfärg2 7 6" xfId="5099" xr:uid="{69DAF187-595B-4D15-9902-E3D99CEEB8A0}"/>
    <cellStyle name="20% - Dekorfärg2 7 6 2" xfId="5100" xr:uid="{278E479F-880A-453D-ADF4-631FCC66211D}"/>
    <cellStyle name="20% - Dekorfärg2 7 6 3" xfId="5101" xr:uid="{2F8A4D6B-15E0-4B19-BBE7-C13CE1931971}"/>
    <cellStyle name="20% - Dekorfärg2 7 6_AFAB Per day" xfId="5102" xr:uid="{840C20FF-E4AB-4A64-AAE7-3D1D6AD379AB}"/>
    <cellStyle name="20% - Dekorfärg2 7 7" xfId="5103" xr:uid="{8D8706E1-BB7B-43C4-8838-C67159826E47}"/>
    <cellStyle name="20% - Dekorfärg2 7 7 2" xfId="5104" xr:uid="{926FE99E-423E-4919-BF6D-106E60373E8D}"/>
    <cellStyle name="20% - Dekorfärg2 7 7 3" xfId="5105" xr:uid="{7675B3C2-11C2-4917-8C42-9F4A5CF78696}"/>
    <cellStyle name="20% - Dekorfärg2 7 7_loan Q1 2013" xfId="5106" xr:uid="{96E117C0-92F9-4FCA-B9ED-BFCD43C89F68}"/>
    <cellStyle name="20% - Dekorfärg2 7 8" xfId="5107" xr:uid="{BF0766F2-F170-48F4-8D17-19B78FB649CC}"/>
    <cellStyle name="20% - Dekorfärg2 7 9" xfId="5108" xr:uid="{091F452D-EBBC-40B6-9857-6205338CF329}"/>
    <cellStyle name="20% - Dekorfärg2 7_3. Loans" xfId="5109" xr:uid="{4F894008-99F0-4763-90AA-7DAA09D5E560}"/>
    <cellStyle name="20% - Dekorfärg2 70" xfId="5110" xr:uid="{207180C0-7475-450D-98AF-0641E6439B5E}"/>
    <cellStyle name="20% - Dekorfärg2 71" xfId="5111" xr:uid="{3ECD3966-55C3-4181-9EBB-D7D5478BC3F5}"/>
    <cellStyle name="20% - Dekorfärg2 72" xfId="5112" xr:uid="{1CBE3FC0-BD9E-4ACF-B73A-EF053BC830AE}"/>
    <cellStyle name="20% - Dekorfärg2 73" xfId="5113" xr:uid="{9B9E7841-050D-43C8-B42D-1EAAC94D8733}"/>
    <cellStyle name="20% - Dekorfärg2 74" xfId="5114" xr:uid="{1873BD5E-B0CE-4DF0-9A27-2FA87BBE96C6}"/>
    <cellStyle name="20% - Dekorfärg2 75" xfId="5115" xr:uid="{BE20502E-8D81-470D-A6F4-4C4DBA0924C0}"/>
    <cellStyle name="20% - Dekorfärg2 75 2" xfId="5116" xr:uid="{D12F3A04-4ECF-4593-95EC-FF1160913C73}"/>
    <cellStyle name="20% - Dekorfärg2 75_loan Q1 2013" xfId="5117" xr:uid="{D7E003D4-2E9D-4142-A472-D96FA25785D7}"/>
    <cellStyle name="20% - Dekorfärg2 76" xfId="5118" xr:uid="{995B5C13-27F1-41B4-B2D3-57520DCC0218}"/>
    <cellStyle name="20% - Dekorfärg2 76 2" xfId="5119" xr:uid="{B78E65D5-82A7-402F-AF84-73E38132A1E8}"/>
    <cellStyle name="20% - Dekorfärg2 76_loan Q1 2013" xfId="5120" xr:uid="{2D8A3C5C-A3D4-44E9-9768-8BC00B189A15}"/>
    <cellStyle name="20% - Dekorfärg2 77" xfId="5121" xr:uid="{F145FC55-A237-4761-91F3-52F8695DCE4D}"/>
    <cellStyle name="20% - Dekorfärg2 78" xfId="5122" xr:uid="{9E3A967F-6E94-46CA-A713-7C5075D94F22}"/>
    <cellStyle name="20% - Dekorfärg2 79" xfId="44651" xr:uid="{AD924F37-1349-4BCD-931F-6758DB5F72B9}"/>
    <cellStyle name="20% - Dekorfärg2 8" xfId="5123" xr:uid="{9EC82BCC-1638-4CF1-A735-444216451A47}"/>
    <cellStyle name="20% - Dekorfärg2 8 10" xfId="34912" xr:uid="{BCEC2793-8E46-49C9-9BE5-966E62982E4A}"/>
    <cellStyle name="20% - Dekorfärg2 8 2" xfId="5124" xr:uid="{01A7E0BD-7B78-4358-81E8-B6C724DCE644}"/>
    <cellStyle name="20% - Dekorfärg2 8 2 2" xfId="5125" xr:uid="{7A076E8F-948B-4E0F-9F00-EF653CC6A2E0}"/>
    <cellStyle name="20% - Dekorfärg2 8 2 2 2" xfId="5126" xr:uid="{DFF3D66A-46D3-44EF-A011-09C01F934D2C}"/>
    <cellStyle name="20% - Dekorfärg2 8 2 2 3" xfId="31640" xr:uid="{FF706F97-5720-4411-B1A8-BFDC3648CB9F}"/>
    <cellStyle name="20% - Dekorfärg2 8 2 2_AFAB Per day" xfId="5127" xr:uid="{A4EE62D7-EB00-4786-8E98-B6B4A5425C41}"/>
    <cellStyle name="20% - Dekorfärg2 8 2 3" xfId="5128" xr:uid="{31E7A2DF-CDA1-46E7-8D5F-1365AF2F8599}"/>
    <cellStyle name="20% - Dekorfärg2 8 2 3 2" xfId="5129" xr:uid="{2EA168AA-8052-4AF6-B74F-6B6A999D20BE}"/>
    <cellStyle name="20% - Dekorfärg2 8 2 3_AFAB Per day" xfId="5130" xr:uid="{3166DF7D-2349-4BFD-ABDE-57F1BC4E7301}"/>
    <cellStyle name="20% - Dekorfärg2 8 2 4" xfId="5131" xr:uid="{639ED75C-4D2B-4742-8633-A3D8752E4018}"/>
    <cellStyle name="20% - Dekorfärg2 8 2 5" xfId="5132" xr:uid="{1A0B8BBC-90B9-47CD-AD59-231A35AFC302}"/>
    <cellStyle name="20% - Dekorfärg2 8 2 6" xfId="31641" xr:uid="{1D1F308A-F473-4E2C-BEF5-13DACCB685D4}"/>
    <cellStyle name="20% - Dekorfärg2 8 2 7" xfId="34913" xr:uid="{CC16B582-8757-4400-ABAA-9053C5C066B6}"/>
    <cellStyle name="20% - Dekorfärg2 8 2 8" xfId="39513" xr:uid="{95EDFBD2-2B3F-47B6-9C82-F49A1449F3A9}"/>
    <cellStyle name="20% - Dekorfärg2 8 2_3. Loans" xfId="5133" xr:uid="{7D8F0AF3-2B7B-45E4-A93F-A21F251EE21B}"/>
    <cellStyle name="20% - Dekorfärg2 8 3" xfId="5134" xr:uid="{E2E84FC8-98AB-4C7B-A6D0-919344B89C76}"/>
    <cellStyle name="20% - Dekorfärg2 8 3 2" xfId="5135" xr:uid="{594768FB-73D2-430E-8DF7-0F092AE0B1DC}"/>
    <cellStyle name="20% - Dekorfärg2 8 3 2 2" xfId="5136" xr:uid="{4927942E-4E76-4721-BB7C-FFE9EBD94B75}"/>
    <cellStyle name="20% - Dekorfärg2 8 3 2_AFAB Per day" xfId="5137" xr:uid="{C7610B71-8944-4806-B55F-136B9D165DFA}"/>
    <cellStyle name="20% - Dekorfärg2 8 3 3" xfId="5138" xr:uid="{ECADBC29-4485-490A-B48E-1356CE4DA34C}"/>
    <cellStyle name="20% - Dekorfärg2 8 3 4" xfId="31642" xr:uid="{6284F332-AFEF-4C56-87DE-A1CB6E631336}"/>
    <cellStyle name="20% - Dekorfärg2 8 3_AFAB Per day" xfId="5139" xr:uid="{A21F0BE8-EB8D-45CD-A148-8214FED94460}"/>
    <cellStyle name="20% - Dekorfärg2 8 4" xfId="5140" xr:uid="{26807FC0-3EAA-4B8C-9153-D25241FB261B}"/>
    <cellStyle name="20% - Dekorfärg2 8 4 2" xfId="5141" xr:uid="{3085AB7A-3998-4F14-A639-061CC10A0A21}"/>
    <cellStyle name="20% - Dekorfärg2 8 4 3" xfId="5142" xr:uid="{0925D927-2ADA-4C10-88AF-9F89B914FE73}"/>
    <cellStyle name="20% - Dekorfärg2 8 4_AFAB Per day" xfId="5143" xr:uid="{F034BDFF-1D6B-4C5E-9943-517897C5A2B5}"/>
    <cellStyle name="20% - Dekorfärg2 8 5" xfId="5144" xr:uid="{177F2192-6756-4415-93B8-EBFAC2D1B76C}"/>
    <cellStyle name="20% - Dekorfärg2 8 5 2" xfId="5145" xr:uid="{4A9FAAD2-22BB-466E-B53C-5831C266F245}"/>
    <cellStyle name="20% - Dekorfärg2 8 5 3" xfId="5146" xr:uid="{9EE60E24-A9E5-483E-82D3-D13737CC7364}"/>
    <cellStyle name="20% - Dekorfärg2 8 5_AFAB Per day" xfId="5147" xr:uid="{CBA980CF-190C-47C1-8670-04F1D062BF1E}"/>
    <cellStyle name="20% - Dekorfärg2 8 6" xfId="5148" xr:uid="{FB5B2D3B-1500-42CE-AC64-8615E881FDC3}"/>
    <cellStyle name="20% - Dekorfärg2 8 6 2" xfId="5149" xr:uid="{437FE3D0-AB6D-4149-980A-8D67E934FDFA}"/>
    <cellStyle name="20% - Dekorfärg2 8 6 3" xfId="5150" xr:uid="{E134C026-56CD-4867-B532-2876572A74C6}"/>
    <cellStyle name="20% - Dekorfärg2 8 6_AFAB Per day" xfId="5151" xr:uid="{3317C51C-7E03-4C9F-84CD-A9F7FB0A1768}"/>
    <cellStyle name="20% - Dekorfärg2 8 7" xfId="5152" xr:uid="{AAB88749-735B-4371-9D66-DB2EFC0E1EBB}"/>
    <cellStyle name="20% - Dekorfärg2 8 7 2" xfId="5153" xr:uid="{D7351F6D-E114-4AFA-9518-E919B9511E64}"/>
    <cellStyle name="20% - Dekorfärg2 8 7 3" xfId="5154" xr:uid="{650142AF-1412-4253-81EA-956B4BA0CF85}"/>
    <cellStyle name="20% - Dekorfärg2 8 7_loan Q1 2013" xfId="5155" xr:uid="{1A71E964-BEAE-4286-9BB4-9E469426FD11}"/>
    <cellStyle name="20% - Dekorfärg2 8 8" xfId="5156" xr:uid="{508E60AA-FACD-48DD-88E8-AEF65EBE8865}"/>
    <cellStyle name="20% - Dekorfärg2 8 9" xfId="5157" xr:uid="{3FE5F414-3D72-492C-A93E-DAAEF0AB5880}"/>
    <cellStyle name="20% - Dekorfärg2 8_3. Loans" xfId="5158" xr:uid="{415517D8-367B-49EE-872A-D7E9C81B3849}"/>
    <cellStyle name="20% - Dekorfärg2 80" xfId="44780" xr:uid="{ECB9B826-0F15-4149-9112-D61934956D64}"/>
    <cellStyle name="20% - Dekorfärg2 81" xfId="44856" xr:uid="{69F463DF-B5B4-49A8-BB8B-CD35804F77B7}"/>
    <cellStyle name="20% - Dekorfärg2 9" xfId="5159" xr:uid="{C38C394F-C4B6-44C9-A76E-9FF541083019}"/>
    <cellStyle name="20% - Dekorfärg2 9 10" xfId="34914" xr:uid="{13E79287-6541-486F-B489-EFB0BCEF46A8}"/>
    <cellStyle name="20% - Dekorfärg2 9 2" xfId="5160" xr:uid="{391CA087-AEF7-45D8-95C5-CB941A434FF0}"/>
    <cellStyle name="20% - Dekorfärg2 9 2 2" xfId="5161" xr:uid="{F455D242-6239-44D3-B87B-C88418425E3B}"/>
    <cellStyle name="20% - Dekorfärg2 9 2 2 2" xfId="5162" xr:uid="{F8DEF25D-6060-4435-883B-CBBC7E51061E}"/>
    <cellStyle name="20% - Dekorfärg2 9 2 2 3" xfId="31643" xr:uid="{DDD19D4F-D68D-4608-A3E0-50158225F496}"/>
    <cellStyle name="20% - Dekorfärg2 9 2 2_AFAB Per day" xfId="5163" xr:uid="{5212FF42-4F87-4FB8-ABB3-89063DCF2BFA}"/>
    <cellStyle name="20% - Dekorfärg2 9 2 3" xfId="5164" xr:uid="{646275EC-BEEA-454C-B285-AB007922A2FE}"/>
    <cellStyle name="20% - Dekorfärg2 9 2 3 2" xfId="5165" xr:uid="{D2B5C61C-0698-425C-8540-6F71395FE206}"/>
    <cellStyle name="20% - Dekorfärg2 9 2 3_AFAB Per day" xfId="5166" xr:uid="{895ECDE3-D2DF-46C4-A080-7E68CE7EBF4C}"/>
    <cellStyle name="20% - Dekorfärg2 9 2 4" xfId="5167" xr:uid="{089A4994-2B3B-4CB8-AEC8-1E32B0F7EB01}"/>
    <cellStyle name="20% - Dekorfärg2 9 2 5" xfId="5168" xr:uid="{5BB9B2EA-A550-4AA0-A521-2DAFEAF7D278}"/>
    <cellStyle name="20% - Dekorfärg2 9 2 6" xfId="31644" xr:uid="{B93448C1-EA00-41D6-8ACB-FA8D4023A62B}"/>
    <cellStyle name="20% - Dekorfärg2 9 2 7" xfId="34915" xr:uid="{48C92ECE-14A4-4835-B49C-C65687C4F65E}"/>
    <cellStyle name="20% - Dekorfärg2 9 2 8" xfId="39512" xr:uid="{6BF764B8-A88B-435F-B274-426BEA415EEC}"/>
    <cellStyle name="20% - Dekorfärg2 9 2_3. Loans" xfId="5169" xr:uid="{16456544-E0B6-47DE-8E3B-00A2B0A70293}"/>
    <cellStyle name="20% - Dekorfärg2 9 3" xfId="5170" xr:uid="{02D86181-1DCE-46B9-8F0C-EA112AA00813}"/>
    <cellStyle name="20% - Dekorfärg2 9 3 2" xfId="5171" xr:uid="{4D234DEA-EF6B-4F8E-B0F1-C6FD98B3D92E}"/>
    <cellStyle name="20% - Dekorfärg2 9 3 2 2" xfId="5172" xr:uid="{26DC76F8-6B22-49FC-9A29-0482E1A20CA9}"/>
    <cellStyle name="20% - Dekorfärg2 9 3 2_AFAB Per day" xfId="5173" xr:uid="{FC47B4D9-5FCD-448D-901A-10EA01C6B69B}"/>
    <cellStyle name="20% - Dekorfärg2 9 3 3" xfId="5174" xr:uid="{4BFDA986-2E70-4481-942B-D8A2245D3094}"/>
    <cellStyle name="20% - Dekorfärg2 9 3 4" xfId="31645" xr:uid="{D22E866B-6440-42A4-8CAD-186C5E0F28C9}"/>
    <cellStyle name="20% - Dekorfärg2 9 3_AFAB Per day" xfId="5175" xr:uid="{FC22A897-82A5-437E-B680-E78C93C210DB}"/>
    <cellStyle name="20% - Dekorfärg2 9 4" xfId="5176" xr:uid="{7BF1E1BC-C4D7-48AF-898C-BF223C3465EB}"/>
    <cellStyle name="20% - Dekorfärg2 9 4 2" xfId="5177" xr:uid="{D46186C3-06A7-4060-A1C4-3AFC907534EC}"/>
    <cellStyle name="20% - Dekorfärg2 9 4 3" xfId="5178" xr:uid="{2DDA6CCD-F18B-44E3-9598-D71340F263C4}"/>
    <cellStyle name="20% - Dekorfärg2 9 4_AFAB Per day" xfId="5179" xr:uid="{1FAF7F23-71AD-4DA5-A087-637F7F9D348B}"/>
    <cellStyle name="20% - Dekorfärg2 9 5" xfId="5180" xr:uid="{90A047AD-3819-4C6B-8E09-8BA0F2E8602F}"/>
    <cellStyle name="20% - Dekorfärg2 9 5 2" xfId="5181" xr:uid="{BDA51C31-7B55-42F8-A6BC-082A3B03F787}"/>
    <cellStyle name="20% - Dekorfärg2 9 5 3" xfId="5182" xr:uid="{293C8057-13B9-4079-B8AF-E48A05D72664}"/>
    <cellStyle name="20% - Dekorfärg2 9 5_AFAB Per day" xfId="5183" xr:uid="{28DFCD34-24E1-4749-AEEB-212F7D30DAB1}"/>
    <cellStyle name="20% - Dekorfärg2 9 6" xfId="5184" xr:uid="{2D8D9925-478F-446B-86D9-7ECA21218764}"/>
    <cellStyle name="20% - Dekorfärg2 9 6 2" xfId="5185" xr:uid="{75EA109F-069A-49C6-AA00-7C49011D0F1F}"/>
    <cellStyle name="20% - Dekorfärg2 9 6 3" xfId="5186" xr:uid="{8CA6678D-FD51-4ED1-884D-E40C7BCAB239}"/>
    <cellStyle name="20% - Dekorfärg2 9 6_AFAB Per day" xfId="5187" xr:uid="{B5362831-4422-4326-997C-4529ECED1D92}"/>
    <cellStyle name="20% - Dekorfärg2 9 7" xfId="5188" xr:uid="{5AE4E674-62E6-44C0-9151-4998A8D1AEE8}"/>
    <cellStyle name="20% - Dekorfärg2 9 7 2" xfId="5189" xr:uid="{CE49E3E2-37D6-41C2-BCA2-1659DF7130B1}"/>
    <cellStyle name="20% - Dekorfärg2 9 7 3" xfId="5190" xr:uid="{6A475AD2-6C6E-4300-A1EC-C4F83A9A9EF2}"/>
    <cellStyle name="20% - Dekorfärg2 9 7_loan Q1 2013" xfId="5191" xr:uid="{BE8E1188-0CD2-401A-B42D-F7360F8F6BF1}"/>
    <cellStyle name="20% - Dekorfärg2 9 8" xfId="5192" xr:uid="{E533007F-F0C0-4B23-8306-1E1FE1832973}"/>
    <cellStyle name="20% - Dekorfärg2 9 9" xfId="5193" xr:uid="{82990356-898D-4120-8FD1-D1175C02690E}"/>
    <cellStyle name="20% - Dekorfärg2 9_3. Loans" xfId="5194" xr:uid="{A04283F1-B6A3-4559-A641-3BB2279CBF22}"/>
    <cellStyle name="20% - Dekorfärg3" xfId="50818" xr:uid="{6EEB9F1A-B762-43C5-9DEC-FA587AF72B84}"/>
    <cellStyle name="20% - Dekorfärg3 10" xfId="5195" xr:uid="{FB4C890C-8125-47C3-B067-A131FEE7DE9C}"/>
    <cellStyle name="20% - Dekorfärg3 10 10" xfId="34916" xr:uid="{15DB341C-B82C-4B86-A3B2-CA04301072AC}"/>
    <cellStyle name="20% - Dekorfärg3 10 2" xfId="5196" xr:uid="{5D5B1BD8-C10D-4BED-94CC-4F5ED30CB377}"/>
    <cellStyle name="20% - Dekorfärg3 10 2 2" xfId="5197" xr:uid="{27E0B39C-8421-4E68-869C-415628BEF5A4}"/>
    <cellStyle name="20% - Dekorfärg3 10 2 2 2" xfId="5198" xr:uid="{E04F9EF9-62AE-4328-93A6-7CF9A79E3489}"/>
    <cellStyle name="20% - Dekorfärg3 10 2 2 3" xfId="31646" xr:uid="{3E48D999-F8A4-40BA-B593-C0AE0514BDD1}"/>
    <cellStyle name="20% - Dekorfärg3 10 2 2_AFAB Per day" xfId="5199" xr:uid="{793900BC-E1EE-4B1D-A1DD-2EBFEAA826B6}"/>
    <cellStyle name="20% - Dekorfärg3 10 2 3" xfId="5200" xr:uid="{573344C5-425E-4C81-B177-0F15DE1EA21F}"/>
    <cellStyle name="20% - Dekorfärg3 10 2 3 2" xfId="5201" xr:uid="{C7E42CAB-4E40-477D-A5DC-D3A559DD0AD3}"/>
    <cellStyle name="20% - Dekorfärg3 10 2 3_AFAB Per day" xfId="5202" xr:uid="{746D30B0-271B-46A2-B1E4-4D94E5332BB0}"/>
    <cellStyle name="20% - Dekorfärg3 10 2 4" xfId="5203" xr:uid="{2A77D4EB-BE94-4E3D-B3FE-C18976A0CA55}"/>
    <cellStyle name="20% - Dekorfärg3 10 2 5" xfId="5204" xr:uid="{34092158-6DA2-4088-B7B4-EDFC49B75D5B}"/>
    <cellStyle name="20% - Dekorfärg3 10 2 6" xfId="31647" xr:uid="{E764C942-4F95-47EA-AE39-71298C1DB0D3}"/>
    <cellStyle name="20% - Dekorfärg3 10 2 7" xfId="34917" xr:uid="{AA77F4A0-400A-474F-A107-7099B9C22396}"/>
    <cellStyle name="20% - Dekorfärg3 10 2 8" xfId="39511" xr:uid="{DDE65D19-822D-4418-AB48-7F60C2E446BE}"/>
    <cellStyle name="20% - Dekorfärg3 10 2_3. Loans" xfId="5205" xr:uid="{067A28DF-A32D-4F91-937C-BFE6057CA262}"/>
    <cellStyle name="20% - Dekorfärg3 10 3" xfId="5206" xr:uid="{FB4427B7-4275-4DE6-BED0-E9CDADE14C09}"/>
    <cellStyle name="20% - Dekorfärg3 10 3 2" xfId="5207" xr:uid="{FD077195-7790-4D84-BF89-2214055C4284}"/>
    <cellStyle name="20% - Dekorfärg3 10 3 2 2" xfId="5208" xr:uid="{3845F41C-252C-4EC8-9A04-B84EEF7B74E0}"/>
    <cellStyle name="20% - Dekorfärg3 10 3 2_AFAB Per day" xfId="5209" xr:uid="{2E39A861-0D00-41E1-8FF6-06ABCB820510}"/>
    <cellStyle name="20% - Dekorfärg3 10 3 3" xfId="5210" xr:uid="{701E9C01-DBAE-457F-B37D-9C0056FFDB00}"/>
    <cellStyle name="20% - Dekorfärg3 10 3 4" xfId="31648" xr:uid="{4C1139C6-2F0E-4B88-A478-8BBD66333097}"/>
    <cellStyle name="20% - Dekorfärg3 10 3_AFAB Per day" xfId="5211" xr:uid="{5C63D480-8482-4E58-8FEF-F40843CB1B42}"/>
    <cellStyle name="20% - Dekorfärg3 10 4" xfId="5212" xr:uid="{34E4D12B-A30C-4EC1-805C-E36D19C55204}"/>
    <cellStyle name="20% - Dekorfärg3 10 4 2" xfId="5213" xr:uid="{71FC2E49-E43A-44C6-B444-E7E766046202}"/>
    <cellStyle name="20% - Dekorfärg3 10 4 3" xfId="5214" xr:uid="{19A4109F-6BF3-4966-A134-557B99754BCE}"/>
    <cellStyle name="20% - Dekorfärg3 10 4_AFAB Per day" xfId="5215" xr:uid="{6E11F1A1-C433-4897-9085-6CDF17301553}"/>
    <cellStyle name="20% - Dekorfärg3 10 5" xfId="5216" xr:uid="{F37D26D6-F1CD-441D-8E77-61F61DE0F3C9}"/>
    <cellStyle name="20% - Dekorfärg3 10 5 2" xfId="5217" xr:uid="{1512B353-56EF-4A3E-8E4C-5E89F7C837F3}"/>
    <cellStyle name="20% - Dekorfärg3 10 5 3" xfId="5218" xr:uid="{854A6073-0E9D-4E34-AF73-4391A4F8DC63}"/>
    <cellStyle name="20% - Dekorfärg3 10 5_AFAB Per day" xfId="5219" xr:uid="{AF99597D-1F70-4790-8786-FC4AEB4E8F27}"/>
    <cellStyle name="20% - Dekorfärg3 10 6" xfId="5220" xr:uid="{9EA29143-559D-4B4B-9A73-899AEF73F117}"/>
    <cellStyle name="20% - Dekorfärg3 10 6 2" xfId="5221" xr:uid="{67BCA818-66F5-4723-BF24-DD594B732B7F}"/>
    <cellStyle name="20% - Dekorfärg3 10 6 3" xfId="5222" xr:uid="{6FD78234-F1A1-4D57-9A92-8A6941EBC048}"/>
    <cellStyle name="20% - Dekorfärg3 10 6_AFAB Per day" xfId="5223" xr:uid="{0BA72DE0-4B37-4091-AB60-24F6AB18B5A7}"/>
    <cellStyle name="20% - Dekorfärg3 10 7" xfId="5224" xr:uid="{696136C3-8C07-4D35-A0AC-D46127743FBC}"/>
    <cellStyle name="20% - Dekorfärg3 10 7 2" xfId="5225" xr:uid="{2750E670-E9B9-43F9-B0DB-69EB2A0E4822}"/>
    <cellStyle name="20% - Dekorfärg3 10 7 3" xfId="5226" xr:uid="{2971B8D8-D4AC-4D5C-B24D-C1D905A0EE94}"/>
    <cellStyle name="20% - Dekorfärg3 10 7_loan Q1 2013" xfId="5227" xr:uid="{3802F35E-40A7-409E-8903-210085D11E17}"/>
    <cellStyle name="20% - Dekorfärg3 10 8" xfId="5228" xr:uid="{C76C6032-FB3A-4589-898B-A38C73B6CA89}"/>
    <cellStyle name="20% - Dekorfärg3 10 9" xfId="5229" xr:uid="{0C0E1788-FA8D-4AEE-B10D-323392E5632D}"/>
    <cellStyle name="20% - Dekorfärg3 10_3. Loans" xfId="5230" xr:uid="{D465914E-E1DA-4007-8CFD-A426ADC1AFBE}"/>
    <cellStyle name="20% - Dekorfärg3 11" xfId="5231" xr:uid="{2B378C48-AB07-43DB-8522-C0CB8E18D1A0}"/>
    <cellStyle name="20% - Dekorfärg3 11 10" xfId="34918" xr:uid="{42CC11E4-34D6-4175-9FB8-81805D122B75}"/>
    <cellStyle name="20% - Dekorfärg3 11 2" xfId="5232" xr:uid="{EBD3B77A-EEB4-48AB-9D79-7B7EF7F979D3}"/>
    <cellStyle name="20% - Dekorfärg3 11 2 2" xfId="5233" xr:uid="{575CB118-D034-453E-B11E-6B5D770D9E67}"/>
    <cellStyle name="20% - Dekorfärg3 11 2 2 2" xfId="5234" xr:uid="{D5226D47-2F63-4739-AE82-E26C340E8E59}"/>
    <cellStyle name="20% - Dekorfärg3 11 2 2_AFAB Per day" xfId="5235" xr:uid="{C41CF5F3-1451-4797-8D5D-737F7E8A2F89}"/>
    <cellStyle name="20% - Dekorfärg3 11 2 3" xfId="5236" xr:uid="{B8367CEE-9C40-4148-9831-25E98F92CB68}"/>
    <cellStyle name="20% - Dekorfärg3 11 2 4" xfId="31649" xr:uid="{0B08BA67-D124-4CE1-9342-65E58CB2935E}"/>
    <cellStyle name="20% - Dekorfärg3 11 2_AFAB Per day" xfId="5237" xr:uid="{750E4045-9027-4427-99EA-281FE40768D9}"/>
    <cellStyle name="20% - Dekorfärg3 11 3" xfId="5238" xr:uid="{5589DF3D-B777-42C2-B3F0-EF01D3FE807F}"/>
    <cellStyle name="20% - Dekorfärg3 11 3 2" xfId="5239" xr:uid="{522CFD4C-497B-4A2A-9F90-6E7B403081D0}"/>
    <cellStyle name="20% - Dekorfärg3 11 3 3" xfId="5240" xr:uid="{36E7AC18-EED4-4D41-B06A-C30D9BEEDEA7}"/>
    <cellStyle name="20% - Dekorfärg3 11 3_AFAB Per day" xfId="5241" xr:uid="{F0FC6B3C-99AB-4A01-A8A2-B7AD63600079}"/>
    <cellStyle name="20% - Dekorfärg3 11 4" xfId="5242" xr:uid="{BC191D8F-4864-40DD-B1CA-310B33E9D2C9}"/>
    <cellStyle name="20% - Dekorfärg3 11 4 2" xfId="5243" xr:uid="{DFA86E2B-7C60-4C60-8205-2978D7DFB7CF}"/>
    <cellStyle name="20% - Dekorfärg3 11 4 3" xfId="5244" xr:uid="{75864B78-95FC-4976-8F65-B0258533AD04}"/>
    <cellStyle name="20% - Dekorfärg3 11 4_AFAB Per day" xfId="5245" xr:uid="{F13CC793-D187-4CBD-8BED-F18C25347C0F}"/>
    <cellStyle name="20% - Dekorfärg3 11 5" xfId="5246" xr:uid="{FF9E0192-9508-447C-98D1-3064C81D3E3C}"/>
    <cellStyle name="20% - Dekorfärg3 11 5 2" xfId="5247" xr:uid="{1A0B02FB-6BA4-474A-81DB-1FA7B5D86B20}"/>
    <cellStyle name="20% - Dekorfärg3 11 5 3" xfId="5248" xr:uid="{8DC9F89E-DDDC-48DB-83EC-2BC888141923}"/>
    <cellStyle name="20% - Dekorfärg3 11 5_AFAB Per day" xfId="5249" xr:uid="{AE07F313-7C2A-4D0A-A69E-2426E09205F9}"/>
    <cellStyle name="20% - Dekorfärg3 11 6" xfId="5250" xr:uid="{3D70806B-8BDE-4292-952D-67C9C5BA1FB2}"/>
    <cellStyle name="20% - Dekorfärg3 11 6 2" xfId="5251" xr:uid="{89F84F97-3F79-4627-8841-DAD5C3ADA1C0}"/>
    <cellStyle name="20% - Dekorfärg3 11 6 3" xfId="5252" xr:uid="{1683B5BB-38F3-4FBB-B1E6-8B56C470E1A5}"/>
    <cellStyle name="20% - Dekorfärg3 11 6_loan Q1 2013" xfId="5253" xr:uid="{51057C26-A6D9-43C7-B264-8305E32FD923}"/>
    <cellStyle name="20% - Dekorfärg3 11 7" xfId="5254" xr:uid="{06D47F1A-799C-4EFC-B812-A358D88DE766}"/>
    <cellStyle name="20% - Dekorfärg3 11 7 2" xfId="5255" xr:uid="{0A6C9E17-7195-451E-BB8D-239BF38A7928}"/>
    <cellStyle name="20% - Dekorfärg3 11 7 3" xfId="5256" xr:uid="{5B2BE190-FA49-421F-9A14-6B99946E9261}"/>
    <cellStyle name="20% - Dekorfärg3 11 7_loan Q1 2013" xfId="5257" xr:uid="{CF0E3B7B-54CB-43D0-BDC9-9786FB7E8B0A}"/>
    <cellStyle name="20% - Dekorfärg3 11 8" xfId="5258" xr:uid="{3BB43FBA-6D29-4B43-9517-B72F807C6B1C}"/>
    <cellStyle name="20% - Dekorfärg3 11 9" xfId="5259" xr:uid="{26F7FA6D-FE95-4A0C-B95E-835FCD4817F9}"/>
    <cellStyle name="20% - Dekorfärg3 11_3. Loans" xfId="5260" xr:uid="{F9A2D4DA-498D-4D38-B707-427C0E73F123}"/>
    <cellStyle name="20% - Dekorfärg3 12" xfId="5261" xr:uid="{08E0869A-30F5-4ADC-A0E0-0BF5CC9FE268}"/>
    <cellStyle name="20% - Dekorfärg3 12 10" xfId="34919" xr:uid="{4D056345-2DA7-4C3A-BADD-C48E40BC1FF0}"/>
    <cellStyle name="20% - Dekorfärg3 12 2" xfId="5262" xr:uid="{8624CD9A-2778-4336-A0EA-06EB1C22CDA8}"/>
    <cellStyle name="20% - Dekorfärg3 12 2 2" xfId="5263" xr:uid="{D2053A2E-F58A-4E00-AF20-E88F228411FF}"/>
    <cellStyle name="20% - Dekorfärg3 12 2 2 2" xfId="5264" xr:uid="{2C4354F7-02FB-4533-B7D2-50C97FB46619}"/>
    <cellStyle name="20% - Dekorfärg3 12 2 2_AFAB Per day" xfId="5265" xr:uid="{085EFD6F-B29D-4575-BCC0-9D53E00A585E}"/>
    <cellStyle name="20% - Dekorfärg3 12 2 3" xfId="5266" xr:uid="{EB029B26-72D0-4E82-A465-2821CE42176E}"/>
    <cellStyle name="20% - Dekorfärg3 12 2 4" xfId="31650" xr:uid="{F09143B6-697C-4C26-85F9-B12D94DE720A}"/>
    <cellStyle name="20% - Dekorfärg3 12 2_AFAB Per day" xfId="5267" xr:uid="{2C90816C-0723-4F1C-B15A-634EDE3EA52B}"/>
    <cellStyle name="20% - Dekorfärg3 12 3" xfId="5268" xr:uid="{29537CF0-6120-4763-A703-1FC5D20A80E4}"/>
    <cellStyle name="20% - Dekorfärg3 12 3 2" xfId="5269" xr:uid="{91ADAE14-051B-4ED0-936E-0537E6535C6B}"/>
    <cellStyle name="20% - Dekorfärg3 12 3 3" xfId="5270" xr:uid="{2AABE176-0EFE-458C-8E80-E035015D2C24}"/>
    <cellStyle name="20% - Dekorfärg3 12 3_AFAB Per day" xfId="5271" xr:uid="{02C62C4B-6657-4D65-9B48-D29D4D297D45}"/>
    <cellStyle name="20% - Dekorfärg3 12 4" xfId="5272" xr:uid="{6D99E91E-E536-41D0-A358-D5B0E9F61B81}"/>
    <cellStyle name="20% - Dekorfärg3 12 4 2" xfId="5273" xr:uid="{BBD46DCB-0389-483F-BEC3-711C2971F438}"/>
    <cellStyle name="20% - Dekorfärg3 12 4 3" xfId="5274" xr:uid="{86F93F85-1DE0-47B0-BE7C-889B7522D55B}"/>
    <cellStyle name="20% - Dekorfärg3 12 4_AFAB Per day" xfId="5275" xr:uid="{03C1DD9F-198D-4AFE-B2DA-97FE993CE3C8}"/>
    <cellStyle name="20% - Dekorfärg3 12 5" xfId="5276" xr:uid="{66DAFCB0-AB8B-406B-A969-31ED5E5D1093}"/>
    <cellStyle name="20% - Dekorfärg3 12 5 2" xfId="5277" xr:uid="{07641732-DCFC-4388-BA1B-6AD487629AB6}"/>
    <cellStyle name="20% - Dekorfärg3 12 5 3" xfId="5278" xr:uid="{2FFDBD4F-2D61-4C1B-B4F3-D1477A63E42C}"/>
    <cellStyle name="20% - Dekorfärg3 12 5_AFAB Per day" xfId="5279" xr:uid="{4F0CF3D1-1046-44C2-8384-E10B869FC3A9}"/>
    <cellStyle name="20% - Dekorfärg3 12 6" xfId="5280" xr:uid="{E4DBE533-0D6D-48FA-A235-59C5D182F72C}"/>
    <cellStyle name="20% - Dekorfärg3 12 6 2" xfId="5281" xr:uid="{B31B937E-5391-4B1F-9BBC-D3533C3D64F2}"/>
    <cellStyle name="20% - Dekorfärg3 12 6 3" xfId="5282" xr:uid="{E65B242C-571F-414C-843A-31886963C337}"/>
    <cellStyle name="20% - Dekorfärg3 12 6_loan Q1 2013" xfId="5283" xr:uid="{5FD65F53-DBD6-4807-B021-B0A0B48750E9}"/>
    <cellStyle name="20% - Dekorfärg3 12 7" xfId="5284" xr:uid="{CEFBEAF4-74B2-4511-89F9-95A5C55E1255}"/>
    <cellStyle name="20% - Dekorfärg3 12 7 2" xfId="5285" xr:uid="{4CFD477A-2A4E-4B74-921D-E788E915BB79}"/>
    <cellStyle name="20% - Dekorfärg3 12 7 3" xfId="5286" xr:uid="{736D5011-F100-4E38-91E4-5924198EE426}"/>
    <cellStyle name="20% - Dekorfärg3 12 7_loan Q1 2013" xfId="5287" xr:uid="{108768AE-B355-456D-A6EF-91884CC1FCD2}"/>
    <cellStyle name="20% - Dekorfärg3 12 8" xfId="5288" xr:uid="{52FA94E2-F34C-4BCF-8FDD-9DE14F2FCDEF}"/>
    <cellStyle name="20% - Dekorfärg3 12 9" xfId="5289" xr:uid="{A960D8FB-6640-4158-816D-77C81F2B13D7}"/>
    <cellStyle name="20% - Dekorfärg3 12_3. Loans" xfId="5290" xr:uid="{B6F4119C-7A6E-4344-B9E9-126C031BC23A}"/>
    <cellStyle name="20% - Dekorfärg3 13" xfId="5291" xr:uid="{CB9955AD-69AB-420F-9A11-134402BE0C6E}"/>
    <cellStyle name="20% - Dekorfärg3 13 10" xfId="34920" xr:uid="{1035DB63-9327-4F6C-9EA2-CA3ED276F938}"/>
    <cellStyle name="20% - Dekorfärg3 13 2" xfId="5292" xr:uid="{FBC18CD5-8118-4E55-8170-2ECA6DACA021}"/>
    <cellStyle name="20% - Dekorfärg3 13 2 2" xfId="5293" xr:uid="{BC9258BD-C01E-4DC4-ADC6-D1A39BB0130A}"/>
    <cellStyle name="20% - Dekorfärg3 13 2 2 2" xfId="5294" xr:uid="{112B604A-437F-44DE-AE2C-06FD54BBE35C}"/>
    <cellStyle name="20% - Dekorfärg3 13 2 2_AFAB Per day" xfId="5295" xr:uid="{237761DA-3817-4236-B6DE-BE527CDCD9CF}"/>
    <cellStyle name="20% - Dekorfärg3 13 2 3" xfId="5296" xr:uid="{58840C24-7C50-4C4B-AD19-7AE476A8FA60}"/>
    <cellStyle name="20% - Dekorfärg3 13 2 4" xfId="31651" xr:uid="{BAB8CD2A-4A8D-4BA7-80DD-F8135F671357}"/>
    <cellStyle name="20% - Dekorfärg3 13 2_AFAB Per day" xfId="5297" xr:uid="{1F258ECC-918D-4C7D-945E-2B28036AD3F8}"/>
    <cellStyle name="20% - Dekorfärg3 13 3" xfId="5298" xr:uid="{7C9D960E-6F57-46F1-BD02-756AA7CB4C50}"/>
    <cellStyle name="20% - Dekorfärg3 13 3 2" xfId="5299" xr:uid="{DAECC29C-10CC-42C0-8D96-A04D3BFC127D}"/>
    <cellStyle name="20% - Dekorfärg3 13 3 3" xfId="5300" xr:uid="{63FE9BCB-5880-4C45-A709-E5208A24D45B}"/>
    <cellStyle name="20% - Dekorfärg3 13 3_AFAB Per day" xfId="5301" xr:uid="{DD8D3693-4E26-4906-AE0B-E6CF16E8722A}"/>
    <cellStyle name="20% - Dekorfärg3 13 4" xfId="5302" xr:uid="{94B9DFB4-5D22-4A55-A92F-071B0726622A}"/>
    <cellStyle name="20% - Dekorfärg3 13 4 2" xfId="5303" xr:uid="{14EF555E-1CF5-435F-8B4F-2585304CB8A2}"/>
    <cellStyle name="20% - Dekorfärg3 13 4 3" xfId="5304" xr:uid="{70169B8F-97FB-463A-A395-7EE65AB5C434}"/>
    <cellStyle name="20% - Dekorfärg3 13 4_AFAB Per day" xfId="5305" xr:uid="{CBB05DFE-9284-4AB5-9720-115DD13E98B0}"/>
    <cellStyle name="20% - Dekorfärg3 13 5" xfId="5306" xr:uid="{2E44F32F-AFEB-4A69-B42A-5FE17E9D3F5B}"/>
    <cellStyle name="20% - Dekorfärg3 13 5 2" xfId="5307" xr:uid="{C60946F0-4CC8-4F9C-934E-F20B369F82F5}"/>
    <cellStyle name="20% - Dekorfärg3 13 5 3" xfId="5308" xr:uid="{04F094ED-71E5-43E3-8331-D878F813E46D}"/>
    <cellStyle name="20% - Dekorfärg3 13 5_AFAB Per day" xfId="5309" xr:uid="{71D6152C-A3CF-4EBA-B720-CC5D993FF5DA}"/>
    <cellStyle name="20% - Dekorfärg3 13 6" xfId="5310" xr:uid="{EA89678F-18F0-4325-B9AE-EDD04BF57C1E}"/>
    <cellStyle name="20% - Dekorfärg3 13 6 2" xfId="5311" xr:uid="{8F23BC3B-8EE7-482D-92B6-A845B685921F}"/>
    <cellStyle name="20% - Dekorfärg3 13 6 3" xfId="5312" xr:uid="{78D841AB-4F19-4511-BD13-8F722E5AB90E}"/>
    <cellStyle name="20% - Dekorfärg3 13 6_loan Q1 2013" xfId="5313" xr:uid="{4EEABDAE-7178-493A-A13E-662C6F994893}"/>
    <cellStyle name="20% - Dekorfärg3 13 7" xfId="5314" xr:uid="{7537449E-96A5-42BD-8B87-DD5E8D1257AA}"/>
    <cellStyle name="20% - Dekorfärg3 13 7 2" xfId="5315" xr:uid="{31D9C64D-D27F-49BA-BF2C-D5FDA944C699}"/>
    <cellStyle name="20% - Dekorfärg3 13 7 3" xfId="5316" xr:uid="{59D7F6E2-75BB-486E-B679-00361E0D8E73}"/>
    <cellStyle name="20% - Dekorfärg3 13 7_loan Q1 2013" xfId="5317" xr:uid="{CC627652-7FBF-4FE7-BC4C-C14C408FF896}"/>
    <cellStyle name="20% - Dekorfärg3 13 8" xfId="5318" xr:uid="{59BE4B7B-632A-474C-8533-CC2DF0D23453}"/>
    <cellStyle name="20% - Dekorfärg3 13 9" xfId="5319" xr:uid="{E1731702-B3D8-475E-BF6B-0E0B038AA7EC}"/>
    <cellStyle name="20% - Dekorfärg3 13_3. Loans" xfId="5320" xr:uid="{66D1EE7B-9009-472F-837E-204AC6C11777}"/>
    <cellStyle name="20% - Dekorfärg3 14" xfId="5321" xr:uid="{EB5856CE-CBDA-4CF8-ABCF-DD17DB53ECF9}"/>
    <cellStyle name="20% - Dekorfärg3 14 10" xfId="34921" xr:uid="{8D4B6A39-399F-48BE-A9DC-CDD46A13A52A}"/>
    <cellStyle name="20% - Dekorfärg3 14 2" xfId="5322" xr:uid="{106FD251-9A77-4944-90D7-5AF33C0C44B4}"/>
    <cellStyle name="20% - Dekorfärg3 14 2 2" xfId="5323" xr:uid="{CCADB26A-0534-4DD9-A817-DBEF7C526D1B}"/>
    <cellStyle name="20% - Dekorfärg3 14 2 2 2" xfId="5324" xr:uid="{75D4F54A-9B44-40C6-BBFA-2CFD997FD2A0}"/>
    <cellStyle name="20% - Dekorfärg3 14 2 2_AFAB Per day" xfId="5325" xr:uid="{B117673F-4C63-4C54-9989-1439EFB96F0D}"/>
    <cellStyle name="20% - Dekorfärg3 14 2 3" xfId="5326" xr:uid="{9BBEA6D6-43AF-453A-95AD-10A4958A7C17}"/>
    <cellStyle name="20% - Dekorfärg3 14 2 4" xfId="31652" xr:uid="{5440113F-16D8-422E-8764-C8BA8D2FFD80}"/>
    <cellStyle name="20% - Dekorfärg3 14 2_AFAB Per day" xfId="5327" xr:uid="{C1A1ABE3-23D6-4F7F-9DDA-9E96CB2347B4}"/>
    <cellStyle name="20% - Dekorfärg3 14 3" xfId="5328" xr:uid="{0065D35E-7C40-4030-9BD8-DB45C43741EE}"/>
    <cellStyle name="20% - Dekorfärg3 14 3 2" xfId="5329" xr:uid="{F80AF634-FE7F-4D62-96E8-AB0D07E7B4B8}"/>
    <cellStyle name="20% - Dekorfärg3 14 3 3" xfId="5330" xr:uid="{C66AE90A-2758-4C5A-9B0B-40598DDC5292}"/>
    <cellStyle name="20% - Dekorfärg3 14 3_AFAB Per day" xfId="5331" xr:uid="{5A6E92A8-034E-44B8-BBCA-FF7035A4D39E}"/>
    <cellStyle name="20% - Dekorfärg3 14 4" xfId="5332" xr:uid="{75F5EB1B-069A-4C90-909A-28BBF4A1B9F0}"/>
    <cellStyle name="20% - Dekorfärg3 14 4 2" xfId="5333" xr:uid="{7741DC1A-5966-4F3C-8383-31566E99001D}"/>
    <cellStyle name="20% - Dekorfärg3 14 4 3" xfId="5334" xr:uid="{5F44C04D-5F28-4649-9199-5E73E297BF04}"/>
    <cellStyle name="20% - Dekorfärg3 14 4_AFAB Per day" xfId="5335" xr:uid="{971A790A-93D4-4653-B680-8780EF71F85D}"/>
    <cellStyle name="20% - Dekorfärg3 14 5" xfId="5336" xr:uid="{FEB1D387-363A-4DDC-A12A-0DB93A2A8C1B}"/>
    <cellStyle name="20% - Dekorfärg3 14 5 2" xfId="5337" xr:uid="{4BF89814-F073-48C7-83B1-B1B3DF8D8DE3}"/>
    <cellStyle name="20% - Dekorfärg3 14 5 3" xfId="5338" xr:uid="{F51CCB1A-4B7C-4B9C-BED7-B9D17A80AF2A}"/>
    <cellStyle name="20% - Dekorfärg3 14 5_AFAB Per day" xfId="5339" xr:uid="{2CC94FAE-67FD-4A52-A82D-6AEAA80A9C92}"/>
    <cellStyle name="20% - Dekorfärg3 14 6" xfId="5340" xr:uid="{00A6F802-11C2-4C9E-BD3C-0A4F225730D7}"/>
    <cellStyle name="20% - Dekorfärg3 14 6 2" xfId="5341" xr:uid="{CB007E00-70BD-41A1-98EA-3DBE7AF509E5}"/>
    <cellStyle name="20% - Dekorfärg3 14 6 3" xfId="5342" xr:uid="{DF726663-42C6-489F-8998-C3F5E0E0F4A7}"/>
    <cellStyle name="20% - Dekorfärg3 14 6_loan Q1 2013" xfId="5343" xr:uid="{CD48AB17-FF39-4AED-8C36-8C7C2AFB0650}"/>
    <cellStyle name="20% - Dekorfärg3 14 7" xfId="5344" xr:uid="{8BAE2FC9-F2A7-45F5-9CF5-8DA2B5D8EB95}"/>
    <cellStyle name="20% - Dekorfärg3 14 7 2" xfId="5345" xr:uid="{4AE4C1A9-17E1-4BBF-B8DF-5EBAF23BFE5D}"/>
    <cellStyle name="20% - Dekorfärg3 14 7 3" xfId="5346" xr:uid="{03E1387C-070C-4378-9009-63C9C5FBAE48}"/>
    <cellStyle name="20% - Dekorfärg3 14 7_loan Q1 2013" xfId="5347" xr:uid="{7DF3F26C-E826-4142-AB0F-54D74E6363CA}"/>
    <cellStyle name="20% - Dekorfärg3 14 8" xfId="5348" xr:uid="{9409FBE3-FE72-46BC-987B-A0F882BB38B5}"/>
    <cellStyle name="20% - Dekorfärg3 14 9" xfId="5349" xr:uid="{114158CC-B576-4CB4-ACC2-B4F7EF26C378}"/>
    <cellStyle name="20% - Dekorfärg3 14_3. Loans" xfId="5350" xr:uid="{BC43238C-4222-4522-9272-48DC64136C6D}"/>
    <cellStyle name="20% - Dekorfärg3 15" xfId="5351" xr:uid="{32E760BF-30B2-49E9-AA23-0F936738553C}"/>
    <cellStyle name="20% - Dekorfärg3 15 10" xfId="34922" xr:uid="{06622188-A246-4691-84FF-707740389270}"/>
    <cellStyle name="20% - Dekorfärg3 15 2" xfId="5352" xr:uid="{27CEE599-FC16-470B-84AF-20602FA986AB}"/>
    <cellStyle name="20% - Dekorfärg3 15 2 2" xfId="5353" xr:uid="{032D2B68-B248-4714-956C-845D520967A3}"/>
    <cellStyle name="20% - Dekorfärg3 15 2 2 2" xfId="5354" xr:uid="{2DF3B15C-735B-4844-AF73-023F3A49D5F4}"/>
    <cellStyle name="20% - Dekorfärg3 15 2 2_AFAB Per day" xfId="5355" xr:uid="{11F20306-79C3-48C1-AAA0-EAA94AC219F2}"/>
    <cellStyle name="20% - Dekorfärg3 15 2 3" xfId="5356" xr:uid="{88CB2AA4-2373-4C22-9081-EA2FF5EFD5E9}"/>
    <cellStyle name="20% - Dekorfärg3 15 2 4" xfId="31653" xr:uid="{9DAABCF2-649B-47AB-86B7-8F7F44E1DE3C}"/>
    <cellStyle name="20% - Dekorfärg3 15 2_AFAB Per day" xfId="5357" xr:uid="{A42721F0-2253-4952-9996-87874272C9BB}"/>
    <cellStyle name="20% - Dekorfärg3 15 3" xfId="5358" xr:uid="{D304148A-8389-4566-AF59-CEFF0B0A22E5}"/>
    <cellStyle name="20% - Dekorfärg3 15 3 2" xfId="5359" xr:uid="{404E843F-E935-4E75-B70B-920294E7711E}"/>
    <cellStyle name="20% - Dekorfärg3 15 3 3" xfId="5360" xr:uid="{598D91E6-861A-4C47-8F69-6F08CAF5C327}"/>
    <cellStyle name="20% - Dekorfärg3 15 3_AFAB Per day" xfId="5361" xr:uid="{2A9C86B7-62AA-43DC-B495-1E38E072C3D1}"/>
    <cellStyle name="20% - Dekorfärg3 15 4" xfId="5362" xr:uid="{822C575F-6189-4F2E-B5D4-F1F792066C62}"/>
    <cellStyle name="20% - Dekorfärg3 15 4 2" xfId="5363" xr:uid="{637CCE2C-E71A-4BEB-8458-35A1E435F138}"/>
    <cellStyle name="20% - Dekorfärg3 15 4 3" xfId="5364" xr:uid="{A68FE012-40AA-4D0F-82DD-F3D204DF8A99}"/>
    <cellStyle name="20% - Dekorfärg3 15 4_AFAB Per day" xfId="5365" xr:uid="{941F42DF-3522-4F57-B38C-F06F8EBF28A2}"/>
    <cellStyle name="20% - Dekorfärg3 15 5" xfId="5366" xr:uid="{BFEA5B32-6DA7-4BA3-A2EC-F4BC78224229}"/>
    <cellStyle name="20% - Dekorfärg3 15 5 2" xfId="5367" xr:uid="{3054E380-A16F-4CAA-8DB6-B4CC32C1A2EF}"/>
    <cellStyle name="20% - Dekorfärg3 15 5 3" xfId="5368" xr:uid="{4694E5AF-5A0D-44AB-A339-5F053B9C5969}"/>
    <cellStyle name="20% - Dekorfärg3 15 5_AFAB Per day" xfId="5369" xr:uid="{6A121EA5-B609-45A4-A5E5-D352980EE987}"/>
    <cellStyle name="20% - Dekorfärg3 15 6" xfId="5370" xr:uid="{85BAC4AD-7BDB-4C45-82E0-472F7F8F744D}"/>
    <cellStyle name="20% - Dekorfärg3 15 6 2" xfId="5371" xr:uid="{ABD99B98-BB1D-49D2-B906-EB3A3D48E297}"/>
    <cellStyle name="20% - Dekorfärg3 15 6 3" xfId="5372" xr:uid="{71722389-1BFD-46F7-884C-C484F808F7E2}"/>
    <cellStyle name="20% - Dekorfärg3 15 6_loan Q1 2013" xfId="5373" xr:uid="{09BF64CE-BBF0-47B8-8E95-1BE6323DB448}"/>
    <cellStyle name="20% - Dekorfärg3 15 7" xfId="5374" xr:uid="{542E9C4E-DE30-4D89-BF8C-A7F3E8AADA4E}"/>
    <cellStyle name="20% - Dekorfärg3 15 7 2" xfId="5375" xr:uid="{A6D7A737-FDA9-4A6A-8319-031A5D394C17}"/>
    <cellStyle name="20% - Dekorfärg3 15 7 3" xfId="5376" xr:uid="{E8E8C06B-38CD-433D-AF56-40B5AB52DB94}"/>
    <cellStyle name="20% - Dekorfärg3 15 7_loan Q1 2013" xfId="5377" xr:uid="{3A2FCD59-384F-458B-B693-E18454297963}"/>
    <cellStyle name="20% - Dekorfärg3 15 8" xfId="5378" xr:uid="{B4C3C2B8-CC0F-4753-9414-14820F612372}"/>
    <cellStyle name="20% - Dekorfärg3 15 9" xfId="5379" xr:uid="{07A3FA0C-EAF5-492E-AC2F-DF34B812D498}"/>
    <cellStyle name="20% - Dekorfärg3 15_3. Loans" xfId="5380" xr:uid="{A940C563-2B95-4544-9172-D4EF5B986EF2}"/>
    <cellStyle name="20% - Dekorfärg3 16" xfId="5381" xr:uid="{D62763F3-5ED4-49BA-819F-784EF89A7386}"/>
    <cellStyle name="20% - Dekorfärg3 16 10" xfId="34923" xr:uid="{66F61305-AD22-4057-8184-6799F9EC4150}"/>
    <cellStyle name="20% - Dekorfärg3 16 2" xfId="5382" xr:uid="{7FE1D82F-C55D-4CA1-B155-C1DD7E94B655}"/>
    <cellStyle name="20% - Dekorfärg3 16 2 2" xfId="5383" xr:uid="{9BE7ADFD-1E7A-44E9-9E78-811C4B9B222F}"/>
    <cellStyle name="20% - Dekorfärg3 16 2 2 2" xfId="5384" xr:uid="{DF706B78-85EF-4880-9469-92D9263C157F}"/>
    <cellStyle name="20% - Dekorfärg3 16 2 2_AFAB Per day" xfId="5385" xr:uid="{B41FDF63-EBD5-4CB0-9BFF-5E0AD2166E5B}"/>
    <cellStyle name="20% - Dekorfärg3 16 2 3" xfId="5386" xr:uid="{44A75B38-4B22-4057-84E7-33A7CC483640}"/>
    <cellStyle name="20% - Dekorfärg3 16 2 4" xfId="31654" xr:uid="{A85B56B8-F4F8-432E-9FCC-6F852737188D}"/>
    <cellStyle name="20% - Dekorfärg3 16 2_AFAB Per day" xfId="5387" xr:uid="{485A4F75-FA84-4E00-AD22-091D3F710ECA}"/>
    <cellStyle name="20% - Dekorfärg3 16 3" xfId="5388" xr:uid="{1F61CE40-5988-4EB1-AE68-2820BEB0A415}"/>
    <cellStyle name="20% - Dekorfärg3 16 3 2" xfId="5389" xr:uid="{F8F8440A-B39E-4F4A-A1F6-7690AFC52CBD}"/>
    <cellStyle name="20% - Dekorfärg3 16 3 3" xfId="5390" xr:uid="{5A2DF693-DB7F-457B-B72E-08D61A0E670B}"/>
    <cellStyle name="20% - Dekorfärg3 16 3_AFAB Per day" xfId="5391" xr:uid="{A529CAE3-F86A-4CAD-A80D-16A93DE1D94C}"/>
    <cellStyle name="20% - Dekorfärg3 16 4" xfId="5392" xr:uid="{8997D149-9E8F-4B25-A08B-3FC116103663}"/>
    <cellStyle name="20% - Dekorfärg3 16 4 2" xfId="5393" xr:uid="{09BE7860-D762-418D-AAB1-7A03C122E1A6}"/>
    <cellStyle name="20% - Dekorfärg3 16 4 3" xfId="5394" xr:uid="{3158A71D-AC24-4743-8A07-4F3D82635505}"/>
    <cellStyle name="20% - Dekorfärg3 16 4_AFAB Per day" xfId="5395" xr:uid="{008312B6-32F3-4E4C-B047-C8CCE56A5F16}"/>
    <cellStyle name="20% - Dekorfärg3 16 5" xfId="5396" xr:uid="{A3122A2C-527B-4221-AFDD-6592738D339E}"/>
    <cellStyle name="20% - Dekorfärg3 16 5 2" xfId="5397" xr:uid="{D0E35763-8FF3-4F1F-8EAF-3B01ED7DD162}"/>
    <cellStyle name="20% - Dekorfärg3 16 5 3" xfId="5398" xr:uid="{56C88139-C2B4-45A9-92DE-35C47E06B73A}"/>
    <cellStyle name="20% - Dekorfärg3 16 5_AFAB Per day" xfId="5399" xr:uid="{8E188A04-0212-4F66-B587-EDA124698BB6}"/>
    <cellStyle name="20% - Dekorfärg3 16 6" xfId="5400" xr:uid="{F9D5DA57-459F-47EE-A3AD-CA5527B24B7C}"/>
    <cellStyle name="20% - Dekorfärg3 16 6 2" xfId="5401" xr:uid="{BC62EF7E-C8AB-4DCF-ABD0-77EF3175C169}"/>
    <cellStyle name="20% - Dekorfärg3 16 6 3" xfId="5402" xr:uid="{64A6732B-30FD-4F6E-A1D4-6B7965BE6CDD}"/>
    <cellStyle name="20% - Dekorfärg3 16 6_loan Q1 2013" xfId="5403" xr:uid="{C72C5985-0B32-4AF6-A9F9-F3A5435262BD}"/>
    <cellStyle name="20% - Dekorfärg3 16 7" xfId="5404" xr:uid="{B83B3624-721A-448E-AE17-BC176174C7A2}"/>
    <cellStyle name="20% - Dekorfärg3 16 7 2" xfId="5405" xr:uid="{E91ED21A-9321-402A-8B1B-1C7B3BF9984F}"/>
    <cellStyle name="20% - Dekorfärg3 16 7 3" xfId="5406" xr:uid="{5FA91EC9-32EB-4678-9B6B-89EC4012051E}"/>
    <cellStyle name="20% - Dekorfärg3 16 7_loan Q1 2013" xfId="5407" xr:uid="{FDBA3646-81A8-4B92-85DE-9DA2DA8A0E92}"/>
    <cellStyle name="20% - Dekorfärg3 16 8" xfId="5408" xr:uid="{27CB5A7F-E143-4E19-9C71-8CB2B0CD3350}"/>
    <cellStyle name="20% - Dekorfärg3 16 9" xfId="5409" xr:uid="{4F2A4FB5-1722-4E11-9D79-37F7202936A6}"/>
    <cellStyle name="20% - Dekorfärg3 16_3. Loans" xfId="5410" xr:uid="{38A14DF7-2E85-4506-B953-0CEA9A41718C}"/>
    <cellStyle name="20% - Dekorfärg3 17" xfId="5411" xr:uid="{0967B276-FBF7-42A3-8BD6-04D7613FDEF0}"/>
    <cellStyle name="20% - Dekorfärg3 17 10" xfId="34924" xr:uid="{D07C089C-A9F1-494C-96DF-E0EC378AC3C0}"/>
    <cellStyle name="20% - Dekorfärg3 17 2" xfId="5412" xr:uid="{A8A78204-6841-49F3-A64D-8C676474B72E}"/>
    <cellStyle name="20% - Dekorfärg3 17 2 2" xfId="5413" xr:uid="{D62A7A4A-5D8B-46AD-AF34-121D2BA54B3C}"/>
    <cellStyle name="20% - Dekorfärg3 17 2 2 2" xfId="5414" xr:uid="{0CADEC4C-1402-45F0-AF61-20FF2A6B72EB}"/>
    <cellStyle name="20% - Dekorfärg3 17 2 2_AFAB Per day" xfId="5415" xr:uid="{3A9E3758-0798-492B-9C0C-2DC5267D6FF7}"/>
    <cellStyle name="20% - Dekorfärg3 17 2 3" xfId="5416" xr:uid="{B67BBCE9-69C6-45FA-B2AC-35E3A5C96E3C}"/>
    <cellStyle name="20% - Dekorfärg3 17 2 4" xfId="31655" xr:uid="{A3E54BBA-AFFD-42E5-8BB1-02B731BF5F85}"/>
    <cellStyle name="20% - Dekorfärg3 17 2_AFAB Per day" xfId="5417" xr:uid="{88791CFA-56DE-44E7-8CC2-9B3C1CCCD6CE}"/>
    <cellStyle name="20% - Dekorfärg3 17 3" xfId="5418" xr:uid="{F1A11465-38FD-4778-888B-8D5AF0C8A3B1}"/>
    <cellStyle name="20% - Dekorfärg3 17 3 2" xfId="5419" xr:uid="{96B2379E-A025-445E-817C-AE1B65B32679}"/>
    <cellStyle name="20% - Dekorfärg3 17 3 3" xfId="5420" xr:uid="{73EF1313-A3EC-4E9C-B324-ECBF56B03197}"/>
    <cellStyle name="20% - Dekorfärg3 17 3_AFAB Per day" xfId="5421" xr:uid="{40A55CDD-B20F-4A3A-9BCB-F1FF1FF40B9E}"/>
    <cellStyle name="20% - Dekorfärg3 17 4" xfId="5422" xr:uid="{EA83F336-D1AC-4098-A2D2-BF4A7D31A3B1}"/>
    <cellStyle name="20% - Dekorfärg3 17 4 2" xfId="5423" xr:uid="{708298E2-681F-4E80-B4C5-49CDFBEF963B}"/>
    <cellStyle name="20% - Dekorfärg3 17 4 3" xfId="5424" xr:uid="{83E56242-68C1-4F64-840E-01381F9BA50E}"/>
    <cellStyle name="20% - Dekorfärg3 17 4_AFAB Per day" xfId="5425" xr:uid="{BA154BB0-D896-4754-AD92-5BC7202D9048}"/>
    <cellStyle name="20% - Dekorfärg3 17 5" xfId="5426" xr:uid="{34B79DA5-B26B-4D15-9D21-F272C3C94C69}"/>
    <cellStyle name="20% - Dekorfärg3 17 5 2" xfId="5427" xr:uid="{E721E6E0-320C-45C0-9064-32222C2FDBE8}"/>
    <cellStyle name="20% - Dekorfärg3 17 5 3" xfId="5428" xr:uid="{C1A33659-8373-4B69-B6F9-97EC3F88E0B2}"/>
    <cellStyle name="20% - Dekorfärg3 17 5_AFAB Per day" xfId="5429" xr:uid="{310C105B-3A37-4EE7-BCE3-2FD195F3D406}"/>
    <cellStyle name="20% - Dekorfärg3 17 6" xfId="5430" xr:uid="{A662E66C-070B-47DD-8EFA-AD1EE7495027}"/>
    <cellStyle name="20% - Dekorfärg3 17 6 2" xfId="5431" xr:uid="{DFD5899D-2FA7-4F00-8B8C-F2690377ADCD}"/>
    <cellStyle name="20% - Dekorfärg3 17 6 3" xfId="5432" xr:uid="{70670473-DCA4-4743-ABD8-DD09AA7B3FBF}"/>
    <cellStyle name="20% - Dekorfärg3 17 6_loan Q1 2013" xfId="5433" xr:uid="{AF8A54A5-AB76-4753-B30D-CE05862F4608}"/>
    <cellStyle name="20% - Dekorfärg3 17 7" xfId="5434" xr:uid="{A0B36106-F33D-4533-A1F2-395222EC8D1B}"/>
    <cellStyle name="20% - Dekorfärg3 17 7 2" xfId="5435" xr:uid="{A8C3C5F1-35A4-428F-AD0C-C78044CFFF38}"/>
    <cellStyle name="20% - Dekorfärg3 17 7 3" xfId="5436" xr:uid="{03E20F36-EB56-4852-9B17-96EA5F9C83C0}"/>
    <cellStyle name="20% - Dekorfärg3 17 7_loan Q1 2013" xfId="5437" xr:uid="{1E46FB5D-7E74-46BB-9A9E-24CBA298AF1B}"/>
    <cellStyle name="20% - Dekorfärg3 17 8" xfId="5438" xr:uid="{2A28EF43-7C88-4310-9CC5-39B44AB308D1}"/>
    <cellStyle name="20% - Dekorfärg3 17 9" xfId="5439" xr:uid="{B8EFC1EC-7F6F-438C-B4D0-25E0D3B00A9C}"/>
    <cellStyle name="20% - Dekorfärg3 17_3. Loans" xfId="5440" xr:uid="{68DCC7AB-5890-492D-9DFB-E72AE9936CF6}"/>
    <cellStyle name="20% - Dekorfärg3 18" xfId="5441" xr:uid="{241FC3C6-FFFF-4363-B76A-AEDBB94FD1D6}"/>
    <cellStyle name="20% - Dekorfärg3 18 10" xfId="34925" xr:uid="{84389A19-0567-4302-88A0-0C88A1193918}"/>
    <cellStyle name="20% - Dekorfärg3 18 2" xfId="5442" xr:uid="{E21C8D5C-4BFE-4B2D-BA62-F4259DB166F7}"/>
    <cellStyle name="20% - Dekorfärg3 18 2 2" xfId="5443" xr:uid="{5CD1950C-719B-4AFC-B217-C5D829BB9E33}"/>
    <cellStyle name="20% - Dekorfärg3 18 2 2 2" xfId="5444" xr:uid="{F8FD8379-44A4-4E3C-B8BD-8BFDE9C2A41A}"/>
    <cellStyle name="20% - Dekorfärg3 18 2 2_AFAB Per day" xfId="5445" xr:uid="{D5948902-F0B2-43B4-A8AD-BE23CB74A526}"/>
    <cellStyle name="20% - Dekorfärg3 18 2 3" xfId="5446" xr:uid="{1D3E6836-8AA6-48C2-AA9A-755770FD1B55}"/>
    <cellStyle name="20% - Dekorfärg3 18 2 4" xfId="31656" xr:uid="{25E94D51-DC97-48D7-8430-85487F80AE8C}"/>
    <cellStyle name="20% - Dekorfärg3 18 2_AFAB Per day" xfId="5447" xr:uid="{08A5F9F6-1AC4-4FB9-8BA2-B15EA1BCB967}"/>
    <cellStyle name="20% - Dekorfärg3 18 3" xfId="5448" xr:uid="{818350F5-A7E2-4166-A1D9-4CC23AE0365A}"/>
    <cellStyle name="20% - Dekorfärg3 18 3 2" xfId="5449" xr:uid="{8ACECFB5-7441-4BE4-AB44-2E656D455BC0}"/>
    <cellStyle name="20% - Dekorfärg3 18 3 3" xfId="5450" xr:uid="{601C0D32-AB74-4D9F-9177-D55DD24BC726}"/>
    <cellStyle name="20% - Dekorfärg3 18 3_AFAB Per day" xfId="5451" xr:uid="{97CDAE92-E000-4994-960D-1B40BAA91C1B}"/>
    <cellStyle name="20% - Dekorfärg3 18 4" xfId="5452" xr:uid="{67F18997-D683-4423-8237-E79D3379BDDD}"/>
    <cellStyle name="20% - Dekorfärg3 18 4 2" xfId="5453" xr:uid="{B34561D8-6D0B-446F-BA51-B3D95BEDE7C4}"/>
    <cellStyle name="20% - Dekorfärg3 18 4 3" xfId="5454" xr:uid="{1BDA9617-84C1-4100-B702-B74FD1E0DF65}"/>
    <cellStyle name="20% - Dekorfärg3 18 4_AFAB Per day" xfId="5455" xr:uid="{378C38B8-6825-4C01-846D-766010A73032}"/>
    <cellStyle name="20% - Dekorfärg3 18 5" xfId="5456" xr:uid="{72F5DDB0-3070-433B-AC0E-AF2056C96398}"/>
    <cellStyle name="20% - Dekorfärg3 18 5 2" xfId="5457" xr:uid="{FD8DC98C-726B-4AC9-B317-7B626D353B38}"/>
    <cellStyle name="20% - Dekorfärg3 18 5 3" xfId="5458" xr:uid="{816C0E04-A0B2-47D8-867E-07BBC8B03870}"/>
    <cellStyle name="20% - Dekorfärg3 18 5_AFAB Per day" xfId="5459" xr:uid="{577C74A5-4F2B-44AF-BA77-CC7E4564A6F7}"/>
    <cellStyle name="20% - Dekorfärg3 18 6" xfId="5460" xr:uid="{64C036A0-BF10-41C2-9986-5DF38770BE8E}"/>
    <cellStyle name="20% - Dekorfärg3 18 6 2" xfId="5461" xr:uid="{A864A00E-A041-4B11-AF56-75C9D406C2F8}"/>
    <cellStyle name="20% - Dekorfärg3 18 6 3" xfId="5462" xr:uid="{FA323AA4-A170-44FA-A132-A96EDA4E9279}"/>
    <cellStyle name="20% - Dekorfärg3 18 6_loan Q1 2013" xfId="5463" xr:uid="{AC466FDC-4D0E-4E8D-9AA9-E1CF418A1297}"/>
    <cellStyle name="20% - Dekorfärg3 18 7" xfId="5464" xr:uid="{7E52D9A2-AF5A-4FD9-9424-44D17F588122}"/>
    <cellStyle name="20% - Dekorfärg3 18 7 2" xfId="5465" xr:uid="{97C5FFD1-6BAF-406C-B831-ABBD4A808347}"/>
    <cellStyle name="20% - Dekorfärg3 18 7 3" xfId="5466" xr:uid="{852D213A-6CDB-4EAB-B3EE-BA1FE82CA9F3}"/>
    <cellStyle name="20% - Dekorfärg3 18 7_loan Q1 2013" xfId="5467" xr:uid="{4CA2791D-9AAD-4F78-82A0-287D7AD447E9}"/>
    <cellStyle name="20% - Dekorfärg3 18 8" xfId="5468" xr:uid="{AE898EA0-B051-4791-BFCF-94863AC1FF9C}"/>
    <cellStyle name="20% - Dekorfärg3 18 9" xfId="5469" xr:uid="{FEBF7C99-D817-4451-BFA3-7734D8122F50}"/>
    <cellStyle name="20% - Dekorfärg3 18_3. Loans" xfId="5470" xr:uid="{7571EEA2-CC07-4FD4-A1D0-491CFADC5B54}"/>
    <cellStyle name="20% - Dekorfärg3 19" xfId="5471" xr:uid="{64C1683A-B56F-4EE7-9792-F21AFAC4F63F}"/>
    <cellStyle name="20% - Dekorfärg3 19 10" xfId="34926" xr:uid="{DD1622EB-7356-4C4D-80EF-9E3003375FA8}"/>
    <cellStyle name="20% - Dekorfärg3 19 2" xfId="5472" xr:uid="{8D7EFE46-C2DA-4BC0-A480-6E1B661705AA}"/>
    <cellStyle name="20% - Dekorfärg3 19 2 2" xfId="5473" xr:uid="{E7874057-8572-4D71-957A-2F4A72CFEC2D}"/>
    <cellStyle name="20% - Dekorfärg3 19 2 2 2" xfId="5474" xr:uid="{7916D536-442A-4AA1-BA07-E9B81E99CFE4}"/>
    <cellStyle name="20% - Dekorfärg3 19 2 2_AFAB Per day" xfId="5475" xr:uid="{1762B3A4-E5D8-44EF-8B85-9349AE3375F8}"/>
    <cellStyle name="20% - Dekorfärg3 19 2 3" xfId="5476" xr:uid="{15DD08CC-F220-4E24-A76D-73FD4AE7E873}"/>
    <cellStyle name="20% - Dekorfärg3 19 2 4" xfId="31657" xr:uid="{30C02349-B8A8-46CC-8496-78802F4C7DC3}"/>
    <cellStyle name="20% - Dekorfärg3 19 2_AFAB Per day" xfId="5477" xr:uid="{8394567D-065C-4D5E-92C3-F69ADD1BFE46}"/>
    <cellStyle name="20% - Dekorfärg3 19 3" xfId="5478" xr:uid="{674098BB-7C3B-433C-ACFC-B1E11E72A538}"/>
    <cellStyle name="20% - Dekorfärg3 19 3 2" xfId="5479" xr:uid="{D5B54FBA-ACB9-4C54-9F26-39D746C12E8D}"/>
    <cellStyle name="20% - Dekorfärg3 19 3 3" xfId="5480" xr:uid="{71C90C7D-B6C4-4FA1-9BB1-08E400526B17}"/>
    <cellStyle name="20% - Dekorfärg3 19 3_AFAB Per day" xfId="5481" xr:uid="{ED617E1B-4863-4107-BBFE-676D6CE538D1}"/>
    <cellStyle name="20% - Dekorfärg3 19 4" xfId="5482" xr:uid="{A1EB675D-0D44-428E-8D21-EE5532E1E8D9}"/>
    <cellStyle name="20% - Dekorfärg3 19 4 2" xfId="5483" xr:uid="{F246285E-289D-43B9-AEC8-94AF00AC0E56}"/>
    <cellStyle name="20% - Dekorfärg3 19 4 3" xfId="5484" xr:uid="{35836DDD-3FB4-42F6-AA97-47C534C65CF1}"/>
    <cellStyle name="20% - Dekorfärg3 19 4_AFAB Per day" xfId="5485" xr:uid="{5F8AEC75-6935-410F-8E61-F7C64B0BE1A8}"/>
    <cellStyle name="20% - Dekorfärg3 19 5" xfId="5486" xr:uid="{A976D153-9099-41AB-A3ED-AA444B59ADF5}"/>
    <cellStyle name="20% - Dekorfärg3 19 5 2" xfId="5487" xr:uid="{CCD93F89-13DD-4605-84C1-35415B8CE068}"/>
    <cellStyle name="20% - Dekorfärg3 19 5 3" xfId="5488" xr:uid="{0B51A062-E201-49C3-BB60-7588067A95C2}"/>
    <cellStyle name="20% - Dekorfärg3 19 5_AFAB Per day" xfId="5489" xr:uid="{8C5752AA-0A62-48D5-A896-4BD0E4DA280C}"/>
    <cellStyle name="20% - Dekorfärg3 19 6" xfId="5490" xr:uid="{66CDEA1E-CB29-4898-AE2F-B61F5616F58D}"/>
    <cellStyle name="20% - Dekorfärg3 19 6 2" xfId="5491" xr:uid="{76883767-07F9-460D-AB4D-32CC60B027DD}"/>
    <cellStyle name="20% - Dekorfärg3 19 6 3" xfId="5492" xr:uid="{B1D71C22-3D7E-400C-85E0-29FA9A7A430D}"/>
    <cellStyle name="20% - Dekorfärg3 19 6_loan Q1 2013" xfId="5493" xr:uid="{39029111-3592-4E59-B22A-56DCB1F6B6CB}"/>
    <cellStyle name="20% - Dekorfärg3 19 7" xfId="5494" xr:uid="{DA18AC1D-F126-4DEA-8095-2DD460091AD8}"/>
    <cellStyle name="20% - Dekorfärg3 19 7 2" xfId="5495" xr:uid="{94F4BC9D-831D-4F29-BBEB-FB6CC8872FF2}"/>
    <cellStyle name="20% - Dekorfärg3 19 7 3" xfId="5496" xr:uid="{80BAABD1-3889-49D8-84BE-18269EA49098}"/>
    <cellStyle name="20% - Dekorfärg3 19 7_loan Q1 2013" xfId="5497" xr:uid="{66DC07CD-69F6-44D6-8A51-2B599101A190}"/>
    <cellStyle name="20% - Dekorfärg3 19 8" xfId="5498" xr:uid="{05AFCD12-C62A-4672-B393-5B0BBC5474F3}"/>
    <cellStyle name="20% - Dekorfärg3 19 9" xfId="5499" xr:uid="{4FDB467B-4C5B-4C67-970A-4AC646D60B96}"/>
    <cellStyle name="20% - Dekorfärg3 19_3. Loans" xfId="5500" xr:uid="{FAF4FFE9-07C3-4823-8428-F07764A5CF28}"/>
    <cellStyle name="20% - Dekorfärg3 2" xfId="60" xr:uid="{13B56FC3-F2F2-497C-A95F-D8E64F87CD89}"/>
    <cellStyle name="20% - Dekorfärg3 2 10" xfId="34927" xr:uid="{C07D248F-B3BF-4037-9C47-0267869ECA02}"/>
    <cellStyle name="20% - Dekorfärg3 2 11" xfId="44656" xr:uid="{E13195F1-58A0-4DCB-9CCE-A620BDDC6D8C}"/>
    <cellStyle name="20% - Dekorfärg3 2 2" xfId="5501" xr:uid="{77B03C4B-6C02-4A5F-B650-D34D00ED99C1}"/>
    <cellStyle name="20% - Dekorfärg3 2 2 2" xfId="5502" xr:uid="{E80E7E82-D3CB-449C-A11A-460DB7E04684}"/>
    <cellStyle name="20% - Dekorfärg3 2 2 2 2" xfId="5503" xr:uid="{1571FB5D-8386-45CE-BCFC-D85EBA321774}"/>
    <cellStyle name="20% - Dekorfärg3 2 2 2 3" xfId="31658" xr:uid="{AE76DCE1-5B3A-4256-9097-9D513BFE18A3}"/>
    <cellStyle name="20% - Dekorfärg3 2 2 2_AFAB Per day" xfId="5504" xr:uid="{167D4A0C-154F-453D-AC4E-D8B42E6C363C}"/>
    <cellStyle name="20% - Dekorfärg3 2 2 3" xfId="5505" xr:uid="{ABDD8EE9-AA95-4D38-9B23-2E1D33253EC2}"/>
    <cellStyle name="20% - Dekorfärg3 2 2 3 2" xfId="5506" xr:uid="{D7757C63-6875-4038-A972-9A50FC5FC619}"/>
    <cellStyle name="20% - Dekorfärg3 2 2 3_AFAB Per day" xfId="5507" xr:uid="{F5D5BCB3-6767-498D-BB3D-C8812816B6CB}"/>
    <cellStyle name="20% - Dekorfärg3 2 2 4" xfId="5508" xr:uid="{55C7B08D-8A39-46D7-BDD4-2A64761D59DF}"/>
    <cellStyle name="20% - Dekorfärg3 2 2 5" xfId="5509" xr:uid="{BE423AD8-B305-4CE3-9419-74476F47DEA7}"/>
    <cellStyle name="20% - Dekorfärg3 2 2 6" xfId="31659" xr:uid="{9D3C445F-AEAD-4530-8506-08BE4AE9156C}"/>
    <cellStyle name="20% - Dekorfärg3 2 2 6 2" xfId="31660" xr:uid="{62C50805-9B1E-4608-9AF1-0C6D9DF02DB4}"/>
    <cellStyle name="20% - Dekorfärg3 2 2 7" xfId="34928" xr:uid="{1383CBA1-EE5B-4BF7-9246-B3D7C74514D0}"/>
    <cellStyle name="20% - Dekorfärg3 2 2 8" xfId="39510" xr:uid="{855A3A25-6A9E-431C-BF0C-401980217C25}"/>
    <cellStyle name="20% - Dekorfärg3 2 2_3. Loans" xfId="5510" xr:uid="{1130097E-9AF1-4FCF-BADB-EB4BF50E60A4}"/>
    <cellStyle name="20% - Dekorfärg3 2 3" xfId="5511" xr:uid="{E4A530C5-7E5B-491F-B57F-259396972990}"/>
    <cellStyle name="20% - Dekorfärg3 2 3 2" xfId="5512" xr:uid="{A3EA79CE-91E7-4E6F-A193-5A9D6EC58D11}"/>
    <cellStyle name="20% - Dekorfärg3 2 3 2 2" xfId="5513" xr:uid="{E9E4A682-A76A-44FB-A5AA-726DB9A87BC1}"/>
    <cellStyle name="20% - Dekorfärg3 2 3 2 3" xfId="31661" xr:uid="{63B95754-F1E3-43F1-93CA-DEE6D7FCAFFC}"/>
    <cellStyle name="20% - Dekorfärg3 2 3 2_AFAB Per day" xfId="5514" xr:uid="{80835882-56E0-45C1-B91E-488E6BBC6C6B}"/>
    <cellStyle name="20% - Dekorfärg3 2 3 3" xfId="5515" xr:uid="{7D4C092E-6F3D-4250-B315-CF05259C1F5C}"/>
    <cellStyle name="20% - Dekorfärg3 2 3 3 2" xfId="5516" xr:uid="{4878036D-7E28-4F14-9244-52EA7F9E72A6}"/>
    <cellStyle name="20% - Dekorfärg3 2 3 3_AFAB Per day" xfId="5517" xr:uid="{ED88C494-2CDF-4575-AB71-5FB60C45586F}"/>
    <cellStyle name="20% - Dekorfärg3 2 3 4" xfId="5518" xr:uid="{F39F8724-22FC-4636-9230-B4A9910472DA}"/>
    <cellStyle name="20% - Dekorfärg3 2 3 5" xfId="5519" xr:uid="{A7239B60-0AF1-49C3-92EB-910E83CE8E9A}"/>
    <cellStyle name="20% - Dekorfärg3 2 3 6" xfId="31662" xr:uid="{583179CD-C572-467A-82F1-84B67F25E66D}"/>
    <cellStyle name="20% - Dekorfärg3 2 3 7" xfId="34929" xr:uid="{76D33397-5F76-4B13-A856-87F4F32BA3FF}"/>
    <cellStyle name="20% - Dekorfärg3 2 3 8" xfId="39509" xr:uid="{FEC66DE0-9EFE-41D8-8991-C1C26DC0C05D}"/>
    <cellStyle name="20% - Dekorfärg3 2 3_3. Loans" xfId="5520" xr:uid="{F194B718-7045-4CC9-B1F1-E3D46F96CB90}"/>
    <cellStyle name="20% - Dekorfärg3 2 4" xfId="5521" xr:uid="{67066317-15BA-4080-A4DF-61EF17F65374}"/>
    <cellStyle name="20% - Dekorfärg3 2 4 2" xfId="5522" xr:uid="{76DFE7D1-D8D5-4347-A819-29E7A5C0EDC3}"/>
    <cellStyle name="20% - Dekorfärg3 2 4 2 2" xfId="5523" xr:uid="{196F753B-89C5-4410-8C12-E4F428F2FCBF}"/>
    <cellStyle name="20% - Dekorfärg3 2 4 2_AFAB Per day" xfId="5524" xr:uid="{5E88E848-A9B7-46ED-A26F-9D4FD25EDFF8}"/>
    <cellStyle name="20% - Dekorfärg3 2 4 3" xfId="5525" xr:uid="{2A489258-1A92-45CD-828B-DD64C37795B4}"/>
    <cellStyle name="20% - Dekorfärg3 2 4 4" xfId="5526" xr:uid="{B8ADE220-EED8-4D0A-AC82-2290252DF433}"/>
    <cellStyle name="20% - Dekorfärg3 2 4 5" xfId="31663" xr:uid="{F2ED3482-3951-4D05-B5DE-0C3C3FCA72F9}"/>
    <cellStyle name="20% - Dekorfärg3 2 4_AFAB Per day" xfId="5527" xr:uid="{042FD8B4-1662-4AE5-B371-AAC43034BE0F}"/>
    <cellStyle name="20% - Dekorfärg3 2 5" xfId="5528" xr:uid="{5A9308A0-0DBD-4D34-99F4-ABF36EF55785}"/>
    <cellStyle name="20% - Dekorfärg3 2 5 2" xfId="5529" xr:uid="{8BBB55A8-EAC5-4F60-985D-31CAB02F7DF8}"/>
    <cellStyle name="20% - Dekorfärg3 2 5 3" xfId="5530" xr:uid="{09A4F402-3DBE-4C53-8EDB-6A069F7ABAAD}"/>
    <cellStyle name="20% - Dekorfärg3 2 5_AFAB Per day" xfId="5531" xr:uid="{EFE8999C-BF48-4B61-9034-21E84530328F}"/>
    <cellStyle name="20% - Dekorfärg3 2 6" xfId="5532" xr:uid="{B9E78C10-EAA5-4A7B-AADF-580954EBDAE6}"/>
    <cellStyle name="20% - Dekorfärg3 2 6 2" xfId="5533" xr:uid="{37F7CE02-9BD5-4025-83A1-202F104E5358}"/>
    <cellStyle name="20% - Dekorfärg3 2 6 3" xfId="5534" xr:uid="{AECB4369-9ADA-4807-9B9A-8B33C3600425}"/>
    <cellStyle name="20% - Dekorfärg3 2 6_AFAB Per day" xfId="5535" xr:uid="{D76E8CC6-334F-4B50-946F-BE0CBA793C3B}"/>
    <cellStyle name="20% - Dekorfärg3 2 7" xfId="5536" xr:uid="{62ACC2EC-6DF5-4664-AFA3-FE415CEFEFF0}"/>
    <cellStyle name="20% - Dekorfärg3 2 7 2" xfId="5537" xr:uid="{A02DDADF-4DF8-4334-BC0A-DAD00D86F40F}"/>
    <cellStyle name="20% - Dekorfärg3 2 7 3" xfId="5538" xr:uid="{4CBA17B8-FF40-43A1-9CEA-CCEE1907B09E}"/>
    <cellStyle name="20% - Dekorfärg3 2 7_AFAB Per day" xfId="5539" xr:uid="{057420D2-4825-45F1-B2F9-B7987C6B8D5C}"/>
    <cellStyle name="20% - Dekorfärg3 2 8" xfId="5540" xr:uid="{63B9DF41-64F8-459C-92B4-5B2D5B5D2693}"/>
    <cellStyle name="20% - Dekorfärg3 2 8 2" xfId="31664" xr:uid="{12DD9F12-0722-4538-BC55-2C18EE08DA23}"/>
    <cellStyle name="20% - Dekorfärg3 2 9" xfId="5541" xr:uid="{1975A983-C8E3-44F6-A87F-0C07BD3579FC}"/>
    <cellStyle name="20% - Dekorfärg3 2_3. Loans" xfId="5542" xr:uid="{118F4EE0-9F54-4356-8F0A-519C9EB0C816}"/>
    <cellStyle name="20% - Dekorfärg3 20" xfId="5543" xr:uid="{140A058B-7E81-4ECF-A4D7-DA2DFCA459F6}"/>
    <cellStyle name="20% - Dekorfärg3 20 10" xfId="34930" xr:uid="{096AA61B-A34E-40D1-8338-2A69CBD795B4}"/>
    <cellStyle name="20% - Dekorfärg3 20 2" xfId="5544" xr:uid="{83D4BA63-4776-43B9-8B0B-69F007290D9B}"/>
    <cellStyle name="20% - Dekorfärg3 20 2 2" xfId="5545" xr:uid="{D3BB2162-80D9-42E6-914F-4FFF90FA2F41}"/>
    <cellStyle name="20% - Dekorfärg3 20 2 2 2" xfId="5546" xr:uid="{98DC3E61-215A-41A7-9D02-D804524A3F57}"/>
    <cellStyle name="20% - Dekorfärg3 20 2 2_AFAB Per day" xfId="5547" xr:uid="{AE256C79-FC4A-4836-ADC4-E9C59D2A0F21}"/>
    <cellStyle name="20% - Dekorfärg3 20 2 3" xfId="5548" xr:uid="{D6227DE4-EDA3-47CC-842D-9FA3D4E16472}"/>
    <cellStyle name="20% - Dekorfärg3 20 2 4" xfId="31665" xr:uid="{BD78F32C-7B0B-4731-B33B-CB986B256EE4}"/>
    <cellStyle name="20% - Dekorfärg3 20 2_AFAB Per day" xfId="5549" xr:uid="{77EF7641-977F-4AD5-AF14-0BFBEA6ED5AB}"/>
    <cellStyle name="20% - Dekorfärg3 20 3" xfId="5550" xr:uid="{097DBC9B-C264-4FA6-9D5D-F1ECE4D1E500}"/>
    <cellStyle name="20% - Dekorfärg3 20 3 2" xfId="5551" xr:uid="{5E0BABC2-F502-48B3-AE7C-CA92C9856152}"/>
    <cellStyle name="20% - Dekorfärg3 20 3 3" xfId="5552" xr:uid="{DCFE744D-FA44-49B9-80E9-70B1F5061D7A}"/>
    <cellStyle name="20% - Dekorfärg3 20 3_AFAB Per day" xfId="5553" xr:uid="{F98341EF-78C0-425A-A52E-BB64862B45F8}"/>
    <cellStyle name="20% - Dekorfärg3 20 4" xfId="5554" xr:uid="{C020E42B-8980-4B36-8E17-A9785F1797CA}"/>
    <cellStyle name="20% - Dekorfärg3 20 4 2" xfId="5555" xr:uid="{424751E7-A625-40C3-B352-AFFF22D6C2CC}"/>
    <cellStyle name="20% - Dekorfärg3 20 4 3" xfId="5556" xr:uid="{4275D903-C775-48CA-9F42-C9E26E38756B}"/>
    <cellStyle name="20% - Dekorfärg3 20 4_AFAB Per day" xfId="5557" xr:uid="{5E0860E9-6B99-4CCC-B73B-C1DB818F8235}"/>
    <cellStyle name="20% - Dekorfärg3 20 5" xfId="5558" xr:uid="{943F6ACE-75E1-43A5-B6FE-701BD57F7D5D}"/>
    <cellStyle name="20% - Dekorfärg3 20 5 2" xfId="5559" xr:uid="{4922EB61-6D61-4485-BC35-45791FC42FB4}"/>
    <cellStyle name="20% - Dekorfärg3 20 5 3" xfId="5560" xr:uid="{75E694A8-83C3-4D94-8A35-32678CE9DC93}"/>
    <cellStyle name="20% - Dekorfärg3 20 5_AFAB Per day" xfId="5561" xr:uid="{03A9471F-92CC-42E6-A1FE-8B46B70B4F0C}"/>
    <cellStyle name="20% - Dekorfärg3 20 6" xfId="5562" xr:uid="{0B34348F-2CB9-4B41-9A50-9BD903677249}"/>
    <cellStyle name="20% - Dekorfärg3 20 6 2" xfId="5563" xr:uid="{88E11B4A-60D3-4BE9-B59F-203E3B5E52FF}"/>
    <cellStyle name="20% - Dekorfärg3 20 6 3" xfId="5564" xr:uid="{0E50B496-55DB-406B-99FA-CE709FA6E37D}"/>
    <cellStyle name="20% - Dekorfärg3 20 6_loan Q1 2013" xfId="5565" xr:uid="{0AE3BC8E-CB5C-44B8-97AC-7D5F0A59D8DC}"/>
    <cellStyle name="20% - Dekorfärg3 20 7" xfId="5566" xr:uid="{4BEB2255-CA63-4025-8749-01A24A6ED758}"/>
    <cellStyle name="20% - Dekorfärg3 20 7 2" xfId="5567" xr:uid="{F7C6A8EB-0381-4B3C-B0E9-CAB6577ED83C}"/>
    <cellStyle name="20% - Dekorfärg3 20 7 3" xfId="5568" xr:uid="{0AE69B2C-D1AD-4705-A6C2-2E86DC270CCB}"/>
    <cellStyle name="20% - Dekorfärg3 20 7_loan Q1 2013" xfId="5569" xr:uid="{D5EC91C6-A7E9-40E6-A34D-E997E78A26E0}"/>
    <cellStyle name="20% - Dekorfärg3 20 8" xfId="5570" xr:uid="{31FA07CD-985F-414D-9B7E-B9D9F89761B4}"/>
    <cellStyle name="20% - Dekorfärg3 20 9" xfId="5571" xr:uid="{C9A7D9F9-D24A-4553-9087-A08F3CE377C4}"/>
    <cellStyle name="20% - Dekorfärg3 20_3. Loans" xfId="5572" xr:uid="{21939027-EF7A-45CD-A0C9-48BA784FFD90}"/>
    <cellStyle name="20% - Dekorfärg3 21" xfId="5573" xr:uid="{29E20875-4254-428C-9677-7D1F935D6B8A}"/>
    <cellStyle name="20% - Dekorfärg3 21 10" xfId="34931" xr:uid="{3E07A542-8445-4D84-96B6-735520FDDED9}"/>
    <cellStyle name="20% - Dekorfärg3 21 2" xfId="5574" xr:uid="{95F608F3-0DF0-4C56-8557-D28AF22C48B7}"/>
    <cellStyle name="20% - Dekorfärg3 21 2 2" xfId="5575" xr:uid="{04C0DB8E-68A0-4F0E-AE56-C1090C32F445}"/>
    <cellStyle name="20% - Dekorfärg3 21 2 2 2" xfId="5576" xr:uid="{07574B37-BBE5-4378-83FF-1F9558586567}"/>
    <cellStyle name="20% - Dekorfärg3 21 2 2_AFAB Per day" xfId="5577" xr:uid="{EEB557B0-1C75-461B-B007-9639549DEF68}"/>
    <cellStyle name="20% - Dekorfärg3 21 2 3" xfId="5578" xr:uid="{52B1BBB5-0B8D-4FDB-87F0-07AD88E88FBF}"/>
    <cellStyle name="20% - Dekorfärg3 21 2 4" xfId="31666" xr:uid="{2BBD90FA-E1D2-4015-B66B-B742628BC93F}"/>
    <cellStyle name="20% - Dekorfärg3 21 2_AFAB Per day" xfId="5579" xr:uid="{C930F7F2-94D2-4970-B675-22404CD2A32D}"/>
    <cellStyle name="20% - Dekorfärg3 21 3" xfId="5580" xr:uid="{DA4E2AB9-BDB8-4AC8-BACD-465414CFB2DD}"/>
    <cellStyle name="20% - Dekorfärg3 21 3 2" xfId="5581" xr:uid="{9692E80F-5DC0-4183-979F-FFDAB7F467B9}"/>
    <cellStyle name="20% - Dekorfärg3 21 3 3" xfId="5582" xr:uid="{C88668AA-DDD2-43A6-AB69-61D2579D12A9}"/>
    <cellStyle name="20% - Dekorfärg3 21 3_AFAB Per day" xfId="5583" xr:uid="{D67AF6B1-0257-4EAA-BF0A-416FB7FB10D2}"/>
    <cellStyle name="20% - Dekorfärg3 21 4" xfId="5584" xr:uid="{EFF28748-626D-40C1-A953-A9A2D1A1DBA9}"/>
    <cellStyle name="20% - Dekorfärg3 21 4 2" xfId="5585" xr:uid="{88FCDF67-6E54-4C96-ACF4-57603EEED337}"/>
    <cellStyle name="20% - Dekorfärg3 21 4 3" xfId="5586" xr:uid="{0E136BD0-701A-48A4-BD9C-E8FFB5E84018}"/>
    <cellStyle name="20% - Dekorfärg3 21 4_AFAB Per day" xfId="5587" xr:uid="{B08C07AB-BFDC-4A3D-B1AA-FF353D2610BC}"/>
    <cellStyle name="20% - Dekorfärg3 21 5" xfId="5588" xr:uid="{95DB5C7A-51B3-4B6F-A0F9-3A6A0B0008A3}"/>
    <cellStyle name="20% - Dekorfärg3 21 5 2" xfId="5589" xr:uid="{56928053-B9EB-420D-9D5F-50977D5B525A}"/>
    <cellStyle name="20% - Dekorfärg3 21 5 3" xfId="5590" xr:uid="{16725956-F435-4145-92A2-E216DA8F1132}"/>
    <cellStyle name="20% - Dekorfärg3 21 5_AFAB Per day" xfId="5591" xr:uid="{A0788862-D06F-4EC2-B3D3-CE77D0444252}"/>
    <cellStyle name="20% - Dekorfärg3 21 6" xfId="5592" xr:uid="{26A12451-2EF2-419E-8857-A1AF9149711A}"/>
    <cellStyle name="20% - Dekorfärg3 21 6 2" xfId="5593" xr:uid="{676410AE-8C61-475E-BDA7-583872B709B4}"/>
    <cellStyle name="20% - Dekorfärg3 21 6 3" xfId="5594" xr:uid="{683E98F8-2E3A-4F8C-9B3A-DD6C29CBC1BA}"/>
    <cellStyle name="20% - Dekorfärg3 21 6_loan Q1 2013" xfId="5595" xr:uid="{D8A8B8E0-B7EA-4001-B243-CA2BBB9CE67E}"/>
    <cellStyle name="20% - Dekorfärg3 21 7" xfId="5596" xr:uid="{43572B12-A838-497A-A125-8D45717ABCA0}"/>
    <cellStyle name="20% - Dekorfärg3 21 7 2" xfId="5597" xr:uid="{EF23EED5-84EA-48EA-B68A-98351FF3D242}"/>
    <cellStyle name="20% - Dekorfärg3 21 7 3" xfId="5598" xr:uid="{551BE9BD-9E56-4EA6-9022-B7F082632CBB}"/>
    <cellStyle name="20% - Dekorfärg3 21 7_loan Q1 2013" xfId="5599" xr:uid="{98A86103-F13F-4EA5-9188-527A39553AF8}"/>
    <cellStyle name="20% - Dekorfärg3 21 8" xfId="5600" xr:uid="{06B2496B-8D31-414A-8C2F-EBA300B3ED23}"/>
    <cellStyle name="20% - Dekorfärg3 21 9" xfId="5601" xr:uid="{CBB65DD9-E8BD-42B8-8CCC-E07A3EB2EA5A}"/>
    <cellStyle name="20% - Dekorfärg3 21_3. Loans" xfId="5602" xr:uid="{09D55A23-84FF-47FA-80AE-3703CFA183E5}"/>
    <cellStyle name="20% - Dekorfärg3 22" xfId="5603" xr:uid="{2D473BA7-5D9C-4E34-9DE0-55147155B524}"/>
    <cellStyle name="20% - Dekorfärg3 22 10" xfId="34932" xr:uid="{4E993B41-7DFE-4309-99DD-E97E41763C14}"/>
    <cellStyle name="20% - Dekorfärg3 22 2" xfId="5604" xr:uid="{C48AAB09-9F54-4B79-AE65-95649102C198}"/>
    <cellStyle name="20% - Dekorfärg3 22 2 2" xfId="5605" xr:uid="{873FDECE-6051-4D12-8161-539B84CB40FD}"/>
    <cellStyle name="20% - Dekorfärg3 22 2 2 2" xfId="5606" xr:uid="{6F00C535-44F1-4F50-9D5B-E355D9CB3941}"/>
    <cellStyle name="20% - Dekorfärg3 22 2 2_AFAB Per day" xfId="5607" xr:uid="{8256CF2B-A3FE-4248-A54F-495F28BF65D2}"/>
    <cellStyle name="20% - Dekorfärg3 22 2 3" xfId="5608" xr:uid="{8C51A538-32EF-407C-98C1-5BA5BFAF11CA}"/>
    <cellStyle name="20% - Dekorfärg3 22 2 4" xfId="31667" xr:uid="{206AD692-129D-4D6D-BF3F-81C93A766240}"/>
    <cellStyle name="20% - Dekorfärg3 22 2_AFAB Per day" xfId="5609" xr:uid="{E84D49EC-705E-4885-8DCC-877A1290B383}"/>
    <cellStyle name="20% - Dekorfärg3 22 3" xfId="5610" xr:uid="{B74F2AE6-478B-46C0-A00C-4DA0A5BCA65F}"/>
    <cellStyle name="20% - Dekorfärg3 22 3 2" xfId="5611" xr:uid="{5E703C36-1DAF-4363-814A-94DFDF2D527D}"/>
    <cellStyle name="20% - Dekorfärg3 22 3 3" xfId="5612" xr:uid="{0EA3AE4A-3240-4C7C-B096-DE232097A7B4}"/>
    <cellStyle name="20% - Dekorfärg3 22 3_AFAB Per day" xfId="5613" xr:uid="{30D5F7E2-432B-4572-A537-9362B6A0EF04}"/>
    <cellStyle name="20% - Dekorfärg3 22 4" xfId="5614" xr:uid="{CF6FF4A3-8EE6-4D78-947A-CE926EEE1452}"/>
    <cellStyle name="20% - Dekorfärg3 22 4 2" xfId="5615" xr:uid="{03021867-0607-457E-BCD4-9910785F7A0A}"/>
    <cellStyle name="20% - Dekorfärg3 22 4 3" xfId="5616" xr:uid="{A6614CDD-28FA-4E59-AD6C-8A13C2D03E74}"/>
    <cellStyle name="20% - Dekorfärg3 22 4_AFAB Per day" xfId="5617" xr:uid="{EE879B0A-8A92-4ACE-8A61-5362D51BADC1}"/>
    <cellStyle name="20% - Dekorfärg3 22 5" xfId="5618" xr:uid="{93FD8FE2-664A-41C5-97F7-237D92B6DE68}"/>
    <cellStyle name="20% - Dekorfärg3 22 5 2" xfId="5619" xr:uid="{B62155F3-BF7C-49FC-AB1D-7660E48A6DC0}"/>
    <cellStyle name="20% - Dekorfärg3 22 5 3" xfId="5620" xr:uid="{1040CFEF-58EE-4F3D-B569-A7AFBB748AEE}"/>
    <cellStyle name="20% - Dekorfärg3 22 5_AFAB Per day" xfId="5621" xr:uid="{F40B0CB5-99FF-4292-B0F1-A8AA4167D3C2}"/>
    <cellStyle name="20% - Dekorfärg3 22 6" xfId="5622" xr:uid="{F889EBC9-B237-47B0-972B-BDC0E30D7986}"/>
    <cellStyle name="20% - Dekorfärg3 22 6 2" xfId="5623" xr:uid="{15F2FC7C-9156-4FCB-ACDA-771FC64B9390}"/>
    <cellStyle name="20% - Dekorfärg3 22 6 3" xfId="5624" xr:uid="{33FA2A64-F67B-4448-AB3C-E29CF9533F67}"/>
    <cellStyle name="20% - Dekorfärg3 22 6_loan Q1 2013" xfId="5625" xr:uid="{477F6DD0-5BF9-4E88-A54D-30EBD61223EB}"/>
    <cellStyle name="20% - Dekorfärg3 22 7" xfId="5626" xr:uid="{0A744F43-2CBA-4CC1-ABE1-84CD727D83B9}"/>
    <cellStyle name="20% - Dekorfärg3 22 7 2" xfId="5627" xr:uid="{D6073D9A-6726-4A5F-889E-48C9AA91CEFB}"/>
    <cellStyle name="20% - Dekorfärg3 22 7 3" xfId="5628" xr:uid="{E5C83EB1-FA1E-4F6D-ADF3-89B94707E113}"/>
    <cellStyle name="20% - Dekorfärg3 22 7_loan Q1 2013" xfId="5629" xr:uid="{4564197B-CB36-4792-88F1-192AD87AB3B8}"/>
    <cellStyle name="20% - Dekorfärg3 22 8" xfId="5630" xr:uid="{6FE8696C-2619-42B2-B76A-C5B86D868209}"/>
    <cellStyle name="20% - Dekorfärg3 22 9" xfId="5631" xr:uid="{76BAD7E2-2D2D-4741-AA61-8B4AFA7FA6CE}"/>
    <cellStyle name="20% - Dekorfärg3 22_3. Loans" xfId="5632" xr:uid="{441DDA7C-8360-49C6-97C3-2C67FA4784A7}"/>
    <cellStyle name="20% - Dekorfärg3 23" xfId="5633" xr:uid="{1D13CCBE-EDC6-4E20-B4D1-9DA7EDC7AFB7}"/>
    <cellStyle name="20% - Dekorfärg3 23 10" xfId="5634" xr:uid="{6D44E501-3E00-4825-9CB4-4F8812A722F5}"/>
    <cellStyle name="20% - Dekorfärg3 23 11" xfId="34933" xr:uid="{7A366903-285D-480A-B73F-5B6528C958E9}"/>
    <cellStyle name="20% - Dekorfärg3 23 2" xfId="5635" xr:uid="{CC3DD353-F81E-49D6-9C1C-BB5BDD69FEA8}"/>
    <cellStyle name="20% - Dekorfärg3 23 2 2" xfId="5636" xr:uid="{9CEAD5AF-DF38-41C2-8E2C-CF3A7579D42E}"/>
    <cellStyle name="20% - Dekorfärg3 23 2 2 2" xfId="5637" xr:uid="{0B3A1A02-0938-43C2-B1D7-14FE02CD9BE4}"/>
    <cellStyle name="20% - Dekorfärg3 23 2 2_Antal banker" xfId="5638" xr:uid="{E4B10440-119C-4292-8CF0-6BDC19D6F848}"/>
    <cellStyle name="20% - Dekorfärg3 23 2 3" xfId="5639" xr:uid="{BB9C43BE-5BB7-452B-8101-0AC432BC9F3F}"/>
    <cellStyle name="20% - Dekorfärg3 23 2 4" xfId="31668" xr:uid="{36199FF3-2860-4494-A50D-B76C5D11EE60}"/>
    <cellStyle name="20% - Dekorfärg3 23 2_AFAB Per day" xfId="5640" xr:uid="{A654CDA5-8D85-4632-83B2-2A714258C485}"/>
    <cellStyle name="20% - Dekorfärg3 23 3" xfId="5641" xr:uid="{3FC3DC3C-73FD-4BCB-813F-0DEE38A421CB}"/>
    <cellStyle name="20% - Dekorfärg3 23 3 2" xfId="5642" xr:uid="{D93F418F-AD12-42BC-ADBF-71894A004565}"/>
    <cellStyle name="20% - Dekorfärg3 23 3 3" xfId="5643" xr:uid="{8C255707-899B-4526-ACC6-A1C0E56F1732}"/>
    <cellStyle name="20% - Dekorfärg3 23 3_AFAB Per day" xfId="5644" xr:uid="{A8DBDADC-CE36-4FDB-BEEB-5323E8577683}"/>
    <cellStyle name="20% - Dekorfärg3 23 4" xfId="5645" xr:uid="{85D2DD87-2AF6-4C9E-A096-73C62F325FFF}"/>
    <cellStyle name="20% - Dekorfärg3 23 4 2" xfId="5646" xr:uid="{8F72610C-40E0-466A-B1CD-6C0B424FF244}"/>
    <cellStyle name="20% - Dekorfärg3 23 4 3" xfId="5647" xr:uid="{96209249-8654-4715-8A31-FB4D3D8D750B}"/>
    <cellStyle name="20% - Dekorfärg3 23 4_AFAB Per day" xfId="5648" xr:uid="{BE82FF69-0CCF-4ABA-9033-093A293382AE}"/>
    <cellStyle name="20% - Dekorfärg3 23 5" xfId="5649" xr:uid="{D4B9152E-94F0-4C13-A60A-F2188A2FA32A}"/>
    <cellStyle name="20% - Dekorfärg3 23 5 2" xfId="5650" xr:uid="{62A9ECE2-28F9-40EB-BF55-EAFB060077B2}"/>
    <cellStyle name="20% - Dekorfärg3 23 5 3" xfId="5651" xr:uid="{48A9EAB5-F6E9-4769-A3B0-24A6502F2CBE}"/>
    <cellStyle name="20% - Dekorfärg3 23 5_loan Q1 2013" xfId="5652" xr:uid="{069B1AF2-E1EA-4837-A136-620D515F7571}"/>
    <cellStyle name="20% - Dekorfärg3 23 6" xfId="5653" xr:uid="{3042FEA9-DF33-4CFE-A60C-C2580E386006}"/>
    <cellStyle name="20% - Dekorfärg3 23 6 2" xfId="5654" xr:uid="{CCD4C1B2-C81A-46FF-96B6-9A13C2CE75AC}"/>
    <cellStyle name="20% - Dekorfärg3 23 6 3" xfId="5655" xr:uid="{AFBF1DA2-EABC-4252-BEF2-85E046D00E08}"/>
    <cellStyle name="20% - Dekorfärg3 23 6_loan Q1 2013" xfId="5656" xr:uid="{CF3C6B08-ADC4-4540-879A-3AD9D7658A05}"/>
    <cellStyle name="20% - Dekorfärg3 23 7" xfId="5657" xr:uid="{7EA86924-AF40-49BD-9E1A-256A6E5A5D04}"/>
    <cellStyle name="20% - Dekorfärg3 23 7 2" xfId="5658" xr:uid="{F9EC66D8-21B5-49BD-BF2E-F29595E429F6}"/>
    <cellStyle name="20% - Dekorfärg3 23 7 3" xfId="5659" xr:uid="{7ED890AD-1624-49F5-84D9-BFA6D080016F}"/>
    <cellStyle name="20% - Dekorfärg3 23 7_loan Q1 2013" xfId="5660" xr:uid="{EA68EC0D-D6CE-4577-BC8B-B5364544C391}"/>
    <cellStyle name="20% - Dekorfärg3 23 8" xfId="5661" xr:uid="{22F17F4E-345F-442E-A823-06713F1E1444}"/>
    <cellStyle name="20% - Dekorfärg3 23 9" xfId="5662" xr:uid="{CAFF0914-E220-41A7-B9FD-C9EB51233B95}"/>
    <cellStyle name="20% - Dekorfärg3 23_3. Loans" xfId="5663" xr:uid="{202BD521-6304-4E85-84F4-D1AEB0C699D9}"/>
    <cellStyle name="20% - Dekorfärg3 24" xfId="5664" xr:uid="{0961F47B-A919-4824-BF50-EF88D8CC7F30}"/>
    <cellStyle name="20% - Dekorfärg3 24 10" xfId="5665" xr:uid="{C4172933-4452-495D-8FAA-8EC2D8848C5B}"/>
    <cellStyle name="20% - Dekorfärg3 24 11" xfId="34934" xr:uid="{C3536A02-658B-4446-B1EB-5416FCAB1FA7}"/>
    <cellStyle name="20% - Dekorfärg3 24 2" xfId="5666" xr:uid="{B29A21B0-A29D-4610-ACE8-5E2502668C19}"/>
    <cellStyle name="20% - Dekorfärg3 24 2 2" xfId="5667" xr:uid="{0430AE19-B484-4EAA-87AD-217ED4BCA26B}"/>
    <cellStyle name="20% - Dekorfärg3 24 2 2 2" xfId="5668" xr:uid="{FA57D507-6678-457A-B8F3-B3C2A00B1C36}"/>
    <cellStyle name="20% - Dekorfärg3 24 2 2_Antal banker" xfId="5669" xr:uid="{D898641F-370C-4A91-B5C2-27AF0DB6369D}"/>
    <cellStyle name="20% - Dekorfärg3 24 2 3" xfId="5670" xr:uid="{848F8347-F9DE-40C9-9552-202D789C1A19}"/>
    <cellStyle name="20% - Dekorfärg3 24 2 4" xfId="31669" xr:uid="{DCEAA01D-8EB3-424A-8174-25A6852DB161}"/>
    <cellStyle name="20% - Dekorfärg3 24 2_AFAB Per day" xfId="5671" xr:uid="{4EE5AC52-DF23-4E11-B61A-62FC3FEB33E6}"/>
    <cellStyle name="20% - Dekorfärg3 24 3" xfId="5672" xr:uid="{4009A4B7-3E8F-403E-89D2-EAE491F96139}"/>
    <cellStyle name="20% - Dekorfärg3 24 3 2" xfId="5673" xr:uid="{9E4B1B21-3443-43F8-9F8E-1FB73E39CC6B}"/>
    <cellStyle name="20% - Dekorfärg3 24 3 3" xfId="5674" xr:uid="{3F767FD7-970D-4944-97DA-3F24163729A2}"/>
    <cellStyle name="20% - Dekorfärg3 24 3_AFAB Per day" xfId="5675" xr:uid="{B3F294A7-8EFA-439F-8D93-88355353A4CF}"/>
    <cellStyle name="20% - Dekorfärg3 24 4" xfId="5676" xr:uid="{A7C35F53-8440-4F5A-BE17-65215F9D5A67}"/>
    <cellStyle name="20% - Dekorfärg3 24 4 2" xfId="5677" xr:uid="{58236D79-084C-4E6D-938B-B873D37D6F88}"/>
    <cellStyle name="20% - Dekorfärg3 24 4 3" xfId="5678" xr:uid="{A46DE2FE-4903-4C2C-8E9A-91447828D90A}"/>
    <cellStyle name="20% - Dekorfärg3 24 4_AFAB Per day" xfId="5679" xr:uid="{472EF25B-C004-4982-A230-849A5A046988}"/>
    <cellStyle name="20% - Dekorfärg3 24 5" xfId="5680" xr:uid="{235C672B-A0B3-45B0-B44F-700D75C0493E}"/>
    <cellStyle name="20% - Dekorfärg3 24 5 2" xfId="5681" xr:uid="{404E2765-50DA-4414-938E-C7310F34A57B}"/>
    <cellStyle name="20% - Dekorfärg3 24 5 3" xfId="5682" xr:uid="{0347425A-4365-4B6C-8448-1A5F6C255829}"/>
    <cellStyle name="20% - Dekorfärg3 24 5_loan Q1 2013" xfId="5683" xr:uid="{81CF2185-10AB-4BBE-90D3-6C9EC51C0A97}"/>
    <cellStyle name="20% - Dekorfärg3 24 6" xfId="5684" xr:uid="{2BC35C31-177B-471A-9D71-B2F6FD152E16}"/>
    <cellStyle name="20% - Dekorfärg3 24 6 2" xfId="5685" xr:uid="{061EC173-A767-445C-B167-7AE9AC4E0B98}"/>
    <cellStyle name="20% - Dekorfärg3 24 6 3" xfId="5686" xr:uid="{525F6F41-74D0-4ADC-A8DC-5E87B17176D2}"/>
    <cellStyle name="20% - Dekorfärg3 24 6_loan Q1 2013" xfId="5687" xr:uid="{33D16F5E-FD0B-4B97-B3CB-4F727565F077}"/>
    <cellStyle name="20% - Dekorfärg3 24 7" xfId="5688" xr:uid="{641336FF-EEC6-453A-ACEB-014E60E768BB}"/>
    <cellStyle name="20% - Dekorfärg3 24 7 2" xfId="5689" xr:uid="{ED6AA146-119F-4220-ABFB-AB24AD34907A}"/>
    <cellStyle name="20% - Dekorfärg3 24 7 3" xfId="5690" xr:uid="{BC4849BA-098E-4781-97E8-66BD91265C89}"/>
    <cellStyle name="20% - Dekorfärg3 24 7_loan Q1 2013" xfId="5691" xr:uid="{2E4FD907-86A5-4EFA-8FFC-F384743BBB10}"/>
    <cellStyle name="20% - Dekorfärg3 24 8" xfId="5692" xr:uid="{6AFCA647-BF54-457E-80E5-CDBB8E1E4BB4}"/>
    <cellStyle name="20% - Dekorfärg3 24 9" xfId="5693" xr:uid="{02A870FB-59B2-4BCE-9CA6-D8F59ACB4C44}"/>
    <cellStyle name="20% - Dekorfärg3 24_3. Loans" xfId="5694" xr:uid="{5EDFCEE1-F5B1-4556-844A-082BBCF5EF39}"/>
    <cellStyle name="20% - Dekorfärg3 25" xfId="5695" xr:uid="{AA82153A-FB4A-493B-A8D4-F463BE566BA7}"/>
    <cellStyle name="20% - Dekorfärg3 25 10" xfId="5696" xr:uid="{9EE77E91-ACC6-43E5-A695-E63D158A979B}"/>
    <cellStyle name="20% - Dekorfärg3 25 11" xfId="34935" xr:uid="{5C658EFC-F48A-415F-89A8-34A5D373D1CC}"/>
    <cellStyle name="20% - Dekorfärg3 25 2" xfId="5697" xr:uid="{0EB6BDB4-15AD-4F81-9F59-54E421C4470A}"/>
    <cellStyle name="20% - Dekorfärg3 25 2 2" xfId="5698" xr:uid="{B6BFF658-92D1-4846-A840-A8DBAD07BB86}"/>
    <cellStyle name="20% - Dekorfärg3 25 2 2 2" xfId="5699" xr:uid="{E3399E7A-1F0C-42AC-BF12-3A28639DC56A}"/>
    <cellStyle name="20% - Dekorfärg3 25 2 2_Antal banker" xfId="5700" xr:uid="{F17F5C78-9833-4DAE-9A19-68715473D7AF}"/>
    <cellStyle name="20% - Dekorfärg3 25 2 3" xfId="5701" xr:uid="{712AB56B-34EA-43F0-A264-F1576233CAEC}"/>
    <cellStyle name="20% - Dekorfärg3 25 2 4" xfId="31670" xr:uid="{B5EA0671-A9EB-42A8-B585-714CB9A3769C}"/>
    <cellStyle name="20% - Dekorfärg3 25 2_AFAB Per day" xfId="5702" xr:uid="{46E31350-5323-4042-A567-963F320EFC32}"/>
    <cellStyle name="20% - Dekorfärg3 25 3" xfId="5703" xr:uid="{1FFD8DE6-35AA-458C-AFFE-E52EE14D864D}"/>
    <cellStyle name="20% - Dekorfärg3 25 3 2" xfId="5704" xr:uid="{79C92530-2D72-4743-9ECE-D3963A5934FA}"/>
    <cellStyle name="20% - Dekorfärg3 25 3 3" xfId="5705" xr:uid="{D26F1657-9506-44A7-80D0-57889E87D068}"/>
    <cellStyle name="20% - Dekorfärg3 25 3_AFAB Per day" xfId="5706" xr:uid="{AF09FE4B-35EC-47BC-BD29-3A187AF417D3}"/>
    <cellStyle name="20% - Dekorfärg3 25 4" xfId="5707" xr:uid="{DA56D395-52BE-429F-8AAE-11876A24A1E5}"/>
    <cellStyle name="20% - Dekorfärg3 25 4 2" xfId="5708" xr:uid="{C573980E-528C-4DCC-ADF9-4835D71F50DA}"/>
    <cellStyle name="20% - Dekorfärg3 25 4 3" xfId="5709" xr:uid="{43FE0320-B713-455F-A131-8162D79D62B6}"/>
    <cellStyle name="20% - Dekorfärg3 25 4_AFAB Per day" xfId="5710" xr:uid="{A4A42484-A849-40C5-89CB-02317EF3C2CC}"/>
    <cellStyle name="20% - Dekorfärg3 25 5" xfId="5711" xr:uid="{ADDD1C08-CFFD-4EAD-9E72-C06DCFD756BF}"/>
    <cellStyle name="20% - Dekorfärg3 25 5 2" xfId="5712" xr:uid="{6B2DD169-373D-4E61-A36E-A41DD7F3516B}"/>
    <cellStyle name="20% - Dekorfärg3 25 5 3" xfId="5713" xr:uid="{335FCB89-A732-40FF-A6B4-78C5D65BB7CA}"/>
    <cellStyle name="20% - Dekorfärg3 25 5_loan Q1 2013" xfId="5714" xr:uid="{0EF1218E-AC6C-4866-9835-6396530FDBC2}"/>
    <cellStyle name="20% - Dekorfärg3 25 6" xfId="5715" xr:uid="{9519FADD-C314-4CEE-90D3-A4AFD815E801}"/>
    <cellStyle name="20% - Dekorfärg3 25 6 2" xfId="5716" xr:uid="{B52A3BDF-D844-4733-A6B1-5C8D7049B18D}"/>
    <cellStyle name="20% - Dekorfärg3 25 6 3" xfId="5717" xr:uid="{3D4C16FA-B8D6-4DFF-8849-C75DA83AF03B}"/>
    <cellStyle name="20% - Dekorfärg3 25 6_loan Q1 2013" xfId="5718" xr:uid="{774D9E16-CE86-4164-AB95-31952FC63F49}"/>
    <cellStyle name="20% - Dekorfärg3 25 7" xfId="5719" xr:uid="{9EF5F1AD-76A0-49C7-B502-FDDE6674756A}"/>
    <cellStyle name="20% - Dekorfärg3 25 7 2" xfId="5720" xr:uid="{EEDA7A0A-7E2F-42F8-A57C-3B93A08E54F6}"/>
    <cellStyle name="20% - Dekorfärg3 25 7 3" xfId="5721" xr:uid="{5136A7B4-867E-4397-9E09-E943E95E415B}"/>
    <cellStyle name="20% - Dekorfärg3 25 7_loan Q1 2013" xfId="5722" xr:uid="{330D1EDC-BE37-4413-9D9F-13D0FD7A6921}"/>
    <cellStyle name="20% - Dekorfärg3 25 8" xfId="5723" xr:uid="{03133937-70C9-4411-9D59-DC69AC2F881B}"/>
    <cellStyle name="20% - Dekorfärg3 25 9" xfId="5724" xr:uid="{54195842-0A2C-41F7-B95E-1AA7B37EB342}"/>
    <cellStyle name="20% - Dekorfärg3 25_3. Loans" xfId="5725" xr:uid="{A17734F4-F2C3-48D6-8942-185C4554BAC0}"/>
    <cellStyle name="20% - Dekorfärg3 26" xfId="5726" xr:uid="{F93E2F27-A381-40A7-A7FD-CEB19DB744E7}"/>
    <cellStyle name="20% - Dekorfärg3 26 2" xfId="5727" xr:uid="{9F4D81D5-44BC-41BF-BBCE-14563EC011B0}"/>
    <cellStyle name="20% - Dekorfärg3 26 2 2" xfId="5728" xr:uid="{1DBB1626-2CEB-4759-B75D-F548597A5BD7}"/>
    <cellStyle name="20% - Dekorfärg3 26 2 2 2" xfId="5729" xr:uid="{DD6713DC-95B4-40AE-B776-1D0BC37A877D}"/>
    <cellStyle name="20% - Dekorfärg3 26 2 2_Antal banker" xfId="5730" xr:uid="{88F31A6A-9800-4A54-B2E9-06975216D0E2}"/>
    <cellStyle name="20% - Dekorfärg3 26 2 3" xfId="5731" xr:uid="{D0F244C4-4342-4725-83A7-7E1F6D1B3BCA}"/>
    <cellStyle name="20% - Dekorfärg3 26 2_AFAB Per day" xfId="5732" xr:uid="{5ED76C78-62F0-46D1-89DD-41E51F17EF7A}"/>
    <cellStyle name="20% - Dekorfärg3 26 3" xfId="5733" xr:uid="{682478F5-E97D-4DBE-ACD2-DACAE5B3BDD7}"/>
    <cellStyle name="20% - Dekorfärg3 26 3 2" xfId="5734" xr:uid="{EF2889EB-5ADB-4E33-A8A6-D4EF48A81EDA}"/>
    <cellStyle name="20% - Dekorfärg3 26 3 3" xfId="5735" xr:uid="{666149DD-296F-447B-AB2D-126CC9C8B278}"/>
    <cellStyle name="20% - Dekorfärg3 26 3_AFAB Per day" xfId="5736" xr:uid="{8938D3AA-E1CB-4ACE-A2CD-4FA9E4DED8CB}"/>
    <cellStyle name="20% - Dekorfärg3 26 4" xfId="5737" xr:uid="{B11DA0A3-F35B-4E46-B30F-13186BE68EB2}"/>
    <cellStyle name="20% - Dekorfärg3 26 4 2" xfId="5738" xr:uid="{3B3E07E8-B176-4EC8-B0A1-5AB54DC0DA17}"/>
    <cellStyle name="20% - Dekorfärg3 26 4 3" xfId="5739" xr:uid="{337504A8-14F4-43FB-8A5D-8333106605BF}"/>
    <cellStyle name="20% - Dekorfärg3 26 4_AFAB Per day" xfId="5740" xr:uid="{A2C3FEB2-7CE0-41A5-AA7D-2462ED0A07C3}"/>
    <cellStyle name="20% - Dekorfärg3 26 5" xfId="5741" xr:uid="{8A0F6E23-D3F2-4470-902B-40F88B03FC11}"/>
    <cellStyle name="20% - Dekorfärg3 26 5 2" xfId="5742" xr:uid="{9B208221-BF21-4C01-BF66-9F674CD4C4EB}"/>
    <cellStyle name="20% - Dekorfärg3 26 5 3" xfId="5743" xr:uid="{A6BAC6A6-35AA-46DA-B9D0-1AA291E00FE6}"/>
    <cellStyle name="20% - Dekorfärg3 26 5_AFAB Per day" xfId="5744" xr:uid="{1A95E7D4-18D9-4AB9-B3F2-E4DB92CA74AF}"/>
    <cellStyle name="20% - Dekorfärg3 26 6" xfId="5745" xr:uid="{C8495F2F-24DA-4EDC-82DC-335E11CA0CD4}"/>
    <cellStyle name="20% - Dekorfärg3 26 6 2" xfId="5746" xr:uid="{478F4263-2A6D-4709-AFC7-E62221596B3C}"/>
    <cellStyle name="20% - Dekorfärg3 26 6 3" xfId="5747" xr:uid="{2CA1F21B-9005-4C42-B61F-83C9E3481A17}"/>
    <cellStyle name="20% - Dekorfärg3 26 6_loan Q1 2013" xfId="5748" xr:uid="{CD7BEA18-3DB7-4A9A-B728-05A845207A8F}"/>
    <cellStyle name="20% - Dekorfärg3 26 7" xfId="5749" xr:uid="{45B513A3-6C9A-43BB-8F1C-FFE5A5A89150}"/>
    <cellStyle name="20% - Dekorfärg3 26 7 2" xfId="5750" xr:uid="{1753FDCB-051C-467B-9E55-FFF0AA4CE52A}"/>
    <cellStyle name="20% - Dekorfärg3 26 7 3" xfId="5751" xr:uid="{95E5F604-1BA9-49C1-9A5C-573A6DB0563E}"/>
    <cellStyle name="20% - Dekorfärg3 26 7_loan Q1 2013" xfId="5752" xr:uid="{CE252CA3-C579-49C7-8539-C109906BAFB5}"/>
    <cellStyle name="20% - Dekorfärg3 26 8" xfId="5753" xr:uid="{A99DF92C-DADD-4985-9296-1AF5AA226BD7}"/>
    <cellStyle name="20% - Dekorfärg3 26 9" xfId="5754" xr:uid="{02BF8E41-0986-47A9-97C6-A9C341B7383F}"/>
    <cellStyle name="20% - Dekorfärg3 26_AFAB Per day" xfId="5755" xr:uid="{3D10139B-CDCA-4958-9D99-95BF08DFAF57}"/>
    <cellStyle name="20% - Dekorfärg3 27" xfId="5756" xr:uid="{2A90CBCC-95FC-4CB2-90B3-0C679CADAF6F}"/>
    <cellStyle name="20% - Dekorfärg3 27 2" xfId="5757" xr:uid="{521A00D3-4C9D-4E81-9EBA-E4072BCAE45F}"/>
    <cellStyle name="20% - Dekorfärg3 27 2 2" xfId="5758" xr:uid="{7C8C9EA4-C7A9-433F-BC1E-2B48F40A064E}"/>
    <cellStyle name="20% - Dekorfärg3 27 2 3" xfId="5759" xr:uid="{938D5C73-B78B-43E3-8EB3-6C53C13632BC}"/>
    <cellStyle name="20% - Dekorfärg3 27 2_AFAB Per day" xfId="5760" xr:uid="{3B7FB010-68DD-442E-A885-A5B08660B01F}"/>
    <cellStyle name="20% - Dekorfärg3 27 3" xfId="5761" xr:uid="{8CB89047-B7C0-429F-BC8D-1DA78B16B55A}"/>
    <cellStyle name="20% - Dekorfärg3 27 4" xfId="5762" xr:uid="{18A87BB0-E8CF-401B-B85B-4FF2EF54208F}"/>
    <cellStyle name="20% - Dekorfärg3 27_AFAB Per day" xfId="5763" xr:uid="{6CF15EA5-184A-454E-BEDF-44B1BCCFF58C}"/>
    <cellStyle name="20% - Dekorfärg3 28" xfId="5764" xr:uid="{9491DB02-1054-4180-AD16-FB98C0466601}"/>
    <cellStyle name="20% - Dekorfärg3 28 2" xfId="5765" xr:uid="{E7C94EC0-C047-4927-849F-9E0D7BA77D27}"/>
    <cellStyle name="20% - Dekorfärg3 28 2 2" xfId="5766" xr:uid="{85BA87C0-73CE-4D77-804E-07E416050D8D}"/>
    <cellStyle name="20% - Dekorfärg3 28 2 3" xfId="5767" xr:uid="{EA850456-B2DD-4DC4-A1FA-FF5FD1D7ED22}"/>
    <cellStyle name="20% - Dekorfärg3 28 2_AFAB Per day" xfId="5768" xr:uid="{2A87B5A9-B2CD-49E8-BBE5-1FDA2B93B767}"/>
    <cellStyle name="20% - Dekorfärg3 28 3" xfId="5769" xr:uid="{EBD43446-E52C-4071-95DB-090340839A54}"/>
    <cellStyle name="20% - Dekorfärg3 28 4" xfId="5770" xr:uid="{5F569145-F919-4EF6-AE1C-927BA516ABFF}"/>
    <cellStyle name="20% - Dekorfärg3 28_AFAB Per day" xfId="5771" xr:uid="{1390BC50-F079-4978-B30E-5529DA269A91}"/>
    <cellStyle name="20% - Dekorfärg3 29" xfId="5772" xr:uid="{498C370C-1003-40AF-BBA8-E146CBC73621}"/>
    <cellStyle name="20% - Dekorfärg3 29 2" xfId="5773" xr:uid="{E0949FC2-AA16-4824-A6B5-408DD81FAF86}"/>
    <cellStyle name="20% - Dekorfärg3 29 2 2" xfId="5774" xr:uid="{9E4C2C06-766D-43B1-927D-BC58AF092ED3}"/>
    <cellStyle name="20% - Dekorfärg3 29 2 3" xfId="5775" xr:uid="{51A6781C-569A-4012-94F8-10EB02AB08D0}"/>
    <cellStyle name="20% - Dekorfärg3 29 2_AFAB Per day" xfId="5776" xr:uid="{60236D16-8593-454F-B1D7-DB2E7FF9BE2A}"/>
    <cellStyle name="20% - Dekorfärg3 29 3" xfId="5777" xr:uid="{DE9A9BD9-2119-49BD-8528-F0BA83B56C54}"/>
    <cellStyle name="20% - Dekorfärg3 29 4" xfId="5778" xr:uid="{C6C0626E-141B-468F-AD9A-C13918EE7E05}"/>
    <cellStyle name="20% - Dekorfärg3 29_AFAB Per day" xfId="5779" xr:uid="{76941E92-1778-47AD-BB99-4FFE761B876D}"/>
    <cellStyle name="20% - Dekorfärg3 3" xfId="61" xr:uid="{0F0E575D-AC59-44C3-A465-DAFE1B00A906}"/>
    <cellStyle name="20% - Dekorfärg3 3 10" xfId="34936" xr:uid="{86198F8F-4535-4CEA-948B-E2537E39AFCE}"/>
    <cellStyle name="20% - Dekorfärg3 3 2" xfId="5780" xr:uid="{D1CBAD07-3945-48D1-B1DB-F47C5B915609}"/>
    <cellStyle name="20% - Dekorfärg3 3 2 2" xfId="5781" xr:uid="{5A1CDA08-450B-457C-8AA7-8D4101204C45}"/>
    <cellStyle name="20% - Dekorfärg3 3 2 2 2" xfId="5782" xr:uid="{07F44499-DD90-4120-B158-CADFD296CDDE}"/>
    <cellStyle name="20% - Dekorfärg3 3 2 2 3" xfId="31671" xr:uid="{2D13FB48-CA36-4527-B627-0398C0047193}"/>
    <cellStyle name="20% - Dekorfärg3 3 2 2_AFAB Per day" xfId="5783" xr:uid="{3667B4B3-3F8F-48DA-A5E3-BD0E434D515D}"/>
    <cellStyle name="20% - Dekorfärg3 3 2 3" xfId="5784" xr:uid="{323B9DEF-2C6A-4BD2-9B1F-B6C3353DA54C}"/>
    <cellStyle name="20% - Dekorfärg3 3 2 3 2" xfId="5785" xr:uid="{D2479DA5-C013-4891-9BB9-6E2FAA79135E}"/>
    <cellStyle name="20% - Dekorfärg3 3 2 3_AFAB Per day" xfId="5786" xr:uid="{70DBE2BB-81C6-491F-9989-C02543C93285}"/>
    <cellStyle name="20% - Dekorfärg3 3 2 4" xfId="5787" xr:uid="{496D2FD4-8606-443B-9965-BF00389A9ECB}"/>
    <cellStyle name="20% - Dekorfärg3 3 2 5" xfId="5788" xr:uid="{B8A8BDC2-A30A-41C9-951C-28E73E3D71D2}"/>
    <cellStyle name="20% - Dekorfärg3 3 2 6" xfId="31672" xr:uid="{A8FEDE9D-D7D4-4D37-A774-30243BFF0DDA}"/>
    <cellStyle name="20% - Dekorfärg3 3 2 7" xfId="34937" xr:uid="{42F273F6-E2DE-411E-B94F-51B40C02AAB1}"/>
    <cellStyle name="20% - Dekorfärg3 3 2 8" xfId="39499" xr:uid="{C225B990-6550-43D3-942B-5DB9C43804C7}"/>
    <cellStyle name="20% - Dekorfärg3 3 2_3. Loans" xfId="5789" xr:uid="{B13B657D-D109-428A-BDEB-ED619298D239}"/>
    <cellStyle name="20% - Dekorfärg3 3 3" xfId="5790" xr:uid="{85F66D4B-B573-43F6-996B-736451517690}"/>
    <cellStyle name="20% - Dekorfärg3 3 3 2" xfId="5791" xr:uid="{EF3D0AD0-110F-4EAC-A640-F0A58B8EF0A9}"/>
    <cellStyle name="20% - Dekorfärg3 3 3 2 2" xfId="5792" xr:uid="{B75DF667-6F7B-4585-8DFA-704D94B39ECD}"/>
    <cellStyle name="20% - Dekorfärg3 3 3 2 3" xfId="31673" xr:uid="{2F1666F3-FEFB-46A5-AC7E-2EC86928AACF}"/>
    <cellStyle name="20% - Dekorfärg3 3 3 2_AFAB Per day" xfId="5793" xr:uid="{C0CB1FED-C628-4C0B-8858-E783BF5E6505}"/>
    <cellStyle name="20% - Dekorfärg3 3 3 3" xfId="5794" xr:uid="{C338A3BE-2E4E-4DE0-94E7-E5E75DE4EDE5}"/>
    <cellStyle name="20% - Dekorfärg3 3 3 3 2" xfId="5795" xr:uid="{7714FF58-801F-4CC6-8B54-A3D1C2D6891F}"/>
    <cellStyle name="20% - Dekorfärg3 3 3 3_AFAB Per day" xfId="5796" xr:uid="{0D653A3C-6D05-4D00-9F74-82675EED0352}"/>
    <cellStyle name="20% - Dekorfärg3 3 3 4" xfId="5797" xr:uid="{01DC9B71-2CFB-4BE5-B759-10A65B3E4AA0}"/>
    <cellStyle name="20% - Dekorfärg3 3 3 5" xfId="5798" xr:uid="{5546A867-E3DE-4E7A-BA66-54DB45A0EFBD}"/>
    <cellStyle name="20% - Dekorfärg3 3 3 6" xfId="31674" xr:uid="{1F711A7E-EFEA-4D2B-8483-361A02C73167}"/>
    <cellStyle name="20% - Dekorfärg3 3 3 7" xfId="34938" xr:uid="{78F753A8-A9D2-47BA-B368-68B8920010E7}"/>
    <cellStyle name="20% - Dekorfärg3 3 3 8" xfId="39498" xr:uid="{2C586BF0-F31B-4899-8565-48FB2474960F}"/>
    <cellStyle name="20% - Dekorfärg3 3 3_3. Loans" xfId="5799" xr:uid="{D91102D4-11F3-44AD-8354-BC99BDF1E591}"/>
    <cellStyle name="20% - Dekorfärg3 3 4" xfId="5800" xr:uid="{C9FE4ABA-F745-4B9D-A7D8-FCBCD3F2CDE9}"/>
    <cellStyle name="20% - Dekorfärg3 3 4 2" xfId="5801" xr:uid="{9A03D774-A24A-4FC4-8C19-F7826A21725F}"/>
    <cellStyle name="20% - Dekorfärg3 3 4 2 2" xfId="5802" xr:uid="{79F6DEFD-CA6A-4E2D-A17B-89B26F98DAF3}"/>
    <cellStyle name="20% - Dekorfärg3 3 4 2_AFAB Per day" xfId="5803" xr:uid="{4A97EFE9-7DFE-4553-BBCC-1B976B5A61E4}"/>
    <cellStyle name="20% - Dekorfärg3 3 4 3" xfId="5804" xr:uid="{07FF5F35-165B-4884-806D-CAC33ABDDF8C}"/>
    <cellStyle name="20% - Dekorfärg3 3 4 4" xfId="31675" xr:uid="{0E53AA40-0F53-485F-B225-7F3B3847891B}"/>
    <cellStyle name="20% - Dekorfärg3 3 4_AFAB Per day" xfId="5805" xr:uid="{D9217470-3107-4BF0-B987-7EE9D0B34911}"/>
    <cellStyle name="20% - Dekorfärg3 3 5" xfId="5806" xr:uid="{4C7F9A9A-E557-4825-A7D3-5067BB587F30}"/>
    <cellStyle name="20% - Dekorfärg3 3 5 2" xfId="5807" xr:uid="{F971B623-6E06-46C8-A78A-0F1622D972AB}"/>
    <cellStyle name="20% - Dekorfärg3 3 5 3" xfId="5808" xr:uid="{EF037A3A-64A7-4BDB-AE60-9DF6CE5ECBA0}"/>
    <cellStyle name="20% - Dekorfärg3 3 5_AFAB Per day" xfId="5809" xr:uid="{3FD6E306-BC4C-429E-A0F9-25AFEB794F02}"/>
    <cellStyle name="20% - Dekorfärg3 3 6" xfId="5810" xr:uid="{19A4BDC4-E198-44CB-B512-B0323EDDDF53}"/>
    <cellStyle name="20% - Dekorfärg3 3 6 2" xfId="5811" xr:uid="{A7109816-52FD-4393-8F95-21AE710580D4}"/>
    <cellStyle name="20% - Dekorfärg3 3 6 3" xfId="5812" xr:uid="{F90F7BD8-F92B-4A5C-9BE6-BD625E7190CA}"/>
    <cellStyle name="20% - Dekorfärg3 3 6_AFAB Per day" xfId="5813" xr:uid="{1C7E80B8-66C9-491E-A4D9-63D417B4CD8B}"/>
    <cellStyle name="20% - Dekorfärg3 3 7" xfId="5814" xr:uid="{9AD4953C-189B-4116-A987-094C502B2D63}"/>
    <cellStyle name="20% - Dekorfärg3 3 7 2" xfId="5815" xr:uid="{D21D5CB8-4493-4FDE-9924-397B23F5444E}"/>
    <cellStyle name="20% - Dekorfärg3 3 7 3" xfId="5816" xr:uid="{57B90CF3-D823-4F74-8F12-3BF97AD7FB2F}"/>
    <cellStyle name="20% - Dekorfärg3 3 7_AFAB Per day" xfId="5817" xr:uid="{C974047D-B5DD-45FE-A7C0-C6872362C46C}"/>
    <cellStyle name="20% - Dekorfärg3 3 8" xfId="5818" xr:uid="{F5C333BC-2DE0-4F95-984D-6F1AB4F709C3}"/>
    <cellStyle name="20% - Dekorfärg3 3 9" xfId="5819" xr:uid="{3B680A35-DFAD-445B-BA65-239271C3E908}"/>
    <cellStyle name="20% - Dekorfärg3 3_3. Loans" xfId="5820" xr:uid="{9C5AA888-02D0-4E64-8BC4-F20A77D6358A}"/>
    <cellStyle name="20% - Dekorfärg3 30" xfId="5821" xr:uid="{FEE8DFD0-3FB5-449B-BDF7-860CFA84C01B}"/>
    <cellStyle name="20% - Dekorfärg3 30 2" xfId="5822" xr:uid="{2C9FD31A-9F6C-451F-AE68-3D50301A02B0}"/>
    <cellStyle name="20% - Dekorfärg3 30 2 2" xfId="5823" xr:uid="{3BF76788-D296-4F84-A241-F75D776B1DE4}"/>
    <cellStyle name="20% - Dekorfärg3 30 2 3" xfId="5824" xr:uid="{E1C2AC62-963F-45C6-AD62-1DE01A51B05D}"/>
    <cellStyle name="20% - Dekorfärg3 30 2_AFAB Per day" xfId="5825" xr:uid="{E528923B-C5FA-4333-A695-2AB8AB7535DE}"/>
    <cellStyle name="20% - Dekorfärg3 30 3" xfId="5826" xr:uid="{66D4E00E-5942-4465-B9AD-78A157E66093}"/>
    <cellStyle name="20% - Dekorfärg3 30 4" xfId="5827" xr:uid="{B616E3D0-F49A-42A2-BA1D-AED95E224F27}"/>
    <cellStyle name="20% - Dekorfärg3 30_AFAB Per day" xfId="5828" xr:uid="{068E238E-355A-46FB-9AE7-9D06FF59ED21}"/>
    <cellStyle name="20% - Dekorfärg3 31" xfId="5829" xr:uid="{966AA690-1216-4BE5-9365-A5DE0FC5212D}"/>
    <cellStyle name="20% - Dekorfärg3 31 2" xfId="5830" xr:uid="{FCD493B1-1FAA-4463-BAF6-C35A0EB9E8BC}"/>
    <cellStyle name="20% - Dekorfärg3 31 2 2" xfId="5831" xr:uid="{0A0FFB65-4F9A-47D5-A7B7-4A97DCFACAD7}"/>
    <cellStyle name="20% - Dekorfärg3 31 2_AFAB Per day" xfId="5832" xr:uid="{440A853D-9B26-4A5A-BBA9-C7BE3F79FAAA}"/>
    <cellStyle name="20% - Dekorfärg3 31 3" xfId="5833" xr:uid="{7364383A-21FA-4D1F-A658-3658E181D7C9}"/>
    <cellStyle name="20% - Dekorfärg3 31_AFAB Per day" xfId="5834" xr:uid="{A8EEEEA3-08D7-4584-86D8-66067CB3A7DB}"/>
    <cellStyle name="20% - Dekorfärg3 32" xfId="5835" xr:uid="{8625A602-9726-4613-A51B-D90D3EC2C1BB}"/>
    <cellStyle name="20% - Dekorfärg3 32 2" xfId="5836" xr:uid="{0778DC27-9A62-4994-988A-D65A2F18DAD6}"/>
    <cellStyle name="20% - Dekorfärg3 32 3" xfId="5837" xr:uid="{68ECAC7F-2EF6-415F-9E08-31B9F64F76E6}"/>
    <cellStyle name="20% - Dekorfärg3 32_AFAB Per day" xfId="5838" xr:uid="{66EEE922-BC72-4110-A144-009C93282E48}"/>
    <cellStyle name="20% - Dekorfärg3 33" xfId="5839" xr:uid="{3270ED1C-1181-49EA-8B2D-EBA58D95AD99}"/>
    <cellStyle name="20% - Dekorfärg3 33 2" xfId="5840" xr:uid="{78173B78-3CB3-4A76-B72E-428E7C1FAA11}"/>
    <cellStyle name="20% - Dekorfärg3 33 3" xfId="5841" xr:uid="{9C4A23C3-9630-4F7C-AEF1-59EB95E00581}"/>
    <cellStyle name="20% - Dekorfärg3 33_AFAB Per day" xfId="5842" xr:uid="{096B422B-E987-43D8-989E-5EEC20E44811}"/>
    <cellStyle name="20% - Dekorfärg3 34" xfId="5843" xr:uid="{2F6F3BFE-CCC2-4EC9-B7A8-4039E928C725}"/>
    <cellStyle name="20% - Dekorfärg3 34 2" xfId="5844" xr:uid="{DEEDD717-2C97-4351-92F5-756F0AB67198}"/>
    <cellStyle name="20% - Dekorfärg3 34 3" xfId="5845" xr:uid="{DC85B1F1-893E-4894-B329-BD5A7E807075}"/>
    <cellStyle name="20% - Dekorfärg3 34_AFAB Per day" xfId="5846" xr:uid="{C3DC41BA-6F63-49A5-9673-9B925D892654}"/>
    <cellStyle name="20% - Dekorfärg3 35" xfId="5847" xr:uid="{920AA542-F8FC-40DC-9ED8-80552DDD73E8}"/>
    <cellStyle name="20% - Dekorfärg3 35 2" xfId="5848" xr:uid="{0C9B4DA1-1248-4F99-885A-913B22D61C0C}"/>
    <cellStyle name="20% - Dekorfärg3 35 3" xfId="5849" xr:uid="{52B5BD59-8934-45C1-97B6-71189E73BB0D}"/>
    <cellStyle name="20% - Dekorfärg3 35_AFAB Per day" xfId="5850" xr:uid="{F689F3B7-3B9D-47F6-847A-2A1E2720141B}"/>
    <cellStyle name="20% - Dekorfärg3 36" xfId="5851" xr:uid="{591B9593-CEDD-457C-B54D-1B4EC4B9EDA6}"/>
    <cellStyle name="20% - Dekorfärg3 36 2" xfId="5852" xr:uid="{EDFD5F16-7765-43F3-8638-4C72E6E10092}"/>
    <cellStyle name="20% - Dekorfärg3 36 3" xfId="5853" xr:uid="{706A1265-98D9-42E3-834D-CD8777CB34B5}"/>
    <cellStyle name="20% - Dekorfärg3 36_AFAB Per day" xfId="5854" xr:uid="{3B09F714-505C-429F-A6ED-9D57EA546945}"/>
    <cellStyle name="20% - Dekorfärg3 37" xfId="5855" xr:uid="{E1041D28-57C5-4B40-87F8-DB762727852E}"/>
    <cellStyle name="20% - Dekorfärg3 37 2" xfId="5856" xr:uid="{1B5ABA19-1A10-4B0F-AC1F-38741CB3C12A}"/>
    <cellStyle name="20% - Dekorfärg3 37 3" xfId="5857" xr:uid="{D20B56EB-CFF3-40F5-BF10-6915CDB95541}"/>
    <cellStyle name="20% - Dekorfärg3 37_AFAB Per day" xfId="5858" xr:uid="{BB8415E8-5534-4411-AD0B-FCE42CD32C03}"/>
    <cellStyle name="20% - Dekorfärg3 38" xfId="5859" xr:uid="{C56181CA-8D4A-4328-A3B5-4D028BA52865}"/>
    <cellStyle name="20% - Dekorfärg3 38 2" xfId="5860" xr:uid="{F5764565-7C1A-448C-A74D-CD8A4087379D}"/>
    <cellStyle name="20% - Dekorfärg3 38 3" xfId="5861" xr:uid="{03C63693-F100-4A45-B52B-7643EB1759E8}"/>
    <cellStyle name="20% - Dekorfärg3 38_AFAB Per day" xfId="5862" xr:uid="{523F7D7E-EDE6-4ED5-8141-496CED1A8D64}"/>
    <cellStyle name="20% - Dekorfärg3 39" xfId="5863" xr:uid="{9708F42B-0B17-416B-8880-E68C508EFDDF}"/>
    <cellStyle name="20% - Dekorfärg3 39 2" xfId="5864" xr:uid="{0B8667C7-E459-422F-A4A5-158F41507A0C}"/>
    <cellStyle name="20% - Dekorfärg3 39 3" xfId="5865" xr:uid="{1B94F077-4A71-4F05-8EA5-C5D69BB31650}"/>
    <cellStyle name="20% - Dekorfärg3 39_AFAB Per day" xfId="5866" xr:uid="{7D5F306C-FD39-47E3-88B3-957705E3BEC1}"/>
    <cellStyle name="20% - Dekorfärg3 4" xfId="62" xr:uid="{2EB56150-F2BF-4BC4-8D65-DC79B4C09815}"/>
    <cellStyle name="20% - Dekorfärg3 4 10" xfId="34939" xr:uid="{44A44672-4F2F-4111-B7EE-EBF6AF21AE05}"/>
    <cellStyle name="20% - Dekorfärg3 4 2" xfId="5867" xr:uid="{2665ACAB-6C5C-4FC3-A611-7DEB2B70F82B}"/>
    <cellStyle name="20% - Dekorfärg3 4 2 2" xfId="5868" xr:uid="{57730A44-5034-4683-988D-955661862FE8}"/>
    <cellStyle name="20% - Dekorfärg3 4 2 2 2" xfId="5869" xr:uid="{D72A9AD4-2A9D-424E-A57A-CEB86345D3C7}"/>
    <cellStyle name="20% - Dekorfärg3 4 2 2 3" xfId="31676" xr:uid="{E2B6E023-A23C-49B0-8392-27D7499F7F99}"/>
    <cellStyle name="20% - Dekorfärg3 4 2 2_AFAB Per day" xfId="5870" xr:uid="{F93D5CB8-6E29-441A-8D40-14B77B3D8852}"/>
    <cellStyle name="20% - Dekorfärg3 4 2 3" xfId="5871" xr:uid="{0C297635-02DB-466E-9736-668AE5323B01}"/>
    <cellStyle name="20% - Dekorfärg3 4 2 3 2" xfId="5872" xr:uid="{E743655B-FE9C-45C1-90F8-FF6A95CE3A0D}"/>
    <cellStyle name="20% - Dekorfärg3 4 2 3_AFAB Per day" xfId="5873" xr:uid="{C805F1F6-3C4E-416F-B9A0-F5CA40774505}"/>
    <cellStyle name="20% - Dekorfärg3 4 2 4" xfId="5874" xr:uid="{94387C51-3D3A-4721-BE50-3C6BBE8CB2CE}"/>
    <cellStyle name="20% - Dekorfärg3 4 2 5" xfId="5875" xr:uid="{D813AD08-D091-48FD-B813-3423E0A35A77}"/>
    <cellStyle name="20% - Dekorfärg3 4 2 6" xfId="31677" xr:uid="{C8B56961-7AC5-42A2-A5FF-C5735EDE3183}"/>
    <cellStyle name="20% - Dekorfärg3 4 2 7" xfId="34940" xr:uid="{71C7A85D-A445-460B-B91D-8EDDF5057462}"/>
    <cellStyle name="20% - Dekorfärg3 4 2 8" xfId="39497" xr:uid="{AF022749-7A70-4DA1-8D87-14F46AA70770}"/>
    <cellStyle name="20% - Dekorfärg3 4 2_3. Loans" xfId="5876" xr:uid="{C360DFC7-B5B5-4155-A6CB-2FE25FCCD475}"/>
    <cellStyle name="20% - Dekorfärg3 4 3" xfId="5877" xr:uid="{1EE1B30D-E12F-476E-B80C-26A7D79CCB6A}"/>
    <cellStyle name="20% - Dekorfärg3 4 3 2" xfId="5878" xr:uid="{687944C6-D8A1-4C20-861D-5F680B2F9B59}"/>
    <cellStyle name="20% - Dekorfärg3 4 3 2 2" xfId="5879" xr:uid="{762C5CF8-8958-4F01-87B9-CF0CD5399706}"/>
    <cellStyle name="20% - Dekorfärg3 4 3 2 3" xfId="31678" xr:uid="{E9BB2202-AE8C-4377-BA14-15E113A17847}"/>
    <cellStyle name="20% - Dekorfärg3 4 3 2_AFAB Per day" xfId="5880" xr:uid="{F5B6FB03-2FC8-4D19-9D39-FA6781BD3573}"/>
    <cellStyle name="20% - Dekorfärg3 4 3 3" xfId="5881" xr:uid="{2FC951FA-7461-4DE3-80F6-B0A55F86F585}"/>
    <cellStyle name="20% - Dekorfärg3 4 3 3 2" xfId="5882" xr:uid="{D9A9722D-E53A-4A22-85E4-BC5E721BD6DF}"/>
    <cellStyle name="20% - Dekorfärg3 4 3 3_AFAB Per day" xfId="5883" xr:uid="{0DCA8A32-FF4F-4D56-8F15-5F24EE0D0D2F}"/>
    <cellStyle name="20% - Dekorfärg3 4 3 4" xfId="5884" xr:uid="{736FFEED-C921-4D1E-8A40-E603A9DFD60A}"/>
    <cellStyle name="20% - Dekorfärg3 4 3 5" xfId="5885" xr:uid="{55E2A395-AC17-4579-9DF6-499D56D2A746}"/>
    <cellStyle name="20% - Dekorfärg3 4 3 6" xfId="31679" xr:uid="{2DA807E3-0BCE-4824-83D7-A40CB87711E8}"/>
    <cellStyle name="20% - Dekorfärg3 4 3 7" xfId="34941" xr:uid="{4E181D29-E086-4779-A1C9-936664F9FAA0}"/>
    <cellStyle name="20% - Dekorfärg3 4 3 8" xfId="39496" xr:uid="{5054EBC5-2DBE-4BE5-9903-311ADA3F9AD6}"/>
    <cellStyle name="20% - Dekorfärg3 4 3_3. Loans" xfId="5886" xr:uid="{3E7733AB-2D61-42F1-9540-E73B837D1CAA}"/>
    <cellStyle name="20% - Dekorfärg3 4 4" xfId="5887" xr:uid="{521B4277-EEF8-4494-ADBC-0D484E737DAC}"/>
    <cellStyle name="20% - Dekorfärg3 4 4 2" xfId="5888" xr:uid="{670B04F1-B75F-4D5C-9DF5-FF936841B759}"/>
    <cellStyle name="20% - Dekorfärg3 4 4 2 2" xfId="5889" xr:uid="{BE9AC8EF-6D3C-4EF2-B6E6-59DC2782318F}"/>
    <cellStyle name="20% - Dekorfärg3 4 4 2_AFAB Per day" xfId="5890" xr:uid="{76483F8A-E249-4780-9099-E6E550A48FED}"/>
    <cellStyle name="20% - Dekorfärg3 4 4 3" xfId="5891" xr:uid="{A973CEAD-A2C3-42E3-A032-86F1F0B0C09F}"/>
    <cellStyle name="20% - Dekorfärg3 4 4 4" xfId="31680" xr:uid="{63AA2925-0013-4458-BEFC-A20E3BB46541}"/>
    <cellStyle name="20% - Dekorfärg3 4 4_AFAB Per day" xfId="5892" xr:uid="{03D789A9-AB8F-49DA-974A-92279B3D922E}"/>
    <cellStyle name="20% - Dekorfärg3 4 5" xfId="5893" xr:uid="{35F6EA88-1A29-4198-9B4C-EED8C98F7CA8}"/>
    <cellStyle name="20% - Dekorfärg3 4 5 2" xfId="5894" xr:uid="{1467196C-9761-43E0-A1DD-C0FF2CB93BB4}"/>
    <cellStyle name="20% - Dekorfärg3 4 5 3" xfId="5895" xr:uid="{EF149439-5B96-43F8-858D-69788FF218D8}"/>
    <cellStyle name="20% - Dekorfärg3 4 5_AFAB Per day" xfId="5896" xr:uid="{F96AE82D-8A4A-46AC-A419-47B9B12E853B}"/>
    <cellStyle name="20% - Dekorfärg3 4 6" xfId="5897" xr:uid="{A8283707-6BF3-4960-9E37-0B7EBED0BFDC}"/>
    <cellStyle name="20% - Dekorfärg3 4 6 2" xfId="5898" xr:uid="{0CEE3E89-F3FF-4325-8FAE-C1FC7A71D426}"/>
    <cellStyle name="20% - Dekorfärg3 4 6 3" xfId="5899" xr:uid="{0835EDA0-F8FA-4E67-BA21-6B2F9055C399}"/>
    <cellStyle name="20% - Dekorfärg3 4 6_AFAB Per day" xfId="5900" xr:uid="{0B83F1F0-0739-4AA0-B55F-EC21239EF8C0}"/>
    <cellStyle name="20% - Dekorfärg3 4 7" xfId="5901" xr:uid="{1BDFE0B9-26DE-48EC-8F05-E145C6015750}"/>
    <cellStyle name="20% - Dekorfärg3 4 7 2" xfId="5902" xr:uid="{2CAC07CE-F2EA-4DE0-9FE2-D87086C24D9F}"/>
    <cellStyle name="20% - Dekorfärg3 4 7 3" xfId="5903" xr:uid="{F7FAA3D0-ED50-472B-A2FA-37BEA18BE80B}"/>
    <cellStyle name="20% - Dekorfärg3 4 7_AFAB Per day" xfId="5904" xr:uid="{676AD63E-D196-4C19-AE41-3C1461F9A4F3}"/>
    <cellStyle name="20% - Dekorfärg3 4 8" xfId="5905" xr:uid="{F6CF67CB-319D-4F96-AF17-D3988896E14E}"/>
    <cellStyle name="20% - Dekorfärg3 4 9" xfId="5906" xr:uid="{5B420531-381D-4493-B877-DE8B0A845F5C}"/>
    <cellStyle name="20% - Dekorfärg3 4_3. Loans" xfId="5907" xr:uid="{5D621C1C-AA27-4E15-B453-6987C1F28476}"/>
    <cellStyle name="20% - Dekorfärg3 40" xfId="5908" xr:uid="{6F811E86-AFA4-4FEA-9CAF-1C96E06DC6D8}"/>
    <cellStyle name="20% - Dekorfärg3 40 2" xfId="5909" xr:uid="{30A0B279-AF4E-48E9-96AA-2150CE768EAA}"/>
    <cellStyle name="20% - Dekorfärg3 40 3" xfId="5910" xr:uid="{B61A10F8-F075-4739-8DAF-19349253AA15}"/>
    <cellStyle name="20% - Dekorfärg3 40_AFAB Per day" xfId="5911" xr:uid="{A38C0D9E-59CB-4BD0-B57E-0EA03C616462}"/>
    <cellStyle name="20% - Dekorfärg3 41" xfId="5912" xr:uid="{8ECB6140-4EB2-422A-8CD8-D9F05C66064A}"/>
    <cellStyle name="20% - Dekorfärg3 41 2" xfId="5913" xr:uid="{5F3C7AA1-CC97-4426-A567-36DC67A862EF}"/>
    <cellStyle name="20% - Dekorfärg3 41 3" xfId="5914" xr:uid="{CF6F01C6-E280-4400-8575-7FC2B3C31910}"/>
    <cellStyle name="20% - Dekorfärg3 41_AFAB Per day" xfId="5915" xr:uid="{F3435965-A50A-4890-8B9E-3FB9BD321976}"/>
    <cellStyle name="20% - Dekorfärg3 42" xfId="5916" xr:uid="{1990A459-90EA-4F3D-83C4-E4DC461D515F}"/>
    <cellStyle name="20% - Dekorfärg3 42 2" xfId="5917" xr:uid="{A2C0CE9F-DAB2-437B-88D1-74E958C94196}"/>
    <cellStyle name="20% - Dekorfärg3 42 3" xfId="5918" xr:uid="{AB2F86FE-DD9C-41D4-B26B-40C328D76528}"/>
    <cellStyle name="20% - Dekorfärg3 42_AFAB Per day" xfId="5919" xr:uid="{EC52ABC6-A6EA-4927-8445-21F4AF64E81D}"/>
    <cellStyle name="20% - Dekorfärg3 43" xfId="5920" xr:uid="{9B500560-1611-438C-BD18-45422F862B90}"/>
    <cellStyle name="20% - Dekorfärg3 43 2" xfId="5921" xr:uid="{C79514D5-8B45-470D-BA45-4E11B9989BDA}"/>
    <cellStyle name="20% - Dekorfärg3 43 3" xfId="5922" xr:uid="{41F3CFE7-A328-4CC1-8B7C-0C05C8EFBD22}"/>
    <cellStyle name="20% - Dekorfärg3 43_AFAB Per day" xfId="5923" xr:uid="{8EC9E44D-0883-4129-B67F-7E7CCCD81965}"/>
    <cellStyle name="20% - Dekorfärg3 44" xfId="5924" xr:uid="{2AC08177-9776-40F9-8777-884254511FCD}"/>
    <cellStyle name="20% - Dekorfärg3 44 2" xfId="5925" xr:uid="{DFE5C78D-0A75-4643-92C0-2D3EA102B922}"/>
    <cellStyle name="20% - Dekorfärg3 44 3" xfId="5926" xr:uid="{E6806ACD-2D82-445F-9AF2-22C437102A64}"/>
    <cellStyle name="20% - Dekorfärg3 44_AFAB Per day" xfId="5927" xr:uid="{0AA7DA09-6158-4C46-A11C-CA9BB35D2FD5}"/>
    <cellStyle name="20% - Dekorfärg3 45" xfId="5928" xr:uid="{68CDA44E-A3FB-4CA3-B472-BFDDF650E263}"/>
    <cellStyle name="20% - Dekorfärg3 45 2" xfId="5929" xr:uid="{CECB9176-0B8C-4B84-81F9-62E67F3EBA51}"/>
    <cellStyle name="20% - Dekorfärg3 45 3" xfId="5930" xr:uid="{A5AD75B6-1B81-425F-ACAF-7D1C5AEBB98C}"/>
    <cellStyle name="20% - Dekorfärg3 45_AFAB Per day" xfId="5931" xr:uid="{54F48641-9155-46D8-BCEB-5E9B5D480072}"/>
    <cellStyle name="20% - Dekorfärg3 46" xfId="5932" xr:uid="{665CB298-9959-43C0-9B33-CEAFC6E8AB0C}"/>
    <cellStyle name="20% - Dekorfärg3 46 2" xfId="5933" xr:uid="{94B80FAB-61CF-4277-800A-74CBB88B971A}"/>
    <cellStyle name="20% - Dekorfärg3 46 3" xfId="5934" xr:uid="{1618DC5A-2158-4D2E-B864-69285B01BAAF}"/>
    <cellStyle name="20% - Dekorfärg3 46_AFAB Per day" xfId="5935" xr:uid="{095902A5-F6CD-476E-BCA3-62D676D15B9E}"/>
    <cellStyle name="20% - Dekorfärg3 47" xfId="5936" xr:uid="{2DE1BE7B-DCFF-40CA-A526-0924D8500805}"/>
    <cellStyle name="20% - Dekorfärg3 47 2" xfId="5937" xr:uid="{BCD57452-DB4A-4382-8A3C-F38713A96971}"/>
    <cellStyle name="20% - Dekorfärg3 47 3" xfId="5938" xr:uid="{D3586C39-CB81-42FF-A15F-B9A77BF7D049}"/>
    <cellStyle name="20% - Dekorfärg3 47_AFAB Per day" xfId="5939" xr:uid="{02798164-3DDB-412D-AA65-46F375510EB9}"/>
    <cellStyle name="20% - Dekorfärg3 48" xfId="5940" xr:uid="{EAA8AE2E-20DF-4A14-B5D5-5B00644B09EC}"/>
    <cellStyle name="20% - Dekorfärg3 48 2" xfId="5941" xr:uid="{E8849791-01B8-48D8-848A-90ED7C10CBBE}"/>
    <cellStyle name="20% - Dekorfärg3 48 3" xfId="5942" xr:uid="{82177AF8-187F-41DC-B4EA-E846BB8E4AEB}"/>
    <cellStyle name="20% - Dekorfärg3 48_AFAB Per day" xfId="5943" xr:uid="{41DD101C-5594-4F93-B5B5-4A5D5A53399A}"/>
    <cellStyle name="20% - Dekorfärg3 49" xfId="5944" xr:uid="{66B3ABD2-9A3E-4ED2-AF97-D9508C821D62}"/>
    <cellStyle name="20% - Dekorfärg3 49 2" xfId="5945" xr:uid="{A5996E3B-CEB0-433A-868A-9FBB186DE659}"/>
    <cellStyle name="20% - Dekorfärg3 49 3" xfId="5946" xr:uid="{E5F0C4AF-EFD6-4B29-837C-821183B6083E}"/>
    <cellStyle name="20% - Dekorfärg3 49_loan Q1 2013" xfId="5947" xr:uid="{01EDF1F7-B7E7-4C3C-9410-18678FB41D76}"/>
    <cellStyle name="20% - Dekorfärg3 5" xfId="5948" xr:uid="{D5819FC9-B923-49FE-8416-3D4C23D912E5}"/>
    <cellStyle name="20% - Dekorfärg3 5 10" xfId="34942" xr:uid="{DB547969-E633-42E2-A8CC-8514CBD21463}"/>
    <cellStyle name="20% - Dekorfärg3 5 2" xfId="5949" xr:uid="{A169A989-82D0-45F2-9384-8B664E5DDC44}"/>
    <cellStyle name="20% - Dekorfärg3 5 2 2" xfId="5950" xr:uid="{D3288E27-ED0D-41A5-B575-178C62F7378E}"/>
    <cellStyle name="20% - Dekorfärg3 5 2 2 2" xfId="5951" xr:uid="{1851A0E0-1DC7-4CF4-AC20-B78129E905B1}"/>
    <cellStyle name="20% - Dekorfärg3 5 2 2 3" xfId="31681" xr:uid="{724B8FA1-9C1B-4F89-89D3-6542586E5586}"/>
    <cellStyle name="20% - Dekorfärg3 5 2 2_AFAB Per day" xfId="5952" xr:uid="{268AEBA4-E351-449A-8208-47712737FC00}"/>
    <cellStyle name="20% - Dekorfärg3 5 2 3" xfId="5953" xr:uid="{086A576B-E24A-4353-9B2C-2282849A91C3}"/>
    <cellStyle name="20% - Dekorfärg3 5 2 3 2" xfId="5954" xr:uid="{EFFBA2AA-005A-404F-8984-5531F9FCB389}"/>
    <cellStyle name="20% - Dekorfärg3 5 2 3_AFAB Per day" xfId="5955" xr:uid="{916FEAC3-79DC-4402-9736-B427C0389B88}"/>
    <cellStyle name="20% - Dekorfärg3 5 2 4" xfId="5956" xr:uid="{7576B5E0-0278-48E1-8A9C-E1AE080377C6}"/>
    <cellStyle name="20% - Dekorfärg3 5 2 5" xfId="5957" xr:uid="{D51C3E17-2605-4D28-A50E-1E702E411764}"/>
    <cellStyle name="20% - Dekorfärg3 5 2 6" xfId="31682" xr:uid="{3983556D-F301-43B9-8DEB-32814544FB8D}"/>
    <cellStyle name="20% - Dekorfärg3 5 2 7" xfId="34943" xr:uid="{B027EB40-0A05-4EDC-A77E-B3E5332AD8B4}"/>
    <cellStyle name="20% - Dekorfärg3 5 2 8" xfId="39495" xr:uid="{5F496A9D-B596-4A35-AAF3-4D371ECED44B}"/>
    <cellStyle name="20% - Dekorfärg3 5 2_3. Loans" xfId="5958" xr:uid="{CECAE592-03F8-42E5-AE1F-14E819E699D5}"/>
    <cellStyle name="20% - Dekorfärg3 5 3" xfId="5959" xr:uid="{6C28FAB2-DB09-436B-B4FB-B8FD2136D1E5}"/>
    <cellStyle name="20% - Dekorfärg3 5 3 2" xfId="5960" xr:uid="{CE83BD21-4850-4239-B64D-4AC8A7B5CD3B}"/>
    <cellStyle name="20% - Dekorfärg3 5 3 2 2" xfId="5961" xr:uid="{D97D4E00-B990-4190-823F-419EFC6421A7}"/>
    <cellStyle name="20% - Dekorfärg3 5 3 2_AFAB Per day" xfId="5962" xr:uid="{7EE008EC-373E-46FF-85C0-63F0F58DC2D2}"/>
    <cellStyle name="20% - Dekorfärg3 5 3 3" xfId="5963" xr:uid="{5BBE6039-14D2-4228-A488-43F3F7396F8F}"/>
    <cellStyle name="20% - Dekorfärg3 5 3 4" xfId="31683" xr:uid="{25B0F363-5F76-429E-8400-7FA6DC68ABED}"/>
    <cellStyle name="20% - Dekorfärg3 5 3_AFAB Per day" xfId="5964" xr:uid="{714C821E-DC15-4B04-B834-2E815624D004}"/>
    <cellStyle name="20% - Dekorfärg3 5 4" xfId="5965" xr:uid="{BFF1C0C6-C02A-4744-B47D-E584C606F07A}"/>
    <cellStyle name="20% - Dekorfärg3 5 4 2" xfId="5966" xr:uid="{2D7D601E-1245-499A-93AD-E20AF0212223}"/>
    <cellStyle name="20% - Dekorfärg3 5 4 3" xfId="5967" xr:uid="{C337BA3F-DAE2-4DC4-9D72-1B8399B0D0F9}"/>
    <cellStyle name="20% - Dekorfärg3 5 4_AFAB Per day" xfId="5968" xr:uid="{47344891-5F9F-487E-A3EC-36CE007373D9}"/>
    <cellStyle name="20% - Dekorfärg3 5 5" xfId="5969" xr:uid="{E57444C9-4F60-4E4F-A496-6F934A8B42E9}"/>
    <cellStyle name="20% - Dekorfärg3 5 5 2" xfId="5970" xr:uid="{20098CA6-5AD8-4334-8708-51F768F0EBF3}"/>
    <cellStyle name="20% - Dekorfärg3 5 5 3" xfId="5971" xr:uid="{B39B55B8-2512-4A94-8738-F061F4D5D7B7}"/>
    <cellStyle name="20% - Dekorfärg3 5 5_AFAB Per day" xfId="5972" xr:uid="{ADA16BCC-7E4E-4A6C-8D8A-AA9AC15D4489}"/>
    <cellStyle name="20% - Dekorfärg3 5 6" xfId="5973" xr:uid="{C877EF09-D6CC-4227-9539-562E020C70CB}"/>
    <cellStyle name="20% - Dekorfärg3 5 6 2" xfId="5974" xr:uid="{530F0188-973B-442F-9D24-BA3BAA2466C1}"/>
    <cellStyle name="20% - Dekorfärg3 5 6 3" xfId="5975" xr:uid="{BBA693B2-7209-4754-9659-535DFEC8AC88}"/>
    <cellStyle name="20% - Dekorfärg3 5 6_AFAB Per day" xfId="5976" xr:uid="{EC70C282-B53A-4257-A9EB-4D168951A034}"/>
    <cellStyle name="20% - Dekorfärg3 5 7" xfId="5977" xr:uid="{76DEE063-B683-4D8E-9C07-E98D86370F1D}"/>
    <cellStyle name="20% - Dekorfärg3 5 7 2" xfId="5978" xr:uid="{C76F0B70-F36D-486B-9853-584251D8DF8D}"/>
    <cellStyle name="20% - Dekorfärg3 5 7 3" xfId="5979" xr:uid="{510BE94D-B207-47C2-90C3-C0CE44445F20}"/>
    <cellStyle name="20% - Dekorfärg3 5 7_loan Q1 2013" xfId="5980" xr:uid="{07266F7D-BDB0-41B1-A947-1E914B834A7E}"/>
    <cellStyle name="20% - Dekorfärg3 5 8" xfId="5981" xr:uid="{2E61087C-C847-4D52-8502-3D4C20F88FB2}"/>
    <cellStyle name="20% - Dekorfärg3 5 9" xfId="5982" xr:uid="{0E3BE042-785E-43AB-8E83-CDCED43E2EB0}"/>
    <cellStyle name="20% - Dekorfärg3 5_3. Loans" xfId="5983" xr:uid="{E64A0C04-71FD-4F55-9BCF-586C14F2DD1D}"/>
    <cellStyle name="20% - Dekorfärg3 50" xfId="5984" xr:uid="{392EA02E-01E3-4C21-9864-4C2889D5B58D}"/>
    <cellStyle name="20% - Dekorfärg3 50 2" xfId="5985" xr:uid="{E3323A8C-6A87-4629-BF05-F2115538FBA2}"/>
    <cellStyle name="20% - Dekorfärg3 50 3" xfId="5986" xr:uid="{0A2A55A8-AD39-4DA1-BE7E-A12B493EAA9C}"/>
    <cellStyle name="20% - Dekorfärg3 50_loan Q1 2013" xfId="5987" xr:uid="{F54D1CE0-8883-44BC-8AAB-783E359A3C32}"/>
    <cellStyle name="20% - Dekorfärg3 51" xfId="5988" xr:uid="{FEA39764-A583-4F68-8473-461ABFFABD7D}"/>
    <cellStyle name="20% - Dekorfärg3 51 2" xfId="5989" xr:uid="{8E3C5A47-ADDE-4B04-ADAE-4731A8200F1A}"/>
    <cellStyle name="20% - Dekorfärg3 51 3" xfId="5990" xr:uid="{31853496-00E2-4472-ADEA-66F2C1232024}"/>
    <cellStyle name="20% - Dekorfärg3 51_loan Q1 2013" xfId="5991" xr:uid="{2F04B02C-7B35-477B-9FE6-4E4207F94C0A}"/>
    <cellStyle name="20% - Dekorfärg3 52" xfId="5992" xr:uid="{36D5ED24-D04C-4BDA-A03C-5F47B8A490EF}"/>
    <cellStyle name="20% - Dekorfärg3 52 2" xfId="5993" xr:uid="{6F0C65BF-D1CD-4C1F-A9EF-F10F31F15192}"/>
    <cellStyle name="20% - Dekorfärg3 52 3" xfId="5994" xr:uid="{FEDBE567-0784-4185-95FC-905F28C258B9}"/>
    <cellStyle name="20% - Dekorfärg3 52_loan Q1 2013" xfId="5995" xr:uid="{4D3E832E-D83E-4749-BE26-68873D49A0CE}"/>
    <cellStyle name="20% - Dekorfärg3 53" xfId="5996" xr:uid="{B4917F31-BC95-4492-8BDD-A00C19F8BA17}"/>
    <cellStyle name="20% - Dekorfärg3 53 2" xfId="5997" xr:uid="{2CFF690D-D6E5-4CF4-8FBA-4D5524B5D836}"/>
    <cellStyle name="20% - Dekorfärg3 53 3" xfId="5998" xr:uid="{E8AE05E2-C3D6-41D7-B93E-F3BAA2CA5198}"/>
    <cellStyle name="20% - Dekorfärg3 53_loan Q1 2013" xfId="5999" xr:uid="{377ED0B7-56F0-4994-8259-7624318C8FDB}"/>
    <cellStyle name="20% - Dekorfärg3 54" xfId="6000" xr:uid="{25081CCD-6634-475D-9118-596D9E79E22C}"/>
    <cellStyle name="20% - Dekorfärg3 54 2" xfId="6001" xr:uid="{A69CE18D-085A-4F2B-BA88-0E3723C19FC7}"/>
    <cellStyle name="20% - Dekorfärg3 54 3" xfId="6002" xr:uid="{1D6E1A89-C0F9-44EE-98C9-E05DADB972DC}"/>
    <cellStyle name="20% - Dekorfärg3 54_loan Q1 2013" xfId="6003" xr:uid="{06BB0390-2215-4947-B2D7-009A40847038}"/>
    <cellStyle name="20% - Dekorfärg3 55" xfId="6004" xr:uid="{845DAF98-5529-4E30-BD7C-12EC924146BC}"/>
    <cellStyle name="20% - Dekorfärg3 55 2" xfId="6005" xr:uid="{AB56C3A3-12BE-478B-9593-CBD87F0DD4DF}"/>
    <cellStyle name="20% - Dekorfärg3 55 3" xfId="6006" xr:uid="{9B02E0CC-FB13-4B7D-BF8C-10F7155D1FFE}"/>
    <cellStyle name="20% - Dekorfärg3 55_loan Q1 2013" xfId="6007" xr:uid="{DD77EB96-80F0-40E8-98BC-137BABDE59E5}"/>
    <cellStyle name="20% - Dekorfärg3 56" xfId="6008" xr:uid="{CD9BBFFE-1804-4F3B-B768-00CC462E5F50}"/>
    <cellStyle name="20% - Dekorfärg3 56 2" xfId="6009" xr:uid="{7CD17FC7-E09A-4CA5-B340-17577BA1EE4F}"/>
    <cellStyle name="20% - Dekorfärg3 56 3" xfId="6010" xr:uid="{802B5058-CA69-48BB-891B-2C7CADAD605F}"/>
    <cellStyle name="20% - Dekorfärg3 56_loan Q1 2013" xfId="6011" xr:uid="{00753873-4302-42AD-9C81-C55A0F5063ED}"/>
    <cellStyle name="20% - Dekorfärg3 57" xfId="6012" xr:uid="{25B4E6FF-B082-457B-9D20-CB6129A0CC53}"/>
    <cellStyle name="20% - Dekorfärg3 57 2" xfId="6013" xr:uid="{DBF7FCCE-5DF5-4A5B-AAD3-BCADBA6901E1}"/>
    <cellStyle name="20% - Dekorfärg3 57 3" xfId="6014" xr:uid="{2CE25B0C-FF9C-46EC-B712-08CFA7936F9F}"/>
    <cellStyle name="20% - Dekorfärg3 57_loan Q1 2013" xfId="6015" xr:uid="{997EE736-A82A-48A8-9681-8C38A18E14E9}"/>
    <cellStyle name="20% - Dekorfärg3 58" xfId="6016" xr:uid="{F2E58AFB-0262-4513-84FE-8CDA4ADAEA37}"/>
    <cellStyle name="20% - Dekorfärg3 58 2" xfId="6017" xr:uid="{67489E43-3B21-4903-810C-FEF619372B00}"/>
    <cellStyle name="20% - Dekorfärg3 58 3" xfId="6018" xr:uid="{ABAB632F-EB94-4B42-BF67-E45AC7202173}"/>
    <cellStyle name="20% - Dekorfärg3 58_loan Q1 2013" xfId="6019" xr:uid="{12FAF5B0-B056-45C5-86DB-34A65E5E1AE5}"/>
    <cellStyle name="20% - Dekorfärg3 59" xfId="6020" xr:uid="{0C2479F4-3C5A-499F-81BC-3F2C34FE94F7}"/>
    <cellStyle name="20% - Dekorfärg3 59 2" xfId="6021" xr:uid="{5B529643-DBE4-4CEA-8764-4F4F22BD7828}"/>
    <cellStyle name="20% - Dekorfärg3 59 3" xfId="6022" xr:uid="{96B88821-9606-4AA6-AD90-80A246E1582D}"/>
    <cellStyle name="20% - Dekorfärg3 59_loan Q1 2013" xfId="6023" xr:uid="{96B3AF04-45D5-4A4C-BFB4-2F59A00454CC}"/>
    <cellStyle name="20% - Dekorfärg3 6" xfId="6024" xr:uid="{5F45DF33-72CD-4A81-8248-805CBFDC689A}"/>
    <cellStyle name="20% - Dekorfärg3 6 10" xfId="34944" xr:uid="{B82A0C13-2BD6-4011-8FCB-9F27FF309742}"/>
    <cellStyle name="20% - Dekorfärg3 6 2" xfId="6025" xr:uid="{F61707B1-2C45-4FAA-B6BB-FCD68E6C94C6}"/>
    <cellStyle name="20% - Dekorfärg3 6 2 2" xfId="6026" xr:uid="{857D046A-05A7-4FE4-850D-5F11348A27A9}"/>
    <cellStyle name="20% - Dekorfärg3 6 2 2 2" xfId="6027" xr:uid="{5D571FF4-3F04-4DEE-BCAA-64594C1FEAD0}"/>
    <cellStyle name="20% - Dekorfärg3 6 2 2 3" xfId="31684" xr:uid="{49EAAB9A-DA39-4067-B357-B2F06C88DBF9}"/>
    <cellStyle name="20% - Dekorfärg3 6 2 2_AFAB Per day" xfId="6028" xr:uid="{FF094E69-071B-4E5E-88A5-8864080A1641}"/>
    <cellStyle name="20% - Dekorfärg3 6 2 3" xfId="6029" xr:uid="{A762F35B-0184-4947-AEF1-363813DAD393}"/>
    <cellStyle name="20% - Dekorfärg3 6 2 3 2" xfId="6030" xr:uid="{D31B2023-D520-49FF-B36E-D487E6E878CB}"/>
    <cellStyle name="20% - Dekorfärg3 6 2 3_AFAB Per day" xfId="6031" xr:uid="{8059EF44-2395-4C40-8E60-3726EE1B928A}"/>
    <cellStyle name="20% - Dekorfärg3 6 2 4" xfId="6032" xr:uid="{3A14411A-22FE-465C-9A8E-BC83DF37A9EE}"/>
    <cellStyle name="20% - Dekorfärg3 6 2 5" xfId="6033" xr:uid="{E7F824C1-BA21-4671-8D89-F8070156450D}"/>
    <cellStyle name="20% - Dekorfärg3 6 2 6" xfId="31685" xr:uid="{ACACCF8C-0C52-4862-B4D1-AA21CFE5BCBB}"/>
    <cellStyle name="20% - Dekorfärg3 6 2 7" xfId="34945" xr:uid="{A2CE02A2-0E07-460C-AAFF-E131F2F7A54F}"/>
    <cellStyle name="20% - Dekorfärg3 6 2 8" xfId="39494" xr:uid="{736CE32A-08AB-42F1-A198-AB80EB7E8732}"/>
    <cellStyle name="20% - Dekorfärg3 6 2_3. Loans" xfId="6034" xr:uid="{0E133D7E-9A20-46EF-A2D7-CE8C95DD89BD}"/>
    <cellStyle name="20% - Dekorfärg3 6 3" xfId="6035" xr:uid="{FA305AAA-933F-4F37-9CD3-6CE07515E37B}"/>
    <cellStyle name="20% - Dekorfärg3 6 3 2" xfId="6036" xr:uid="{D119AE6B-3FBA-4C15-B092-36F85BED6EB3}"/>
    <cellStyle name="20% - Dekorfärg3 6 3 2 2" xfId="6037" xr:uid="{A88F3493-BB89-417C-85C4-A2F19FE23E8B}"/>
    <cellStyle name="20% - Dekorfärg3 6 3 2_AFAB Per day" xfId="6038" xr:uid="{FE8C9CFB-D409-4921-B8A7-9956A58B3079}"/>
    <cellStyle name="20% - Dekorfärg3 6 3 3" xfId="6039" xr:uid="{EC303079-58AF-49BB-9B5A-0C2FE9FFD138}"/>
    <cellStyle name="20% - Dekorfärg3 6 3 4" xfId="31686" xr:uid="{7B90DAA6-1695-4DE7-A97A-CBEA43B57DDE}"/>
    <cellStyle name="20% - Dekorfärg3 6 3_AFAB Per day" xfId="6040" xr:uid="{B9FBB29B-89A5-4880-AA6F-48835E0D4019}"/>
    <cellStyle name="20% - Dekorfärg3 6 4" xfId="6041" xr:uid="{1120314D-B945-4656-8F8B-9527BDC4FFE7}"/>
    <cellStyle name="20% - Dekorfärg3 6 4 2" xfId="6042" xr:uid="{A564DDE6-D105-4B72-8860-C7B713A62083}"/>
    <cellStyle name="20% - Dekorfärg3 6 4 3" xfId="6043" xr:uid="{485871A3-8DCD-4380-AE43-9F4F05D0A49B}"/>
    <cellStyle name="20% - Dekorfärg3 6 4_AFAB Per day" xfId="6044" xr:uid="{3664B179-783B-449B-8F2C-98FD667DFB75}"/>
    <cellStyle name="20% - Dekorfärg3 6 5" xfId="6045" xr:uid="{B39EAE10-B51E-4DF5-987D-1F48EB5DA6C2}"/>
    <cellStyle name="20% - Dekorfärg3 6 5 2" xfId="6046" xr:uid="{59D2A9EE-33D9-4929-86A8-1209F608E09E}"/>
    <cellStyle name="20% - Dekorfärg3 6 5 3" xfId="6047" xr:uid="{0271A579-1402-4BD1-8970-0F9DFC3E1F2F}"/>
    <cellStyle name="20% - Dekorfärg3 6 5_AFAB Per day" xfId="6048" xr:uid="{4F99ECBC-CA7B-4332-8C78-573666C25275}"/>
    <cellStyle name="20% - Dekorfärg3 6 6" xfId="6049" xr:uid="{919B6D45-E64F-4955-872E-D41B3FEF8A68}"/>
    <cellStyle name="20% - Dekorfärg3 6 6 2" xfId="6050" xr:uid="{0716D4A2-4D49-4B31-B116-A23DCD7E1EF9}"/>
    <cellStyle name="20% - Dekorfärg3 6 6 3" xfId="6051" xr:uid="{E1161485-2A1F-41F4-9213-A9900A8A4C24}"/>
    <cellStyle name="20% - Dekorfärg3 6 6_AFAB Per day" xfId="6052" xr:uid="{2908E340-521B-4EEC-8976-26FC90007E38}"/>
    <cellStyle name="20% - Dekorfärg3 6 7" xfId="6053" xr:uid="{51D65FB4-1A95-4E09-8321-E593BAB2E287}"/>
    <cellStyle name="20% - Dekorfärg3 6 7 2" xfId="6054" xr:uid="{A797D8BC-74E9-4D73-B8A7-BD943D32C791}"/>
    <cellStyle name="20% - Dekorfärg3 6 7 3" xfId="6055" xr:uid="{B861BB69-9B5B-4A43-8903-AEA56840685D}"/>
    <cellStyle name="20% - Dekorfärg3 6 7_loan Q1 2013" xfId="6056" xr:uid="{737B7DD7-956D-44BD-84F4-86DBB8783BB0}"/>
    <cellStyle name="20% - Dekorfärg3 6 8" xfId="6057" xr:uid="{2D80C088-EB96-4E99-8644-E9C6966EBB74}"/>
    <cellStyle name="20% - Dekorfärg3 6 9" xfId="6058" xr:uid="{CD8F8F0F-D4C9-4528-A0BA-5E35F943441A}"/>
    <cellStyle name="20% - Dekorfärg3 6_3. Loans" xfId="6059" xr:uid="{D8932B84-985B-4DDE-97C0-6E10EEC8315D}"/>
    <cellStyle name="20% - Dekorfärg3 60" xfId="6060" xr:uid="{3214825D-0ACD-437D-9229-DF2AF19E6879}"/>
    <cellStyle name="20% - Dekorfärg3 60 2" xfId="6061" xr:uid="{322B1707-27CD-4A42-A84D-F4A18A08911B}"/>
    <cellStyle name="20% - Dekorfärg3 60 3" xfId="6062" xr:uid="{3AA3F38E-3BBA-4F81-84BD-225D80D27A87}"/>
    <cellStyle name="20% - Dekorfärg3 60_loan Q1 2013" xfId="6063" xr:uid="{5FE2157F-1172-441F-9B02-EA68253C2C26}"/>
    <cellStyle name="20% - Dekorfärg3 61" xfId="6064" xr:uid="{5F1635F0-619B-4FB0-B150-99DCAB4C89EE}"/>
    <cellStyle name="20% - Dekorfärg3 61 2" xfId="6065" xr:uid="{44EC4779-3ABE-4067-87DC-4E2866E906B4}"/>
    <cellStyle name="20% - Dekorfärg3 61 3" xfId="6066" xr:uid="{B09DEB44-06A3-4968-A118-674251A4880B}"/>
    <cellStyle name="20% - Dekorfärg3 61_loan Q1 2013" xfId="6067" xr:uid="{DCF886E7-718A-4E39-8CD9-278AE3CCACBB}"/>
    <cellStyle name="20% - Dekorfärg3 62" xfId="6068" xr:uid="{9F054679-0A75-411A-9CC4-094A939947C3}"/>
    <cellStyle name="20% - Dekorfärg3 62 2" xfId="6069" xr:uid="{0DFCD94F-832D-47C8-A4E5-B69CD2213CE1}"/>
    <cellStyle name="20% - Dekorfärg3 62 3" xfId="6070" xr:uid="{A3866A2A-E8E7-4C60-89CE-466BD223CF75}"/>
    <cellStyle name="20% - Dekorfärg3 62_loan Q1 2013" xfId="6071" xr:uid="{73A0C9F3-7CD4-48E3-8D16-B04E738ED8D1}"/>
    <cellStyle name="20% - Dekorfärg3 63" xfId="6072" xr:uid="{887D8CF8-A40E-4969-A3C7-C321C456395B}"/>
    <cellStyle name="20% - Dekorfärg3 63 2" xfId="6073" xr:uid="{85D8E352-5277-4039-826F-15E039CCF4AD}"/>
    <cellStyle name="20% - Dekorfärg3 63 3" xfId="6074" xr:uid="{2203CCA1-9872-4815-ACDC-3875E705408A}"/>
    <cellStyle name="20% - Dekorfärg3 63_loan Q1 2013" xfId="6075" xr:uid="{3D6AB9A2-4080-409D-A1D3-F04E1DD0EA84}"/>
    <cellStyle name="20% - Dekorfärg3 64" xfId="6076" xr:uid="{B32BBB04-4616-4472-A466-13FCCABC6E9C}"/>
    <cellStyle name="20% - Dekorfärg3 65" xfId="6077" xr:uid="{1D818139-2345-45CE-B906-A19DD662785E}"/>
    <cellStyle name="20% - Dekorfärg3 66" xfId="6078" xr:uid="{5BBD7B5B-D27D-4977-9A22-470211595518}"/>
    <cellStyle name="20% - Dekorfärg3 67" xfId="6079" xr:uid="{B58B59F4-EC2A-45C9-A394-70F05B3DA7E1}"/>
    <cellStyle name="20% - Dekorfärg3 68" xfId="6080" xr:uid="{7B600ECF-28DE-4947-B1A8-3D11EEC82226}"/>
    <cellStyle name="20% - Dekorfärg3 69" xfId="6081" xr:uid="{F52EC372-2312-4EEF-9451-74F5176B6E4C}"/>
    <cellStyle name="20% - Dekorfärg3 7" xfId="6082" xr:uid="{FED5599F-92BB-4C2B-B5FB-ED5A7CF70760}"/>
    <cellStyle name="20% - Dekorfärg3 7 10" xfId="34946" xr:uid="{04AA4F5B-9D92-4E19-B09B-4E84491EEB79}"/>
    <cellStyle name="20% - Dekorfärg3 7 2" xfId="6083" xr:uid="{BD8BE613-48EF-44C3-B847-3F9277E4E2FF}"/>
    <cellStyle name="20% - Dekorfärg3 7 2 2" xfId="6084" xr:uid="{CD74AF5F-0957-4EBE-A230-3987F682875F}"/>
    <cellStyle name="20% - Dekorfärg3 7 2 2 2" xfId="6085" xr:uid="{48C10C7B-D50E-40A2-802C-EE4E773D1E3D}"/>
    <cellStyle name="20% - Dekorfärg3 7 2 2 3" xfId="31687" xr:uid="{00EE9807-3789-46F2-B703-81BC3C676200}"/>
    <cellStyle name="20% - Dekorfärg3 7 2 2_AFAB Per day" xfId="6086" xr:uid="{96DD2166-7D7E-40CF-A773-EC086FB3E77D}"/>
    <cellStyle name="20% - Dekorfärg3 7 2 3" xfId="6087" xr:uid="{7311EE92-4C43-45A1-8864-2350CE35BE46}"/>
    <cellStyle name="20% - Dekorfärg3 7 2 3 2" xfId="6088" xr:uid="{0288129A-DD8D-4568-A5CA-34F77A409540}"/>
    <cellStyle name="20% - Dekorfärg3 7 2 3_AFAB Per day" xfId="6089" xr:uid="{20CB08BA-8922-4141-9C42-0C27E21169FB}"/>
    <cellStyle name="20% - Dekorfärg3 7 2 4" xfId="6090" xr:uid="{C82F8FD5-84BD-4435-AC31-F15E15D6FB8A}"/>
    <cellStyle name="20% - Dekorfärg3 7 2 5" xfId="6091" xr:uid="{187E2579-121B-4B5B-8919-1A56B4060F9F}"/>
    <cellStyle name="20% - Dekorfärg3 7 2 6" xfId="31688" xr:uid="{0FCBB17E-A4EB-481C-8A38-3CEF3273C00C}"/>
    <cellStyle name="20% - Dekorfärg3 7 2 7" xfId="34947" xr:uid="{00F1252B-5CC9-4394-9913-4B13F8A459E5}"/>
    <cellStyle name="20% - Dekorfärg3 7 2 8" xfId="39493" xr:uid="{93970EC2-0FAC-4294-A811-BF078D33FAD5}"/>
    <cellStyle name="20% - Dekorfärg3 7 2_3. Loans" xfId="6092" xr:uid="{7245517F-5558-493A-9BE1-AA179FFFA30D}"/>
    <cellStyle name="20% - Dekorfärg3 7 3" xfId="6093" xr:uid="{1D4A90B4-FDCD-452E-B6BE-0EA8A0D763BB}"/>
    <cellStyle name="20% - Dekorfärg3 7 3 2" xfId="6094" xr:uid="{E0971971-EDF9-4829-93B7-829216AFCAFE}"/>
    <cellStyle name="20% - Dekorfärg3 7 3 2 2" xfId="6095" xr:uid="{20F1BBBE-DD3F-4595-A625-39FAB2C51DBE}"/>
    <cellStyle name="20% - Dekorfärg3 7 3 2_AFAB Per day" xfId="6096" xr:uid="{0F74F57A-662D-46B5-9703-870826948F70}"/>
    <cellStyle name="20% - Dekorfärg3 7 3 3" xfId="6097" xr:uid="{82C383F1-4C83-4D4B-A928-F4BABAD7B7E0}"/>
    <cellStyle name="20% - Dekorfärg3 7 3 4" xfId="31689" xr:uid="{9A24B77D-7DA5-47AB-A02C-32CC210EF6A1}"/>
    <cellStyle name="20% - Dekorfärg3 7 3_AFAB Per day" xfId="6098" xr:uid="{1912AE32-FEAE-485D-A936-1FC1D71E245D}"/>
    <cellStyle name="20% - Dekorfärg3 7 4" xfId="6099" xr:uid="{3904BADC-1D91-4641-9761-CE5E5C09E821}"/>
    <cellStyle name="20% - Dekorfärg3 7 4 2" xfId="6100" xr:uid="{C24794DD-3D8E-431D-9A7E-F8AFA2304EF2}"/>
    <cellStyle name="20% - Dekorfärg3 7 4 3" xfId="6101" xr:uid="{779018AC-2AE9-487C-98CB-AEB1366B7209}"/>
    <cellStyle name="20% - Dekorfärg3 7 4_AFAB Per day" xfId="6102" xr:uid="{B7C94AAD-9BB0-46A0-8EE9-036BF6CAD537}"/>
    <cellStyle name="20% - Dekorfärg3 7 5" xfId="6103" xr:uid="{71D00744-9FCE-4B8A-9AD5-8194AFDA419D}"/>
    <cellStyle name="20% - Dekorfärg3 7 5 2" xfId="6104" xr:uid="{9DAF168F-3E9B-49C6-8D84-BD9B9AF7B3CA}"/>
    <cellStyle name="20% - Dekorfärg3 7 5 3" xfId="6105" xr:uid="{65032236-3F81-449C-B4CE-067551B4CF2F}"/>
    <cellStyle name="20% - Dekorfärg3 7 5_AFAB Per day" xfId="6106" xr:uid="{2B51D44C-993D-4E1B-ABF4-34E65B7DFB59}"/>
    <cellStyle name="20% - Dekorfärg3 7 6" xfId="6107" xr:uid="{00A887C5-7A97-4474-93A2-C0E92258556E}"/>
    <cellStyle name="20% - Dekorfärg3 7 6 2" xfId="6108" xr:uid="{48563B78-1FE3-4BCC-BD96-548FB8441FBA}"/>
    <cellStyle name="20% - Dekorfärg3 7 6 3" xfId="6109" xr:uid="{72D02283-A2D8-4086-87B4-721EBE0336DA}"/>
    <cellStyle name="20% - Dekorfärg3 7 6_AFAB Per day" xfId="6110" xr:uid="{D650EAFE-EFEA-4EF8-A364-21072A27AA73}"/>
    <cellStyle name="20% - Dekorfärg3 7 7" xfId="6111" xr:uid="{41B80ABE-9AED-4703-9E25-17F1B809DCA4}"/>
    <cellStyle name="20% - Dekorfärg3 7 7 2" xfId="6112" xr:uid="{ED23651D-38BD-4AE5-9D73-79BBA477224C}"/>
    <cellStyle name="20% - Dekorfärg3 7 7 3" xfId="6113" xr:uid="{3C1ADD73-0C95-4C42-9984-3D66A2120B07}"/>
    <cellStyle name="20% - Dekorfärg3 7 7_loan Q1 2013" xfId="6114" xr:uid="{841FE921-1EDE-4385-89DD-5AE9AD6A3FF9}"/>
    <cellStyle name="20% - Dekorfärg3 7 8" xfId="6115" xr:uid="{C0866515-C63E-41FB-A54C-1CAB9174362C}"/>
    <cellStyle name="20% - Dekorfärg3 7 9" xfId="6116" xr:uid="{25E4E891-A28E-4EEF-9302-6A5ACD4567D6}"/>
    <cellStyle name="20% - Dekorfärg3 7_3. Loans" xfId="6117" xr:uid="{095791B5-9314-4D58-9EA7-FBB2EC6C3A30}"/>
    <cellStyle name="20% - Dekorfärg3 70" xfId="6118" xr:uid="{BB17D657-74E0-430C-B9D1-20C46FB244D3}"/>
    <cellStyle name="20% - Dekorfärg3 71" xfId="6119" xr:uid="{F25DF9D5-EBA8-419B-BAB3-B9951AA95BDD}"/>
    <cellStyle name="20% - Dekorfärg3 72" xfId="6120" xr:uid="{8B4F8CE7-CD9A-42FE-B07A-6BE6719B27DD}"/>
    <cellStyle name="20% - Dekorfärg3 73" xfId="6121" xr:uid="{760AE153-F247-4982-AD64-3AECFED5AD4F}"/>
    <cellStyle name="20% - Dekorfärg3 74" xfId="6122" xr:uid="{99A6E569-B1D3-4474-9D6C-752281C904FE}"/>
    <cellStyle name="20% - Dekorfärg3 75" xfId="6123" xr:uid="{A5B9EECC-AE48-4369-897E-31C82F6C0EC7}"/>
    <cellStyle name="20% - Dekorfärg3 75 2" xfId="6124" xr:uid="{6B4069DE-5ACB-4EB1-967E-33132F527F32}"/>
    <cellStyle name="20% - Dekorfärg3 75_loan Q1 2013" xfId="6125" xr:uid="{B8398689-F5D9-4D7B-97DC-0B020EC7A33E}"/>
    <cellStyle name="20% - Dekorfärg3 76" xfId="6126" xr:uid="{1197B739-FBDC-476E-8184-97866B35419C}"/>
    <cellStyle name="20% - Dekorfärg3 76 2" xfId="6127" xr:uid="{CDF8F7BE-6AE8-4F49-B57A-A5CDDDCBC1AA}"/>
    <cellStyle name="20% - Dekorfärg3 76_loan Q1 2013" xfId="6128" xr:uid="{B9606CAA-D0D6-41DB-92D6-205ACF2282DF}"/>
    <cellStyle name="20% - Dekorfärg3 77" xfId="6129" xr:uid="{B25E0280-F026-434D-A7E4-0290D5AD07E5}"/>
    <cellStyle name="20% - Dekorfärg3 78" xfId="6130" xr:uid="{3ECFF32A-594B-4DC1-872A-0E16E09B9840}"/>
    <cellStyle name="20% - Dekorfärg3 79" xfId="44655" xr:uid="{E92AD310-9F00-47CF-A43C-DB5DCE4304CC}"/>
    <cellStyle name="20% - Dekorfärg3 8" xfId="6131" xr:uid="{B1F5E6E9-16E0-4C9D-829A-6C00C3FB4D1F}"/>
    <cellStyle name="20% - Dekorfärg3 8 10" xfId="34948" xr:uid="{43482EAC-0533-407A-AAF9-A3DB7C07A0E3}"/>
    <cellStyle name="20% - Dekorfärg3 8 2" xfId="6132" xr:uid="{08961825-656E-476F-A2E8-28CF1BDB4B05}"/>
    <cellStyle name="20% - Dekorfärg3 8 2 2" xfId="6133" xr:uid="{324F6F0C-8598-49FE-BF7D-948D85B84EBF}"/>
    <cellStyle name="20% - Dekorfärg3 8 2 2 2" xfId="6134" xr:uid="{F3837C7C-661A-4BE2-A934-4698A80834F2}"/>
    <cellStyle name="20% - Dekorfärg3 8 2 2 3" xfId="31690" xr:uid="{398D1327-2DE5-4399-982F-12463C8558A5}"/>
    <cellStyle name="20% - Dekorfärg3 8 2 2_AFAB Per day" xfId="6135" xr:uid="{D2C68E6C-106F-48E7-9E74-01A30A7FC2E1}"/>
    <cellStyle name="20% - Dekorfärg3 8 2 3" xfId="6136" xr:uid="{96614827-7CAE-477F-AB0E-CDB29F422B8C}"/>
    <cellStyle name="20% - Dekorfärg3 8 2 3 2" xfId="6137" xr:uid="{8C827C3F-AD36-4D19-96CC-EF0B1220B960}"/>
    <cellStyle name="20% - Dekorfärg3 8 2 3_AFAB Per day" xfId="6138" xr:uid="{EB086FEE-301A-44A5-A93A-B828AF3106E3}"/>
    <cellStyle name="20% - Dekorfärg3 8 2 4" xfId="6139" xr:uid="{498550ED-D203-42F6-A18E-63E34B260348}"/>
    <cellStyle name="20% - Dekorfärg3 8 2 5" xfId="6140" xr:uid="{3970B328-9A3B-47FF-ADFE-00DD32E4C4A4}"/>
    <cellStyle name="20% - Dekorfärg3 8 2 6" xfId="31691" xr:uid="{2805862D-F2B8-4B2B-8688-002324E288EB}"/>
    <cellStyle name="20% - Dekorfärg3 8 2 7" xfId="34949" xr:uid="{0FE5F0B7-F151-41FA-B057-10248F0617DF}"/>
    <cellStyle name="20% - Dekorfärg3 8 2 8" xfId="39492" xr:uid="{7DCA9B10-A899-4E91-97D9-53F6AF4CE16F}"/>
    <cellStyle name="20% - Dekorfärg3 8 2_3. Loans" xfId="6141" xr:uid="{E39EE0CA-E017-443B-951B-58EB5B882E5D}"/>
    <cellStyle name="20% - Dekorfärg3 8 3" xfId="6142" xr:uid="{1A7C5E3B-5C70-4DB3-9EEA-26517860E0CB}"/>
    <cellStyle name="20% - Dekorfärg3 8 3 2" xfId="6143" xr:uid="{DA9BFD8F-9D85-4610-8323-0345728F2DAF}"/>
    <cellStyle name="20% - Dekorfärg3 8 3 2 2" xfId="6144" xr:uid="{E89B157A-D204-474B-8EAA-CCC79A8DD2AE}"/>
    <cellStyle name="20% - Dekorfärg3 8 3 2_AFAB Per day" xfId="6145" xr:uid="{2AD993F8-B038-4BBE-96DB-BA0A8DBAC037}"/>
    <cellStyle name="20% - Dekorfärg3 8 3 3" xfId="6146" xr:uid="{1455A3AD-4D8A-4601-8E99-6299FB5D5DD8}"/>
    <cellStyle name="20% - Dekorfärg3 8 3 4" xfId="31692" xr:uid="{CE74FF4C-5ADB-4D1B-98BC-9F0C820D0C7F}"/>
    <cellStyle name="20% - Dekorfärg3 8 3_AFAB Per day" xfId="6147" xr:uid="{4386DC95-7E5B-4B74-AF11-ADE58B159FA8}"/>
    <cellStyle name="20% - Dekorfärg3 8 4" xfId="6148" xr:uid="{7C1EEDBE-7FA4-4CB7-9EA2-790765129431}"/>
    <cellStyle name="20% - Dekorfärg3 8 4 2" xfId="6149" xr:uid="{10DC939C-21B1-480F-87E2-45870F201954}"/>
    <cellStyle name="20% - Dekorfärg3 8 4 3" xfId="6150" xr:uid="{7FE2C433-CACD-4A6B-A99A-CD654BEA0316}"/>
    <cellStyle name="20% - Dekorfärg3 8 4_AFAB Per day" xfId="6151" xr:uid="{33345F95-84E8-406D-A565-62F1C9C352C9}"/>
    <cellStyle name="20% - Dekorfärg3 8 5" xfId="6152" xr:uid="{584E0304-CE94-4459-82B2-1D1B5E52B0A1}"/>
    <cellStyle name="20% - Dekorfärg3 8 5 2" xfId="6153" xr:uid="{FD79F338-3C6A-4234-9C19-7C26E457F43A}"/>
    <cellStyle name="20% - Dekorfärg3 8 5 3" xfId="6154" xr:uid="{9F390176-5B26-4C36-9C56-0B7BB4CA5BA2}"/>
    <cellStyle name="20% - Dekorfärg3 8 5_AFAB Per day" xfId="6155" xr:uid="{2D4F64DC-B2DA-4557-A877-572DB585E717}"/>
    <cellStyle name="20% - Dekorfärg3 8 6" xfId="6156" xr:uid="{931DE55E-253C-46D2-A6F1-4560700C4702}"/>
    <cellStyle name="20% - Dekorfärg3 8 6 2" xfId="6157" xr:uid="{581071E5-7B58-4AC5-8F42-503B912A5751}"/>
    <cellStyle name="20% - Dekorfärg3 8 6 3" xfId="6158" xr:uid="{CD152BFD-4881-402C-BC47-299C902EF285}"/>
    <cellStyle name="20% - Dekorfärg3 8 6_AFAB Per day" xfId="6159" xr:uid="{D191B1CB-9DAE-429F-8EC5-FDE3F5887510}"/>
    <cellStyle name="20% - Dekorfärg3 8 7" xfId="6160" xr:uid="{8D693659-A68F-49C7-828A-E32A377E4440}"/>
    <cellStyle name="20% - Dekorfärg3 8 7 2" xfId="6161" xr:uid="{850BDBCF-5A50-4632-B8C2-5B6C7EA3A91F}"/>
    <cellStyle name="20% - Dekorfärg3 8 7 3" xfId="6162" xr:uid="{9FBC73B0-89A6-4308-B075-8316749A0701}"/>
    <cellStyle name="20% - Dekorfärg3 8 7_loan Q1 2013" xfId="6163" xr:uid="{E1BDA60D-E5E0-41AD-8E84-D9D1F3C00C09}"/>
    <cellStyle name="20% - Dekorfärg3 8 8" xfId="6164" xr:uid="{316F8880-401D-4D35-A5CA-2116C4674FDF}"/>
    <cellStyle name="20% - Dekorfärg3 8 9" xfId="6165" xr:uid="{1F20C862-6628-4C44-8342-C1D984CE8C01}"/>
    <cellStyle name="20% - Dekorfärg3 8_3. Loans" xfId="6166" xr:uid="{AAF3C559-C083-4320-BBBD-430360A0503E}"/>
    <cellStyle name="20% - Dekorfärg3 80" xfId="44776" xr:uid="{8F95BFF2-7A05-47BF-BAA8-04DBC3990DBD}"/>
    <cellStyle name="20% - Dekorfärg3 81" xfId="44855" xr:uid="{AE9C3AAC-3AC4-4711-AA5F-A3584EAC52B0}"/>
    <cellStyle name="20% - Dekorfärg3 9" xfId="6167" xr:uid="{5D092CF9-38A0-46C9-9D15-128C7ECC5463}"/>
    <cellStyle name="20% - Dekorfärg3 9 10" xfId="34950" xr:uid="{227622D3-67D8-42F7-A622-B9EE7CFAF354}"/>
    <cellStyle name="20% - Dekorfärg3 9 2" xfId="6168" xr:uid="{40084E07-D435-4C17-A0C2-E0BF6A483E10}"/>
    <cellStyle name="20% - Dekorfärg3 9 2 2" xfId="6169" xr:uid="{A4EE45AD-9A7F-4616-93F6-A0C58134336F}"/>
    <cellStyle name="20% - Dekorfärg3 9 2 2 2" xfId="6170" xr:uid="{68C7647D-D58B-4DF9-89AA-B1C286F19D4F}"/>
    <cellStyle name="20% - Dekorfärg3 9 2 2 3" xfId="31693" xr:uid="{52535563-3C6B-48B8-820F-2D443D84455C}"/>
    <cellStyle name="20% - Dekorfärg3 9 2 2_AFAB Per day" xfId="6171" xr:uid="{C2FD5E7D-25C8-4925-BBBE-64A79E387AF4}"/>
    <cellStyle name="20% - Dekorfärg3 9 2 3" xfId="6172" xr:uid="{E4655F60-6C8A-4E37-B82D-9AABD85ACB5E}"/>
    <cellStyle name="20% - Dekorfärg3 9 2 3 2" xfId="6173" xr:uid="{9B06FDBF-CA68-4F4D-9D29-CF7E9B40577C}"/>
    <cellStyle name="20% - Dekorfärg3 9 2 3_AFAB Per day" xfId="6174" xr:uid="{4E132324-1A95-45DB-9C8B-002711C5055E}"/>
    <cellStyle name="20% - Dekorfärg3 9 2 4" xfId="6175" xr:uid="{A3A4A81E-08D0-4530-8C87-7F1899E79008}"/>
    <cellStyle name="20% - Dekorfärg3 9 2 5" xfId="6176" xr:uid="{06C1AC51-464B-4DE6-A47E-1414C3DF4E2C}"/>
    <cellStyle name="20% - Dekorfärg3 9 2 6" xfId="31694" xr:uid="{1D8DBFFE-2AD4-4890-9579-E4241C85D9FA}"/>
    <cellStyle name="20% - Dekorfärg3 9 2 7" xfId="34951" xr:uid="{00094EFC-F3F5-4BD6-BD32-C813CE62B59D}"/>
    <cellStyle name="20% - Dekorfärg3 9 2 8" xfId="39491" xr:uid="{96C92988-177C-47B3-9288-E751DACA6ACF}"/>
    <cellStyle name="20% - Dekorfärg3 9 2_3. Loans" xfId="6177" xr:uid="{BDF1F301-7AA6-402F-9219-1A368B1A415D}"/>
    <cellStyle name="20% - Dekorfärg3 9 3" xfId="6178" xr:uid="{225F075D-40FB-4C75-B710-3EB475247034}"/>
    <cellStyle name="20% - Dekorfärg3 9 3 2" xfId="6179" xr:uid="{CBA9BB79-2C1D-4787-8E7D-A6ECC84D12C6}"/>
    <cellStyle name="20% - Dekorfärg3 9 3 2 2" xfId="6180" xr:uid="{6B4411D5-6D69-4F15-8B9B-4727A0AAE146}"/>
    <cellStyle name="20% - Dekorfärg3 9 3 2_AFAB Per day" xfId="6181" xr:uid="{77FD4FD0-433E-4EC6-8DDE-0673269802E8}"/>
    <cellStyle name="20% - Dekorfärg3 9 3 3" xfId="6182" xr:uid="{4464C95F-EF6A-4BFE-B33B-A2A6B1C5E07E}"/>
    <cellStyle name="20% - Dekorfärg3 9 3 4" xfId="31695" xr:uid="{8F49FFD7-53DD-4E28-8788-8D5D491BECB2}"/>
    <cellStyle name="20% - Dekorfärg3 9 3_AFAB Per day" xfId="6183" xr:uid="{3711ED07-44AB-4D49-8CCD-2CA35B5D8C3F}"/>
    <cellStyle name="20% - Dekorfärg3 9 4" xfId="6184" xr:uid="{F7A1BC45-A292-4C7B-9E4D-203CFDDEE07F}"/>
    <cellStyle name="20% - Dekorfärg3 9 4 2" xfId="6185" xr:uid="{58B4CA29-E8E0-4836-B09F-E16DB273DCD8}"/>
    <cellStyle name="20% - Dekorfärg3 9 4 3" xfId="6186" xr:uid="{F537CC67-22E1-4CBA-94BF-AC70FA20B3EF}"/>
    <cellStyle name="20% - Dekorfärg3 9 4_AFAB Per day" xfId="6187" xr:uid="{FF262AE4-AD30-47AD-ACC7-F2CF0505E5E7}"/>
    <cellStyle name="20% - Dekorfärg3 9 5" xfId="6188" xr:uid="{01A5488A-894D-4EC9-8BEB-C59AEF5F9C0C}"/>
    <cellStyle name="20% - Dekorfärg3 9 5 2" xfId="6189" xr:uid="{40099B1F-1C30-4A9A-9DC7-B408565F191C}"/>
    <cellStyle name="20% - Dekorfärg3 9 5 3" xfId="6190" xr:uid="{BC87FF18-18C6-4110-B99A-9884AE7C8C15}"/>
    <cellStyle name="20% - Dekorfärg3 9 5_AFAB Per day" xfId="6191" xr:uid="{2C51D3B3-A714-4239-95B3-494999CB4BD7}"/>
    <cellStyle name="20% - Dekorfärg3 9 6" xfId="6192" xr:uid="{7C73613A-9B8B-4A7D-8376-0108F6496632}"/>
    <cellStyle name="20% - Dekorfärg3 9 6 2" xfId="6193" xr:uid="{AA5E1402-E8FB-4A59-A4BB-F9854EE20F10}"/>
    <cellStyle name="20% - Dekorfärg3 9 6 3" xfId="6194" xr:uid="{CA7EEF46-71F5-438E-B60C-4323004E4DF8}"/>
    <cellStyle name="20% - Dekorfärg3 9 6_AFAB Per day" xfId="6195" xr:uid="{8B9EF133-78FE-4E81-98D2-0C1A1EDCEF13}"/>
    <cellStyle name="20% - Dekorfärg3 9 7" xfId="6196" xr:uid="{B1234B23-112A-49A9-88C0-D52B6DF653C5}"/>
    <cellStyle name="20% - Dekorfärg3 9 7 2" xfId="6197" xr:uid="{02C35A11-FF3A-4121-A5C8-FC073C5EA412}"/>
    <cellStyle name="20% - Dekorfärg3 9 7 3" xfId="6198" xr:uid="{55FD98C0-DC3E-479C-832A-057E46D31CC7}"/>
    <cellStyle name="20% - Dekorfärg3 9 7_loan Q1 2013" xfId="6199" xr:uid="{430705AB-221E-48AF-850B-DE0D22E6922C}"/>
    <cellStyle name="20% - Dekorfärg3 9 8" xfId="6200" xr:uid="{3E6BA71B-4799-48FC-8E34-01DC5EFDC0F5}"/>
    <cellStyle name="20% - Dekorfärg3 9 9" xfId="6201" xr:uid="{4075F0C3-A642-402B-BA12-04309231D174}"/>
    <cellStyle name="20% - Dekorfärg3 9_3. Loans" xfId="6202" xr:uid="{ABE58F53-E97F-4907-A645-DA524E0AB828}"/>
    <cellStyle name="20% - Dekorfärg4" xfId="50819" xr:uid="{DEC699F8-F41B-4A0F-B855-D59DF764D13C}"/>
    <cellStyle name="20% - Dekorfärg4 10" xfId="6203" xr:uid="{4789067A-8BA7-4461-9C2C-5DB874D84939}"/>
    <cellStyle name="20% - Dekorfärg4 10 10" xfId="34952" xr:uid="{542C946D-557E-4DF2-A77B-9818B2459829}"/>
    <cellStyle name="20% - Dekorfärg4 10 2" xfId="6204" xr:uid="{8BD68800-34D1-4F24-BF53-84069462BB3E}"/>
    <cellStyle name="20% - Dekorfärg4 10 2 2" xfId="6205" xr:uid="{A07D6B98-92A2-4389-9E6E-92460727B990}"/>
    <cellStyle name="20% - Dekorfärg4 10 2 2 2" xfId="6206" xr:uid="{8AE38576-3DA3-4E1D-ACA9-B72649C308E5}"/>
    <cellStyle name="20% - Dekorfärg4 10 2 2 3" xfId="31696" xr:uid="{FB95128D-95E4-4826-9B82-1CC47EB5C936}"/>
    <cellStyle name="20% - Dekorfärg4 10 2 2_AFAB Per day" xfId="6207" xr:uid="{EAD97A08-8357-443A-BCBF-A200FC488820}"/>
    <cellStyle name="20% - Dekorfärg4 10 2 3" xfId="6208" xr:uid="{2DABD8BD-4B55-4F8F-9550-CA564852E7D9}"/>
    <cellStyle name="20% - Dekorfärg4 10 2 3 2" xfId="6209" xr:uid="{AE2C1A83-8B45-43ED-87FB-1FA545CF3A66}"/>
    <cellStyle name="20% - Dekorfärg4 10 2 3_AFAB Per day" xfId="6210" xr:uid="{8F75A3F2-39C8-475D-98F0-A43516222EC8}"/>
    <cellStyle name="20% - Dekorfärg4 10 2 4" xfId="6211" xr:uid="{1A8CD0EE-7556-48FF-BECA-19DD86EACFA4}"/>
    <cellStyle name="20% - Dekorfärg4 10 2 5" xfId="6212" xr:uid="{A61CC2AE-6BF4-4C88-9210-0E58C7DD4AE4}"/>
    <cellStyle name="20% - Dekorfärg4 10 2 6" xfId="31697" xr:uid="{83B78391-D625-499B-9543-AF9310DC5FD0}"/>
    <cellStyle name="20% - Dekorfärg4 10 2 7" xfId="34953" xr:uid="{AA47DBFF-1C52-42C2-9765-13AB419B236E}"/>
    <cellStyle name="20% - Dekorfärg4 10 2 8" xfId="39490" xr:uid="{C93E9691-A3C5-438D-B537-99A12C94CAD6}"/>
    <cellStyle name="20% - Dekorfärg4 10 2_3. Loans" xfId="6213" xr:uid="{BC61E2C3-22EF-46F9-A2B9-DC771229ED51}"/>
    <cellStyle name="20% - Dekorfärg4 10 3" xfId="6214" xr:uid="{47640778-ADB2-4A4D-8FAE-E2FFF79EC700}"/>
    <cellStyle name="20% - Dekorfärg4 10 3 2" xfId="6215" xr:uid="{27FD48B4-D367-4441-89A1-7373AD52171C}"/>
    <cellStyle name="20% - Dekorfärg4 10 3 2 2" xfId="6216" xr:uid="{31EDFF3D-A6F6-4D09-8690-2C739BFA40E1}"/>
    <cellStyle name="20% - Dekorfärg4 10 3 2_AFAB Per day" xfId="6217" xr:uid="{DB7CF539-ADA7-4B88-9FDA-6710F97461DF}"/>
    <cellStyle name="20% - Dekorfärg4 10 3 3" xfId="6218" xr:uid="{31972A20-29E4-4267-B5E6-2CFE45FDEB92}"/>
    <cellStyle name="20% - Dekorfärg4 10 3 4" xfId="31698" xr:uid="{300B95F2-12B4-4B42-90DA-9D6DFCA1B608}"/>
    <cellStyle name="20% - Dekorfärg4 10 3_AFAB Per day" xfId="6219" xr:uid="{7D313410-BD6A-4410-BF24-FA839032E5FA}"/>
    <cellStyle name="20% - Dekorfärg4 10 4" xfId="6220" xr:uid="{0CEE8C83-242E-422C-A954-8D5006C2CD40}"/>
    <cellStyle name="20% - Dekorfärg4 10 4 2" xfId="6221" xr:uid="{329660A4-AC9E-4754-B723-B395D82D3355}"/>
    <cellStyle name="20% - Dekorfärg4 10 4 3" xfId="6222" xr:uid="{6454D291-E454-45A9-91A0-A5F7BD82FEFE}"/>
    <cellStyle name="20% - Dekorfärg4 10 4_AFAB Per day" xfId="6223" xr:uid="{504EA0A6-3264-41DD-B32C-DDD0EE6CC266}"/>
    <cellStyle name="20% - Dekorfärg4 10 5" xfId="6224" xr:uid="{497C031D-E82E-48FA-898F-EA6D67F6BF9B}"/>
    <cellStyle name="20% - Dekorfärg4 10 5 2" xfId="6225" xr:uid="{7C5A51F6-3992-4CE6-9D21-372F3FFFE753}"/>
    <cellStyle name="20% - Dekorfärg4 10 5 3" xfId="6226" xr:uid="{10A0A842-965C-4A67-B3ED-F7B1E03E4140}"/>
    <cellStyle name="20% - Dekorfärg4 10 5_AFAB Per day" xfId="6227" xr:uid="{59116A92-D62C-422D-952F-7FE689BF14B0}"/>
    <cellStyle name="20% - Dekorfärg4 10 6" xfId="6228" xr:uid="{BFFBAAB8-FDA8-4901-89C9-4C4EC6AA359D}"/>
    <cellStyle name="20% - Dekorfärg4 10 6 2" xfId="6229" xr:uid="{C7C0D536-0FFC-4BA5-92EB-4A797657A7B8}"/>
    <cellStyle name="20% - Dekorfärg4 10 6 3" xfId="6230" xr:uid="{CD3A810A-1D4C-40C0-9708-986AEBD0A491}"/>
    <cellStyle name="20% - Dekorfärg4 10 6_AFAB Per day" xfId="6231" xr:uid="{09C06C7A-1729-4E93-A54C-DAC079EBC8C1}"/>
    <cellStyle name="20% - Dekorfärg4 10 7" xfId="6232" xr:uid="{6E0E3BD2-82B5-4B70-897A-9AA8C6A1567A}"/>
    <cellStyle name="20% - Dekorfärg4 10 7 2" xfId="6233" xr:uid="{969B8B27-DACD-4724-B85C-7EDFA1F7607B}"/>
    <cellStyle name="20% - Dekorfärg4 10 7 3" xfId="6234" xr:uid="{533A996A-19F0-4B6A-87AB-463E6F38EE85}"/>
    <cellStyle name="20% - Dekorfärg4 10 7_loan Q1 2013" xfId="6235" xr:uid="{CC704F0A-ADC0-452E-8DB0-FCB6DE0AD2AC}"/>
    <cellStyle name="20% - Dekorfärg4 10 8" xfId="6236" xr:uid="{595DB6F7-DF99-4484-BF08-85738B891BC4}"/>
    <cellStyle name="20% - Dekorfärg4 10 9" xfId="6237" xr:uid="{726A4C01-C9B6-46E2-8A9C-9B501E659C9B}"/>
    <cellStyle name="20% - Dekorfärg4 10_3. Loans" xfId="6238" xr:uid="{1D4EA4F2-DFF3-4CB3-BEC6-288A50932190}"/>
    <cellStyle name="20% - Dekorfärg4 11" xfId="6239" xr:uid="{7B522A00-E426-4676-A6AE-33F9A42292C2}"/>
    <cellStyle name="20% - Dekorfärg4 11 10" xfId="34954" xr:uid="{FC16C159-CA84-469C-A181-EA6353AC4434}"/>
    <cellStyle name="20% - Dekorfärg4 11 2" xfId="6240" xr:uid="{A0EBEFB0-78AE-4CA4-81D2-F4DC291DDF64}"/>
    <cellStyle name="20% - Dekorfärg4 11 2 2" xfId="6241" xr:uid="{204A8BA6-01AF-4D35-A7ED-19D13B669775}"/>
    <cellStyle name="20% - Dekorfärg4 11 2 2 2" xfId="6242" xr:uid="{6B3BE474-26F1-4B57-97D0-EE22F815A061}"/>
    <cellStyle name="20% - Dekorfärg4 11 2 2_AFAB Per day" xfId="6243" xr:uid="{46F9C777-FC66-41A6-BCAA-A1D4DD519822}"/>
    <cellStyle name="20% - Dekorfärg4 11 2 3" xfId="6244" xr:uid="{2FFF2D09-2B25-4CF7-8527-7396485A97DA}"/>
    <cellStyle name="20% - Dekorfärg4 11 2 4" xfId="31699" xr:uid="{56800199-D7DA-42A2-9D9F-92A6FFE62787}"/>
    <cellStyle name="20% - Dekorfärg4 11 2_AFAB Per day" xfId="6245" xr:uid="{A390445A-DC32-499F-9C98-303194663C6D}"/>
    <cellStyle name="20% - Dekorfärg4 11 3" xfId="6246" xr:uid="{1723660F-7477-495C-8D57-BEC001B78FC8}"/>
    <cellStyle name="20% - Dekorfärg4 11 3 2" xfId="6247" xr:uid="{BCA2BCC6-EA99-4419-8E97-158CF256D17E}"/>
    <cellStyle name="20% - Dekorfärg4 11 3 3" xfId="6248" xr:uid="{879045C5-7181-452F-8DB2-0359091986E1}"/>
    <cellStyle name="20% - Dekorfärg4 11 3_AFAB Per day" xfId="6249" xr:uid="{C683C805-8610-4ABC-AD13-9F9F22C7D9A9}"/>
    <cellStyle name="20% - Dekorfärg4 11 4" xfId="6250" xr:uid="{2D70D746-62D4-4005-BC06-91EC20D02C9D}"/>
    <cellStyle name="20% - Dekorfärg4 11 4 2" xfId="6251" xr:uid="{CBDE0C8D-2490-44B1-9B3D-A08322303C32}"/>
    <cellStyle name="20% - Dekorfärg4 11 4 3" xfId="6252" xr:uid="{B5091A85-7B32-4AB8-9362-E608E46F910F}"/>
    <cellStyle name="20% - Dekorfärg4 11 4_AFAB Per day" xfId="6253" xr:uid="{8636B249-C077-4FA9-8929-45D2E294B3E1}"/>
    <cellStyle name="20% - Dekorfärg4 11 5" xfId="6254" xr:uid="{598D9FBE-2B77-4931-BA4A-125E5EE5DB6F}"/>
    <cellStyle name="20% - Dekorfärg4 11 5 2" xfId="6255" xr:uid="{33DD1047-BADF-47FE-98A0-17CD56E757E6}"/>
    <cellStyle name="20% - Dekorfärg4 11 5 3" xfId="6256" xr:uid="{3D38B638-EBD7-4294-A4BB-D7F3BF81A3C9}"/>
    <cellStyle name="20% - Dekorfärg4 11 5_AFAB Per day" xfId="6257" xr:uid="{48FCB8B4-EFA5-400C-8E9E-9F6118D8FF08}"/>
    <cellStyle name="20% - Dekorfärg4 11 6" xfId="6258" xr:uid="{47F331BB-AD11-40B2-A7F1-158DA8B44A5B}"/>
    <cellStyle name="20% - Dekorfärg4 11 6 2" xfId="6259" xr:uid="{EE24F2CD-500D-47A4-AB2F-7715C1DB7C1B}"/>
    <cellStyle name="20% - Dekorfärg4 11 6 3" xfId="6260" xr:uid="{17C1DB8D-56DA-43C0-9757-A50CB37DED06}"/>
    <cellStyle name="20% - Dekorfärg4 11 6_loan Q1 2013" xfId="6261" xr:uid="{46DA967B-71F1-4DE7-BC41-9421B833ECBC}"/>
    <cellStyle name="20% - Dekorfärg4 11 7" xfId="6262" xr:uid="{C5681E1D-98D9-43B4-B328-45A09A6CE08E}"/>
    <cellStyle name="20% - Dekorfärg4 11 7 2" xfId="6263" xr:uid="{288DD985-8887-4E74-834B-03BEF701CA07}"/>
    <cellStyle name="20% - Dekorfärg4 11 7 3" xfId="6264" xr:uid="{3D397006-38A2-4249-AC84-1C9020014141}"/>
    <cellStyle name="20% - Dekorfärg4 11 7_loan Q1 2013" xfId="6265" xr:uid="{8F69B629-718E-40A9-8D8C-0DC192112CAE}"/>
    <cellStyle name="20% - Dekorfärg4 11 8" xfId="6266" xr:uid="{AE5E7AB8-AAAE-469F-B5FE-3EBB605E320D}"/>
    <cellStyle name="20% - Dekorfärg4 11 9" xfId="6267" xr:uid="{B1BA38E6-2AD3-43AB-ACB1-B0765C358D5D}"/>
    <cellStyle name="20% - Dekorfärg4 11_3. Loans" xfId="6268" xr:uid="{EFF55BEF-ED0B-4F39-89C1-34F6904F8F91}"/>
    <cellStyle name="20% - Dekorfärg4 12" xfId="6269" xr:uid="{640F2828-C049-4E0E-999C-D033B67F0DAC}"/>
    <cellStyle name="20% - Dekorfärg4 12 10" xfId="34955" xr:uid="{BB055D3D-409E-41BC-9596-0660DF646633}"/>
    <cellStyle name="20% - Dekorfärg4 12 2" xfId="6270" xr:uid="{10FB2F84-0794-4F2D-994E-2BED5070117D}"/>
    <cellStyle name="20% - Dekorfärg4 12 2 2" xfId="6271" xr:uid="{6C79BE00-33D7-4E20-8020-93EFBA601B2A}"/>
    <cellStyle name="20% - Dekorfärg4 12 2 2 2" xfId="6272" xr:uid="{A6159B7D-C60C-46F9-92F8-08EFAE9D3944}"/>
    <cellStyle name="20% - Dekorfärg4 12 2 2_AFAB Per day" xfId="6273" xr:uid="{B4F4B29D-36DC-4792-8773-8A9FBB963AEE}"/>
    <cellStyle name="20% - Dekorfärg4 12 2 3" xfId="6274" xr:uid="{803E4789-D288-4655-AD75-382CDD134109}"/>
    <cellStyle name="20% - Dekorfärg4 12 2 4" xfId="31700" xr:uid="{9D3AE938-4837-4E2F-A6D9-52585822F326}"/>
    <cellStyle name="20% - Dekorfärg4 12 2_AFAB Per day" xfId="6275" xr:uid="{06AC403D-359E-4AFE-8FAF-5C4D7AB5F86B}"/>
    <cellStyle name="20% - Dekorfärg4 12 3" xfId="6276" xr:uid="{CFD64172-916F-4460-9E61-35A555427A75}"/>
    <cellStyle name="20% - Dekorfärg4 12 3 2" xfId="6277" xr:uid="{DF0163D4-5707-4F2F-8D6D-F7E4EA57B37B}"/>
    <cellStyle name="20% - Dekorfärg4 12 3 3" xfId="6278" xr:uid="{4230417A-22B0-4BA0-A1C3-F5D712881F0A}"/>
    <cellStyle name="20% - Dekorfärg4 12 3_AFAB Per day" xfId="6279" xr:uid="{06DCC4F3-62DA-42A9-9560-CEE4AD38C633}"/>
    <cellStyle name="20% - Dekorfärg4 12 4" xfId="6280" xr:uid="{A3A8D468-4DC0-4645-8F8D-2B6189612DEF}"/>
    <cellStyle name="20% - Dekorfärg4 12 4 2" xfId="6281" xr:uid="{ED8F832E-9C6B-4C2A-8E77-40989E48BDAB}"/>
    <cellStyle name="20% - Dekorfärg4 12 4 3" xfId="6282" xr:uid="{0140F541-7C75-4266-A897-1B7F148D09D6}"/>
    <cellStyle name="20% - Dekorfärg4 12 4_AFAB Per day" xfId="6283" xr:uid="{4AB7C5DC-9DA6-4AED-9BE7-B0BE793D6AE6}"/>
    <cellStyle name="20% - Dekorfärg4 12 5" xfId="6284" xr:uid="{0DC5CF16-0CA9-4769-975F-E08695811DE3}"/>
    <cellStyle name="20% - Dekorfärg4 12 5 2" xfId="6285" xr:uid="{3306AD33-5CCC-4F4E-886D-200F1C101709}"/>
    <cellStyle name="20% - Dekorfärg4 12 5 3" xfId="6286" xr:uid="{38F122AC-9850-41BE-B59D-CD44A8E5C415}"/>
    <cellStyle name="20% - Dekorfärg4 12 5_AFAB Per day" xfId="6287" xr:uid="{9842A4A5-0DEA-485B-A7CA-DFD0612D01AE}"/>
    <cellStyle name="20% - Dekorfärg4 12 6" xfId="6288" xr:uid="{528C1441-B61A-4082-991E-2B4EE0BB0154}"/>
    <cellStyle name="20% - Dekorfärg4 12 6 2" xfId="6289" xr:uid="{4AE76DA2-4FC9-4046-8CCC-05EDA8D896B8}"/>
    <cellStyle name="20% - Dekorfärg4 12 6 3" xfId="6290" xr:uid="{D0252D03-7A88-4125-93FF-A4DE480212D5}"/>
    <cellStyle name="20% - Dekorfärg4 12 6_loan Q1 2013" xfId="6291" xr:uid="{857322A2-D9E9-4C90-8845-8C24510C39BA}"/>
    <cellStyle name="20% - Dekorfärg4 12 7" xfId="6292" xr:uid="{A9516E11-CD68-4BC7-91C2-600A685D4111}"/>
    <cellStyle name="20% - Dekorfärg4 12 7 2" xfId="6293" xr:uid="{B810BF84-50C7-4BAE-AEF3-69E7A8BA29C3}"/>
    <cellStyle name="20% - Dekorfärg4 12 7 3" xfId="6294" xr:uid="{40384033-C98E-45C6-AD4A-EE02F5DCD33A}"/>
    <cellStyle name="20% - Dekorfärg4 12 7_loan Q1 2013" xfId="6295" xr:uid="{290BA2E9-898B-411D-A855-DA4A27A865F6}"/>
    <cellStyle name="20% - Dekorfärg4 12 8" xfId="6296" xr:uid="{5571B9FD-CE45-40B0-BB9A-224DBFF19587}"/>
    <cellStyle name="20% - Dekorfärg4 12 9" xfId="6297" xr:uid="{AC593295-F6A8-4B81-9AD4-C6F233C3C092}"/>
    <cellStyle name="20% - Dekorfärg4 12_3. Loans" xfId="6298" xr:uid="{FE7CD2CE-EB29-4346-99DD-71AA86DF9BBE}"/>
    <cellStyle name="20% - Dekorfärg4 13" xfId="6299" xr:uid="{59BF5EED-D991-4EF2-9F46-92475FEEDAAD}"/>
    <cellStyle name="20% - Dekorfärg4 13 10" xfId="34956" xr:uid="{AED9A8F3-0C33-4023-BB49-C9DDB30BB34B}"/>
    <cellStyle name="20% - Dekorfärg4 13 2" xfId="6300" xr:uid="{08447FC1-E9C4-4BEB-9508-79F2B8834435}"/>
    <cellStyle name="20% - Dekorfärg4 13 2 2" xfId="6301" xr:uid="{A17CB5A5-9E00-41F1-AE86-A14493C788AF}"/>
    <cellStyle name="20% - Dekorfärg4 13 2 2 2" xfId="6302" xr:uid="{FEA870ED-3591-409D-83CE-AC607A5A0E8D}"/>
    <cellStyle name="20% - Dekorfärg4 13 2 2_AFAB Per day" xfId="6303" xr:uid="{3893FBB5-FDA2-4DCF-A141-DEED32B3533D}"/>
    <cellStyle name="20% - Dekorfärg4 13 2 3" xfId="6304" xr:uid="{AB9E4777-2D1C-4C11-A6B2-213E86CF5761}"/>
    <cellStyle name="20% - Dekorfärg4 13 2 4" xfId="31701" xr:uid="{E904C1D3-ECD9-4FC7-8A09-C8325BD52CA4}"/>
    <cellStyle name="20% - Dekorfärg4 13 2_AFAB Per day" xfId="6305" xr:uid="{1B455D04-D8E0-4A44-A03C-A173B6469105}"/>
    <cellStyle name="20% - Dekorfärg4 13 3" xfId="6306" xr:uid="{99BF995F-156C-44B1-BF83-DD8B16129F25}"/>
    <cellStyle name="20% - Dekorfärg4 13 3 2" xfId="6307" xr:uid="{02FAE46C-9618-4464-B98E-A75218C7769B}"/>
    <cellStyle name="20% - Dekorfärg4 13 3 3" xfId="6308" xr:uid="{B514F292-554C-49C6-8861-BB771A63C1F3}"/>
    <cellStyle name="20% - Dekorfärg4 13 3_AFAB Per day" xfId="6309" xr:uid="{A46609F6-61C6-434E-B34A-C0C6708C8BDA}"/>
    <cellStyle name="20% - Dekorfärg4 13 4" xfId="6310" xr:uid="{2ECDE775-5B5F-4403-952C-92D62AD667E0}"/>
    <cellStyle name="20% - Dekorfärg4 13 4 2" xfId="6311" xr:uid="{ED7E67DE-7E46-42C4-A882-0D6721635B0A}"/>
    <cellStyle name="20% - Dekorfärg4 13 4 3" xfId="6312" xr:uid="{B1F9B2E6-3466-4BBF-9C73-82146420C5DB}"/>
    <cellStyle name="20% - Dekorfärg4 13 4_AFAB Per day" xfId="6313" xr:uid="{0636F104-BAF5-4E86-BFDA-1A9D02EE8A0C}"/>
    <cellStyle name="20% - Dekorfärg4 13 5" xfId="6314" xr:uid="{BA710554-16FA-4A34-86D1-C0407BB95C5A}"/>
    <cellStyle name="20% - Dekorfärg4 13 5 2" xfId="6315" xr:uid="{6F04483F-AAFF-4089-A84E-1FF1EAEDE467}"/>
    <cellStyle name="20% - Dekorfärg4 13 5 3" xfId="6316" xr:uid="{35BFC37F-6286-4563-A7B0-89D32F14738B}"/>
    <cellStyle name="20% - Dekorfärg4 13 5_AFAB Per day" xfId="6317" xr:uid="{0829ABF3-7FB3-40FE-89D7-221DDE9CC219}"/>
    <cellStyle name="20% - Dekorfärg4 13 6" xfId="6318" xr:uid="{A3977DAD-C31B-4816-8681-AF1FB1B84F3F}"/>
    <cellStyle name="20% - Dekorfärg4 13 6 2" xfId="6319" xr:uid="{5F25086D-4802-4CEC-B7C2-B1734FCB6D77}"/>
    <cellStyle name="20% - Dekorfärg4 13 6 3" xfId="6320" xr:uid="{17A4BA85-D580-4FD8-B44B-44FCE8F6A3E3}"/>
    <cellStyle name="20% - Dekorfärg4 13 6_loan Q1 2013" xfId="6321" xr:uid="{74426D20-37CE-41FF-9AF4-A873FB00A271}"/>
    <cellStyle name="20% - Dekorfärg4 13 7" xfId="6322" xr:uid="{13680E0B-4AA5-4120-A6C5-F1AF3D907D08}"/>
    <cellStyle name="20% - Dekorfärg4 13 7 2" xfId="6323" xr:uid="{ACADC54F-1A10-4411-80AF-10D6ED6BE0DA}"/>
    <cellStyle name="20% - Dekorfärg4 13 7 3" xfId="6324" xr:uid="{C5DB78A5-59C5-4629-B0D5-3F944F9E0B7D}"/>
    <cellStyle name="20% - Dekorfärg4 13 7_loan Q1 2013" xfId="6325" xr:uid="{61E6AF8B-B6FF-46CE-A9F1-3A740879BF4E}"/>
    <cellStyle name="20% - Dekorfärg4 13 8" xfId="6326" xr:uid="{A37D63B6-7AA3-487B-BA58-E64B00A4FE7D}"/>
    <cellStyle name="20% - Dekorfärg4 13 9" xfId="6327" xr:uid="{6C19C4DA-A36F-4D33-8186-6884F69DB1B6}"/>
    <cellStyle name="20% - Dekorfärg4 13_3. Loans" xfId="6328" xr:uid="{49B9217B-0AD0-44D5-9041-C9EFDB0D7101}"/>
    <cellStyle name="20% - Dekorfärg4 14" xfId="6329" xr:uid="{C40FE491-1417-48C9-9AA7-9FF22454F933}"/>
    <cellStyle name="20% - Dekorfärg4 14 10" xfId="34957" xr:uid="{0237E1E5-6EDC-4ADD-98EB-B6F7B5DAC844}"/>
    <cellStyle name="20% - Dekorfärg4 14 2" xfId="6330" xr:uid="{BBA1BE6C-F9ED-4652-9760-2120F3ABC992}"/>
    <cellStyle name="20% - Dekorfärg4 14 2 2" xfId="6331" xr:uid="{124200B2-99C3-45C9-B1C9-E0D4DA9B41B3}"/>
    <cellStyle name="20% - Dekorfärg4 14 2 2 2" xfId="6332" xr:uid="{0B6F4489-352A-43EB-85DC-E07059BD99AB}"/>
    <cellStyle name="20% - Dekorfärg4 14 2 2_AFAB Per day" xfId="6333" xr:uid="{04E5EC41-3615-4CE0-A56A-014D3FC11C7F}"/>
    <cellStyle name="20% - Dekorfärg4 14 2 3" xfId="6334" xr:uid="{FCECAC05-836E-40F9-82E0-2AE81AC43F8C}"/>
    <cellStyle name="20% - Dekorfärg4 14 2 4" xfId="31702" xr:uid="{FB019685-B91F-4CAC-B40A-3CEE3ADA4758}"/>
    <cellStyle name="20% - Dekorfärg4 14 2_AFAB Per day" xfId="6335" xr:uid="{A3DF5252-0787-4220-876F-0E6D4FB90C39}"/>
    <cellStyle name="20% - Dekorfärg4 14 3" xfId="6336" xr:uid="{9A26230D-AEC7-42CE-8122-1ADFC0C5CBAD}"/>
    <cellStyle name="20% - Dekorfärg4 14 3 2" xfId="6337" xr:uid="{E437F926-5B56-4104-BB32-2CE45BE988D6}"/>
    <cellStyle name="20% - Dekorfärg4 14 3 3" xfId="6338" xr:uid="{A55671E2-5DBF-46F2-A8AB-9AEFA64745E7}"/>
    <cellStyle name="20% - Dekorfärg4 14 3_AFAB Per day" xfId="6339" xr:uid="{76C4E16A-2660-4A2F-9D38-1655BD09EAE2}"/>
    <cellStyle name="20% - Dekorfärg4 14 4" xfId="6340" xr:uid="{003153B8-531B-4075-83D3-98CB4C1365CD}"/>
    <cellStyle name="20% - Dekorfärg4 14 4 2" xfId="6341" xr:uid="{65256806-0F39-4004-976B-4BCDB0AE43E0}"/>
    <cellStyle name="20% - Dekorfärg4 14 4 3" xfId="6342" xr:uid="{4F101A5B-897F-4928-8CEE-62BAB3F22518}"/>
    <cellStyle name="20% - Dekorfärg4 14 4_AFAB Per day" xfId="6343" xr:uid="{404FFB75-EDFB-4337-A596-6640C73657B5}"/>
    <cellStyle name="20% - Dekorfärg4 14 5" xfId="6344" xr:uid="{27AFD13C-EFEE-4095-9549-33B794FC8CED}"/>
    <cellStyle name="20% - Dekorfärg4 14 5 2" xfId="6345" xr:uid="{A4243707-FF26-4CBE-9C65-885DA859B884}"/>
    <cellStyle name="20% - Dekorfärg4 14 5 3" xfId="6346" xr:uid="{CF3A2C26-E647-47E2-89BD-1155D6D2EC01}"/>
    <cellStyle name="20% - Dekorfärg4 14 5_AFAB Per day" xfId="6347" xr:uid="{06997AA1-DC07-41FD-8993-49969914E91E}"/>
    <cellStyle name="20% - Dekorfärg4 14 6" xfId="6348" xr:uid="{A8069AAF-DA7F-4BBB-B031-0952A60E9C61}"/>
    <cellStyle name="20% - Dekorfärg4 14 6 2" xfId="6349" xr:uid="{048318AB-04D3-4603-9481-9D22C34E6BC5}"/>
    <cellStyle name="20% - Dekorfärg4 14 6 3" xfId="6350" xr:uid="{113E41B1-6762-4736-9F61-3CA3D599D19C}"/>
    <cellStyle name="20% - Dekorfärg4 14 6_loan Q1 2013" xfId="6351" xr:uid="{EECAFE67-8B0C-440A-964F-3DC4DF19E471}"/>
    <cellStyle name="20% - Dekorfärg4 14 7" xfId="6352" xr:uid="{E14715CC-5326-48E0-B58D-2936D150EEAB}"/>
    <cellStyle name="20% - Dekorfärg4 14 7 2" xfId="6353" xr:uid="{7DE9D656-4230-44A0-B1FE-6000F8DF78DE}"/>
    <cellStyle name="20% - Dekorfärg4 14 7 3" xfId="6354" xr:uid="{DA14DF9F-E433-4A28-9619-F4108A89680A}"/>
    <cellStyle name="20% - Dekorfärg4 14 7_loan Q1 2013" xfId="6355" xr:uid="{D1CF51B3-C669-4846-BA54-3C7BC57B6CFA}"/>
    <cellStyle name="20% - Dekorfärg4 14 8" xfId="6356" xr:uid="{6B876F91-671C-44BF-A904-FB2247185EBB}"/>
    <cellStyle name="20% - Dekorfärg4 14 9" xfId="6357" xr:uid="{6CC2AA15-0FA8-4134-8A95-011C8C761005}"/>
    <cellStyle name="20% - Dekorfärg4 14_3. Loans" xfId="6358" xr:uid="{A6635CD7-1428-4D20-94E6-2DA524B750B4}"/>
    <cellStyle name="20% - Dekorfärg4 15" xfId="6359" xr:uid="{8924DD5B-B2FA-4113-B7A7-60845C3A7E1F}"/>
    <cellStyle name="20% - Dekorfärg4 15 10" xfId="34958" xr:uid="{6ACC0FBE-8C19-425C-AE45-95BD5661DB86}"/>
    <cellStyle name="20% - Dekorfärg4 15 2" xfId="6360" xr:uid="{82FA935D-911A-4FAF-8769-BC7F583355C2}"/>
    <cellStyle name="20% - Dekorfärg4 15 2 2" xfId="6361" xr:uid="{9E58481E-1FCC-4DA1-AC39-95A073D98608}"/>
    <cellStyle name="20% - Dekorfärg4 15 2 2 2" xfId="6362" xr:uid="{18D475DA-CB00-47B3-86AE-463C6A03CB79}"/>
    <cellStyle name="20% - Dekorfärg4 15 2 2_AFAB Per day" xfId="6363" xr:uid="{C7A410F2-A75B-43A7-B964-6CF94C43077D}"/>
    <cellStyle name="20% - Dekorfärg4 15 2 3" xfId="6364" xr:uid="{2D5718AC-7622-4174-8159-D39070893E0D}"/>
    <cellStyle name="20% - Dekorfärg4 15 2 4" xfId="31703" xr:uid="{B4877666-2892-425C-AE62-E461C906E516}"/>
    <cellStyle name="20% - Dekorfärg4 15 2_AFAB Per day" xfId="6365" xr:uid="{D61100D0-957B-46D6-9396-230CA02028D2}"/>
    <cellStyle name="20% - Dekorfärg4 15 3" xfId="6366" xr:uid="{0D8C31ED-7A4C-4347-A18C-0657404DDD23}"/>
    <cellStyle name="20% - Dekorfärg4 15 3 2" xfId="6367" xr:uid="{4199D230-3F0A-4E9A-AB7F-00C025A1030C}"/>
    <cellStyle name="20% - Dekorfärg4 15 3 3" xfId="6368" xr:uid="{D09DE269-6380-4C18-836C-7D993ACF2E5F}"/>
    <cellStyle name="20% - Dekorfärg4 15 3_AFAB Per day" xfId="6369" xr:uid="{2AD380AE-8AC4-4528-A03E-E2C38EF73CCC}"/>
    <cellStyle name="20% - Dekorfärg4 15 4" xfId="6370" xr:uid="{561A11E1-9B75-4873-8A88-9B19A00FF99F}"/>
    <cellStyle name="20% - Dekorfärg4 15 4 2" xfId="6371" xr:uid="{4BB4CF7C-0B1A-45BF-A0BD-241170297923}"/>
    <cellStyle name="20% - Dekorfärg4 15 4 3" xfId="6372" xr:uid="{0D2573C6-BE6E-4923-A6EE-60B0ADD2254E}"/>
    <cellStyle name="20% - Dekorfärg4 15 4_AFAB Per day" xfId="6373" xr:uid="{FBD6A229-7261-4423-A85E-3D95B8750CDB}"/>
    <cellStyle name="20% - Dekorfärg4 15 5" xfId="6374" xr:uid="{0032BFD7-B9AC-4AA0-BACB-1B1F6EC522A9}"/>
    <cellStyle name="20% - Dekorfärg4 15 5 2" xfId="6375" xr:uid="{D3869D4B-E877-40B8-AFDC-EA4FD38F75A9}"/>
    <cellStyle name="20% - Dekorfärg4 15 5 3" xfId="6376" xr:uid="{5CE00241-0485-4D83-AED1-E276017460B6}"/>
    <cellStyle name="20% - Dekorfärg4 15 5_AFAB Per day" xfId="6377" xr:uid="{5ECC071C-E1C4-45F9-801C-A33B0E023D9B}"/>
    <cellStyle name="20% - Dekorfärg4 15 6" xfId="6378" xr:uid="{1D640AA2-CC09-4AD2-91FD-2F65729AC8AC}"/>
    <cellStyle name="20% - Dekorfärg4 15 6 2" xfId="6379" xr:uid="{06CD34EC-110E-4C04-9300-273D7A0D1B5C}"/>
    <cellStyle name="20% - Dekorfärg4 15 6 3" xfId="6380" xr:uid="{B1B6B49E-33A7-4EF6-A51C-F07120B1B4BF}"/>
    <cellStyle name="20% - Dekorfärg4 15 6_loan Q1 2013" xfId="6381" xr:uid="{C5075FD3-2665-4A82-8B66-D33F6A13FB1A}"/>
    <cellStyle name="20% - Dekorfärg4 15 7" xfId="6382" xr:uid="{91623BFD-32F2-42C6-B881-1D024EAB59AF}"/>
    <cellStyle name="20% - Dekorfärg4 15 7 2" xfId="6383" xr:uid="{5D07FF63-40C5-4CA1-8ABB-41D9DC855010}"/>
    <cellStyle name="20% - Dekorfärg4 15 7 3" xfId="6384" xr:uid="{7973EF4A-1328-4F55-A787-ECD53DBC348C}"/>
    <cellStyle name="20% - Dekorfärg4 15 7_loan Q1 2013" xfId="6385" xr:uid="{A16EC4F1-02CC-43D8-A6C8-798B4390F335}"/>
    <cellStyle name="20% - Dekorfärg4 15 8" xfId="6386" xr:uid="{C8B6F57C-1327-4E33-A60D-DFED7BE048A0}"/>
    <cellStyle name="20% - Dekorfärg4 15 9" xfId="6387" xr:uid="{B2C371F5-1037-4CAB-B7E9-1B3E990BFA73}"/>
    <cellStyle name="20% - Dekorfärg4 15_3. Loans" xfId="6388" xr:uid="{C690BF07-12C4-49CB-B21A-D967B50ECEA9}"/>
    <cellStyle name="20% - Dekorfärg4 16" xfId="6389" xr:uid="{5A9105CC-BA09-4792-A280-49D570D6DE82}"/>
    <cellStyle name="20% - Dekorfärg4 16 10" xfId="34959" xr:uid="{6081D694-08F6-4B8C-A9E8-5C552500EE81}"/>
    <cellStyle name="20% - Dekorfärg4 16 2" xfId="6390" xr:uid="{D9FD6506-19E4-43C6-B6D2-806AD2E34F36}"/>
    <cellStyle name="20% - Dekorfärg4 16 2 2" xfId="6391" xr:uid="{F7193EFA-ED96-42ED-A42B-DB2ED1832DB5}"/>
    <cellStyle name="20% - Dekorfärg4 16 2 2 2" xfId="6392" xr:uid="{0FC70A40-71DB-411A-971C-B37A58C6E360}"/>
    <cellStyle name="20% - Dekorfärg4 16 2 2_AFAB Per day" xfId="6393" xr:uid="{B0442466-4D2F-429B-81FB-E5BA20CB320D}"/>
    <cellStyle name="20% - Dekorfärg4 16 2 3" xfId="6394" xr:uid="{F164C24E-91F0-4929-87D8-4E95402F2C6C}"/>
    <cellStyle name="20% - Dekorfärg4 16 2 4" xfId="31704" xr:uid="{878CF9CA-A055-4E09-BEF0-780E53F57F6C}"/>
    <cellStyle name="20% - Dekorfärg4 16 2_AFAB Per day" xfId="6395" xr:uid="{25E5475A-5389-41C9-8549-C753C50397F7}"/>
    <cellStyle name="20% - Dekorfärg4 16 3" xfId="6396" xr:uid="{932FEFAB-1AB1-4302-B786-66FF525D1B85}"/>
    <cellStyle name="20% - Dekorfärg4 16 3 2" xfId="6397" xr:uid="{2E13D9D3-FD35-457C-AEF9-DFE8B8E890A5}"/>
    <cellStyle name="20% - Dekorfärg4 16 3 3" xfId="6398" xr:uid="{9871220F-D3A5-4495-B3DA-BB8025725583}"/>
    <cellStyle name="20% - Dekorfärg4 16 3_AFAB Per day" xfId="6399" xr:uid="{21801EDD-DE8A-4DAE-A7B4-AAF8CB5E73C1}"/>
    <cellStyle name="20% - Dekorfärg4 16 4" xfId="6400" xr:uid="{8E7DD105-792B-45F7-ABCD-ABE4F29CDA51}"/>
    <cellStyle name="20% - Dekorfärg4 16 4 2" xfId="6401" xr:uid="{63439C3C-72FC-4AE6-86B2-E43CBFDFA6DF}"/>
    <cellStyle name="20% - Dekorfärg4 16 4 3" xfId="6402" xr:uid="{0B876A8D-8310-4230-BD47-E961708BC0C7}"/>
    <cellStyle name="20% - Dekorfärg4 16 4_AFAB Per day" xfId="6403" xr:uid="{EF85A41E-AFD3-4D45-8C78-0C75C67E9C35}"/>
    <cellStyle name="20% - Dekorfärg4 16 5" xfId="6404" xr:uid="{2712FCB8-676C-4F8A-ABEA-3EF2A486ACFC}"/>
    <cellStyle name="20% - Dekorfärg4 16 5 2" xfId="6405" xr:uid="{73D59056-6F9A-4F3A-91F4-073D8FF55403}"/>
    <cellStyle name="20% - Dekorfärg4 16 5 3" xfId="6406" xr:uid="{2AE746C5-53F5-4073-BBDC-F9497EEFE9C2}"/>
    <cellStyle name="20% - Dekorfärg4 16 5_AFAB Per day" xfId="6407" xr:uid="{58017639-239F-4B18-8524-138F4D49E75A}"/>
    <cellStyle name="20% - Dekorfärg4 16 6" xfId="6408" xr:uid="{25344FFE-031C-4693-ADFB-0D7985CCF22C}"/>
    <cellStyle name="20% - Dekorfärg4 16 6 2" xfId="6409" xr:uid="{7C195908-4958-43F1-BC90-40285F0B1BA6}"/>
    <cellStyle name="20% - Dekorfärg4 16 6 3" xfId="6410" xr:uid="{6D2C5103-B3E6-440E-B791-04906668166B}"/>
    <cellStyle name="20% - Dekorfärg4 16 6_loan Q1 2013" xfId="6411" xr:uid="{6D1A1CE5-0FFB-43C6-96F0-07073EFDF88F}"/>
    <cellStyle name="20% - Dekorfärg4 16 7" xfId="6412" xr:uid="{9B6B3CA5-C0AB-4FA8-A9EB-017033D5B060}"/>
    <cellStyle name="20% - Dekorfärg4 16 7 2" xfId="6413" xr:uid="{AAC998EE-45BF-41FC-857C-5072EF4E9398}"/>
    <cellStyle name="20% - Dekorfärg4 16 7 3" xfId="6414" xr:uid="{C8E219B3-3556-40CC-894C-6DEB2BD813F9}"/>
    <cellStyle name="20% - Dekorfärg4 16 7_loan Q1 2013" xfId="6415" xr:uid="{AFDE6FBE-907E-4660-9757-703B290FA41B}"/>
    <cellStyle name="20% - Dekorfärg4 16 8" xfId="6416" xr:uid="{2EBD98C0-7A0E-4BD2-9446-32A1BE50D432}"/>
    <cellStyle name="20% - Dekorfärg4 16 9" xfId="6417" xr:uid="{A112D73A-E9C6-4808-AC8B-8F3F788208AA}"/>
    <cellStyle name="20% - Dekorfärg4 16_3. Loans" xfId="6418" xr:uid="{D2F21026-08CE-480F-A3AC-AB47D61048DE}"/>
    <cellStyle name="20% - Dekorfärg4 17" xfId="6419" xr:uid="{2AD3F7BA-1A76-4779-B6F6-DC1CC9F7D59C}"/>
    <cellStyle name="20% - Dekorfärg4 17 10" xfId="34960" xr:uid="{FD550951-1BCC-4F6A-BC78-88EAAECF82C7}"/>
    <cellStyle name="20% - Dekorfärg4 17 2" xfId="6420" xr:uid="{493FD26D-F4A1-4EBD-98F3-B9345F9B3202}"/>
    <cellStyle name="20% - Dekorfärg4 17 2 2" xfId="6421" xr:uid="{86916122-36EA-4DBB-AB59-E6DB0206B3CC}"/>
    <cellStyle name="20% - Dekorfärg4 17 2 2 2" xfId="6422" xr:uid="{41814F09-3249-4A63-B48C-BE309CEE394D}"/>
    <cellStyle name="20% - Dekorfärg4 17 2 2_AFAB Per day" xfId="6423" xr:uid="{851A0ED4-F915-4779-8FD1-8D8984E9E090}"/>
    <cellStyle name="20% - Dekorfärg4 17 2 3" xfId="6424" xr:uid="{CADCEABD-DF53-4217-B12E-C43616C01507}"/>
    <cellStyle name="20% - Dekorfärg4 17 2 4" xfId="31705" xr:uid="{ADCE76CF-E5B2-454F-AB64-C40067C3A487}"/>
    <cellStyle name="20% - Dekorfärg4 17 2_AFAB Per day" xfId="6425" xr:uid="{093365F2-B74D-46FD-B76E-B296006C9EC9}"/>
    <cellStyle name="20% - Dekorfärg4 17 3" xfId="6426" xr:uid="{040A626B-5164-4D62-9AE8-6767211B396A}"/>
    <cellStyle name="20% - Dekorfärg4 17 3 2" xfId="6427" xr:uid="{D95AAB5F-6591-4F37-BF17-A34E246840CB}"/>
    <cellStyle name="20% - Dekorfärg4 17 3 3" xfId="6428" xr:uid="{CD6BD332-D691-40DC-9A68-587F9A754E1A}"/>
    <cellStyle name="20% - Dekorfärg4 17 3_AFAB Per day" xfId="6429" xr:uid="{3C656F0F-983D-41F4-A4A9-4770671791A3}"/>
    <cellStyle name="20% - Dekorfärg4 17 4" xfId="6430" xr:uid="{C76736BF-B5D1-47FC-B1E9-91CCD952875E}"/>
    <cellStyle name="20% - Dekorfärg4 17 4 2" xfId="6431" xr:uid="{F8038360-BCE8-4EDA-B155-70BBF2B0845F}"/>
    <cellStyle name="20% - Dekorfärg4 17 4 3" xfId="6432" xr:uid="{F9B4B246-A0B2-4CCC-904C-4ADFA1AA00CA}"/>
    <cellStyle name="20% - Dekorfärg4 17 4_AFAB Per day" xfId="6433" xr:uid="{B2BDBCF9-21AB-4064-A004-545831288ADA}"/>
    <cellStyle name="20% - Dekorfärg4 17 5" xfId="6434" xr:uid="{5A70599B-3429-4EC9-AC81-0063D22CE61A}"/>
    <cellStyle name="20% - Dekorfärg4 17 5 2" xfId="6435" xr:uid="{C25F4CE4-D981-4D61-ABE6-E1CCCCF0CBF5}"/>
    <cellStyle name="20% - Dekorfärg4 17 5 3" xfId="6436" xr:uid="{6EA2553D-491F-4C1C-8275-C0F46212EB00}"/>
    <cellStyle name="20% - Dekorfärg4 17 5_AFAB Per day" xfId="6437" xr:uid="{C3CC42B8-F1E6-4370-B28D-BBC70FB19BF5}"/>
    <cellStyle name="20% - Dekorfärg4 17 6" xfId="6438" xr:uid="{22A7EB63-DC39-44DE-B24C-B13FCFD14CC7}"/>
    <cellStyle name="20% - Dekorfärg4 17 6 2" xfId="6439" xr:uid="{0C84336D-D388-4EC7-A854-BF9F0081D82C}"/>
    <cellStyle name="20% - Dekorfärg4 17 6 3" xfId="6440" xr:uid="{742D0DCD-DE62-4BB0-86B5-2026C9185FAA}"/>
    <cellStyle name="20% - Dekorfärg4 17 6_loan Q1 2013" xfId="6441" xr:uid="{6838D478-4E1F-4DA5-B103-876670869141}"/>
    <cellStyle name="20% - Dekorfärg4 17 7" xfId="6442" xr:uid="{F0FB914F-0BCF-4B02-A314-AD042CE60AB6}"/>
    <cellStyle name="20% - Dekorfärg4 17 7 2" xfId="6443" xr:uid="{373840D2-B32B-46A3-B429-841BC8D4E58A}"/>
    <cellStyle name="20% - Dekorfärg4 17 7 3" xfId="6444" xr:uid="{03F429FD-26BE-4E93-BAE5-C0D07827C1F9}"/>
    <cellStyle name="20% - Dekorfärg4 17 7_loan Q1 2013" xfId="6445" xr:uid="{E7B298E0-B5B8-4684-814F-49256963CD5F}"/>
    <cellStyle name="20% - Dekorfärg4 17 8" xfId="6446" xr:uid="{ACA835C4-2A20-4583-8BFB-84411CED5141}"/>
    <cellStyle name="20% - Dekorfärg4 17 9" xfId="6447" xr:uid="{12607F6A-E971-4123-8BC1-282DB9D8DD88}"/>
    <cellStyle name="20% - Dekorfärg4 17_3. Loans" xfId="6448" xr:uid="{63CFEABF-0396-4AE7-9EE7-3D160E6AB833}"/>
    <cellStyle name="20% - Dekorfärg4 18" xfId="6449" xr:uid="{1E47957F-6035-4F30-BEDB-1880025403B2}"/>
    <cellStyle name="20% - Dekorfärg4 18 10" xfId="34961" xr:uid="{E5D27757-BD2C-4E19-9F5E-484E07AC2F25}"/>
    <cellStyle name="20% - Dekorfärg4 18 2" xfId="6450" xr:uid="{6571CE40-8BEA-4675-9EE8-7C1C77258643}"/>
    <cellStyle name="20% - Dekorfärg4 18 2 2" xfId="6451" xr:uid="{2693C22A-9A5A-402F-894B-89895FE276DF}"/>
    <cellStyle name="20% - Dekorfärg4 18 2 2 2" xfId="6452" xr:uid="{1CFF7D8F-91D6-450B-BE04-7F139FE9C8DC}"/>
    <cellStyle name="20% - Dekorfärg4 18 2 2_AFAB Per day" xfId="6453" xr:uid="{5FC7ADBE-8F0D-4250-96A7-0D33D1E22AA1}"/>
    <cellStyle name="20% - Dekorfärg4 18 2 3" xfId="6454" xr:uid="{B32D4617-429E-4B31-AE41-A3384757F096}"/>
    <cellStyle name="20% - Dekorfärg4 18 2 4" xfId="31706" xr:uid="{CAEFC277-9867-48DF-AA71-DE84391E04F6}"/>
    <cellStyle name="20% - Dekorfärg4 18 2_AFAB Per day" xfId="6455" xr:uid="{42C1972E-9A61-4D99-82C3-7830C70BFB79}"/>
    <cellStyle name="20% - Dekorfärg4 18 3" xfId="6456" xr:uid="{946831E9-0754-4232-AD16-03636A513E70}"/>
    <cellStyle name="20% - Dekorfärg4 18 3 2" xfId="6457" xr:uid="{2C4A5B3C-0D0C-4EF3-9517-4AE13455D651}"/>
    <cellStyle name="20% - Dekorfärg4 18 3 3" xfId="6458" xr:uid="{0B82A1B3-6C18-475E-A92C-0E58A6C349FB}"/>
    <cellStyle name="20% - Dekorfärg4 18 3_AFAB Per day" xfId="6459" xr:uid="{B6A632C4-7BED-4858-B505-C0CFCE209DBE}"/>
    <cellStyle name="20% - Dekorfärg4 18 4" xfId="6460" xr:uid="{2C07A829-8473-4A65-B9A6-2C772B505A0E}"/>
    <cellStyle name="20% - Dekorfärg4 18 4 2" xfId="6461" xr:uid="{54A92E0C-8026-4981-93C2-31C9E18CABD4}"/>
    <cellStyle name="20% - Dekorfärg4 18 4 3" xfId="6462" xr:uid="{65B3FD4E-5CDE-47D6-810D-BD2E124F0F23}"/>
    <cellStyle name="20% - Dekorfärg4 18 4_AFAB Per day" xfId="6463" xr:uid="{9BC36B83-239C-47E2-9265-5BD9D9940AE2}"/>
    <cellStyle name="20% - Dekorfärg4 18 5" xfId="6464" xr:uid="{C7DCA4C5-DE13-48C4-BF05-6C00C30263A9}"/>
    <cellStyle name="20% - Dekorfärg4 18 5 2" xfId="6465" xr:uid="{949FDB64-1AC2-481E-AB82-F3500CCC0FE8}"/>
    <cellStyle name="20% - Dekorfärg4 18 5 3" xfId="6466" xr:uid="{B31BD18A-7518-4351-A39B-7A4C8217ED27}"/>
    <cellStyle name="20% - Dekorfärg4 18 5_AFAB Per day" xfId="6467" xr:uid="{65061649-0146-4E93-9045-4A6725241F16}"/>
    <cellStyle name="20% - Dekorfärg4 18 6" xfId="6468" xr:uid="{ACBB180C-F921-4B0A-98B6-CAA8DDE67643}"/>
    <cellStyle name="20% - Dekorfärg4 18 6 2" xfId="6469" xr:uid="{64A6DBE8-2F3F-4170-B96A-77FF9D3A9D5E}"/>
    <cellStyle name="20% - Dekorfärg4 18 6 3" xfId="6470" xr:uid="{E3DBB709-64F0-4D12-9460-F6A856DD82B4}"/>
    <cellStyle name="20% - Dekorfärg4 18 6_loan Q1 2013" xfId="6471" xr:uid="{8CD790C0-1BDB-4A87-A5F3-2855B8333056}"/>
    <cellStyle name="20% - Dekorfärg4 18 7" xfId="6472" xr:uid="{E8332029-B517-4860-A375-744E0D2B27D6}"/>
    <cellStyle name="20% - Dekorfärg4 18 7 2" xfId="6473" xr:uid="{D7B12064-4459-4F33-9685-053AD7A210BC}"/>
    <cellStyle name="20% - Dekorfärg4 18 7 3" xfId="6474" xr:uid="{BDF97AF8-3B82-4CF7-982A-87291DAC8BF6}"/>
    <cellStyle name="20% - Dekorfärg4 18 7_loan Q1 2013" xfId="6475" xr:uid="{CB0F1EDD-8D67-4A8A-B609-C9AB1267BC5D}"/>
    <cellStyle name="20% - Dekorfärg4 18 8" xfId="6476" xr:uid="{53DB00E3-0811-440A-B804-01D652A22803}"/>
    <cellStyle name="20% - Dekorfärg4 18 9" xfId="6477" xr:uid="{7ED4236F-3BF2-4EC0-A543-8017D46630A9}"/>
    <cellStyle name="20% - Dekorfärg4 18_3. Loans" xfId="6478" xr:uid="{2911566F-C16B-4C08-A96A-610D6EFE0AA5}"/>
    <cellStyle name="20% - Dekorfärg4 19" xfId="6479" xr:uid="{AE83ED88-443E-4F77-9AFF-68F7275D1406}"/>
    <cellStyle name="20% - Dekorfärg4 19 10" xfId="34962" xr:uid="{C306C1E4-4A2D-45DE-BFE0-81777CC1EEA6}"/>
    <cellStyle name="20% - Dekorfärg4 19 2" xfId="6480" xr:uid="{CB317028-EF19-4A29-B4DB-53E89FB81AC3}"/>
    <cellStyle name="20% - Dekorfärg4 19 2 2" xfId="6481" xr:uid="{69A5B870-A671-4F4E-9F5F-3B17FD9C2731}"/>
    <cellStyle name="20% - Dekorfärg4 19 2 2 2" xfId="6482" xr:uid="{BD1F758A-4D44-4851-AE8E-58CBF5CEB43B}"/>
    <cellStyle name="20% - Dekorfärg4 19 2 2_AFAB Per day" xfId="6483" xr:uid="{DC0EF011-F857-4C47-B004-72236AF7C2E9}"/>
    <cellStyle name="20% - Dekorfärg4 19 2 3" xfId="6484" xr:uid="{E03C1383-9016-4370-9514-157E9B042882}"/>
    <cellStyle name="20% - Dekorfärg4 19 2 4" xfId="31707" xr:uid="{791A66A8-7FF5-4E62-981E-0BEF5D50619B}"/>
    <cellStyle name="20% - Dekorfärg4 19 2_AFAB Per day" xfId="6485" xr:uid="{0ABE16C6-5EA9-4B28-9CEC-951B34504F80}"/>
    <cellStyle name="20% - Dekorfärg4 19 3" xfId="6486" xr:uid="{1832625B-D288-4359-A739-DA1C0B75D4AC}"/>
    <cellStyle name="20% - Dekorfärg4 19 3 2" xfId="6487" xr:uid="{421A22BB-CFA8-4B87-9D8D-A9D2CF827580}"/>
    <cellStyle name="20% - Dekorfärg4 19 3 3" xfId="6488" xr:uid="{957519F6-2AF5-4BB2-B4E2-F684DF246313}"/>
    <cellStyle name="20% - Dekorfärg4 19 3_AFAB Per day" xfId="6489" xr:uid="{B3C3E566-01A0-4205-911E-A2092E2D749F}"/>
    <cellStyle name="20% - Dekorfärg4 19 4" xfId="6490" xr:uid="{1E361CF0-8EED-4221-B561-24BA7730D147}"/>
    <cellStyle name="20% - Dekorfärg4 19 4 2" xfId="6491" xr:uid="{B723E701-D83A-4E72-AE4B-ECBC0E9C7A90}"/>
    <cellStyle name="20% - Dekorfärg4 19 4 3" xfId="6492" xr:uid="{C976888B-D24C-4678-A719-81EC0EC8DD04}"/>
    <cellStyle name="20% - Dekorfärg4 19 4_AFAB Per day" xfId="6493" xr:uid="{140C28F1-F625-474E-9A32-3516C68E1A94}"/>
    <cellStyle name="20% - Dekorfärg4 19 5" xfId="6494" xr:uid="{29EF5887-5FDE-4C93-9677-1944424C8CBD}"/>
    <cellStyle name="20% - Dekorfärg4 19 5 2" xfId="6495" xr:uid="{38F659E0-FFBE-42A8-AC60-A4FD35819D72}"/>
    <cellStyle name="20% - Dekorfärg4 19 5 3" xfId="6496" xr:uid="{781FC958-36A8-4159-9350-A4A64DD3C337}"/>
    <cellStyle name="20% - Dekorfärg4 19 5_AFAB Per day" xfId="6497" xr:uid="{90EE692C-C891-4972-8C12-13F17D766B19}"/>
    <cellStyle name="20% - Dekorfärg4 19 6" xfId="6498" xr:uid="{6817AD74-2061-4979-B4E9-71C647479B36}"/>
    <cellStyle name="20% - Dekorfärg4 19 6 2" xfId="6499" xr:uid="{E392C82E-01FB-4E18-B950-C85FF07CCC87}"/>
    <cellStyle name="20% - Dekorfärg4 19 6 3" xfId="6500" xr:uid="{E55786DF-31F2-434B-BE0B-4FF01C1FABD3}"/>
    <cellStyle name="20% - Dekorfärg4 19 6_loan Q1 2013" xfId="6501" xr:uid="{9C6E8763-AE0E-4B0A-9E5F-822D2E2B5E95}"/>
    <cellStyle name="20% - Dekorfärg4 19 7" xfId="6502" xr:uid="{4CC0D939-EF61-4471-A180-3ECB6455DC45}"/>
    <cellStyle name="20% - Dekorfärg4 19 7 2" xfId="6503" xr:uid="{CE978D6D-07EF-4ED5-A23A-4B9683A61115}"/>
    <cellStyle name="20% - Dekorfärg4 19 7 3" xfId="6504" xr:uid="{745F8CD9-9C14-4EAF-AD6C-77E9061504F3}"/>
    <cellStyle name="20% - Dekorfärg4 19 7_loan Q1 2013" xfId="6505" xr:uid="{4308371D-2406-49ED-8296-F3A4C8A82C54}"/>
    <cellStyle name="20% - Dekorfärg4 19 8" xfId="6506" xr:uid="{183312D7-349C-48E3-BAB0-69FFD801F519}"/>
    <cellStyle name="20% - Dekorfärg4 19 9" xfId="6507" xr:uid="{7882C643-6F10-4FD8-990E-8DDEA6560CDC}"/>
    <cellStyle name="20% - Dekorfärg4 19_3. Loans" xfId="6508" xr:uid="{236E0768-43A9-4033-A201-C2539B30AB49}"/>
    <cellStyle name="20% - Dekorfärg4 2" xfId="63" xr:uid="{70857733-62EB-47D9-BCF2-207AEBA6D7EF}"/>
    <cellStyle name="20% - Dekorfärg4 2 10" xfId="34963" xr:uid="{033B8E24-2273-4E35-B045-7B6F52811A93}"/>
    <cellStyle name="20% - Dekorfärg4 2 11" xfId="44660" xr:uid="{9366CCBC-10BD-468D-ABD9-1B05039669A2}"/>
    <cellStyle name="20% - Dekorfärg4 2 2" xfId="6509" xr:uid="{5B2D2B74-43F8-4CF2-9A41-ACA3C73C56FB}"/>
    <cellStyle name="20% - Dekorfärg4 2 2 2" xfId="6510" xr:uid="{95927396-504A-441B-AF30-1CF1C6C1ABFA}"/>
    <cellStyle name="20% - Dekorfärg4 2 2 2 2" xfId="6511" xr:uid="{20C00FB5-32AD-4569-A58C-D9AF033955E7}"/>
    <cellStyle name="20% - Dekorfärg4 2 2 2 3" xfId="31708" xr:uid="{9583C1FE-74D3-4EB8-BE5C-09BE0181A2B0}"/>
    <cellStyle name="20% - Dekorfärg4 2 2 2_AFAB Per day" xfId="6512" xr:uid="{6A88E773-2287-4D41-91D1-CC8EDF547B76}"/>
    <cellStyle name="20% - Dekorfärg4 2 2 3" xfId="6513" xr:uid="{985E45B7-9BA9-4D2A-A555-9F61DA843430}"/>
    <cellStyle name="20% - Dekorfärg4 2 2 3 2" xfId="6514" xr:uid="{C335A247-CB94-4F20-A201-59BB88E607C3}"/>
    <cellStyle name="20% - Dekorfärg4 2 2 3_AFAB Per day" xfId="6515" xr:uid="{FA79CEDF-7E93-48CC-9888-F79237107495}"/>
    <cellStyle name="20% - Dekorfärg4 2 2 4" xfId="6516" xr:uid="{2210B831-9838-479A-BE37-0CD2656EB2C7}"/>
    <cellStyle name="20% - Dekorfärg4 2 2 5" xfId="6517" xr:uid="{ED51F9DA-883B-41B5-BF07-DEE065092F37}"/>
    <cellStyle name="20% - Dekorfärg4 2 2 6" xfId="31709" xr:uid="{C9ED6085-C382-4A9D-BCE2-279DC9BA707E}"/>
    <cellStyle name="20% - Dekorfärg4 2 2 6 2" xfId="31710" xr:uid="{1B591094-79A6-42B6-A16C-E1524BBE44DD}"/>
    <cellStyle name="20% - Dekorfärg4 2 2 7" xfId="34964" xr:uid="{0A298F14-AF4F-4E48-AAAF-54435B252ED5}"/>
    <cellStyle name="20% - Dekorfärg4 2 2 8" xfId="39489" xr:uid="{23E79250-6EAE-40E5-B227-9820E331A2E6}"/>
    <cellStyle name="20% - Dekorfärg4 2 2_3. Loans" xfId="6518" xr:uid="{225A967C-3595-45C6-B762-ED01DBA02885}"/>
    <cellStyle name="20% - Dekorfärg4 2 3" xfId="6519" xr:uid="{D347DB35-FD2A-4294-95CF-2F702B256DB1}"/>
    <cellStyle name="20% - Dekorfärg4 2 3 2" xfId="6520" xr:uid="{DB606038-EEDE-4864-9107-E0A5CA14B889}"/>
    <cellStyle name="20% - Dekorfärg4 2 3 2 2" xfId="6521" xr:uid="{ADC83A07-A3F4-4C34-8EE9-F28DFC9C72AF}"/>
    <cellStyle name="20% - Dekorfärg4 2 3 2 3" xfId="31711" xr:uid="{FD69EFCB-B8A2-48BC-AF1E-65D9960B5FAB}"/>
    <cellStyle name="20% - Dekorfärg4 2 3 2_AFAB Per day" xfId="6522" xr:uid="{02A272AB-C610-4C5D-A782-74CD439B8B7A}"/>
    <cellStyle name="20% - Dekorfärg4 2 3 3" xfId="6523" xr:uid="{B028B369-2CC4-4D9D-81CF-39469473A6DF}"/>
    <cellStyle name="20% - Dekorfärg4 2 3 3 2" xfId="6524" xr:uid="{A7CCB54C-DED9-4F47-BA8D-C0AD156C488D}"/>
    <cellStyle name="20% - Dekorfärg4 2 3 3_AFAB Per day" xfId="6525" xr:uid="{D1F90670-C2DB-4F30-BF65-498383CB02B9}"/>
    <cellStyle name="20% - Dekorfärg4 2 3 4" xfId="6526" xr:uid="{374910EF-57CF-46CF-851D-B2E210C585BA}"/>
    <cellStyle name="20% - Dekorfärg4 2 3 5" xfId="6527" xr:uid="{C640D34F-7A6C-40DA-9789-B5384A21E93A}"/>
    <cellStyle name="20% - Dekorfärg4 2 3 6" xfId="31712" xr:uid="{D4D5343F-6D14-48C4-BAB3-F5F98A8D8628}"/>
    <cellStyle name="20% - Dekorfärg4 2 3 7" xfId="34965" xr:uid="{5F30CACB-9D42-422A-9D46-935CB6C2B63F}"/>
    <cellStyle name="20% - Dekorfärg4 2 3 8" xfId="39488" xr:uid="{1E5CF8ED-9475-4E85-9743-6393EC14B91D}"/>
    <cellStyle name="20% - Dekorfärg4 2 3_3. Loans" xfId="6528" xr:uid="{48368466-B101-40F7-B7F0-C44B67D6561F}"/>
    <cellStyle name="20% - Dekorfärg4 2 4" xfId="6529" xr:uid="{322F2E3A-DD86-4BA2-95BC-00CC92D9D4B9}"/>
    <cellStyle name="20% - Dekorfärg4 2 4 2" xfId="6530" xr:uid="{EB27B702-0A36-4796-9EE2-01DCE71DBD1C}"/>
    <cellStyle name="20% - Dekorfärg4 2 4 2 2" xfId="6531" xr:uid="{7FE8F09D-33EE-46C7-B870-AA8DEC0163E8}"/>
    <cellStyle name="20% - Dekorfärg4 2 4 2_AFAB Per day" xfId="6532" xr:uid="{11DD772C-F176-4E41-92F6-D1FC7507508B}"/>
    <cellStyle name="20% - Dekorfärg4 2 4 3" xfId="6533" xr:uid="{E84FF27F-F045-4EEF-9FA4-0048FDDFBA25}"/>
    <cellStyle name="20% - Dekorfärg4 2 4 4" xfId="6534" xr:uid="{42E16982-9966-49C2-9153-EA73B089FD5F}"/>
    <cellStyle name="20% - Dekorfärg4 2 4 5" xfId="31713" xr:uid="{A1151C57-2BFF-46EE-8069-2E5A676EAFB2}"/>
    <cellStyle name="20% - Dekorfärg4 2 4_AFAB Per day" xfId="6535" xr:uid="{F1851773-0E7D-4851-9D4C-A22049A72707}"/>
    <cellStyle name="20% - Dekorfärg4 2 5" xfId="6536" xr:uid="{EA86082A-4C2E-4D7B-B14A-51A1D9672963}"/>
    <cellStyle name="20% - Dekorfärg4 2 5 2" xfId="6537" xr:uid="{6C70A071-CBC0-44E8-AF44-7C63A7EBBA38}"/>
    <cellStyle name="20% - Dekorfärg4 2 5 3" xfId="6538" xr:uid="{3B78FBAB-BB5C-4EA3-A2A1-DFE2570483DA}"/>
    <cellStyle name="20% - Dekorfärg4 2 5_AFAB Per day" xfId="6539" xr:uid="{6A2C7DE1-729A-4B19-B67D-C121B59BDCE2}"/>
    <cellStyle name="20% - Dekorfärg4 2 6" xfId="6540" xr:uid="{59F7B391-F38C-4AC3-A784-DC2F646B676F}"/>
    <cellStyle name="20% - Dekorfärg4 2 6 2" xfId="6541" xr:uid="{A9E97CCE-F96E-48AA-ABAD-D132DFADF3E5}"/>
    <cellStyle name="20% - Dekorfärg4 2 6 3" xfId="6542" xr:uid="{AE9A37F9-A3EF-4328-AAED-D003860609C0}"/>
    <cellStyle name="20% - Dekorfärg4 2 6_AFAB Per day" xfId="6543" xr:uid="{F4D477EB-A4F7-4148-9A79-E7B80E76ACAF}"/>
    <cellStyle name="20% - Dekorfärg4 2 7" xfId="6544" xr:uid="{D08D02AE-9AB3-4FA8-AC31-5C01B8D3BE3D}"/>
    <cellStyle name="20% - Dekorfärg4 2 7 2" xfId="6545" xr:uid="{62BBA18E-0B3B-4BCB-AB84-0C5115FEE15C}"/>
    <cellStyle name="20% - Dekorfärg4 2 7 3" xfId="6546" xr:uid="{DA9AD3B3-8891-4631-BD60-DF61C2CAB0CC}"/>
    <cellStyle name="20% - Dekorfärg4 2 7_AFAB Per day" xfId="6547" xr:uid="{0DF22BFF-C113-4685-A700-7803EB7137D6}"/>
    <cellStyle name="20% - Dekorfärg4 2 8" xfId="6548" xr:uid="{0D90D3D3-C868-4D70-994E-FD5EECBE0B27}"/>
    <cellStyle name="20% - Dekorfärg4 2 8 2" xfId="31714" xr:uid="{5FB9BE0D-C838-43C1-AA3A-56A4E6328C4C}"/>
    <cellStyle name="20% - Dekorfärg4 2 9" xfId="6549" xr:uid="{2B8C1E58-F881-4769-88FE-CCB2EDDD6032}"/>
    <cellStyle name="20% - Dekorfärg4 2_3. Loans" xfId="6550" xr:uid="{6F43F8E7-EDD3-4414-9304-F227E4E42498}"/>
    <cellStyle name="20% - Dekorfärg4 20" xfId="6551" xr:uid="{DD22E306-C042-4CCB-AEEF-44D9680FBBE4}"/>
    <cellStyle name="20% - Dekorfärg4 20 10" xfId="34966" xr:uid="{A182D1EA-1256-43FF-9012-B02C6B02F713}"/>
    <cellStyle name="20% - Dekorfärg4 20 2" xfId="6552" xr:uid="{444BD66E-CD01-4E15-86CF-8B7A2860565E}"/>
    <cellStyle name="20% - Dekorfärg4 20 2 2" xfId="6553" xr:uid="{0650E3B6-372D-4EEA-AC41-E5655606A90B}"/>
    <cellStyle name="20% - Dekorfärg4 20 2 2 2" xfId="6554" xr:uid="{71E5B498-C631-4066-9473-8BE2DFC2F74E}"/>
    <cellStyle name="20% - Dekorfärg4 20 2 2_AFAB Per day" xfId="6555" xr:uid="{CD901E4E-C912-4EE0-B2A1-C6394A5E59FB}"/>
    <cellStyle name="20% - Dekorfärg4 20 2 3" xfId="6556" xr:uid="{4E577C72-4135-4E5E-8F12-3DD17D8A57D5}"/>
    <cellStyle name="20% - Dekorfärg4 20 2 4" xfId="31715" xr:uid="{1143158D-E92A-414F-BDDC-D62D1AA9B27A}"/>
    <cellStyle name="20% - Dekorfärg4 20 2_AFAB Per day" xfId="6557" xr:uid="{22E388B2-8667-4DB7-9B0E-D2E19BA89FD7}"/>
    <cellStyle name="20% - Dekorfärg4 20 3" xfId="6558" xr:uid="{036F6D44-92BD-41E2-B970-DC2A58647AC1}"/>
    <cellStyle name="20% - Dekorfärg4 20 3 2" xfId="6559" xr:uid="{FF8913C6-0541-4CCD-BDD3-07F644C5F59F}"/>
    <cellStyle name="20% - Dekorfärg4 20 3 3" xfId="6560" xr:uid="{26CB6B3F-CB65-4F67-9875-2837A3CBBC4A}"/>
    <cellStyle name="20% - Dekorfärg4 20 3_AFAB Per day" xfId="6561" xr:uid="{2D01608B-1963-4631-B36D-BABFB3DDA71C}"/>
    <cellStyle name="20% - Dekorfärg4 20 4" xfId="6562" xr:uid="{CFAFE412-400F-48FD-927C-C121FFC33447}"/>
    <cellStyle name="20% - Dekorfärg4 20 4 2" xfId="6563" xr:uid="{04E0B488-CFFD-408B-99F0-0C7E000D8E0F}"/>
    <cellStyle name="20% - Dekorfärg4 20 4 3" xfId="6564" xr:uid="{94E500EE-4C76-4ABC-8EFA-C5C21B7C6942}"/>
    <cellStyle name="20% - Dekorfärg4 20 4_AFAB Per day" xfId="6565" xr:uid="{391E1D63-49E0-4620-91A0-94EE98BCD14C}"/>
    <cellStyle name="20% - Dekorfärg4 20 5" xfId="6566" xr:uid="{9EEDC02C-84FF-4238-9345-5A75A610A444}"/>
    <cellStyle name="20% - Dekorfärg4 20 5 2" xfId="6567" xr:uid="{8F6D1BF5-C574-4CD3-B861-9BEB1D7C04C3}"/>
    <cellStyle name="20% - Dekorfärg4 20 5 3" xfId="6568" xr:uid="{B56569CC-CA3D-4B59-AE8B-0D2794EF3574}"/>
    <cellStyle name="20% - Dekorfärg4 20 5_AFAB Per day" xfId="6569" xr:uid="{23DB71B3-F876-4D96-9448-F1C40D5571EE}"/>
    <cellStyle name="20% - Dekorfärg4 20 6" xfId="6570" xr:uid="{49DF8F5E-D277-4F1A-B87C-4A23B6DC2F90}"/>
    <cellStyle name="20% - Dekorfärg4 20 6 2" xfId="6571" xr:uid="{8D5527F4-F057-4A9D-8E31-D9B615D214FA}"/>
    <cellStyle name="20% - Dekorfärg4 20 6 3" xfId="6572" xr:uid="{84C89A07-D527-4EB4-96E4-B31EFFBEEB0B}"/>
    <cellStyle name="20% - Dekorfärg4 20 6_loan Q1 2013" xfId="6573" xr:uid="{7566DBEC-0B9C-475A-A0D2-661B0CE5ADC8}"/>
    <cellStyle name="20% - Dekorfärg4 20 7" xfId="6574" xr:uid="{A3AFECC9-FE53-4146-91B1-025F00A1E203}"/>
    <cellStyle name="20% - Dekorfärg4 20 7 2" xfId="6575" xr:uid="{373C523F-FCD6-4236-A95C-FEE53896DB89}"/>
    <cellStyle name="20% - Dekorfärg4 20 7 3" xfId="6576" xr:uid="{99D83C3C-8C56-4AA7-B195-EC2CAB4D6870}"/>
    <cellStyle name="20% - Dekorfärg4 20 7_loan Q1 2013" xfId="6577" xr:uid="{E45EA79F-A4BD-46EA-92F0-9A9BFED9832B}"/>
    <cellStyle name="20% - Dekorfärg4 20 8" xfId="6578" xr:uid="{F110339F-D468-43B0-80D1-713B0BC54947}"/>
    <cellStyle name="20% - Dekorfärg4 20 9" xfId="6579" xr:uid="{087BD2A0-F1C4-47CC-A7E6-241B5A921CCB}"/>
    <cellStyle name="20% - Dekorfärg4 20_3. Loans" xfId="6580" xr:uid="{DD87D002-9068-485D-89C5-7F5A98050629}"/>
    <cellStyle name="20% - Dekorfärg4 21" xfId="6581" xr:uid="{362BB862-CA88-4B24-BEF3-871F04EA29F2}"/>
    <cellStyle name="20% - Dekorfärg4 21 10" xfId="34967" xr:uid="{66D6EB4C-38AD-430C-86AE-72BE9B612440}"/>
    <cellStyle name="20% - Dekorfärg4 21 2" xfId="6582" xr:uid="{DA5FED91-D797-4DE6-BF2E-23B2F69C80D5}"/>
    <cellStyle name="20% - Dekorfärg4 21 2 2" xfId="6583" xr:uid="{2C41F396-8CCE-424E-B6AC-118AE21B39CF}"/>
    <cellStyle name="20% - Dekorfärg4 21 2 2 2" xfId="6584" xr:uid="{7EC61C3F-DCEA-4A4D-A117-AA2A63B1FABC}"/>
    <cellStyle name="20% - Dekorfärg4 21 2 2_AFAB Per day" xfId="6585" xr:uid="{A83B0BFA-D49E-4866-9B4E-334111516EC6}"/>
    <cellStyle name="20% - Dekorfärg4 21 2 3" xfId="6586" xr:uid="{B427B50C-2F68-46E4-9A8F-9A5843B1702B}"/>
    <cellStyle name="20% - Dekorfärg4 21 2 4" xfId="31716" xr:uid="{574E7F24-FEF4-457A-A6D3-13B5E0F74528}"/>
    <cellStyle name="20% - Dekorfärg4 21 2_AFAB Per day" xfId="6587" xr:uid="{98004636-4DA8-4297-A0B8-62E7EEE57E9B}"/>
    <cellStyle name="20% - Dekorfärg4 21 3" xfId="6588" xr:uid="{AC0ADB28-9DD5-4A68-A0A1-CD51AC6995ED}"/>
    <cellStyle name="20% - Dekorfärg4 21 3 2" xfId="6589" xr:uid="{07D45188-004C-44CF-A5CF-D603131D9FE6}"/>
    <cellStyle name="20% - Dekorfärg4 21 3 3" xfId="6590" xr:uid="{C67BAA1A-372F-4A85-84D4-ECA1992A06A2}"/>
    <cellStyle name="20% - Dekorfärg4 21 3_AFAB Per day" xfId="6591" xr:uid="{7F720659-BE00-4E76-9ECE-0DB2417A9DC6}"/>
    <cellStyle name="20% - Dekorfärg4 21 4" xfId="6592" xr:uid="{C4EB272B-812A-40A3-84BC-875CD94287A3}"/>
    <cellStyle name="20% - Dekorfärg4 21 4 2" xfId="6593" xr:uid="{3F93CF15-9F72-45C7-9E4B-FF3C8D3E909C}"/>
    <cellStyle name="20% - Dekorfärg4 21 4 3" xfId="6594" xr:uid="{EC5F5669-2F52-467F-A363-B9CD4E39A703}"/>
    <cellStyle name="20% - Dekorfärg4 21 4_AFAB Per day" xfId="6595" xr:uid="{03A192B0-8E3C-4596-9203-96F93F8C41E5}"/>
    <cellStyle name="20% - Dekorfärg4 21 5" xfId="6596" xr:uid="{D398D445-A137-45DB-88FC-8C406E2E9AC0}"/>
    <cellStyle name="20% - Dekorfärg4 21 5 2" xfId="6597" xr:uid="{A218A037-1F88-4E60-A8AF-6B6D7E164CDD}"/>
    <cellStyle name="20% - Dekorfärg4 21 5 3" xfId="6598" xr:uid="{DC52BF97-6959-4F68-907E-508BC1BA1639}"/>
    <cellStyle name="20% - Dekorfärg4 21 5_AFAB Per day" xfId="6599" xr:uid="{9D36B1A3-E626-4953-AE05-F6806C3D0292}"/>
    <cellStyle name="20% - Dekorfärg4 21 6" xfId="6600" xr:uid="{531037EB-B96F-408A-93F9-79E7D166F6B6}"/>
    <cellStyle name="20% - Dekorfärg4 21 6 2" xfId="6601" xr:uid="{EA1568F0-DF90-4F0E-932F-D18C35B84D8C}"/>
    <cellStyle name="20% - Dekorfärg4 21 6 3" xfId="6602" xr:uid="{1CC5EA63-FAF7-4208-BB1B-F2B4542A3E3E}"/>
    <cellStyle name="20% - Dekorfärg4 21 6_loan Q1 2013" xfId="6603" xr:uid="{2CCEA0E2-8890-496A-98FD-4E083607EBBA}"/>
    <cellStyle name="20% - Dekorfärg4 21 7" xfId="6604" xr:uid="{1EBD520D-20F9-4939-B7A3-6284E0F6D0C7}"/>
    <cellStyle name="20% - Dekorfärg4 21 7 2" xfId="6605" xr:uid="{64EFE90A-D29F-4D03-891B-4623A453A3F7}"/>
    <cellStyle name="20% - Dekorfärg4 21 7 3" xfId="6606" xr:uid="{25940689-74BF-4711-9706-03BF64FBD568}"/>
    <cellStyle name="20% - Dekorfärg4 21 7_loan Q1 2013" xfId="6607" xr:uid="{0DB451B4-B79D-4B4C-BDDD-9F75ED483BBE}"/>
    <cellStyle name="20% - Dekorfärg4 21 8" xfId="6608" xr:uid="{FDD3D815-9718-412B-A15D-B2DF7669C706}"/>
    <cellStyle name="20% - Dekorfärg4 21 9" xfId="6609" xr:uid="{74815E66-B4B6-402A-9AD3-08781BA807C4}"/>
    <cellStyle name="20% - Dekorfärg4 21_3. Loans" xfId="6610" xr:uid="{6ECF1CAF-2BB9-4189-B6F5-F13A314E9342}"/>
    <cellStyle name="20% - Dekorfärg4 22" xfId="6611" xr:uid="{66F7075F-7CE4-4029-B628-1108123E8B54}"/>
    <cellStyle name="20% - Dekorfärg4 22 10" xfId="34968" xr:uid="{0C16169A-8AF7-4C0B-98CC-2D3E72BC7565}"/>
    <cellStyle name="20% - Dekorfärg4 22 2" xfId="6612" xr:uid="{00AB05A7-BA38-4F8E-B89F-7626DA19C33B}"/>
    <cellStyle name="20% - Dekorfärg4 22 2 2" xfId="6613" xr:uid="{7EEDBC08-816A-4003-AB13-4ADAE31FC55E}"/>
    <cellStyle name="20% - Dekorfärg4 22 2 2 2" xfId="6614" xr:uid="{FCFCA3BC-1B23-4EBA-8172-FAD56807A4BA}"/>
    <cellStyle name="20% - Dekorfärg4 22 2 2_AFAB Per day" xfId="6615" xr:uid="{4B948EAF-47E5-4D34-A8EB-BB044EED659E}"/>
    <cellStyle name="20% - Dekorfärg4 22 2 3" xfId="6616" xr:uid="{3179D931-F196-4A55-A910-1D62132A9D3D}"/>
    <cellStyle name="20% - Dekorfärg4 22 2 4" xfId="31717" xr:uid="{F19EC73F-6027-4C59-B14B-0476590204A7}"/>
    <cellStyle name="20% - Dekorfärg4 22 2_AFAB Per day" xfId="6617" xr:uid="{407CBE76-8E35-4B7B-BB2D-FB2AEEB774A0}"/>
    <cellStyle name="20% - Dekorfärg4 22 3" xfId="6618" xr:uid="{E709DC8A-DC7A-44A5-AD24-3E7C76C015C6}"/>
    <cellStyle name="20% - Dekorfärg4 22 3 2" xfId="6619" xr:uid="{F93FD6CF-7B2F-4F5A-B02E-5CFE8C55361E}"/>
    <cellStyle name="20% - Dekorfärg4 22 3 3" xfId="6620" xr:uid="{1632BCAB-68D2-4774-94E7-22389D8CD917}"/>
    <cellStyle name="20% - Dekorfärg4 22 3_AFAB Per day" xfId="6621" xr:uid="{63210018-4A91-48C3-A5CD-2E5EC2A5E9FA}"/>
    <cellStyle name="20% - Dekorfärg4 22 4" xfId="6622" xr:uid="{62DA05B8-513A-440D-8319-3E4658D23B66}"/>
    <cellStyle name="20% - Dekorfärg4 22 4 2" xfId="6623" xr:uid="{356A4879-03D7-46A7-A105-F1C8584BD924}"/>
    <cellStyle name="20% - Dekorfärg4 22 4 3" xfId="6624" xr:uid="{D1E5D503-DA4E-459D-BC29-5F6E9CEB90DC}"/>
    <cellStyle name="20% - Dekorfärg4 22 4_AFAB Per day" xfId="6625" xr:uid="{67859E50-0B7E-488D-BD8C-52A2E88F96CF}"/>
    <cellStyle name="20% - Dekorfärg4 22 5" xfId="6626" xr:uid="{7848BC18-17DA-4DF4-8DEC-4906960FD9F3}"/>
    <cellStyle name="20% - Dekorfärg4 22 5 2" xfId="6627" xr:uid="{C930A894-37A7-456A-96A6-8CA43E81666B}"/>
    <cellStyle name="20% - Dekorfärg4 22 5 3" xfId="6628" xr:uid="{E5F685BF-B2CD-4A70-BE72-7E71B50D5021}"/>
    <cellStyle name="20% - Dekorfärg4 22 5_AFAB Per day" xfId="6629" xr:uid="{C5ED66E6-3F2C-48CB-AE6F-350C5C7164A8}"/>
    <cellStyle name="20% - Dekorfärg4 22 6" xfId="6630" xr:uid="{77E96A2B-464C-4361-BC25-6923E4BED518}"/>
    <cellStyle name="20% - Dekorfärg4 22 6 2" xfId="6631" xr:uid="{6F6EB7D5-C40B-49EA-929B-C842BA520898}"/>
    <cellStyle name="20% - Dekorfärg4 22 6 3" xfId="6632" xr:uid="{791448BA-A5EA-4388-A33A-263099CAE55E}"/>
    <cellStyle name="20% - Dekorfärg4 22 6_loan Q1 2013" xfId="6633" xr:uid="{16941784-F200-4B7B-B8E0-3CADCBEF6F16}"/>
    <cellStyle name="20% - Dekorfärg4 22 7" xfId="6634" xr:uid="{DBB3A0F1-00B9-4DDB-9114-A0248C9C40C4}"/>
    <cellStyle name="20% - Dekorfärg4 22 7 2" xfId="6635" xr:uid="{9103CAED-9201-4B33-BC99-BA8F42BC2812}"/>
    <cellStyle name="20% - Dekorfärg4 22 7 3" xfId="6636" xr:uid="{4A643051-8034-41D2-9F38-FB8CD6A5687A}"/>
    <cellStyle name="20% - Dekorfärg4 22 7_loan Q1 2013" xfId="6637" xr:uid="{8E0A4592-194F-4435-BB9C-4A6A78F4A3E7}"/>
    <cellStyle name="20% - Dekorfärg4 22 8" xfId="6638" xr:uid="{5C782F92-E37E-4AD7-894C-88B68D40FBC0}"/>
    <cellStyle name="20% - Dekorfärg4 22 9" xfId="6639" xr:uid="{EDD454F8-FD93-46F3-B458-B60F89734194}"/>
    <cellStyle name="20% - Dekorfärg4 22_3. Loans" xfId="6640" xr:uid="{12E615DA-D27C-45EB-937C-1C71686A463C}"/>
    <cellStyle name="20% - Dekorfärg4 23" xfId="6641" xr:uid="{2AE4D0B8-F4EE-4F13-8767-913D73FCD927}"/>
    <cellStyle name="20% - Dekorfärg4 23 10" xfId="6642" xr:uid="{C544758F-96CB-4585-BB95-EC245EC7E6F1}"/>
    <cellStyle name="20% - Dekorfärg4 23 11" xfId="34969" xr:uid="{A8640851-7E07-4DF4-B455-8706B5AC5BFF}"/>
    <cellStyle name="20% - Dekorfärg4 23 2" xfId="6643" xr:uid="{2C8D0565-6A1B-4E6B-9E45-CC4582191C0C}"/>
    <cellStyle name="20% - Dekorfärg4 23 2 2" xfId="6644" xr:uid="{691A2826-D6C7-4119-BD81-B558611CD6FD}"/>
    <cellStyle name="20% - Dekorfärg4 23 2 2 2" xfId="6645" xr:uid="{9A0C1381-D440-4FBD-ABA7-5CF9E0F3D5EE}"/>
    <cellStyle name="20% - Dekorfärg4 23 2 2_Antal banker" xfId="6646" xr:uid="{53E7E554-D21D-49CF-BE38-756AECC517EA}"/>
    <cellStyle name="20% - Dekorfärg4 23 2 3" xfId="6647" xr:uid="{B55E3E7B-53A0-460B-8F31-5A9CABD5C391}"/>
    <cellStyle name="20% - Dekorfärg4 23 2 4" xfId="31718" xr:uid="{DB61713C-45F5-4ABA-971A-92448F05620C}"/>
    <cellStyle name="20% - Dekorfärg4 23 2_AFAB Per day" xfId="6648" xr:uid="{0ECE7A4C-6C16-4A20-BC08-739D35E566A2}"/>
    <cellStyle name="20% - Dekorfärg4 23 3" xfId="6649" xr:uid="{C0378903-4AEF-4D2A-BFF6-FA18D094A544}"/>
    <cellStyle name="20% - Dekorfärg4 23 3 2" xfId="6650" xr:uid="{B5D6B0EC-D3C0-4A6D-82C1-50D485972E5B}"/>
    <cellStyle name="20% - Dekorfärg4 23 3 3" xfId="6651" xr:uid="{4D9C52E3-7989-491E-9868-F428DF192A0C}"/>
    <cellStyle name="20% - Dekorfärg4 23 3_AFAB Per day" xfId="6652" xr:uid="{2A728BAC-5482-4009-A6A9-6A7ACAC7A189}"/>
    <cellStyle name="20% - Dekorfärg4 23 4" xfId="6653" xr:uid="{C71F4923-B5D1-4E4A-8E5F-0833DAE383F0}"/>
    <cellStyle name="20% - Dekorfärg4 23 4 2" xfId="6654" xr:uid="{33E566F0-9ABE-4365-B8A5-8F76FBBE3D43}"/>
    <cellStyle name="20% - Dekorfärg4 23 4 3" xfId="6655" xr:uid="{0A95F796-9ABD-4E7C-9EE8-BE845A32750E}"/>
    <cellStyle name="20% - Dekorfärg4 23 4_AFAB Per day" xfId="6656" xr:uid="{EE0A9911-FFF0-48B4-B2DA-A09222DA1013}"/>
    <cellStyle name="20% - Dekorfärg4 23 5" xfId="6657" xr:uid="{D324926C-6395-4807-B984-8C2343B7A6C1}"/>
    <cellStyle name="20% - Dekorfärg4 23 5 2" xfId="6658" xr:uid="{E1D698A2-DE5B-4CA7-A2A3-66C9E9E5684A}"/>
    <cellStyle name="20% - Dekorfärg4 23 5 3" xfId="6659" xr:uid="{099D3B71-DA1E-479B-A8BA-6844D708A4E2}"/>
    <cellStyle name="20% - Dekorfärg4 23 5_loan Q1 2013" xfId="6660" xr:uid="{6067F058-F059-4BCA-90F4-5F34A0886F5F}"/>
    <cellStyle name="20% - Dekorfärg4 23 6" xfId="6661" xr:uid="{DBDDA308-0D90-4BA2-94CE-DA03B44D0935}"/>
    <cellStyle name="20% - Dekorfärg4 23 6 2" xfId="6662" xr:uid="{320E164A-EE06-4C33-B2C9-3F779FD1BEF8}"/>
    <cellStyle name="20% - Dekorfärg4 23 6 3" xfId="6663" xr:uid="{029BA6CD-BEAC-4E07-BEBC-65755A425CA0}"/>
    <cellStyle name="20% - Dekorfärg4 23 6_loan Q1 2013" xfId="6664" xr:uid="{31C87C30-E7AF-4FE7-B6C9-6B379901E98D}"/>
    <cellStyle name="20% - Dekorfärg4 23 7" xfId="6665" xr:uid="{99757091-1EC4-4EFC-A3C0-CBEED465B321}"/>
    <cellStyle name="20% - Dekorfärg4 23 7 2" xfId="6666" xr:uid="{C4EBC855-E2FE-4DE9-B4BA-5F26CE5154BD}"/>
    <cellStyle name="20% - Dekorfärg4 23 7 3" xfId="6667" xr:uid="{183C8C00-2A65-49EC-8DCD-D63AC5D9CA31}"/>
    <cellStyle name="20% - Dekorfärg4 23 7_loan Q1 2013" xfId="6668" xr:uid="{0AE9E3B1-F7B7-4F2C-9339-E5D300256D3D}"/>
    <cellStyle name="20% - Dekorfärg4 23 8" xfId="6669" xr:uid="{9A234868-B708-4115-8893-E0F7921EE501}"/>
    <cellStyle name="20% - Dekorfärg4 23 9" xfId="6670" xr:uid="{509193B6-B0D0-4F89-AD05-F7110A8DC0E6}"/>
    <cellStyle name="20% - Dekorfärg4 23_3. Loans" xfId="6671" xr:uid="{B9C90E0A-B004-4953-8900-BA635DC95FC1}"/>
    <cellStyle name="20% - Dekorfärg4 24" xfId="6672" xr:uid="{85BCFF7C-F052-4792-A6A3-882CE38161D9}"/>
    <cellStyle name="20% - Dekorfärg4 24 10" xfId="6673" xr:uid="{C808A327-67EF-47C6-9727-8AE0162FD8C1}"/>
    <cellStyle name="20% - Dekorfärg4 24 11" xfId="34970" xr:uid="{069E379C-F770-41E2-94DD-39066B3710D8}"/>
    <cellStyle name="20% - Dekorfärg4 24 2" xfId="6674" xr:uid="{C32D3B43-16C8-4776-9DB2-E12DEE529494}"/>
    <cellStyle name="20% - Dekorfärg4 24 2 2" xfId="6675" xr:uid="{7E8DAC9F-C372-41D7-B17E-90D4B78EF4AE}"/>
    <cellStyle name="20% - Dekorfärg4 24 2 2 2" xfId="6676" xr:uid="{E96BC2F8-C0A3-4A05-9B79-C05DC7EDB3A8}"/>
    <cellStyle name="20% - Dekorfärg4 24 2 2_Antal banker" xfId="6677" xr:uid="{39180980-166B-4316-8A27-C9097EF9999C}"/>
    <cellStyle name="20% - Dekorfärg4 24 2 3" xfId="6678" xr:uid="{61785566-817D-4F82-806E-E69CC95E8972}"/>
    <cellStyle name="20% - Dekorfärg4 24 2 4" xfId="31719" xr:uid="{AC36BDED-FF18-48F5-A058-0C1E99E76F49}"/>
    <cellStyle name="20% - Dekorfärg4 24 2_AFAB Per day" xfId="6679" xr:uid="{80FA89EB-9860-4B61-A9D0-76090AA20802}"/>
    <cellStyle name="20% - Dekorfärg4 24 3" xfId="6680" xr:uid="{20C3ABD1-49D2-4A87-AF58-7EC32C2DEAEA}"/>
    <cellStyle name="20% - Dekorfärg4 24 3 2" xfId="6681" xr:uid="{439E16CF-AF5A-46D5-95EF-6FB00BA6E1BC}"/>
    <cellStyle name="20% - Dekorfärg4 24 3 3" xfId="6682" xr:uid="{9AB6DA0D-FAA1-4E6D-8D85-A1AF4827E4CC}"/>
    <cellStyle name="20% - Dekorfärg4 24 3_AFAB Per day" xfId="6683" xr:uid="{9539EABD-94BE-4CCA-BB53-270BD2C13CB2}"/>
    <cellStyle name="20% - Dekorfärg4 24 4" xfId="6684" xr:uid="{3E7E6F9F-004D-4929-8A88-20DB395608ED}"/>
    <cellStyle name="20% - Dekorfärg4 24 4 2" xfId="6685" xr:uid="{81E1BB5B-320E-4426-A095-7E960535858E}"/>
    <cellStyle name="20% - Dekorfärg4 24 4 3" xfId="6686" xr:uid="{98CDB0CF-EF94-4A99-B863-9B9CF5EC4B73}"/>
    <cellStyle name="20% - Dekorfärg4 24 4_AFAB Per day" xfId="6687" xr:uid="{DE066164-0F77-4561-A664-8EE74AFBBA2F}"/>
    <cellStyle name="20% - Dekorfärg4 24 5" xfId="6688" xr:uid="{71D8D2F8-A325-4D46-81D6-BE3CF86C4D94}"/>
    <cellStyle name="20% - Dekorfärg4 24 5 2" xfId="6689" xr:uid="{5838B48E-B3D6-4C48-BA8F-76A50F4FC419}"/>
    <cellStyle name="20% - Dekorfärg4 24 5 3" xfId="6690" xr:uid="{CAF1F67E-6BD1-44F8-8CBE-3693B725BC58}"/>
    <cellStyle name="20% - Dekorfärg4 24 5_loan Q1 2013" xfId="6691" xr:uid="{D0AFBB55-8776-4865-865A-C1CEFBFBA396}"/>
    <cellStyle name="20% - Dekorfärg4 24 6" xfId="6692" xr:uid="{62DE304E-FAB2-410B-97E7-56949CC453AA}"/>
    <cellStyle name="20% - Dekorfärg4 24 6 2" xfId="6693" xr:uid="{03AB0E37-3C26-4BDB-B63A-F8DD34ADCB40}"/>
    <cellStyle name="20% - Dekorfärg4 24 6 3" xfId="6694" xr:uid="{FF4B39E8-DDF5-4451-ABBA-9E1297A9ED77}"/>
    <cellStyle name="20% - Dekorfärg4 24 6_loan Q1 2013" xfId="6695" xr:uid="{FD04ABF8-7772-4AFE-86EE-0B1AB1491911}"/>
    <cellStyle name="20% - Dekorfärg4 24 7" xfId="6696" xr:uid="{812EEAD8-1ACC-4A6D-8D95-CC30428C0FFF}"/>
    <cellStyle name="20% - Dekorfärg4 24 7 2" xfId="6697" xr:uid="{35DCF15E-6156-428F-BDCA-428C51A992CD}"/>
    <cellStyle name="20% - Dekorfärg4 24 7 3" xfId="6698" xr:uid="{50E4A835-9922-4BB2-8652-350125DBFCF3}"/>
    <cellStyle name="20% - Dekorfärg4 24 7_loan Q1 2013" xfId="6699" xr:uid="{36C9B72E-24B0-4183-90F4-E037FB203670}"/>
    <cellStyle name="20% - Dekorfärg4 24 8" xfId="6700" xr:uid="{0BEE5341-2A70-4316-9D0B-F62E0E499C4F}"/>
    <cellStyle name="20% - Dekorfärg4 24 9" xfId="6701" xr:uid="{A4FCE879-9DB8-477A-AC88-3F43E29A27C2}"/>
    <cellStyle name="20% - Dekorfärg4 24_3. Loans" xfId="6702" xr:uid="{63D4F477-300C-40DC-9BD6-65DD66D46FAB}"/>
    <cellStyle name="20% - Dekorfärg4 25" xfId="6703" xr:uid="{252426AD-18BD-4CC6-B2BD-6DE40A9B2A51}"/>
    <cellStyle name="20% - Dekorfärg4 25 10" xfId="6704" xr:uid="{DEF4AB26-4A22-4B04-934E-0090C93159F0}"/>
    <cellStyle name="20% - Dekorfärg4 25 11" xfId="34971" xr:uid="{9AD8417E-4F2C-4F3A-901F-EBEA5D81D059}"/>
    <cellStyle name="20% - Dekorfärg4 25 2" xfId="6705" xr:uid="{0A579437-1F2C-42B3-A480-0DFB244335EC}"/>
    <cellStyle name="20% - Dekorfärg4 25 2 2" xfId="6706" xr:uid="{CAABB371-FBC7-4C23-B0E9-5A66B2C7CA22}"/>
    <cellStyle name="20% - Dekorfärg4 25 2 2 2" xfId="6707" xr:uid="{480AD612-CF5E-42B3-BF1D-A5BCB889484F}"/>
    <cellStyle name="20% - Dekorfärg4 25 2 2_Antal banker" xfId="6708" xr:uid="{2268AEF4-70A2-4E7F-9CEC-B8CFF2335D06}"/>
    <cellStyle name="20% - Dekorfärg4 25 2 3" xfId="6709" xr:uid="{38D3AD23-12C0-41D4-B90A-F6902083790C}"/>
    <cellStyle name="20% - Dekorfärg4 25 2 4" xfId="31720" xr:uid="{4B02BE83-D557-4C30-9013-ADB4E6FD7B5B}"/>
    <cellStyle name="20% - Dekorfärg4 25 2_AFAB Per day" xfId="6710" xr:uid="{9168E161-1456-4E4E-8082-0D373368A357}"/>
    <cellStyle name="20% - Dekorfärg4 25 3" xfId="6711" xr:uid="{95F082C7-1BEB-4ACF-937C-CF5E530A4DA9}"/>
    <cellStyle name="20% - Dekorfärg4 25 3 2" xfId="6712" xr:uid="{4DC05F65-120B-4F1B-AAF6-44AA2EBB23EE}"/>
    <cellStyle name="20% - Dekorfärg4 25 3 3" xfId="6713" xr:uid="{41F9EFFF-B8FE-430D-93C5-3205FFF2A701}"/>
    <cellStyle name="20% - Dekorfärg4 25 3_AFAB Per day" xfId="6714" xr:uid="{161DF4EA-2552-4F28-9557-0F5C1FDE9F2F}"/>
    <cellStyle name="20% - Dekorfärg4 25 4" xfId="6715" xr:uid="{F6F2F8E9-C9D2-4BD5-92ED-D14C8A6E7D0B}"/>
    <cellStyle name="20% - Dekorfärg4 25 4 2" xfId="6716" xr:uid="{54E33EA5-7CC9-4BCA-BDDE-AD26E230E63A}"/>
    <cellStyle name="20% - Dekorfärg4 25 4 3" xfId="6717" xr:uid="{09230EB8-FD8F-4D74-8D28-C672472FFA94}"/>
    <cellStyle name="20% - Dekorfärg4 25 4_AFAB Per day" xfId="6718" xr:uid="{D1274F38-A12F-437E-812C-94FCCE062927}"/>
    <cellStyle name="20% - Dekorfärg4 25 5" xfId="6719" xr:uid="{89C67756-6E50-4A35-A30B-83CAE730FD93}"/>
    <cellStyle name="20% - Dekorfärg4 25 5 2" xfId="6720" xr:uid="{A93F5BCA-4A1A-4E4D-AC0F-E5E1419F290B}"/>
    <cellStyle name="20% - Dekorfärg4 25 5 3" xfId="6721" xr:uid="{09517D25-E88A-4433-9D4E-3198CAD4260B}"/>
    <cellStyle name="20% - Dekorfärg4 25 5_loan Q1 2013" xfId="6722" xr:uid="{8CBD607F-9647-46A6-A11C-A8163E9D7357}"/>
    <cellStyle name="20% - Dekorfärg4 25 6" xfId="6723" xr:uid="{A83C73E4-788B-4B7D-BB5B-7D484D8F0D03}"/>
    <cellStyle name="20% - Dekorfärg4 25 6 2" xfId="6724" xr:uid="{43B66404-F6EA-4EE5-8B76-F92FE87B8853}"/>
    <cellStyle name="20% - Dekorfärg4 25 6 3" xfId="6725" xr:uid="{9247BDEC-2002-4E42-9195-2CFA2BA79D08}"/>
    <cellStyle name="20% - Dekorfärg4 25 6_loan Q1 2013" xfId="6726" xr:uid="{71CD79BC-72BD-433D-AA8C-070F3D62A2ED}"/>
    <cellStyle name="20% - Dekorfärg4 25 7" xfId="6727" xr:uid="{0CBE8393-0E45-47BD-8E56-50C58D387C7F}"/>
    <cellStyle name="20% - Dekorfärg4 25 7 2" xfId="6728" xr:uid="{1E1EFF6E-3CC5-4559-BA24-D563D80E4708}"/>
    <cellStyle name="20% - Dekorfärg4 25 7 3" xfId="6729" xr:uid="{8D5E6401-EDD6-408C-910C-3090A7CDE984}"/>
    <cellStyle name="20% - Dekorfärg4 25 7_loan Q1 2013" xfId="6730" xr:uid="{1CDE5AB6-3B20-419A-B55F-ED22ABCD8091}"/>
    <cellStyle name="20% - Dekorfärg4 25 8" xfId="6731" xr:uid="{8F9F42D3-93A3-4187-8CF5-F1D2010CAD01}"/>
    <cellStyle name="20% - Dekorfärg4 25 9" xfId="6732" xr:uid="{BB47C4CA-1EF9-4B67-914C-F323E6AB3739}"/>
    <cellStyle name="20% - Dekorfärg4 25_3. Loans" xfId="6733" xr:uid="{971AB3E5-15B4-43AB-8559-D5E4A8507BC8}"/>
    <cellStyle name="20% - Dekorfärg4 26" xfId="6734" xr:uid="{31614446-D3D9-4385-9738-A72B02304BAF}"/>
    <cellStyle name="20% - Dekorfärg4 26 2" xfId="6735" xr:uid="{480C330E-9E58-409E-88AD-21AEDB5CAF4E}"/>
    <cellStyle name="20% - Dekorfärg4 26 2 2" xfId="6736" xr:uid="{8E99C2BC-0CC8-44AF-B522-7AF49DDE933A}"/>
    <cellStyle name="20% - Dekorfärg4 26 2 2 2" xfId="6737" xr:uid="{91FB1225-A775-4CE6-82D7-ABD233CE7C9C}"/>
    <cellStyle name="20% - Dekorfärg4 26 2 2_Antal banker" xfId="6738" xr:uid="{34BF5EE5-B663-4CFD-8C01-28D02C7674DD}"/>
    <cellStyle name="20% - Dekorfärg4 26 2 3" xfId="6739" xr:uid="{64EE8FB2-E681-48FF-8925-4BCD0212015D}"/>
    <cellStyle name="20% - Dekorfärg4 26 2_AFAB Per day" xfId="6740" xr:uid="{2BC02DC7-3656-483F-91DB-934290F6D0AC}"/>
    <cellStyle name="20% - Dekorfärg4 26 3" xfId="6741" xr:uid="{8E809AFF-F691-4865-A443-39453AAAF729}"/>
    <cellStyle name="20% - Dekorfärg4 26 3 2" xfId="6742" xr:uid="{E8278157-CA5A-4B01-8DF4-9C12D981D610}"/>
    <cellStyle name="20% - Dekorfärg4 26 3 3" xfId="6743" xr:uid="{D2837AAC-10A2-414D-A300-F07D333101A3}"/>
    <cellStyle name="20% - Dekorfärg4 26 3_AFAB Per day" xfId="6744" xr:uid="{727C7B76-21F7-45A3-99A8-147FF3B1DBF5}"/>
    <cellStyle name="20% - Dekorfärg4 26 4" xfId="6745" xr:uid="{16AADD1B-DF88-4E91-B990-CC17825CA58A}"/>
    <cellStyle name="20% - Dekorfärg4 26 4 2" xfId="6746" xr:uid="{FD8CCAB2-1816-42CE-BED7-317D2B739CC9}"/>
    <cellStyle name="20% - Dekorfärg4 26 4 3" xfId="6747" xr:uid="{E5302CBD-DEA9-4BC2-A9B2-C9337F2CA473}"/>
    <cellStyle name="20% - Dekorfärg4 26 4_AFAB Per day" xfId="6748" xr:uid="{B999E45B-BAC7-418D-A900-9EA7E760BBD5}"/>
    <cellStyle name="20% - Dekorfärg4 26 5" xfId="6749" xr:uid="{062E7172-C604-4C3C-964B-2F5C7C6A77CD}"/>
    <cellStyle name="20% - Dekorfärg4 26 5 2" xfId="6750" xr:uid="{4ECA69FE-C557-4DC7-B742-4581104D26CF}"/>
    <cellStyle name="20% - Dekorfärg4 26 5 3" xfId="6751" xr:uid="{C0942908-CB96-45A0-95AD-7036689F1D8E}"/>
    <cellStyle name="20% - Dekorfärg4 26 5_AFAB Per day" xfId="6752" xr:uid="{924C2D88-BADD-4A53-8B59-E83EBB463918}"/>
    <cellStyle name="20% - Dekorfärg4 26 6" xfId="6753" xr:uid="{0EB2F1B2-35BC-4847-85A6-21AC0C5D10E3}"/>
    <cellStyle name="20% - Dekorfärg4 26 6 2" xfId="6754" xr:uid="{8E9E746B-D818-4DCD-902D-B580F1933D21}"/>
    <cellStyle name="20% - Dekorfärg4 26 6 3" xfId="6755" xr:uid="{77B51B4E-B346-425F-AA2F-06B2165EAB81}"/>
    <cellStyle name="20% - Dekorfärg4 26 6_loan Q1 2013" xfId="6756" xr:uid="{478DB173-B707-4D29-81D2-DF6E1A642DE6}"/>
    <cellStyle name="20% - Dekorfärg4 26 7" xfId="6757" xr:uid="{DE7DAB31-C8F3-4BF9-8FCD-A353FDE2EF0B}"/>
    <cellStyle name="20% - Dekorfärg4 26 7 2" xfId="6758" xr:uid="{265EC238-B08B-4B6A-ABC6-A47DEE57D07D}"/>
    <cellStyle name="20% - Dekorfärg4 26 7 3" xfId="6759" xr:uid="{90394A45-7973-4A4D-A691-A772A84044B7}"/>
    <cellStyle name="20% - Dekorfärg4 26 7_loan Q1 2013" xfId="6760" xr:uid="{7DECD076-4276-43AC-BDAA-63ECE858F39C}"/>
    <cellStyle name="20% - Dekorfärg4 26 8" xfId="6761" xr:uid="{7785009E-24C3-41D9-B8F3-43AE59CC0185}"/>
    <cellStyle name="20% - Dekorfärg4 26 9" xfId="6762" xr:uid="{0F8CC292-B683-4A85-8B58-AA2F5535371E}"/>
    <cellStyle name="20% - Dekorfärg4 26_AFAB Per day" xfId="6763" xr:uid="{F7B0B918-8D3D-4DA9-8FB6-31776D6E22BF}"/>
    <cellStyle name="20% - Dekorfärg4 27" xfId="6764" xr:uid="{B6BD250B-8678-4BAD-888A-46A0FF752DD2}"/>
    <cellStyle name="20% - Dekorfärg4 27 2" xfId="6765" xr:uid="{8B578203-5884-43A3-9360-96B4E9419893}"/>
    <cellStyle name="20% - Dekorfärg4 27 2 2" xfId="6766" xr:uid="{DE616FE2-98F4-4D87-8114-D27D3E47BA6A}"/>
    <cellStyle name="20% - Dekorfärg4 27 2 3" xfId="6767" xr:uid="{4750595F-9313-47B3-B50B-C6E21ABCE844}"/>
    <cellStyle name="20% - Dekorfärg4 27 2_AFAB Per day" xfId="6768" xr:uid="{227299EB-BCC3-4D69-A783-68788F540764}"/>
    <cellStyle name="20% - Dekorfärg4 27 3" xfId="6769" xr:uid="{556B8112-1AC6-434B-980E-C04B1D216DF0}"/>
    <cellStyle name="20% - Dekorfärg4 27 4" xfId="6770" xr:uid="{16DF1160-9EE4-448E-9317-CAB84E49CB1F}"/>
    <cellStyle name="20% - Dekorfärg4 27_AFAB Per day" xfId="6771" xr:uid="{C5264963-0655-408E-9ED2-65BF90D94401}"/>
    <cellStyle name="20% - Dekorfärg4 28" xfId="6772" xr:uid="{6BEDEE89-3136-4524-AE5B-4783C3A8C5BD}"/>
    <cellStyle name="20% - Dekorfärg4 28 2" xfId="6773" xr:uid="{6D9687B8-2E59-4442-9617-E207D40B1B2F}"/>
    <cellStyle name="20% - Dekorfärg4 28 2 2" xfId="6774" xr:uid="{60326262-9BA5-481E-9848-CB74D9FAF7B0}"/>
    <cellStyle name="20% - Dekorfärg4 28 2 3" xfId="6775" xr:uid="{78E0FBE2-AAE7-4B21-A4F6-AD9E60BF0DD3}"/>
    <cellStyle name="20% - Dekorfärg4 28 2_AFAB Per day" xfId="6776" xr:uid="{676A29B5-49BE-45BA-8B61-08817D9C60C5}"/>
    <cellStyle name="20% - Dekorfärg4 28 3" xfId="6777" xr:uid="{295D5DC2-3E73-475D-BE91-0107152FA6FE}"/>
    <cellStyle name="20% - Dekorfärg4 28 4" xfId="6778" xr:uid="{1C567882-3D29-41F3-8646-3A3F75F410ED}"/>
    <cellStyle name="20% - Dekorfärg4 28_AFAB Per day" xfId="6779" xr:uid="{2A52D247-3BC5-49F4-9DE6-D29194754F72}"/>
    <cellStyle name="20% - Dekorfärg4 29" xfId="6780" xr:uid="{982986BD-6CAC-4357-A73D-AEC41C6F500D}"/>
    <cellStyle name="20% - Dekorfärg4 29 2" xfId="6781" xr:uid="{3386D58A-14B6-4A4A-A408-08539B6AAD81}"/>
    <cellStyle name="20% - Dekorfärg4 29 2 2" xfId="6782" xr:uid="{5C1BAE34-1F43-4255-8ACF-EE248E82F4BB}"/>
    <cellStyle name="20% - Dekorfärg4 29 2 3" xfId="6783" xr:uid="{F20C5A7D-ACFD-4EFB-9256-686B55CA4636}"/>
    <cellStyle name="20% - Dekorfärg4 29 2_AFAB Per day" xfId="6784" xr:uid="{1B455550-760F-4255-B03F-52B61BA0F2AA}"/>
    <cellStyle name="20% - Dekorfärg4 29 3" xfId="6785" xr:uid="{F762ECF8-8B5B-44DD-9037-19C597617BDF}"/>
    <cellStyle name="20% - Dekorfärg4 29 4" xfId="6786" xr:uid="{6EE78F1C-C607-42C2-A906-581C7315BE14}"/>
    <cellStyle name="20% - Dekorfärg4 29_AFAB Per day" xfId="6787" xr:uid="{5DEFC255-4474-4E13-901D-43D3C0F64698}"/>
    <cellStyle name="20% - Dekorfärg4 3" xfId="64" xr:uid="{AB17269B-0FBD-48F3-9C66-425F155FC823}"/>
    <cellStyle name="20% - Dekorfärg4 3 10" xfId="34972" xr:uid="{8C86B532-18E6-4547-8CBE-F0089D291711}"/>
    <cellStyle name="20% - Dekorfärg4 3 2" xfId="6788" xr:uid="{CC39DE40-BFB5-4CF9-8C64-911C188913B6}"/>
    <cellStyle name="20% - Dekorfärg4 3 2 2" xfId="6789" xr:uid="{FE0E77FB-97CA-4D74-B32B-ABE13C712AD3}"/>
    <cellStyle name="20% - Dekorfärg4 3 2 2 2" xfId="6790" xr:uid="{AEB7B394-30CD-4261-B880-B2D02CDC345B}"/>
    <cellStyle name="20% - Dekorfärg4 3 2 2 3" xfId="31721" xr:uid="{7208BEA1-A7C1-4C0D-869E-DDE7D76D0C45}"/>
    <cellStyle name="20% - Dekorfärg4 3 2 2_AFAB Per day" xfId="6791" xr:uid="{5BC43D4A-69E9-4F2D-A31E-91DBBFAF8F20}"/>
    <cellStyle name="20% - Dekorfärg4 3 2 3" xfId="6792" xr:uid="{4D60A280-5AC9-42D6-8496-2992D158B0E7}"/>
    <cellStyle name="20% - Dekorfärg4 3 2 3 2" xfId="6793" xr:uid="{A09E73B3-9050-4549-BAEE-7172A8BEC547}"/>
    <cellStyle name="20% - Dekorfärg4 3 2 3_AFAB Per day" xfId="6794" xr:uid="{40EBEC7B-D27A-4CC8-90DE-616F56041B4E}"/>
    <cellStyle name="20% - Dekorfärg4 3 2 4" xfId="6795" xr:uid="{38373E1F-DEEB-4E8B-A461-FDA93E8EA88C}"/>
    <cellStyle name="20% - Dekorfärg4 3 2 5" xfId="6796" xr:uid="{47C83092-F77A-434A-9DC1-5FAE2F28A441}"/>
    <cellStyle name="20% - Dekorfärg4 3 2 6" xfId="31722" xr:uid="{85CF0DE8-B7B9-4492-B7BF-C76A868B2B1A}"/>
    <cellStyle name="20% - Dekorfärg4 3 2 7" xfId="34973" xr:uid="{E9356E65-0081-4044-9692-284374762EAF}"/>
    <cellStyle name="20% - Dekorfärg4 3 2 8" xfId="39487" xr:uid="{8D12CB4A-DCE1-44A4-9383-179ED2F03A90}"/>
    <cellStyle name="20% - Dekorfärg4 3 2_3. Loans" xfId="6797" xr:uid="{426A98A1-FA28-4674-AD79-305C41948D7C}"/>
    <cellStyle name="20% - Dekorfärg4 3 3" xfId="6798" xr:uid="{54026BDE-0258-4507-B1E1-A33ADA57FE51}"/>
    <cellStyle name="20% - Dekorfärg4 3 3 2" xfId="6799" xr:uid="{995E3547-7E1C-487A-AE50-D7962467C2E2}"/>
    <cellStyle name="20% - Dekorfärg4 3 3 2 2" xfId="6800" xr:uid="{FA173073-E3D9-47F0-B167-5A434B89B6D8}"/>
    <cellStyle name="20% - Dekorfärg4 3 3 2 3" xfId="31723" xr:uid="{6DB42AA4-EBB7-40A5-A927-36B420084EF5}"/>
    <cellStyle name="20% - Dekorfärg4 3 3 2_AFAB Per day" xfId="6801" xr:uid="{85AA497A-BF24-47D5-855A-A019682B0882}"/>
    <cellStyle name="20% - Dekorfärg4 3 3 3" xfId="6802" xr:uid="{C8A274DB-C8F2-4BE1-AC09-013B9D7753FE}"/>
    <cellStyle name="20% - Dekorfärg4 3 3 3 2" xfId="6803" xr:uid="{B93B7BE2-AE42-46D6-9DBD-6D18DF8EA7DA}"/>
    <cellStyle name="20% - Dekorfärg4 3 3 3_AFAB Per day" xfId="6804" xr:uid="{E29D5153-35B6-4020-9DD1-CECDA172FF01}"/>
    <cellStyle name="20% - Dekorfärg4 3 3 4" xfId="6805" xr:uid="{7CA158F1-0D3D-41CE-961F-3E02A69F2456}"/>
    <cellStyle name="20% - Dekorfärg4 3 3 5" xfId="6806" xr:uid="{F553550F-D5F2-4A8A-B8BB-E8A55B9918E2}"/>
    <cellStyle name="20% - Dekorfärg4 3 3 6" xfId="31724" xr:uid="{8527C657-928B-4715-A336-193260084AB0}"/>
    <cellStyle name="20% - Dekorfärg4 3 3 7" xfId="34974" xr:uid="{5D9F4553-5D24-4804-97D0-2605B3231CA4}"/>
    <cellStyle name="20% - Dekorfärg4 3 3 8" xfId="39486" xr:uid="{23A4583F-D9C9-4756-9BD5-6CFFA2A8312C}"/>
    <cellStyle name="20% - Dekorfärg4 3 3_3. Loans" xfId="6807" xr:uid="{B4E6987E-435D-4C94-B00B-E02E0F8211D3}"/>
    <cellStyle name="20% - Dekorfärg4 3 4" xfId="6808" xr:uid="{788C099C-58B3-47B6-96C0-3019CE02D952}"/>
    <cellStyle name="20% - Dekorfärg4 3 4 2" xfId="6809" xr:uid="{AB52CAAD-AA3A-49BA-80E4-A1809C18B69A}"/>
    <cellStyle name="20% - Dekorfärg4 3 4 2 2" xfId="6810" xr:uid="{6D6BE480-2D4F-45D4-BF19-3EE6FDD3B55B}"/>
    <cellStyle name="20% - Dekorfärg4 3 4 2_AFAB Per day" xfId="6811" xr:uid="{5E4620A6-68DA-4057-9851-3B9B15986E36}"/>
    <cellStyle name="20% - Dekorfärg4 3 4 3" xfId="6812" xr:uid="{7F5120C3-34DC-4516-8DE3-01A0D7190D33}"/>
    <cellStyle name="20% - Dekorfärg4 3 4 4" xfId="31725" xr:uid="{EDF5477E-8EA8-489B-92D1-9D1E5F3403AA}"/>
    <cellStyle name="20% - Dekorfärg4 3 4_AFAB Per day" xfId="6813" xr:uid="{E2157057-2B8E-4E02-9F44-3F301A398632}"/>
    <cellStyle name="20% - Dekorfärg4 3 5" xfId="6814" xr:uid="{A526E9D2-B19B-4EEF-BD9C-11D61BC0C265}"/>
    <cellStyle name="20% - Dekorfärg4 3 5 2" xfId="6815" xr:uid="{6A7FE42A-866C-4210-8521-F843532257DD}"/>
    <cellStyle name="20% - Dekorfärg4 3 5 3" xfId="6816" xr:uid="{9A22BAC1-4AFC-4DA5-ABD7-391F251008BA}"/>
    <cellStyle name="20% - Dekorfärg4 3 5_AFAB Per day" xfId="6817" xr:uid="{3DB4C1C4-C941-4071-B6BC-4789D8B0EF67}"/>
    <cellStyle name="20% - Dekorfärg4 3 6" xfId="6818" xr:uid="{7399B3B7-3176-4F21-9F79-2E481002BC98}"/>
    <cellStyle name="20% - Dekorfärg4 3 6 2" xfId="6819" xr:uid="{0E1FADDB-2A35-48AE-B85A-8A28B631B124}"/>
    <cellStyle name="20% - Dekorfärg4 3 6 3" xfId="6820" xr:uid="{A1B1A353-588B-4FFE-8B6A-623872B5BE61}"/>
    <cellStyle name="20% - Dekorfärg4 3 6_AFAB Per day" xfId="6821" xr:uid="{B308F995-7922-49E5-97E4-FBB19B5A38F4}"/>
    <cellStyle name="20% - Dekorfärg4 3 7" xfId="6822" xr:uid="{2A6FAB64-7713-4311-9741-3D13E7D43397}"/>
    <cellStyle name="20% - Dekorfärg4 3 7 2" xfId="6823" xr:uid="{DE0353BF-CCF6-4F8B-9F76-38398B705840}"/>
    <cellStyle name="20% - Dekorfärg4 3 7 3" xfId="6824" xr:uid="{90E1EF48-6E11-468F-A206-9123D1923514}"/>
    <cellStyle name="20% - Dekorfärg4 3 7_AFAB Per day" xfId="6825" xr:uid="{AFA5320A-7311-4521-8173-0ED6222B5F26}"/>
    <cellStyle name="20% - Dekorfärg4 3 8" xfId="6826" xr:uid="{EF70AD8A-3172-471F-AD90-6006CED7E883}"/>
    <cellStyle name="20% - Dekorfärg4 3 9" xfId="6827" xr:uid="{AE17CB98-B5F5-421C-B42F-C79DE7D5A9F4}"/>
    <cellStyle name="20% - Dekorfärg4 3_3. Loans" xfId="6828" xr:uid="{010C2DFC-6FD3-4C54-88B0-57615163E77D}"/>
    <cellStyle name="20% - Dekorfärg4 30" xfId="6829" xr:uid="{DC999DAF-2C64-4081-8235-E1EF72593D96}"/>
    <cellStyle name="20% - Dekorfärg4 30 2" xfId="6830" xr:uid="{FDB6CB62-96E0-462E-B20F-442EB5F62465}"/>
    <cellStyle name="20% - Dekorfärg4 30 2 2" xfId="6831" xr:uid="{22E5B416-7BA9-47A8-9358-6D84C575969B}"/>
    <cellStyle name="20% - Dekorfärg4 30 2 3" xfId="6832" xr:uid="{A4140F86-E1E5-4CC5-A7D5-8A47EFAB14EB}"/>
    <cellStyle name="20% - Dekorfärg4 30 2_AFAB Per day" xfId="6833" xr:uid="{48DED2A1-B70B-498C-8B29-69F69F580B58}"/>
    <cellStyle name="20% - Dekorfärg4 30 3" xfId="6834" xr:uid="{720DBF07-4AC9-42A8-BC9D-93F9C3DCEAE5}"/>
    <cellStyle name="20% - Dekorfärg4 30 4" xfId="6835" xr:uid="{30051F71-7D02-42FD-B4B5-C859F270E1B5}"/>
    <cellStyle name="20% - Dekorfärg4 30_AFAB Per day" xfId="6836" xr:uid="{17444A1C-6706-493B-8992-0B49E3958041}"/>
    <cellStyle name="20% - Dekorfärg4 31" xfId="6837" xr:uid="{08B60033-E460-4A21-8FA1-27A2A6516D0E}"/>
    <cellStyle name="20% - Dekorfärg4 31 2" xfId="6838" xr:uid="{7FE4F94E-B609-4ED2-A90F-2026178325B4}"/>
    <cellStyle name="20% - Dekorfärg4 31 2 2" xfId="6839" xr:uid="{F0057DEE-2FA5-45DD-95A0-F4E7523B9311}"/>
    <cellStyle name="20% - Dekorfärg4 31 2_AFAB Per day" xfId="6840" xr:uid="{A850CDAC-BB07-4045-865F-C264124FBBFB}"/>
    <cellStyle name="20% - Dekorfärg4 31 3" xfId="6841" xr:uid="{DA6E9A44-01B3-4CC6-B149-07E6667D7063}"/>
    <cellStyle name="20% - Dekorfärg4 31_AFAB Per day" xfId="6842" xr:uid="{9DD7E4B1-DA63-410A-A431-74FFBDD3C1CB}"/>
    <cellStyle name="20% - Dekorfärg4 32" xfId="6843" xr:uid="{6F29B1FD-2E6B-42EC-93B1-89AE29DE691E}"/>
    <cellStyle name="20% - Dekorfärg4 32 2" xfId="6844" xr:uid="{3376D0EC-1EDE-4751-9A3F-F7F660AB761C}"/>
    <cellStyle name="20% - Dekorfärg4 32 3" xfId="6845" xr:uid="{C3E1B23F-810D-4B4F-A3F1-002C39FA9EC2}"/>
    <cellStyle name="20% - Dekorfärg4 32_AFAB Per day" xfId="6846" xr:uid="{D7E00CD2-1E38-420D-89B5-12C462B0D8F1}"/>
    <cellStyle name="20% - Dekorfärg4 33" xfId="6847" xr:uid="{74265213-688B-4E83-A70A-B63BCE300711}"/>
    <cellStyle name="20% - Dekorfärg4 33 2" xfId="6848" xr:uid="{0300447B-D19B-4CFA-B231-EA211DAB7C70}"/>
    <cellStyle name="20% - Dekorfärg4 33 3" xfId="6849" xr:uid="{A64E3252-9DBA-42A6-B8CF-6D789E65060D}"/>
    <cellStyle name="20% - Dekorfärg4 33_AFAB Per day" xfId="6850" xr:uid="{3A36440F-D6FC-4EE4-A2B1-F1F947114AB5}"/>
    <cellStyle name="20% - Dekorfärg4 34" xfId="6851" xr:uid="{6F841BE0-955B-4A51-85E8-CC1F3C2F803D}"/>
    <cellStyle name="20% - Dekorfärg4 34 2" xfId="6852" xr:uid="{AF42520D-3F42-48E8-8C59-EE3D79BB8B52}"/>
    <cellStyle name="20% - Dekorfärg4 34 3" xfId="6853" xr:uid="{762C060C-3798-4BFB-B9D7-E361FE3E388D}"/>
    <cellStyle name="20% - Dekorfärg4 34_AFAB Per day" xfId="6854" xr:uid="{2B2AD750-F6E7-455B-8BD8-AF4CA242EE29}"/>
    <cellStyle name="20% - Dekorfärg4 35" xfId="6855" xr:uid="{15E4291F-DB4B-4E6F-946E-4D0F2E8B4804}"/>
    <cellStyle name="20% - Dekorfärg4 35 2" xfId="6856" xr:uid="{23334998-7ED3-4137-8585-39AFB57E0EF6}"/>
    <cellStyle name="20% - Dekorfärg4 35 3" xfId="6857" xr:uid="{AAD63148-3BBE-4AE4-BC01-0520A322A42E}"/>
    <cellStyle name="20% - Dekorfärg4 35_AFAB Per day" xfId="6858" xr:uid="{A6B8D421-295E-4BB5-891A-A6E71187D1C8}"/>
    <cellStyle name="20% - Dekorfärg4 36" xfId="6859" xr:uid="{BDB761A3-4885-48B7-A624-19B08AF17E22}"/>
    <cellStyle name="20% - Dekorfärg4 36 2" xfId="6860" xr:uid="{DAC5F63E-3EC6-47B2-9A34-6C460E1843C8}"/>
    <cellStyle name="20% - Dekorfärg4 36 3" xfId="6861" xr:uid="{B600F563-8CFC-4012-AF32-5A533B9F86F4}"/>
    <cellStyle name="20% - Dekorfärg4 36_AFAB Per day" xfId="6862" xr:uid="{1EC18670-2A8B-4051-90A3-FFBBBF2A2527}"/>
    <cellStyle name="20% - Dekorfärg4 37" xfId="6863" xr:uid="{32B79B83-B81B-48DD-9A23-0091C7F6D133}"/>
    <cellStyle name="20% - Dekorfärg4 37 2" xfId="6864" xr:uid="{B7741FAE-6262-47F0-B00D-D1686F0A7BD5}"/>
    <cellStyle name="20% - Dekorfärg4 37 3" xfId="6865" xr:uid="{9510B92B-DE83-4BED-9C04-9B1F4A285FDA}"/>
    <cellStyle name="20% - Dekorfärg4 37_AFAB Per day" xfId="6866" xr:uid="{89569F5B-DCCB-4D3C-A23A-6EF354AB49EA}"/>
    <cellStyle name="20% - Dekorfärg4 38" xfId="6867" xr:uid="{ACBD16FD-4546-444E-A5D4-8E56570A7D55}"/>
    <cellStyle name="20% - Dekorfärg4 38 2" xfId="6868" xr:uid="{F73BD08D-2F0E-41C7-8D9D-780BB3F3CDD8}"/>
    <cellStyle name="20% - Dekorfärg4 38 3" xfId="6869" xr:uid="{66D281DB-BA06-4F26-9CD5-F377FD1DE313}"/>
    <cellStyle name="20% - Dekorfärg4 38_AFAB Per day" xfId="6870" xr:uid="{96760124-EB01-4F6B-94C6-8ADADF8FA751}"/>
    <cellStyle name="20% - Dekorfärg4 39" xfId="6871" xr:uid="{65FAAC5A-CF0C-43DC-A49B-5EF787D2B9E2}"/>
    <cellStyle name="20% - Dekorfärg4 39 2" xfId="6872" xr:uid="{7251D596-CDF3-4068-A345-1E8C8D38EDF7}"/>
    <cellStyle name="20% - Dekorfärg4 39 3" xfId="6873" xr:uid="{711D41B8-36DF-46D4-95C8-217DC0246BEA}"/>
    <cellStyle name="20% - Dekorfärg4 39_AFAB Per day" xfId="6874" xr:uid="{DA96E016-E9C9-43BE-91C5-F5CD39A7B57E}"/>
    <cellStyle name="20% - Dekorfärg4 4" xfId="65" xr:uid="{96022611-C16D-4844-B0F6-18C6850BD5DC}"/>
    <cellStyle name="20% - Dekorfärg4 4 10" xfId="34975" xr:uid="{4CC9183F-8F96-4769-9B68-059CC7797298}"/>
    <cellStyle name="20% - Dekorfärg4 4 2" xfId="6875" xr:uid="{87814970-61C0-45D5-9DA8-6F7B9B3E1BC9}"/>
    <cellStyle name="20% - Dekorfärg4 4 2 2" xfId="6876" xr:uid="{0311B528-CF76-4BF6-8E82-767538241388}"/>
    <cellStyle name="20% - Dekorfärg4 4 2 2 2" xfId="6877" xr:uid="{71667FC3-8A2E-4F82-BE11-7635C4A6525F}"/>
    <cellStyle name="20% - Dekorfärg4 4 2 2 3" xfId="31726" xr:uid="{7EC07239-888F-47EC-9D0A-E17BEE06E9B9}"/>
    <cellStyle name="20% - Dekorfärg4 4 2 2_AFAB Per day" xfId="6878" xr:uid="{62323B55-77FC-4A7A-8BAE-986C7D23762E}"/>
    <cellStyle name="20% - Dekorfärg4 4 2 3" xfId="6879" xr:uid="{8F88B2CA-C00C-47E8-9BD1-6F9E90F167C4}"/>
    <cellStyle name="20% - Dekorfärg4 4 2 3 2" xfId="6880" xr:uid="{9B424AB1-A524-438D-8EA2-9BD96CDD3C03}"/>
    <cellStyle name="20% - Dekorfärg4 4 2 3_AFAB Per day" xfId="6881" xr:uid="{B737E94F-8E43-4919-837C-045BFFFAB12E}"/>
    <cellStyle name="20% - Dekorfärg4 4 2 4" xfId="6882" xr:uid="{6F3E0DAB-5C2D-4A7F-8C25-979A1633187D}"/>
    <cellStyle name="20% - Dekorfärg4 4 2 5" xfId="6883" xr:uid="{9D8EEA87-A5F2-4FF6-916A-A7C7FFAC9C84}"/>
    <cellStyle name="20% - Dekorfärg4 4 2 6" xfId="31727" xr:uid="{9E5D2B23-1897-4B39-9B47-5E3D63954B8B}"/>
    <cellStyle name="20% - Dekorfärg4 4 2 7" xfId="34976" xr:uid="{C7A73D31-F65B-4C06-9586-43DCD420B52F}"/>
    <cellStyle name="20% - Dekorfärg4 4 2 8" xfId="39485" xr:uid="{2B2BC84D-0ED3-40A7-A210-6EE39BF769EB}"/>
    <cellStyle name="20% - Dekorfärg4 4 2_3. Loans" xfId="6884" xr:uid="{FD1F7014-DB5D-41EC-AAB6-3D0A50E8A07E}"/>
    <cellStyle name="20% - Dekorfärg4 4 3" xfId="6885" xr:uid="{6C23DD66-1476-4EAD-AE84-8CC90EAF164D}"/>
    <cellStyle name="20% - Dekorfärg4 4 3 2" xfId="6886" xr:uid="{B03FEDE7-3759-4696-B3FB-27CBD6EE01AA}"/>
    <cellStyle name="20% - Dekorfärg4 4 3 2 2" xfId="6887" xr:uid="{674F8613-696D-4C5D-9B69-B7389328D00F}"/>
    <cellStyle name="20% - Dekorfärg4 4 3 2 3" xfId="31728" xr:uid="{BCEF2EA4-F755-4372-A9E9-3A1EB6364A0A}"/>
    <cellStyle name="20% - Dekorfärg4 4 3 2_AFAB Per day" xfId="6888" xr:uid="{80E1C2C9-8448-4A67-B170-9D9F7BD6F5AC}"/>
    <cellStyle name="20% - Dekorfärg4 4 3 3" xfId="6889" xr:uid="{BD8A2AFE-EFE6-4F38-B03B-1B65250C063E}"/>
    <cellStyle name="20% - Dekorfärg4 4 3 3 2" xfId="6890" xr:uid="{5D69F0F0-B6BF-4CCA-AB99-23C19FA3D8DA}"/>
    <cellStyle name="20% - Dekorfärg4 4 3 3_AFAB Per day" xfId="6891" xr:uid="{780966EF-5F19-41D2-A892-86AC739CD7E4}"/>
    <cellStyle name="20% - Dekorfärg4 4 3 4" xfId="6892" xr:uid="{121FBB33-124F-40CC-B60D-4B4A86330513}"/>
    <cellStyle name="20% - Dekorfärg4 4 3 5" xfId="6893" xr:uid="{6C6B381D-2592-444F-86FF-F58C68AEAC34}"/>
    <cellStyle name="20% - Dekorfärg4 4 3 6" xfId="31729" xr:uid="{FC5D48D7-F242-44E9-8FCC-9AE6F2FC5E00}"/>
    <cellStyle name="20% - Dekorfärg4 4 3 7" xfId="34977" xr:uid="{D3F19601-75ED-4347-843C-3EBD0FDB0215}"/>
    <cellStyle name="20% - Dekorfärg4 4 3 8" xfId="39484" xr:uid="{CCAB0690-284C-40DD-968D-2E1AD43AFB87}"/>
    <cellStyle name="20% - Dekorfärg4 4 3_3. Loans" xfId="6894" xr:uid="{924F8AE7-4DC9-47BF-B07D-9000BDC1AE83}"/>
    <cellStyle name="20% - Dekorfärg4 4 4" xfId="6895" xr:uid="{C5F48FD1-1F1A-435C-A1BE-78FEDCB85673}"/>
    <cellStyle name="20% - Dekorfärg4 4 4 2" xfId="6896" xr:uid="{F1D2EDBD-EB27-445B-9E3B-BEB26908AAD1}"/>
    <cellStyle name="20% - Dekorfärg4 4 4 2 2" xfId="6897" xr:uid="{0B3FF31E-58DF-4483-AD45-BF83BAA71013}"/>
    <cellStyle name="20% - Dekorfärg4 4 4 2_AFAB Per day" xfId="6898" xr:uid="{304DC7E1-D57F-486D-A0B4-0CC2027215FC}"/>
    <cellStyle name="20% - Dekorfärg4 4 4 3" xfId="6899" xr:uid="{0ECBD94E-9E97-47F4-8565-C5288936240B}"/>
    <cellStyle name="20% - Dekorfärg4 4 4 4" xfId="31730" xr:uid="{6F4010B4-D45C-4A39-95FF-344336754DAA}"/>
    <cellStyle name="20% - Dekorfärg4 4 4_AFAB Per day" xfId="6900" xr:uid="{C858B6FC-44E6-4CD1-9815-C69D3DFF2CEA}"/>
    <cellStyle name="20% - Dekorfärg4 4 5" xfId="6901" xr:uid="{8F3BBD3E-FA11-4FD4-A233-48E25C365281}"/>
    <cellStyle name="20% - Dekorfärg4 4 5 2" xfId="6902" xr:uid="{CA59F5B3-BA75-4BCA-824E-58C44DA10160}"/>
    <cellStyle name="20% - Dekorfärg4 4 5 3" xfId="6903" xr:uid="{BA8EFCCA-3BF8-45EA-A440-E8253C43B510}"/>
    <cellStyle name="20% - Dekorfärg4 4 5_AFAB Per day" xfId="6904" xr:uid="{22621716-E73A-4ADC-A3CC-35F75F137D8C}"/>
    <cellStyle name="20% - Dekorfärg4 4 6" xfId="6905" xr:uid="{7166924B-5AD5-44C3-86C0-D068710B4A22}"/>
    <cellStyle name="20% - Dekorfärg4 4 6 2" xfId="6906" xr:uid="{9F84A0A6-B6FC-40A9-A4A1-0B814980F3A6}"/>
    <cellStyle name="20% - Dekorfärg4 4 6 3" xfId="6907" xr:uid="{3A9B3C72-7910-4064-83B6-260067146221}"/>
    <cellStyle name="20% - Dekorfärg4 4 6_AFAB Per day" xfId="6908" xr:uid="{F36F5C29-6434-4C20-8FE5-75E8B33A7296}"/>
    <cellStyle name="20% - Dekorfärg4 4 7" xfId="6909" xr:uid="{FA161123-115D-4E3E-B550-8F531E6CA9E0}"/>
    <cellStyle name="20% - Dekorfärg4 4 7 2" xfId="6910" xr:uid="{E6A90409-AD49-41F0-B68C-F43CA0DAD30C}"/>
    <cellStyle name="20% - Dekorfärg4 4 7 3" xfId="6911" xr:uid="{A216DE18-FC15-4A99-925A-284E406C725F}"/>
    <cellStyle name="20% - Dekorfärg4 4 7_AFAB Per day" xfId="6912" xr:uid="{BB7E9028-A8AB-4217-9EB1-12CCB14A96BD}"/>
    <cellStyle name="20% - Dekorfärg4 4 8" xfId="6913" xr:uid="{D7F699DF-9907-4D4F-BF63-6B299459ADEC}"/>
    <cellStyle name="20% - Dekorfärg4 4 9" xfId="6914" xr:uid="{0D916513-AAFB-4964-A742-94247AC8FD15}"/>
    <cellStyle name="20% - Dekorfärg4 4_3. Loans" xfId="6915" xr:uid="{E7DF4C0D-B9F8-46B0-8CC6-1927112E20A4}"/>
    <cellStyle name="20% - Dekorfärg4 40" xfId="6916" xr:uid="{8BBCB698-6514-461E-9E79-C72DD71382A6}"/>
    <cellStyle name="20% - Dekorfärg4 40 2" xfId="6917" xr:uid="{54389210-7D51-4420-889D-A50E5BA9B602}"/>
    <cellStyle name="20% - Dekorfärg4 40 3" xfId="6918" xr:uid="{593C5214-4AC9-439E-AC24-619CAE1DBEAC}"/>
    <cellStyle name="20% - Dekorfärg4 40_AFAB Per day" xfId="6919" xr:uid="{C9E0C3B7-A760-4AB4-94F9-20ABDE170824}"/>
    <cellStyle name="20% - Dekorfärg4 41" xfId="6920" xr:uid="{54D7D18B-6CBF-4E5E-A077-F0AC3F614D8D}"/>
    <cellStyle name="20% - Dekorfärg4 41 2" xfId="6921" xr:uid="{4588962A-329F-41DD-BDA9-3D1BD84FBE7A}"/>
    <cellStyle name="20% - Dekorfärg4 41 3" xfId="6922" xr:uid="{21E11218-80AA-4A89-9E94-710DB4FA1CCB}"/>
    <cellStyle name="20% - Dekorfärg4 41_AFAB Per day" xfId="6923" xr:uid="{BCA768ED-477A-45C1-A560-CD5C115225F4}"/>
    <cellStyle name="20% - Dekorfärg4 42" xfId="6924" xr:uid="{BB72D544-FF27-4DC7-BBBA-97DB88EDE967}"/>
    <cellStyle name="20% - Dekorfärg4 42 2" xfId="6925" xr:uid="{11C48CCE-E3FF-46BE-B6AB-51896F67474D}"/>
    <cellStyle name="20% - Dekorfärg4 42 3" xfId="6926" xr:uid="{0E9D87EA-A3F5-4665-8D86-42393F8C5DB7}"/>
    <cellStyle name="20% - Dekorfärg4 42_AFAB Per day" xfId="6927" xr:uid="{40892724-FB72-4752-977D-58336ADCB3C6}"/>
    <cellStyle name="20% - Dekorfärg4 43" xfId="6928" xr:uid="{138A4369-1889-4ABF-8973-8B07ACA32CE0}"/>
    <cellStyle name="20% - Dekorfärg4 43 2" xfId="6929" xr:uid="{D630DF37-1186-446A-B47D-58537C159E83}"/>
    <cellStyle name="20% - Dekorfärg4 43 3" xfId="6930" xr:uid="{862FA400-32BD-4962-9514-5F3F534EF813}"/>
    <cellStyle name="20% - Dekorfärg4 43_4. Current+Paid no Mortg" xfId="6931" xr:uid="{F7B1DA73-CA26-49A7-A1B9-C250D2249435}"/>
    <cellStyle name="20% - Dekorfärg4 44" xfId="6932" xr:uid="{1E0D474A-099D-40AA-8208-61A739E24DE6}"/>
    <cellStyle name="20% - Dekorfärg4 44 2" xfId="6933" xr:uid="{E512BE85-044E-4893-95A3-DC907C00BD48}"/>
    <cellStyle name="20% - Dekorfärg4 44 3" xfId="6934" xr:uid="{4778D1B4-A2F9-4668-B954-4770A2BA078F}"/>
    <cellStyle name="20% - Dekorfärg4 44_3. Loans" xfId="6935" xr:uid="{4106B6BE-00EA-47E8-8A7F-152A42338CF2}"/>
    <cellStyle name="20% - Dekorfärg4 45" xfId="6936" xr:uid="{FB675F24-236F-43CB-8CD4-12ECAC46C337}"/>
    <cellStyle name="20% - Dekorfärg4 45 2" xfId="6937" xr:uid="{9DFF4435-C5C5-4115-8F11-DB4C03B92419}"/>
    <cellStyle name="20% - Dekorfärg4 45 3" xfId="6938" xr:uid="{6F10F281-BB2D-4C9B-83A6-559178F4DEB3}"/>
    <cellStyle name="20% - Dekorfärg4 45_3. Loans" xfId="6939" xr:uid="{B5149DBB-DC71-4A8D-A661-D038962960C1}"/>
    <cellStyle name="20% - Dekorfärg4 46" xfId="6940" xr:uid="{4E2BA49C-5A11-43B5-928F-507F6EF6D806}"/>
    <cellStyle name="20% - Dekorfärg4 46 2" xfId="6941" xr:uid="{CFF80DAA-A099-43DE-AD49-575C26A98A5B}"/>
    <cellStyle name="20% - Dekorfärg4 46 3" xfId="6942" xr:uid="{757A7EB6-4489-46EB-82B5-4812AC0103DB}"/>
    <cellStyle name="20% - Dekorfärg4 46_3. Loans" xfId="6943" xr:uid="{2078F042-40B8-4BDD-9EA3-EB1CB9DD8788}"/>
    <cellStyle name="20% - Dekorfärg4 47" xfId="6944" xr:uid="{60D1B1E8-654D-4966-BE25-A8B00CF4F355}"/>
    <cellStyle name="20% - Dekorfärg4 47 2" xfId="6945" xr:uid="{4604AC83-5D90-4F90-B3CD-4596EA7D6EDF}"/>
    <cellStyle name="20% - Dekorfärg4 47 3" xfId="6946" xr:uid="{12C5DB93-1D97-4983-96C0-6FD58C7EEFE7}"/>
    <cellStyle name="20% - Dekorfärg4 47_3. Loans" xfId="6947" xr:uid="{84897650-DAD0-493B-8ADA-B8EC4E830574}"/>
    <cellStyle name="20% - Dekorfärg4 48" xfId="6948" xr:uid="{B5F860BB-331B-46A3-98CA-DDE01A1CB0F1}"/>
    <cellStyle name="20% - Dekorfärg4 48 2" xfId="6949" xr:uid="{CB83812F-81E2-4412-9CFD-14BC7DCC3061}"/>
    <cellStyle name="20% - Dekorfärg4 48 3" xfId="6950" xr:uid="{68C96FF8-AA5C-41A8-9354-5328217759DD}"/>
    <cellStyle name="20% - Dekorfärg4 48_3. Loans" xfId="6951" xr:uid="{562C4378-65B0-4C0D-8CBA-8450CC0C7CE1}"/>
    <cellStyle name="20% - Dekorfärg4 49" xfId="6952" xr:uid="{519BA909-FF29-4D6B-A7DD-4753049A8B0E}"/>
    <cellStyle name="20% - Dekorfärg4 49 2" xfId="6953" xr:uid="{FCB6582D-ECC6-4804-B6ED-0CC631CBA548}"/>
    <cellStyle name="20% - Dekorfärg4 49 3" xfId="6954" xr:uid="{DEEF433D-C6BA-40D5-AF5A-2AA37953333B}"/>
    <cellStyle name="20% - Dekorfärg4 49_3. Loans" xfId="6955" xr:uid="{F4D316CC-B077-457B-8608-DC35F43BEB84}"/>
    <cellStyle name="20% - Dekorfärg4 5" xfId="6956" xr:uid="{EEE76A21-C6D5-4B11-909B-5139A7BFF3F3}"/>
    <cellStyle name="20% - Dekorfärg4 5 10" xfId="34978" xr:uid="{6701C53D-BEB1-4C8F-B407-4D31D7BCBCA4}"/>
    <cellStyle name="20% - Dekorfärg4 5 2" xfId="6957" xr:uid="{66A4A4B7-4067-471E-B13C-F0BBD75F4CAF}"/>
    <cellStyle name="20% - Dekorfärg4 5 2 2" xfId="6958" xr:uid="{DE49100A-BF87-40E7-B283-0E55E9DF7593}"/>
    <cellStyle name="20% - Dekorfärg4 5 2 2 2" xfId="6959" xr:uid="{8F6D4BEF-6AA6-4039-A396-13526D20B003}"/>
    <cellStyle name="20% - Dekorfärg4 5 2 2 3" xfId="31731" xr:uid="{DC516FF6-3BB7-40FD-873A-92060EB5E159}"/>
    <cellStyle name="20% - Dekorfärg4 5 2 2_3. Loans" xfId="6960" xr:uid="{68D8905E-8933-4446-B390-AE991F56EBB6}"/>
    <cellStyle name="20% - Dekorfärg4 5 2 3" xfId="6961" xr:uid="{4B0C3B49-5C9C-4C4D-A71B-1368016A0DD0}"/>
    <cellStyle name="20% - Dekorfärg4 5 2 3 2" xfId="6962" xr:uid="{797578DC-BB81-419C-8317-D30B0664627F}"/>
    <cellStyle name="20% - Dekorfärg4 5 2 3_3. Loans" xfId="6963" xr:uid="{FE3ACC44-3EC0-4FDC-AEE3-3984F47EE17B}"/>
    <cellStyle name="20% - Dekorfärg4 5 2 4" xfId="6964" xr:uid="{85066816-2695-4719-956F-A03292436E80}"/>
    <cellStyle name="20% - Dekorfärg4 5 2 5" xfId="6965" xr:uid="{667F376E-6F90-40A4-9433-61B2C4AFC344}"/>
    <cellStyle name="20% - Dekorfärg4 5 2 6" xfId="31732" xr:uid="{793AB71A-9241-4873-89D5-BF0EB42C96EB}"/>
    <cellStyle name="20% - Dekorfärg4 5 2 7" xfId="34979" xr:uid="{ACC5BF5E-BAE7-4ED7-BAE8-CC74CA77CF98}"/>
    <cellStyle name="20% - Dekorfärg4 5 2 8" xfId="39483" xr:uid="{AD046969-36D3-4408-9BCB-CA5E3938CF1C}"/>
    <cellStyle name="20% - Dekorfärg4 5 2_3. Loans" xfId="6966" xr:uid="{8CEDFFDC-2474-486C-B7B0-CB8FDD1119AE}"/>
    <cellStyle name="20% - Dekorfärg4 5 3" xfId="6967" xr:uid="{4F644CAA-B0B8-4E5F-8514-7189DB5CA219}"/>
    <cellStyle name="20% - Dekorfärg4 5 3 2" xfId="6968" xr:uid="{C5BCF82F-3CF8-4814-8D87-640AF7386730}"/>
    <cellStyle name="20% - Dekorfärg4 5 3 2 2" xfId="6969" xr:uid="{2D359CD0-93BF-4B87-A236-FE19A072D825}"/>
    <cellStyle name="20% - Dekorfärg4 5 3 2_3. Loans" xfId="6970" xr:uid="{F2EC0EE0-6257-4C65-8350-B67362025C79}"/>
    <cellStyle name="20% - Dekorfärg4 5 3 3" xfId="6971" xr:uid="{ED7F6594-28D7-4E21-BFA5-90C1FF03292A}"/>
    <cellStyle name="20% - Dekorfärg4 5 3 4" xfId="31733" xr:uid="{5D2B8D3B-806C-49A2-8C08-4C9DFE3AECD9}"/>
    <cellStyle name="20% - Dekorfärg4 5 3_3. Loans" xfId="6972" xr:uid="{3A0E711A-1ECC-484D-A749-2E28ABBBF8FA}"/>
    <cellStyle name="20% - Dekorfärg4 5 4" xfId="6973" xr:uid="{4CA99A0D-1E8A-4946-955F-29F4AB84640A}"/>
    <cellStyle name="20% - Dekorfärg4 5 4 2" xfId="6974" xr:uid="{E4514FE0-53F7-440B-A576-090CD729369D}"/>
    <cellStyle name="20% - Dekorfärg4 5 4 3" xfId="6975" xr:uid="{C19EB51A-F87E-49A7-AB46-D51DF7E9D48F}"/>
    <cellStyle name="20% - Dekorfärg4 5 4_3. Loans" xfId="6976" xr:uid="{6DCA2D37-BF10-4905-8941-21CC5C69F78A}"/>
    <cellStyle name="20% - Dekorfärg4 5 5" xfId="6977" xr:uid="{79A9E4EC-D370-404D-8A5F-D830B021A58C}"/>
    <cellStyle name="20% - Dekorfärg4 5 5 2" xfId="6978" xr:uid="{38758AEC-66EE-41EA-81EE-38B60615A754}"/>
    <cellStyle name="20% - Dekorfärg4 5 5 3" xfId="6979" xr:uid="{6C86BAB3-2B49-472C-87EB-F7A08A5E3F0C}"/>
    <cellStyle name="20% - Dekorfärg4 5 5_3. Loans" xfId="6980" xr:uid="{6001278D-6885-42DA-B087-34B8E9B20727}"/>
    <cellStyle name="20% - Dekorfärg4 5 6" xfId="6981" xr:uid="{59BE07ED-DCA5-421A-BB1D-2D61ABA9695B}"/>
    <cellStyle name="20% - Dekorfärg4 5 6 2" xfId="6982" xr:uid="{794ED09E-020C-4449-AE24-5DA76F97C636}"/>
    <cellStyle name="20% - Dekorfärg4 5 6 3" xfId="6983" xr:uid="{880C0215-1C5A-4F54-BEFE-549B071D1044}"/>
    <cellStyle name="20% - Dekorfärg4 5 6_3. Loans" xfId="6984" xr:uid="{C6F37585-0EFA-428A-8B0A-2C05EFC53569}"/>
    <cellStyle name="20% - Dekorfärg4 5 7" xfId="6985" xr:uid="{4E8F139C-21E3-48A1-BB4C-F8A8D544B4A4}"/>
    <cellStyle name="20% - Dekorfärg4 5 7 2" xfId="6986" xr:uid="{5CBDB055-937B-4C8F-822F-F336B3697CA9}"/>
    <cellStyle name="20% - Dekorfärg4 5 7 3" xfId="6987" xr:uid="{EE1C193D-46BD-409B-9799-21B292D2CF08}"/>
    <cellStyle name="20% - Dekorfärg4 5 7_3. Loans" xfId="6988" xr:uid="{BFE9C0D1-43D1-4525-A442-09A7CF9E838E}"/>
    <cellStyle name="20% - Dekorfärg4 5 8" xfId="6989" xr:uid="{163BF362-F013-4EA0-BA5C-DE12490BB678}"/>
    <cellStyle name="20% - Dekorfärg4 5 9" xfId="6990" xr:uid="{3E62ADEF-432E-4C8A-BF3E-EF435EDB5018}"/>
    <cellStyle name="20% - Dekorfärg4 5_3. Loans" xfId="6991" xr:uid="{D42076C2-6C02-49FF-BEBE-8A9BA3D88DA4}"/>
    <cellStyle name="20% - Dekorfärg4 50" xfId="6992" xr:uid="{9A832FB5-1C37-464C-9B5A-4A7EEA05BC58}"/>
    <cellStyle name="20% - Dekorfärg4 50 2" xfId="6993" xr:uid="{39510257-0103-4A27-A971-525E4CE71A45}"/>
    <cellStyle name="20% - Dekorfärg4 50 3" xfId="6994" xr:uid="{3F626BA7-D8A3-4689-87FD-B37766E8D9FD}"/>
    <cellStyle name="20% - Dekorfärg4 50_3. Loans" xfId="6995" xr:uid="{3E56D2F5-67F0-40B3-A08B-72F122AF96E6}"/>
    <cellStyle name="20% - Dekorfärg4 51" xfId="6996" xr:uid="{A9F3AF2C-710E-4A60-A6BE-6271BE6617F3}"/>
    <cellStyle name="20% - Dekorfärg4 51 2" xfId="6997" xr:uid="{54153F87-8AC2-40D4-A764-7F4E3D2B9631}"/>
    <cellStyle name="20% - Dekorfärg4 51 3" xfId="6998" xr:uid="{C9155B23-B020-4AB4-968D-2F258E958EAB}"/>
    <cellStyle name="20% - Dekorfärg4 51_3. Loans" xfId="6999" xr:uid="{D5500F1A-9E7B-4A50-A251-59058735AA42}"/>
    <cellStyle name="20% - Dekorfärg4 52" xfId="7000" xr:uid="{D6B8B9F9-3747-4CD4-BA4E-2058210E4D93}"/>
    <cellStyle name="20% - Dekorfärg4 52 2" xfId="7001" xr:uid="{D40A1C74-50FC-485D-A7E0-3E33F7FB6590}"/>
    <cellStyle name="20% - Dekorfärg4 52 3" xfId="7002" xr:uid="{9C84206A-04A1-47BF-8A53-6829CA274B58}"/>
    <cellStyle name="20% - Dekorfärg4 52_3. Loans" xfId="7003" xr:uid="{FA96A198-6EC6-430A-AB6B-F291B4ED03C8}"/>
    <cellStyle name="20% - Dekorfärg4 53" xfId="7004" xr:uid="{10ADAF72-5B64-4A02-9851-03DE1C4AB201}"/>
    <cellStyle name="20% - Dekorfärg4 53 2" xfId="7005" xr:uid="{A3F0E4A2-3200-47C0-AA73-9CA9D26CCB25}"/>
    <cellStyle name="20% - Dekorfärg4 53 3" xfId="7006" xr:uid="{DC528BA1-40C8-43B3-9E62-42A9B8AE1EFF}"/>
    <cellStyle name="20% - Dekorfärg4 53_3. Loans" xfId="7007" xr:uid="{096A15C8-3B55-49E3-839F-11C65E833933}"/>
    <cellStyle name="20% - Dekorfärg4 54" xfId="7008" xr:uid="{43055FAB-5302-4B90-B882-020C7A82E832}"/>
    <cellStyle name="20% - Dekorfärg4 54 2" xfId="7009" xr:uid="{DED00584-713B-447F-AA5D-3665F9F8FA00}"/>
    <cellStyle name="20% - Dekorfärg4 54 3" xfId="7010" xr:uid="{DE9C5AAE-9E2D-49B8-83DE-C82AACDFFDC8}"/>
    <cellStyle name="20% - Dekorfärg4 54_3. Loans" xfId="7011" xr:uid="{5061D9A7-4931-4113-A42E-4C767A007480}"/>
    <cellStyle name="20% - Dekorfärg4 55" xfId="7012" xr:uid="{CB3F6AAE-8623-498C-981F-801364D43BEF}"/>
    <cellStyle name="20% - Dekorfärg4 55 2" xfId="7013" xr:uid="{90972C19-2864-41DF-A4D3-E293232BBF9C}"/>
    <cellStyle name="20% - Dekorfärg4 55 3" xfId="7014" xr:uid="{BC60BC61-2C70-4DD8-99E8-1653BADA7A28}"/>
    <cellStyle name="20% - Dekorfärg4 55_3. Loans" xfId="7015" xr:uid="{3FE646AA-899E-43D6-9C03-1FC4B39AF342}"/>
    <cellStyle name="20% - Dekorfärg4 56" xfId="7016" xr:uid="{A2A47951-4F62-4DD3-B28D-2BC1E462DE6E}"/>
    <cellStyle name="20% - Dekorfärg4 56 2" xfId="7017" xr:uid="{993EAA8C-8903-49B9-909E-0D64508B07AE}"/>
    <cellStyle name="20% - Dekorfärg4 56 3" xfId="7018" xr:uid="{64CD02B4-F99B-4AE5-AFC8-665004D875F2}"/>
    <cellStyle name="20% - Dekorfärg4 56_3. Loans" xfId="7019" xr:uid="{1AEAD3AC-5C8C-435C-BC17-C83EFD542328}"/>
    <cellStyle name="20% - Dekorfärg4 57" xfId="7020" xr:uid="{A2AD6063-E27A-4BA5-96BD-EB976C5C600B}"/>
    <cellStyle name="20% - Dekorfärg4 57 2" xfId="7021" xr:uid="{183BACE7-1A54-4B57-819D-6DE106568C14}"/>
    <cellStyle name="20% - Dekorfärg4 57 3" xfId="7022" xr:uid="{5931679F-5028-4650-9907-30DE078B80AD}"/>
    <cellStyle name="20% - Dekorfärg4 57_3. Loans" xfId="7023" xr:uid="{C27C94A9-90F9-4852-B67F-EE54ABBF9646}"/>
    <cellStyle name="20% - Dekorfärg4 58" xfId="7024" xr:uid="{07768FD0-E335-4717-AFB0-4512BCF4C10D}"/>
    <cellStyle name="20% - Dekorfärg4 58 2" xfId="7025" xr:uid="{431F9588-ACAF-48E4-BBF7-DB6C323068B5}"/>
    <cellStyle name="20% - Dekorfärg4 58 3" xfId="7026" xr:uid="{8CE4A268-EFF2-45A0-B068-2890EDC87BDC}"/>
    <cellStyle name="20% - Dekorfärg4 58_3. Loans" xfId="7027" xr:uid="{261895F2-53EB-4AA8-92DC-E545A51CC88C}"/>
    <cellStyle name="20% - Dekorfärg4 59" xfId="7028" xr:uid="{B8133773-F2F0-4317-AFC1-B848DD8A98BB}"/>
    <cellStyle name="20% - Dekorfärg4 59 2" xfId="7029" xr:uid="{B51CEE27-BC70-4FB1-BAF2-45A97F577809}"/>
    <cellStyle name="20% - Dekorfärg4 59 3" xfId="7030" xr:uid="{53255BC2-22B6-4B4B-8255-331D6039600B}"/>
    <cellStyle name="20% - Dekorfärg4 59_3. Loans" xfId="7031" xr:uid="{D6A03DB8-ACC9-4E2C-916D-720C726E719C}"/>
    <cellStyle name="20% - Dekorfärg4 6" xfId="7032" xr:uid="{2603D220-45E5-42C2-B36F-1F17F5C1611F}"/>
    <cellStyle name="20% - Dekorfärg4 6 10" xfId="34980" xr:uid="{F07AD35E-9AF4-4BF8-B232-37E999E4314A}"/>
    <cellStyle name="20% - Dekorfärg4 6 2" xfId="7033" xr:uid="{F27A5169-BF1A-49D3-971C-A2FA7F023A22}"/>
    <cellStyle name="20% - Dekorfärg4 6 2 2" xfId="7034" xr:uid="{7B32D536-A7A3-4BE5-BB1E-B68231799368}"/>
    <cellStyle name="20% - Dekorfärg4 6 2 2 2" xfId="7035" xr:uid="{9F10B826-22DD-4D7E-979B-9EC434D5CC61}"/>
    <cellStyle name="20% - Dekorfärg4 6 2 2 2 2" xfId="36555" xr:uid="{1AA1EC2F-7B93-4734-ADD0-C561264E3841}"/>
    <cellStyle name="20% - Dekorfärg4 6 2 2 2_Apart tables" xfId="49569" xr:uid="{DBADF8EC-D802-41D7-AA4C-7C6901DE8D48}"/>
    <cellStyle name="20% - Dekorfärg4 6 2 2 3" xfId="31734" xr:uid="{F3B59E97-1DB5-40C9-A528-C1DA0ACA471E}"/>
    <cellStyle name="20% - Dekorfärg4 6 2 2 4" xfId="36554" xr:uid="{481DF6B6-416E-49DD-B605-050560D2178B}"/>
    <cellStyle name="20% - Dekorfärg4 6 2 2_3. Loans" xfId="7036" xr:uid="{231CB751-A8B1-4B8E-8BAF-B539EEA6EB67}"/>
    <cellStyle name="20% - Dekorfärg4 6 2 3" xfId="7037" xr:uid="{0117A57C-3BE2-4AD7-B0F5-2BB99E502FFE}"/>
    <cellStyle name="20% - Dekorfärg4 6 2 3 2" xfId="7038" xr:uid="{4CCDAF9C-9389-47DE-A522-3D3DEB4ACE5D}"/>
    <cellStyle name="20% - Dekorfärg4 6 2 3 2 2" xfId="36557" xr:uid="{A70A5FB7-4B30-4AD0-B339-39265F7D405A}"/>
    <cellStyle name="20% - Dekorfärg4 6 2 3 2_Apart tables" xfId="49570" xr:uid="{39216A52-3247-49BE-94FC-414BEA6E02AF}"/>
    <cellStyle name="20% - Dekorfärg4 6 2 3 3" xfId="36556" xr:uid="{0C2C523B-7C33-4A13-9EE2-5E18E496CD45}"/>
    <cellStyle name="20% - Dekorfärg4 6 2 3_3. Loans" xfId="7039" xr:uid="{85416C6D-36CD-4BA6-9EF1-8A117277A71F}"/>
    <cellStyle name="20% - Dekorfärg4 6 2 4" xfId="7040" xr:uid="{35685759-3BE6-4075-A6E0-55373FBC0608}"/>
    <cellStyle name="20% - Dekorfärg4 6 2 4 2" xfId="36558" xr:uid="{E44FF980-1235-42D5-BDAB-7EB305654417}"/>
    <cellStyle name="20% - Dekorfärg4 6 2 4_Apart tables" xfId="49571" xr:uid="{D23F5FCA-552D-4159-9721-9EF448540406}"/>
    <cellStyle name="20% - Dekorfärg4 6 2 5" xfId="7041" xr:uid="{BE4B48BC-CEB6-480E-895F-1ABFA44C282C}"/>
    <cellStyle name="20% - Dekorfärg4 6 2 5 2" xfId="36559" xr:uid="{6A766174-CD5D-461F-907E-F02A04BDEA65}"/>
    <cellStyle name="20% - Dekorfärg4 6 2 5_Apart tables" xfId="49572" xr:uid="{C35B5C1F-4410-4870-9093-E346F4871F53}"/>
    <cellStyle name="20% - Dekorfärg4 6 2 6" xfId="31735" xr:uid="{CD799CD0-BD4F-448B-8663-0E82361C5CD0}"/>
    <cellStyle name="20% - Dekorfärg4 6 2 7" xfId="34981" xr:uid="{EB63B361-2653-4304-B3B2-E8D81A3CA8C6}"/>
    <cellStyle name="20% - Dekorfärg4 6 2 8" xfId="39482" xr:uid="{D96EA598-ACBC-4CEF-B8B3-47DDF8CBF9E6}"/>
    <cellStyle name="20% - Dekorfärg4 6 2_3. Loans" xfId="7042" xr:uid="{8BEFEBAD-C546-4C93-A2F7-FF86621FC978}"/>
    <cellStyle name="20% - Dekorfärg4 6 3" xfId="7043" xr:uid="{C6F32D87-5F27-445A-83CD-1A17159D0568}"/>
    <cellStyle name="20% - Dekorfärg4 6 3 2" xfId="7044" xr:uid="{793993E6-D843-4414-9CA3-6FD7AED806B5}"/>
    <cellStyle name="20% - Dekorfärg4 6 3 2 2" xfId="7045" xr:uid="{76725E1D-238B-4F0B-9186-423DF7DBB911}"/>
    <cellStyle name="20% - Dekorfärg4 6 3 2 2 2" xfId="36562" xr:uid="{E0224D64-57AF-4EA8-B8C9-C33CBCD464AE}"/>
    <cellStyle name="20% - Dekorfärg4 6 3 2 2_Apart tables" xfId="49573" xr:uid="{8947712E-EE32-4ACA-9934-19F84615E812}"/>
    <cellStyle name="20% - Dekorfärg4 6 3 2 3" xfId="36561" xr:uid="{D9CFFFE9-CB85-4857-8B84-6064E65AE48E}"/>
    <cellStyle name="20% - Dekorfärg4 6 3 2_3. Loans" xfId="7046" xr:uid="{31A09FB1-A1F6-4BB3-9B78-B09E5CE599CF}"/>
    <cellStyle name="20% - Dekorfärg4 6 3 3" xfId="7047" xr:uid="{D2BF1735-0643-4DD1-86A8-4E138058020B}"/>
    <cellStyle name="20% - Dekorfärg4 6 3 3 2" xfId="36563" xr:uid="{D4885E2A-70E0-46BB-AE22-DAC71C088D16}"/>
    <cellStyle name="20% - Dekorfärg4 6 3 3_Apart tables" xfId="49574" xr:uid="{F86A94A2-7F90-418D-AB46-8FFC655E1CAB}"/>
    <cellStyle name="20% - Dekorfärg4 6 3 4" xfId="31736" xr:uid="{F8CFBF2D-EC1D-446E-A746-81E35C58B008}"/>
    <cellStyle name="20% - Dekorfärg4 6 3 5" xfId="36560" xr:uid="{1E63DA24-CF4A-41F2-9B7E-DFE83984F7C5}"/>
    <cellStyle name="20% - Dekorfärg4 6 3_3. Loans" xfId="7048" xr:uid="{9F93E375-60CB-458C-8003-3B7553F69A8A}"/>
    <cellStyle name="20% - Dekorfärg4 6 4" xfId="7049" xr:uid="{148F106E-B721-4616-985F-C33AA3194444}"/>
    <cellStyle name="20% - Dekorfärg4 6 4 2" xfId="7050" xr:uid="{FB7FA225-CA63-4D35-8A9F-39D11E03D1D5}"/>
    <cellStyle name="20% - Dekorfärg4 6 4 2 2" xfId="36565" xr:uid="{C948CA8A-7F0A-40B4-8245-D3D2323685E7}"/>
    <cellStyle name="20% - Dekorfärg4 6 4 2_Apart tables" xfId="49575" xr:uid="{65A61F21-ABEA-403B-B13A-82A1B2558B66}"/>
    <cellStyle name="20% - Dekorfärg4 6 4 3" xfId="7051" xr:uid="{A3EC61A7-E31C-4E24-9779-06BC788593D8}"/>
    <cellStyle name="20% - Dekorfärg4 6 4 4" xfId="36564" xr:uid="{65AF84C0-846F-4E93-8D69-431591CD9456}"/>
    <cellStyle name="20% - Dekorfärg4 6 4_3. Loans" xfId="7052" xr:uid="{97F0BEB1-696F-408C-B394-054618E2FC49}"/>
    <cellStyle name="20% - Dekorfärg4 6 5" xfId="7053" xr:uid="{D2826723-FB60-4162-B546-10A0B84F8845}"/>
    <cellStyle name="20% - Dekorfärg4 6 5 2" xfId="7054" xr:uid="{FE4DD6F3-E2B5-40B0-8A20-ABF0D310CF68}"/>
    <cellStyle name="20% - Dekorfärg4 6 5 3" xfId="7055" xr:uid="{F18C149C-0E24-4507-9ED1-E075C5B1F7E9}"/>
    <cellStyle name="20% - Dekorfärg4 6 5 4" xfId="36566" xr:uid="{E28FCDAE-F522-4FD7-A2DA-C89E1894A1D0}"/>
    <cellStyle name="20% - Dekorfärg4 6 5_3. Loans" xfId="7056" xr:uid="{EF13A6E9-B012-49C5-A611-7982C9C6A3DF}"/>
    <cellStyle name="20% - Dekorfärg4 6 6" xfId="7057" xr:uid="{589595AF-40D3-4A72-8772-558A8BE4EAFF}"/>
    <cellStyle name="20% - Dekorfärg4 6 6 2" xfId="7058" xr:uid="{6F68ECB8-BA9B-4CC9-B40F-7790B7A76FC7}"/>
    <cellStyle name="20% - Dekorfärg4 6 6 3" xfId="7059" xr:uid="{2A40A463-5667-4416-9622-9D6AD95AC3A8}"/>
    <cellStyle name="20% - Dekorfärg4 6 6 4" xfId="36567" xr:uid="{911BA71D-7913-4E0E-B270-9E236172EF1C}"/>
    <cellStyle name="20% - Dekorfärg4 6 6_3. Loans" xfId="7060" xr:uid="{7A499E70-4AB1-4B56-973E-248C49D70367}"/>
    <cellStyle name="20% - Dekorfärg4 6 7" xfId="7061" xr:uid="{E43F950B-4E49-49A3-8047-AF6D75F02F21}"/>
    <cellStyle name="20% - Dekorfärg4 6 7 2" xfId="7062" xr:uid="{FC320E85-A4ED-42F1-B943-349491298F08}"/>
    <cellStyle name="20% - Dekorfärg4 6 7 3" xfId="7063" xr:uid="{3FAB3B20-E576-47E9-A6EF-7041F3030A6A}"/>
    <cellStyle name="20% - Dekorfärg4 6 7_AAL Report" xfId="7064" xr:uid="{380132F8-9318-4F0F-936A-4932A5580DA7}"/>
    <cellStyle name="20% - Dekorfärg4 6 8" xfId="7065" xr:uid="{646C427A-0741-475F-A828-7A695202EDD0}"/>
    <cellStyle name="20% - Dekorfärg4 6 9" xfId="7066" xr:uid="{6CD5E96B-E861-4963-BC43-50F542360A22}"/>
    <cellStyle name="20% - Dekorfärg4 6_3. Loans" xfId="7067" xr:uid="{C09346C4-D71A-46D8-BD77-0E4D761F67C0}"/>
    <cellStyle name="20% - Dekorfärg4 60" xfId="7068" xr:uid="{1134FDFF-0488-434D-A381-A7EF081544D1}"/>
    <cellStyle name="20% - Dekorfärg4 60 2" xfId="7069" xr:uid="{6253C3C7-9DF3-400A-809E-BC862AC9CFDA}"/>
    <cellStyle name="20% - Dekorfärg4 60 3" xfId="7070" xr:uid="{9415A23D-FE44-4382-BB12-4F519F9D7BBA}"/>
    <cellStyle name="20% - Dekorfärg4 60_AAL Report" xfId="7071" xr:uid="{79BCB150-BC6C-44C1-9219-05F2822F4078}"/>
    <cellStyle name="20% - Dekorfärg4 61" xfId="7072" xr:uid="{13AC5318-58DA-46A7-B035-83ACB97CE44A}"/>
    <cellStyle name="20% - Dekorfärg4 61 2" xfId="7073" xr:uid="{875C7BB1-903A-400B-BE6C-C27E5EDE68B3}"/>
    <cellStyle name="20% - Dekorfärg4 61 3" xfId="7074" xr:uid="{A328E811-AB78-43AB-970E-2A813F409FB4}"/>
    <cellStyle name="20% - Dekorfärg4 61_AAL Report" xfId="7075" xr:uid="{96BFB53A-53A5-4C1D-B27C-3468B4ACB420}"/>
    <cellStyle name="20% - Dekorfärg4 62" xfId="7076" xr:uid="{2C81475B-7806-4BA0-8CC9-05DA433CF728}"/>
    <cellStyle name="20% - Dekorfärg4 62 2" xfId="7077" xr:uid="{33A8F2FE-90F7-49DE-AAE6-E708C51BFC0D}"/>
    <cellStyle name="20% - Dekorfärg4 62 3" xfId="7078" xr:uid="{9A6E2E10-6794-4306-9B27-842AB2EA12E9}"/>
    <cellStyle name="20% - Dekorfärg4 62_AAL Report" xfId="7079" xr:uid="{D14CD37A-BF0B-43BF-AFBD-CD44BAC71D06}"/>
    <cellStyle name="20% - Dekorfärg4 63" xfId="7080" xr:uid="{4519DF36-8506-4C0A-A0AD-FBF964990286}"/>
    <cellStyle name="20% - Dekorfärg4 63 2" xfId="7081" xr:uid="{8FF7118F-036E-444D-8FD0-9FA51CE484AD}"/>
    <cellStyle name="20% - Dekorfärg4 63 3" xfId="7082" xr:uid="{24BEA426-8C17-4979-A0FD-5395B4B7C75B}"/>
    <cellStyle name="20% - Dekorfärg4 63_AAL Report" xfId="7083" xr:uid="{37DC3DB9-061A-40D8-A487-7B0FB26BA2F1}"/>
    <cellStyle name="20% - Dekorfärg4 64" xfId="7084" xr:uid="{D1F8C6DC-3B2F-4DAE-8C91-475A3E2BA4C6}"/>
    <cellStyle name="20% - Dekorfärg4 65" xfId="7085" xr:uid="{F517C72A-8A17-4A73-9392-EFAAA96EDF12}"/>
    <cellStyle name="20% - Dekorfärg4 66" xfId="7086" xr:uid="{38620EC2-2E73-4064-93FC-3D0EA5A169F5}"/>
    <cellStyle name="20% - Dekorfärg4 67" xfId="7087" xr:uid="{0C579368-1F51-4941-8651-89852E7683D3}"/>
    <cellStyle name="20% - Dekorfärg4 68" xfId="7088" xr:uid="{30A91506-6264-49DB-9C0F-149D58624410}"/>
    <cellStyle name="20% - Dekorfärg4 69" xfId="7089" xr:uid="{9732210A-2DF1-42E4-9A31-04CBC575D671}"/>
    <cellStyle name="20% - Dekorfärg4 7" xfId="7090" xr:uid="{93D7290B-7D55-494A-8229-A51F26ADEAA9}"/>
    <cellStyle name="20% - Dekorfärg4 7 10" xfId="34982" xr:uid="{AA57494D-6DDF-47BC-B7DF-EEC21B6612A9}"/>
    <cellStyle name="20% - Dekorfärg4 7 2" xfId="7091" xr:uid="{1A765170-A284-4067-BB8B-A1D3BA0B49AA}"/>
    <cellStyle name="20% - Dekorfärg4 7 2 2" xfId="7092" xr:uid="{1DAB9D5A-AD7A-430E-A94E-2F41C1F172DE}"/>
    <cellStyle name="20% - Dekorfärg4 7 2 2 2" xfId="7093" xr:uid="{F00BBE86-30A3-4BBD-81E1-E00DC3D1E018}"/>
    <cellStyle name="20% - Dekorfärg4 7 2 2 2 2" xfId="36569" xr:uid="{1C59F393-6591-4A4E-A419-21957A4321DF}"/>
    <cellStyle name="20% - Dekorfärg4 7 2 2 2_Apart tables" xfId="49576" xr:uid="{48AF06FD-5999-436E-863A-64A7091CEF69}"/>
    <cellStyle name="20% - Dekorfärg4 7 2 2 3" xfId="31737" xr:uid="{7167602C-5057-44FB-BB4A-460295B04EC3}"/>
    <cellStyle name="20% - Dekorfärg4 7 2 2 4" xfId="36568" xr:uid="{1346115A-6216-48FF-BC45-3DD658EE255F}"/>
    <cellStyle name="20% - Dekorfärg4 7 2 2_3. Loans" xfId="7094" xr:uid="{C568A532-7AF8-4D95-B4E5-7B827247B048}"/>
    <cellStyle name="20% - Dekorfärg4 7 2 3" xfId="7095" xr:uid="{5F2FB866-85F6-43F8-A6D5-6D98E7DE82A6}"/>
    <cellStyle name="20% - Dekorfärg4 7 2 3 2" xfId="7096" xr:uid="{FFBA2322-1043-4348-A54E-8B0B1633F017}"/>
    <cellStyle name="20% - Dekorfärg4 7 2 3 2 2" xfId="36571" xr:uid="{43567AD5-06DB-4F24-A9DB-78E69F71967D}"/>
    <cellStyle name="20% - Dekorfärg4 7 2 3 2_Apart tables" xfId="49577" xr:uid="{891B3292-745C-41D6-8A76-6F07485605B7}"/>
    <cellStyle name="20% - Dekorfärg4 7 2 3 3" xfId="36570" xr:uid="{1C06F421-70EA-4895-A2A4-FA37807C8976}"/>
    <cellStyle name="20% - Dekorfärg4 7 2 3_3. Loans" xfId="7097" xr:uid="{F85EA213-BEC9-43D5-885B-193EC0F56A1C}"/>
    <cellStyle name="20% - Dekorfärg4 7 2 4" xfId="7098" xr:uid="{06570C3C-A83E-4251-8718-0786E1CDBDD8}"/>
    <cellStyle name="20% - Dekorfärg4 7 2 4 2" xfId="36572" xr:uid="{AA885AA8-AAE7-4B90-A11F-CEE4202A5EFA}"/>
    <cellStyle name="20% - Dekorfärg4 7 2 4_Apart tables" xfId="49578" xr:uid="{4536E7DC-F62A-4E62-BC10-3E15DE9C5B57}"/>
    <cellStyle name="20% - Dekorfärg4 7 2 5" xfId="7099" xr:uid="{46B77F46-4EAD-46A8-813C-92BA83AC4FF3}"/>
    <cellStyle name="20% - Dekorfärg4 7 2 5 2" xfId="36573" xr:uid="{1B637A03-5973-48C2-ADDA-16D33AE1C667}"/>
    <cellStyle name="20% - Dekorfärg4 7 2 5_Apart tables" xfId="49579" xr:uid="{791D07FA-F06C-4173-AAEE-1C4D8B93B641}"/>
    <cellStyle name="20% - Dekorfärg4 7 2 6" xfId="31738" xr:uid="{E72ED1EB-DB8F-4A9A-AAE4-1584981DBBFB}"/>
    <cellStyle name="20% - Dekorfärg4 7 2 7" xfId="34983" xr:uid="{C31EF81E-D915-4D53-BC3B-D0359DA965F2}"/>
    <cellStyle name="20% - Dekorfärg4 7 2 8" xfId="39481" xr:uid="{3C0AEA94-0A67-4F50-AF87-6935CF4B71C5}"/>
    <cellStyle name="20% - Dekorfärg4 7 2_3. Loans" xfId="7100" xr:uid="{BF348122-B8FC-4CE5-B64D-CB04F8D66E43}"/>
    <cellStyle name="20% - Dekorfärg4 7 3" xfId="7101" xr:uid="{759C7478-B7DD-459E-981A-EB119B0497B2}"/>
    <cellStyle name="20% - Dekorfärg4 7 3 2" xfId="7102" xr:uid="{F81B2051-AB0A-4044-8EE1-D4891F4737B9}"/>
    <cellStyle name="20% - Dekorfärg4 7 3 2 2" xfId="7103" xr:uid="{ABEA0CAD-F6A5-406E-AD82-9FDA7A0321DA}"/>
    <cellStyle name="20% - Dekorfärg4 7 3 2 2 2" xfId="36576" xr:uid="{89FAFAF4-E3EA-473A-A689-A3965EB59939}"/>
    <cellStyle name="20% - Dekorfärg4 7 3 2 2_Apart tables" xfId="49580" xr:uid="{39E9DA89-2C5C-4AFC-9D17-F4E9181BADDB}"/>
    <cellStyle name="20% - Dekorfärg4 7 3 2 3" xfId="36575" xr:uid="{6F0942EC-424B-49E0-A096-0A5F2252E9BF}"/>
    <cellStyle name="20% - Dekorfärg4 7 3 2_3. Loans" xfId="7104" xr:uid="{ADF59D71-9B24-498B-965B-0E3A3AEC998A}"/>
    <cellStyle name="20% - Dekorfärg4 7 3 3" xfId="7105" xr:uid="{8531301B-7BFA-430B-A08A-85A6DBCFC853}"/>
    <cellStyle name="20% - Dekorfärg4 7 3 3 2" xfId="36577" xr:uid="{CF27D9E7-1689-4E1F-A5C5-B527CD8CF1DE}"/>
    <cellStyle name="20% - Dekorfärg4 7 3 3_Apart tables" xfId="49581" xr:uid="{06D3AD58-F4F6-4B75-ABC1-B5BE94F3B24B}"/>
    <cellStyle name="20% - Dekorfärg4 7 3 4" xfId="31739" xr:uid="{A74528E4-73A2-44B8-9007-FEE46D42101C}"/>
    <cellStyle name="20% - Dekorfärg4 7 3 5" xfId="36574" xr:uid="{C3151F14-AB3A-46C2-9941-A1486C236A69}"/>
    <cellStyle name="20% - Dekorfärg4 7 3_3. Loans" xfId="7106" xr:uid="{D989EB80-088F-4A99-B3F2-B169686C531F}"/>
    <cellStyle name="20% - Dekorfärg4 7 4" xfId="7107" xr:uid="{DCA2EBD6-E03F-4F7D-891B-8A5136604703}"/>
    <cellStyle name="20% - Dekorfärg4 7 4 2" xfId="7108" xr:uid="{13CE28A2-589F-404B-91A2-4841EE2E818B}"/>
    <cellStyle name="20% - Dekorfärg4 7 4 2 2" xfId="36579" xr:uid="{6A235E44-7F1C-471C-B55F-3663FD09E3A5}"/>
    <cellStyle name="20% - Dekorfärg4 7 4 2_Apart tables" xfId="49582" xr:uid="{B73B995E-890F-46F2-8D88-FCCE054E8A66}"/>
    <cellStyle name="20% - Dekorfärg4 7 4 3" xfId="7109" xr:uid="{9327DD21-5389-4103-873D-FCBDB88188BA}"/>
    <cellStyle name="20% - Dekorfärg4 7 4 4" xfId="36578" xr:uid="{B8E884BE-F9EE-4A5A-818B-56089D75795A}"/>
    <cellStyle name="20% - Dekorfärg4 7 4_3. Loans" xfId="7110" xr:uid="{1D082D5E-3315-48F4-AB73-9F066738D222}"/>
    <cellStyle name="20% - Dekorfärg4 7 5" xfId="7111" xr:uid="{9177BB89-F194-4799-A974-52F1630B184A}"/>
    <cellStyle name="20% - Dekorfärg4 7 5 2" xfId="7112" xr:uid="{E5F59CCB-0D8D-4A82-ABEF-F08A52C5A9BB}"/>
    <cellStyle name="20% - Dekorfärg4 7 5 3" xfId="7113" xr:uid="{2579BFE5-662A-45B7-B8E3-1D00528D7D54}"/>
    <cellStyle name="20% - Dekorfärg4 7 5 4" xfId="36580" xr:uid="{B37F00B9-64DA-4BE5-8A3E-9A7464A4D010}"/>
    <cellStyle name="20% - Dekorfärg4 7 5_3. Loans" xfId="7114" xr:uid="{64721600-6C9C-4618-A709-A306F801EC65}"/>
    <cellStyle name="20% - Dekorfärg4 7 6" xfId="7115" xr:uid="{1C5A14E4-D7D3-4E63-8468-935A711F5657}"/>
    <cellStyle name="20% - Dekorfärg4 7 6 2" xfId="7116" xr:uid="{77D7D033-7D1A-4705-950D-ACB95DE9A568}"/>
    <cellStyle name="20% - Dekorfärg4 7 6 3" xfId="7117" xr:uid="{BB0D06FB-12E3-4738-9E11-BF73D29F7AC3}"/>
    <cellStyle name="20% - Dekorfärg4 7 6 4" xfId="36581" xr:uid="{EA9DB329-35C8-485A-95E0-C04DF1BAA33C}"/>
    <cellStyle name="20% - Dekorfärg4 7 6_3. Loans" xfId="7118" xr:uid="{8D2BECB6-DF5F-4F7B-8416-404202193D3D}"/>
    <cellStyle name="20% - Dekorfärg4 7 7" xfId="7119" xr:uid="{3A409219-72A8-4EDD-A1FA-330BC47A28AF}"/>
    <cellStyle name="20% - Dekorfärg4 7 7 2" xfId="7120" xr:uid="{7272618D-BF42-4578-8A47-58577E380572}"/>
    <cellStyle name="20% - Dekorfärg4 7 7 3" xfId="7121" xr:uid="{F6FDD7B0-D822-44CF-8C69-FB52620D50C2}"/>
    <cellStyle name="20% - Dekorfärg4 7 7_AAL Report" xfId="7122" xr:uid="{61954AB1-7D04-4565-A1AF-7A7154A78531}"/>
    <cellStyle name="20% - Dekorfärg4 7 8" xfId="7123" xr:uid="{ECC0E7ED-F1F3-468A-A19B-5875D1B3C8DF}"/>
    <cellStyle name="20% - Dekorfärg4 7 9" xfId="7124" xr:uid="{23EDADD8-EEC3-4FE2-A876-4E5C014BA323}"/>
    <cellStyle name="20% - Dekorfärg4 7_3. Loans" xfId="7125" xr:uid="{F311D830-7FC6-46F2-82C8-54D141362A92}"/>
    <cellStyle name="20% - Dekorfärg4 70" xfId="7126" xr:uid="{A5EC5354-A87B-4EF9-BFF6-3D83F14EAC4E}"/>
    <cellStyle name="20% - Dekorfärg4 71" xfId="7127" xr:uid="{D8DBE440-9BF5-44D6-8704-61666489B223}"/>
    <cellStyle name="20% - Dekorfärg4 72" xfId="7128" xr:uid="{ED3CB7D2-A25A-4041-B3BA-AC05B3F1F809}"/>
    <cellStyle name="20% - Dekorfärg4 73" xfId="7129" xr:uid="{1209D685-5929-42D3-AC84-A8BC9AA21087}"/>
    <cellStyle name="20% - Dekorfärg4 74" xfId="7130" xr:uid="{DBD7A17E-BC6F-4E4B-9456-8BEE96DF2E3F}"/>
    <cellStyle name="20% - Dekorfärg4 75" xfId="7131" xr:uid="{F6262572-7D9C-469A-8482-73AF5F672313}"/>
    <cellStyle name="20% - Dekorfärg4 75 2" xfId="7132" xr:uid="{511DD56F-FF75-4D20-A0B5-68CB23B71B2C}"/>
    <cellStyle name="20% - Dekorfärg4 75_AAL Report" xfId="7133" xr:uid="{E8ECAB90-4F98-414C-809E-DC2B7878A47D}"/>
    <cellStyle name="20% - Dekorfärg4 76" xfId="7134" xr:uid="{C5B9A82C-89FF-4913-B6D3-5D087EFAA307}"/>
    <cellStyle name="20% - Dekorfärg4 76 2" xfId="7135" xr:uid="{B8393F30-CFE4-4F79-8DF8-E4927BC7DD85}"/>
    <cellStyle name="20% - Dekorfärg4 76_AAL Report" xfId="7136" xr:uid="{BA4C0993-B662-45E2-8413-17D94C715FA2}"/>
    <cellStyle name="20% - Dekorfärg4 77" xfId="7137" xr:uid="{3B928E57-1012-49B3-8D53-7840A61CF3BA}"/>
    <cellStyle name="20% - Dekorfärg4 78" xfId="7138" xr:uid="{5D1A7B0C-0F25-4157-8B09-4B5017A7B258}"/>
    <cellStyle name="20% - Dekorfärg4 79" xfId="44659" xr:uid="{3D18AAAE-9A34-4C41-A7F8-42BAF298848E}"/>
    <cellStyle name="20% - Dekorfärg4 8" xfId="7139" xr:uid="{9CA16461-B533-448B-91F2-9DB6210DBCD7}"/>
    <cellStyle name="20% - Dekorfärg4 8 10" xfId="34984" xr:uid="{E4D809D6-C5DD-4C9F-A33A-8924A328E962}"/>
    <cellStyle name="20% - Dekorfärg4 8 2" xfId="7140" xr:uid="{299DC8BB-964C-4F69-83FD-B06C95514DFC}"/>
    <cellStyle name="20% - Dekorfärg4 8 2 2" xfId="7141" xr:uid="{9209D46C-C929-4F35-91EF-122135BF19A0}"/>
    <cellStyle name="20% - Dekorfärg4 8 2 2 2" xfId="7142" xr:uid="{10D96912-E92A-4979-B49D-70BE288874A7}"/>
    <cellStyle name="20% - Dekorfärg4 8 2 2 2 2" xfId="36583" xr:uid="{60158098-EDF7-4518-815E-4E6531E180F4}"/>
    <cellStyle name="20% - Dekorfärg4 8 2 2 2_Apart tables" xfId="49583" xr:uid="{96FB3087-2455-44CE-9669-8B448A6E1EBA}"/>
    <cellStyle name="20% - Dekorfärg4 8 2 2 3" xfId="31740" xr:uid="{01195FDB-4010-4FE1-AB27-62F8340A29B1}"/>
    <cellStyle name="20% - Dekorfärg4 8 2 2 4" xfId="36582" xr:uid="{9D85B21C-DC2B-4C43-B8C0-AC6312053A4D}"/>
    <cellStyle name="20% - Dekorfärg4 8 2 2_3. Loans" xfId="7143" xr:uid="{D94DA8A7-1253-402D-9D62-C16766E2CC39}"/>
    <cellStyle name="20% - Dekorfärg4 8 2 3" xfId="7144" xr:uid="{14EFD46A-BA32-4B4E-83EA-2F2B6215A7F9}"/>
    <cellStyle name="20% - Dekorfärg4 8 2 3 2" xfId="7145" xr:uid="{6D9982B3-10EC-408D-9143-E3F59FE39751}"/>
    <cellStyle name="20% - Dekorfärg4 8 2 3 2 2" xfId="36585" xr:uid="{82F694B4-207A-45EB-A535-53C472E4C581}"/>
    <cellStyle name="20% - Dekorfärg4 8 2 3 2_Apart tables" xfId="49584" xr:uid="{2A6299FF-D2D7-4D1D-BC54-D54B7243E449}"/>
    <cellStyle name="20% - Dekorfärg4 8 2 3 3" xfId="36584" xr:uid="{03EE4B6C-8463-4D3D-8688-A4A07165F22A}"/>
    <cellStyle name="20% - Dekorfärg4 8 2 3_3. Loans" xfId="7146" xr:uid="{233511E8-0733-4545-982B-42FA4BA7C605}"/>
    <cellStyle name="20% - Dekorfärg4 8 2 4" xfId="7147" xr:uid="{7C380CF4-76AC-404F-BD96-0C1A2608E783}"/>
    <cellStyle name="20% - Dekorfärg4 8 2 4 2" xfId="36586" xr:uid="{60398430-76FD-4104-A0E8-87107B99C147}"/>
    <cellStyle name="20% - Dekorfärg4 8 2 4_Apart tables" xfId="49585" xr:uid="{55D5B9A3-FF57-4E82-A6F3-EAD3BBDD5C00}"/>
    <cellStyle name="20% - Dekorfärg4 8 2 5" xfId="7148" xr:uid="{6C0EE42C-2D37-4AC8-9971-D2E5FC034FBF}"/>
    <cellStyle name="20% - Dekorfärg4 8 2 5 2" xfId="36587" xr:uid="{F3F29739-378B-49D3-AE41-BD8C27976C3F}"/>
    <cellStyle name="20% - Dekorfärg4 8 2 5_Apart tables" xfId="49586" xr:uid="{4C4C887A-E7BE-4251-90F3-A5ACFEFCA56C}"/>
    <cellStyle name="20% - Dekorfärg4 8 2 6" xfId="31741" xr:uid="{F975E467-AAAD-4593-97F7-4D4077632B3D}"/>
    <cellStyle name="20% - Dekorfärg4 8 2 7" xfId="34985" xr:uid="{EA0369E0-A207-4CD3-80A2-6C1BFDC76581}"/>
    <cellStyle name="20% - Dekorfärg4 8 2 8" xfId="39480" xr:uid="{25846A9E-2FFF-4F4A-A0FD-C6FF50997998}"/>
    <cellStyle name="20% - Dekorfärg4 8 2_3. Loans" xfId="7149" xr:uid="{83AF5C52-A15B-45FE-865E-9AA67E04CA86}"/>
    <cellStyle name="20% - Dekorfärg4 8 3" xfId="7150" xr:uid="{EDECFC93-0317-4985-A147-ACD9EF6FCD86}"/>
    <cellStyle name="20% - Dekorfärg4 8 3 2" xfId="7151" xr:uid="{D1DEFECA-8C87-4DFE-9A27-98227CC4B992}"/>
    <cellStyle name="20% - Dekorfärg4 8 3 2 2" xfId="7152" xr:uid="{5A9488EB-925B-4424-97C5-EB57E5C398CD}"/>
    <cellStyle name="20% - Dekorfärg4 8 3 2 2 2" xfId="36590" xr:uid="{604E5E50-6B7D-494F-9968-31BF99B41A84}"/>
    <cellStyle name="20% - Dekorfärg4 8 3 2 2_Apart tables" xfId="49587" xr:uid="{C64CE416-0B81-4DB8-BB91-6B0B977CF51A}"/>
    <cellStyle name="20% - Dekorfärg4 8 3 2 3" xfId="36589" xr:uid="{B881AF72-BE1E-4F89-8CAD-3A8AC3C0C787}"/>
    <cellStyle name="20% - Dekorfärg4 8 3 2_3. Loans" xfId="7153" xr:uid="{4EA0F7EA-EE41-4792-9F3B-B98E37448865}"/>
    <cellStyle name="20% - Dekorfärg4 8 3 3" xfId="7154" xr:uid="{DBD76B1D-E850-4CBB-B74A-673D5C958385}"/>
    <cellStyle name="20% - Dekorfärg4 8 3 3 2" xfId="36591" xr:uid="{8A146750-8F4F-4825-B17E-2C440E3AAD18}"/>
    <cellStyle name="20% - Dekorfärg4 8 3 3_Apart tables" xfId="49588" xr:uid="{359E0499-F257-4A93-9937-82314529DB64}"/>
    <cellStyle name="20% - Dekorfärg4 8 3 4" xfId="31742" xr:uid="{4BA75554-84A7-40B6-BA53-97237BF37B2B}"/>
    <cellStyle name="20% - Dekorfärg4 8 3 5" xfId="36588" xr:uid="{9BD7550D-C12C-4D58-9BC5-5CF9B4AACB54}"/>
    <cellStyle name="20% - Dekorfärg4 8 3_3. Loans" xfId="7155" xr:uid="{91A5EF99-D44F-42D6-9BAA-85765F73A157}"/>
    <cellStyle name="20% - Dekorfärg4 8 4" xfId="7156" xr:uid="{B49994AC-B259-4BD3-9177-8579F4AB7504}"/>
    <cellStyle name="20% - Dekorfärg4 8 4 2" xfId="7157" xr:uid="{ED9E9113-5BC0-4AB3-B6FD-684E04D979E4}"/>
    <cellStyle name="20% - Dekorfärg4 8 4 2 2" xfId="36593" xr:uid="{A47209F7-B792-415B-919D-EC3ED30CDC6B}"/>
    <cellStyle name="20% - Dekorfärg4 8 4 2_Apart tables" xfId="49589" xr:uid="{97D7E6E2-8AA2-4345-8435-F5E637DC8846}"/>
    <cellStyle name="20% - Dekorfärg4 8 4 3" xfId="7158" xr:uid="{732154ED-C0A1-48C0-83A8-ADA3DB81CF9B}"/>
    <cellStyle name="20% - Dekorfärg4 8 4 4" xfId="36592" xr:uid="{F526A6C7-2C05-4031-8CBB-2867363413F1}"/>
    <cellStyle name="20% - Dekorfärg4 8 4_3. Loans" xfId="7159" xr:uid="{3BE30BBD-1E88-4A44-929C-9907BD478E4D}"/>
    <cellStyle name="20% - Dekorfärg4 8 5" xfId="7160" xr:uid="{083D8987-2F90-4A11-94FD-CE4C1D474146}"/>
    <cellStyle name="20% - Dekorfärg4 8 5 2" xfId="7161" xr:uid="{4287F3E1-E824-4538-BE4E-FB58737EBCE1}"/>
    <cellStyle name="20% - Dekorfärg4 8 5 3" xfId="7162" xr:uid="{2D7DF332-30BE-46E8-A117-93D2A1A2C8AB}"/>
    <cellStyle name="20% - Dekorfärg4 8 5 4" xfId="36594" xr:uid="{2C97A925-0821-453F-988F-C8C2C46D7D8F}"/>
    <cellStyle name="20% - Dekorfärg4 8 5_3. Loans" xfId="7163" xr:uid="{A17A8907-7F52-4367-AFD8-363389FCCC85}"/>
    <cellStyle name="20% - Dekorfärg4 8 6" xfId="7164" xr:uid="{8F6F5DF4-3382-4B0F-A2EE-345A1A6AF708}"/>
    <cellStyle name="20% - Dekorfärg4 8 6 2" xfId="7165" xr:uid="{7DC0D3C3-9745-47AF-8935-E2E8733D66C1}"/>
    <cellStyle name="20% - Dekorfärg4 8 6 3" xfId="7166" xr:uid="{32B88B65-FA9C-4ED3-94F2-F6D1542AF430}"/>
    <cellStyle name="20% - Dekorfärg4 8 6 4" xfId="36595" xr:uid="{6CC1743C-82EB-43FE-ADE4-CFC40A7527B2}"/>
    <cellStyle name="20% - Dekorfärg4 8 6_3. Loans" xfId="7167" xr:uid="{0FCC1C2D-3BC2-4204-A1AD-987C2EC57FAB}"/>
    <cellStyle name="20% - Dekorfärg4 8 7" xfId="7168" xr:uid="{9BFAE9E2-CC86-4C00-BF17-A6E559B83E20}"/>
    <cellStyle name="20% - Dekorfärg4 8 7 2" xfId="7169" xr:uid="{33FA5BC7-5DD3-437A-BA64-AC65C1A4E008}"/>
    <cellStyle name="20% - Dekorfärg4 8 7 3" xfId="7170" xr:uid="{AA44DF55-8C32-41BF-832C-A0F7C18148E7}"/>
    <cellStyle name="20% - Dekorfärg4 8 7_AAL Report" xfId="7171" xr:uid="{874E10D5-B2B2-482C-8087-E9EEFB857720}"/>
    <cellStyle name="20% - Dekorfärg4 8 8" xfId="7172" xr:uid="{8BAE5939-9631-4D8B-9857-44B9697462FE}"/>
    <cellStyle name="20% - Dekorfärg4 8 9" xfId="7173" xr:uid="{09B2B2C7-60D9-40A5-968B-A7730D49D0AF}"/>
    <cellStyle name="20% - Dekorfärg4 8_3. Loans" xfId="7174" xr:uid="{D77EC280-B56D-4318-A26F-93C34377EFB5}"/>
    <cellStyle name="20% - Dekorfärg4 80" xfId="44773" xr:uid="{EC1F8809-D08B-4F9B-93AF-D66FC5AFB5A9}"/>
    <cellStyle name="20% - Dekorfärg4 81" xfId="44854" xr:uid="{5619EA43-9F1E-4804-B483-7686CCF473CE}"/>
    <cellStyle name="20% - Dekorfärg4 9" xfId="7175" xr:uid="{CCDC1B22-F8BA-4633-AA18-6ED999727A65}"/>
    <cellStyle name="20% - Dekorfärg4 9 10" xfId="34986" xr:uid="{413780E2-FDE9-4E9A-A58E-6BB32EB05DD1}"/>
    <cellStyle name="20% - Dekorfärg4 9 2" xfId="7176" xr:uid="{54E794D5-885E-4B56-9B18-F41754B383B6}"/>
    <cellStyle name="20% - Dekorfärg4 9 2 2" xfId="7177" xr:uid="{A9CC6D43-16C9-4297-A5CE-E44EF9BBF3D8}"/>
    <cellStyle name="20% - Dekorfärg4 9 2 2 2" xfId="7178" xr:uid="{178DE2A8-1194-4F2A-9296-87D3E9E2A73B}"/>
    <cellStyle name="20% - Dekorfärg4 9 2 2 2 2" xfId="36597" xr:uid="{FDE21AA7-02DA-49E2-8D2D-E7D8F2434F5A}"/>
    <cellStyle name="20% - Dekorfärg4 9 2 2 2_Apart tables" xfId="49590" xr:uid="{3C0ABDE0-DD83-463C-A1E9-162D2EC93DD1}"/>
    <cellStyle name="20% - Dekorfärg4 9 2 2 3" xfId="31743" xr:uid="{CD6461D3-2BFB-4606-9660-7ABCB514DF2E}"/>
    <cellStyle name="20% - Dekorfärg4 9 2 2 4" xfId="36596" xr:uid="{6F6C80C4-797C-4579-99D4-80F651BE0403}"/>
    <cellStyle name="20% - Dekorfärg4 9 2 2_3. Loans" xfId="7179" xr:uid="{E542587D-4AAE-428C-85D4-14BECADA1123}"/>
    <cellStyle name="20% - Dekorfärg4 9 2 3" xfId="7180" xr:uid="{34F38099-59FD-40C3-A460-D27F112EB05B}"/>
    <cellStyle name="20% - Dekorfärg4 9 2 3 2" xfId="7181" xr:uid="{9DADC553-455B-40CE-8A6B-0C456FE92150}"/>
    <cellStyle name="20% - Dekorfärg4 9 2 3 2 2" xfId="36599" xr:uid="{8EE5FC9E-2969-4783-815C-C4EB9EE257F5}"/>
    <cellStyle name="20% - Dekorfärg4 9 2 3 2_Apart tables" xfId="49591" xr:uid="{34026BF3-32A2-49D6-82AB-9C08B57E10B1}"/>
    <cellStyle name="20% - Dekorfärg4 9 2 3 3" xfId="36598" xr:uid="{CE6A41CE-7DE1-4390-A373-F96418CE682F}"/>
    <cellStyle name="20% - Dekorfärg4 9 2 3_3. Loans" xfId="7182" xr:uid="{09D70505-D75E-43C1-890F-D198E6882A3E}"/>
    <cellStyle name="20% - Dekorfärg4 9 2 4" xfId="7183" xr:uid="{F520C45C-3811-42C3-B8F8-A0B69E49882C}"/>
    <cellStyle name="20% - Dekorfärg4 9 2 4 2" xfId="36600" xr:uid="{952D4E5F-932A-4AC1-AF8B-69014954A562}"/>
    <cellStyle name="20% - Dekorfärg4 9 2 4_Apart tables" xfId="49592" xr:uid="{03245241-19B5-4E57-8DBE-8F24E3A55D63}"/>
    <cellStyle name="20% - Dekorfärg4 9 2 5" xfId="7184" xr:uid="{5B9FEA69-2F9E-4C43-AB42-63A0A87D78D4}"/>
    <cellStyle name="20% - Dekorfärg4 9 2 5 2" xfId="36601" xr:uid="{96FFB602-B76D-4F5F-9D70-51A0453AA02A}"/>
    <cellStyle name="20% - Dekorfärg4 9 2 5_Apart tables" xfId="49593" xr:uid="{EE3CF48C-7FAB-4CD8-BC83-3284AD0D5E0D}"/>
    <cellStyle name="20% - Dekorfärg4 9 2 6" xfId="31744" xr:uid="{552D6126-9171-4749-A413-E0825D6BD50F}"/>
    <cellStyle name="20% - Dekorfärg4 9 2 7" xfId="34987" xr:uid="{99D85BF9-8C34-440B-BC82-10015852C043}"/>
    <cellStyle name="20% - Dekorfärg4 9 2 8" xfId="39479" xr:uid="{65634334-EAAF-4258-B9B4-41455337DC71}"/>
    <cellStyle name="20% - Dekorfärg4 9 2_3. Loans" xfId="7185" xr:uid="{C0DC0944-99E3-46F3-B4B2-B691792B62DC}"/>
    <cellStyle name="20% - Dekorfärg4 9 3" xfId="7186" xr:uid="{CF8D2161-25ED-4BFA-8099-DE174DA2F5EA}"/>
    <cellStyle name="20% - Dekorfärg4 9 3 2" xfId="7187" xr:uid="{458CEEA4-7E10-4D65-A206-6F6B0F8D56A3}"/>
    <cellStyle name="20% - Dekorfärg4 9 3 2 2" xfId="7188" xr:uid="{2FC485B4-834F-4353-B9F8-61DA76E13A5B}"/>
    <cellStyle name="20% - Dekorfärg4 9 3 2 2 2" xfId="36604" xr:uid="{8AC7A443-A6F8-46D7-A1FF-70E0BDBEBDC6}"/>
    <cellStyle name="20% - Dekorfärg4 9 3 2 2_Apart tables" xfId="49594" xr:uid="{A168052D-8575-4F1D-97C2-351EB232CEF5}"/>
    <cellStyle name="20% - Dekorfärg4 9 3 2 3" xfId="36603" xr:uid="{DD1F051E-57EB-47F9-8C2B-1849F02F349A}"/>
    <cellStyle name="20% - Dekorfärg4 9 3 2_3. Loans" xfId="7189" xr:uid="{49792B20-60B8-4000-804E-F040ABF2828D}"/>
    <cellStyle name="20% - Dekorfärg4 9 3 3" xfId="7190" xr:uid="{23B57B91-CEC8-45D0-A39E-DAD4B3708E3A}"/>
    <cellStyle name="20% - Dekorfärg4 9 3 3 2" xfId="36605" xr:uid="{99D12C0A-8C6B-4D41-AF4D-A61B44557927}"/>
    <cellStyle name="20% - Dekorfärg4 9 3 3_Apart tables" xfId="49595" xr:uid="{58163D85-FCFC-46A1-8347-5C3F7217B792}"/>
    <cellStyle name="20% - Dekorfärg4 9 3 4" xfId="31745" xr:uid="{9A10D43B-66CF-4D9A-A144-13B726FCE36E}"/>
    <cellStyle name="20% - Dekorfärg4 9 3 5" xfId="36602" xr:uid="{C24AD516-5486-49D7-8DD2-FD1509E240AD}"/>
    <cellStyle name="20% - Dekorfärg4 9 3_3. Loans" xfId="7191" xr:uid="{E07312E9-B2AC-4845-BC13-A746D25D6D30}"/>
    <cellStyle name="20% - Dekorfärg4 9 4" xfId="7192" xr:uid="{08833C6A-A7FF-497B-84FD-5F139A30D9BD}"/>
    <cellStyle name="20% - Dekorfärg4 9 4 2" xfId="7193" xr:uid="{31158538-1900-4AE8-B46F-72725E188917}"/>
    <cellStyle name="20% - Dekorfärg4 9 4 2 2" xfId="36607" xr:uid="{98C13B72-D0AD-4967-9BAD-4BBFAF0FE2F5}"/>
    <cellStyle name="20% - Dekorfärg4 9 4 2_Apart tables" xfId="49596" xr:uid="{AB970CEC-F9ED-453B-8AE3-1E80A4A69EE0}"/>
    <cellStyle name="20% - Dekorfärg4 9 4 3" xfId="7194" xr:uid="{CE77B4B2-83E3-4546-A8C6-9908B267063A}"/>
    <cellStyle name="20% - Dekorfärg4 9 4 4" xfId="36606" xr:uid="{54ABE006-00A1-46B7-9936-420552947033}"/>
    <cellStyle name="20% - Dekorfärg4 9 4_3. Loans" xfId="7195" xr:uid="{C0DED603-997A-47A2-88F8-F0B20618B019}"/>
    <cellStyle name="20% - Dekorfärg4 9 5" xfId="7196" xr:uid="{B45BE495-3352-49AE-B1FC-CCCE1B2A5813}"/>
    <cellStyle name="20% - Dekorfärg4 9 5 2" xfId="7197" xr:uid="{C8ABE2A5-63FE-4BBB-A1FD-3BFFE6251DCC}"/>
    <cellStyle name="20% - Dekorfärg4 9 5 3" xfId="7198" xr:uid="{60033301-1DC5-4537-96B9-3921F7E8555C}"/>
    <cellStyle name="20% - Dekorfärg4 9 5 4" xfId="36608" xr:uid="{F5F07730-215F-4D3B-82ED-C37F0D1F8455}"/>
    <cellStyle name="20% - Dekorfärg4 9 5_3. Loans" xfId="7199" xr:uid="{551C3680-088F-4477-AE73-0A8AFF70133E}"/>
    <cellStyle name="20% - Dekorfärg4 9 6" xfId="7200" xr:uid="{50ED7BDF-528A-41F7-B5E9-9A2A5E5BBA8B}"/>
    <cellStyle name="20% - Dekorfärg4 9 6 2" xfId="7201" xr:uid="{87B3666F-7FE3-493E-B5CE-39BBCFB2E502}"/>
    <cellStyle name="20% - Dekorfärg4 9 6 3" xfId="7202" xr:uid="{6A8BA17E-6FB4-4BBB-B23C-90EFB5F31618}"/>
    <cellStyle name="20% - Dekorfärg4 9 6 4" xfId="36609" xr:uid="{EFFD96C4-CCCF-4C49-BD52-B23E0E588CE3}"/>
    <cellStyle name="20% - Dekorfärg4 9 6_3. Loans" xfId="7203" xr:uid="{AF88EB3F-AB25-4D33-96C9-7BD6E670686C}"/>
    <cellStyle name="20% - Dekorfärg4 9 7" xfId="7204" xr:uid="{394A0FEA-7627-427D-82B1-C0CBB75E971C}"/>
    <cellStyle name="20% - Dekorfärg4 9 7 2" xfId="7205" xr:uid="{A412B712-C606-47C3-948B-2ADCEADF3602}"/>
    <cellStyle name="20% - Dekorfärg4 9 7 3" xfId="7206" xr:uid="{60174858-7AAE-4D75-9498-7C2D8163DE68}"/>
    <cellStyle name="20% - Dekorfärg4 9 7 4" xfId="31746" xr:uid="{6F243F1C-60C4-4CE0-9F23-577115CFFBBD}"/>
    <cellStyle name="20% - Dekorfärg4 9 7_CASH 8000" xfId="44891" xr:uid="{B381D460-6196-44AA-9A7E-FDB4D64BB64D}"/>
    <cellStyle name="20% - Dekorfärg4 9 8" xfId="7207" xr:uid="{B8246841-B113-4961-A742-50E8B70756E9}"/>
    <cellStyle name="20% - Dekorfärg4 9 9" xfId="7208" xr:uid="{D5B13CC7-E984-47BC-8FF8-3A52EFFCF2B5}"/>
    <cellStyle name="20% - Dekorfärg4 9_3. Loans" xfId="7209" xr:uid="{B410118D-F2A9-4F62-AFBB-E9E2FBE8E7A5}"/>
    <cellStyle name="20% - Dekorfärg5" xfId="50820" xr:uid="{0B698914-5A8B-4863-9A31-BB28CBB46645}"/>
    <cellStyle name="20% - Dekorfärg5 10" xfId="7210" xr:uid="{70C42936-14D1-4816-8205-93E9D4FCFF2F}"/>
    <cellStyle name="20% - Dekorfärg5 10 10" xfId="34988" xr:uid="{5E7EEDD3-AD5F-4449-891D-824C6C3195EF}"/>
    <cellStyle name="20% - Dekorfärg5 10 2" xfId="7211" xr:uid="{F9862035-EBD5-4B80-9B32-DC423F70D77A}"/>
    <cellStyle name="20% - Dekorfärg5 10 2 2" xfId="7212" xr:uid="{EEED7BFD-CB2E-48F9-95DB-4149363DB929}"/>
    <cellStyle name="20% - Dekorfärg5 10 2 2 2" xfId="7213" xr:uid="{421F0BCC-A73A-4B47-9A3A-6A4E9214B03A}"/>
    <cellStyle name="20% - Dekorfärg5 10 2 2 2 2" xfId="36611" xr:uid="{44AD814F-FE6A-45CC-8C2C-6A9C9A1AD627}"/>
    <cellStyle name="20% - Dekorfärg5 10 2 2 2_Apart tables" xfId="49597" xr:uid="{8A849749-3D67-4128-9F02-D66700E014DD}"/>
    <cellStyle name="20% - Dekorfärg5 10 2 2 3" xfId="31747" xr:uid="{42AF1516-A13A-4918-AA29-A29CAED192D2}"/>
    <cellStyle name="20% - Dekorfärg5 10 2 2 4" xfId="36610" xr:uid="{05754BEF-F20F-424C-BD61-C53ADA2236D0}"/>
    <cellStyle name="20% - Dekorfärg5 10 2 2_3. Loans" xfId="7214" xr:uid="{205E866E-50EE-41B0-A2D5-F3B8029CB512}"/>
    <cellStyle name="20% - Dekorfärg5 10 2 3" xfId="7215" xr:uid="{96C38297-7F0B-4DAA-84E2-20DBEA0E5C31}"/>
    <cellStyle name="20% - Dekorfärg5 10 2 3 2" xfId="7216" xr:uid="{8BAAB919-A95E-4650-81FD-4F5F4C24E93B}"/>
    <cellStyle name="20% - Dekorfärg5 10 2 3 2 2" xfId="36613" xr:uid="{D31A3323-249D-43BE-AE5F-7FE0AC7D73AF}"/>
    <cellStyle name="20% - Dekorfärg5 10 2 3 2_Apart tables" xfId="49598" xr:uid="{8EB1FB4B-6692-4BD4-BB40-093AC7835F63}"/>
    <cellStyle name="20% - Dekorfärg5 10 2 3 3" xfId="36612" xr:uid="{B30C7A69-CB6F-4986-9BFF-DC5E870E9FB8}"/>
    <cellStyle name="20% - Dekorfärg5 10 2 3_3. Loans" xfId="7217" xr:uid="{EB624D00-D04E-4C6F-B9DD-317EC646BBB9}"/>
    <cellStyle name="20% - Dekorfärg5 10 2 4" xfId="7218" xr:uid="{40ACAA81-8934-4624-87C9-1E7B37DDF90C}"/>
    <cellStyle name="20% - Dekorfärg5 10 2 4 2" xfId="36614" xr:uid="{405B1241-44AA-4A17-82AA-ED9A827413D8}"/>
    <cellStyle name="20% - Dekorfärg5 10 2 4_Apart tables" xfId="49599" xr:uid="{EE0403CC-2CE8-4AD6-85A4-96B8E0D11D68}"/>
    <cellStyle name="20% - Dekorfärg5 10 2 5" xfId="7219" xr:uid="{F05AC58B-FB1A-4432-8F2D-AD5D5DF3AD16}"/>
    <cellStyle name="20% - Dekorfärg5 10 2 5 2" xfId="36615" xr:uid="{A47A7C6D-EB09-4402-8088-4A081236A1D1}"/>
    <cellStyle name="20% - Dekorfärg5 10 2 5_Apart tables" xfId="49600" xr:uid="{AE2F62A1-90F9-4940-B043-1AFACDF8FEEE}"/>
    <cellStyle name="20% - Dekorfärg5 10 2 6" xfId="31748" xr:uid="{0520ED03-14FC-464B-9B92-3CC6DBBCDD2C}"/>
    <cellStyle name="20% - Dekorfärg5 10 2 7" xfId="34989" xr:uid="{6B1DDCB5-7445-43B3-BE6D-77804037576E}"/>
    <cellStyle name="20% - Dekorfärg5 10 2 8" xfId="39478" xr:uid="{C4364180-C408-4880-A43A-017088A75B2D}"/>
    <cellStyle name="20% - Dekorfärg5 10 2_3. Loans" xfId="7220" xr:uid="{3D75120D-03D0-486B-A14A-01595D8DE307}"/>
    <cellStyle name="20% - Dekorfärg5 10 3" xfId="7221" xr:uid="{994F12F2-E409-464A-AC7A-295AEA110C5A}"/>
    <cellStyle name="20% - Dekorfärg5 10 3 2" xfId="7222" xr:uid="{80849AE4-647F-4390-A01E-AAB8A60E0603}"/>
    <cellStyle name="20% - Dekorfärg5 10 3 2 2" xfId="7223" xr:uid="{730546E3-9C24-421C-A5D8-9DDCCB04359B}"/>
    <cellStyle name="20% - Dekorfärg5 10 3 2 2 2" xfId="36618" xr:uid="{2C10D7C9-C96D-4DA2-8FC1-7E08282984DF}"/>
    <cellStyle name="20% - Dekorfärg5 10 3 2 2_Apart tables" xfId="49601" xr:uid="{1B18435E-C6A9-45DD-A9E1-CD5BBD5453BB}"/>
    <cellStyle name="20% - Dekorfärg5 10 3 2 3" xfId="36617" xr:uid="{6C7C5E69-BAC4-4A17-A3FA-D2B9B1F4804D}"/>
    <cellStyle name="20% - Dekorfärg5 10 3 2_3. Loans" xfId="7224" xr:uid="{4CF618CC-41B7-41EF-AB03-3C3F5D4477AF}"/>
    <cellStyle name="20% - Dekorfärg5 10 3 3" xfId="7225" xr:uid="{7EA2A347-0CC5-4735-B5E2-0558C705E1E8}"/>
    <cellStyle name="20% - Dekorfärg5 10 3 3 2" xfId="36619" xr:uid="{05DB840A-DC5E-41D4-A8F8-8A954D2EB099}"/>
    <cellStyle name="20% - Dekorfärg5 10 3 3_Apart tables" xfId="49602" xr:uid="{C65F746E-12B1-408B-8F7C-805A3F8D6537}"/>
    <cellStyle name="20% - Dekorfärg5 10 3 4" xfId="31749" xr:uid="{9A53E18B-ACD4-4178-A8EF-9255BEC5C5D7}"/>
    <cellStyle name="20% - Dekorfärg5 10 3 5" xfId="36616" xr:uid="{12FE559C-B500-4D26-A865-79A7C4CAE808}"/>
    <cellStyle name="20% - Dekorfärg5 10 3_3. Loans" xfId="7226" xr:uid="{01F9864C-AF7C-4A4C-B799-284A7AFD6672}"/>
    <cellStyle name="20% - Dekorfärg5 10 4" xfId="7227" xr:uid="{8E36A720-2036-492F-BECE-6C17369D2450}"/>
    <cellStyle name="20% - Dekorfärg5 10 4 2" xfId="7228" xr:uid="{47C49F9D-6449-4EA5-9363-20122257AA4B}"/>
    <cellStyle name="20% - Dekorfärg5 10 4 2 2" xfId="36621" xr:uid="{35223EC0-6289-4290-9AD7-8C65C40B6701}"/>
    <cellStyle name="20% - Dekorfärg5 10 4 2_Apart tables" xfId="49603" xr:uid="{70ADA438-94DC-45CB-A116-36687DCE9AE6}"/>
    <cellStyle name="20% - Dekorfärg5 10 4 3" xfId="7229" xr:uid="{A0283640-EAEE-4F94-9DFF-D07DA05F5648}"/>
    <cellStyle name="20% - Dekorfärg5 10 4 4" xfId="36620" xr:uid="{6BC15FE2-F1BF-4D2F-8E4F-4288A01C616C}"/>
    <cellStyle name="20% - Dekorfärg5 10 4_3. Loans" xfId="7230" xr:uid="{CA845FA5-BB39-4E80-972A-D0230EF4B9EA}"/>
    <cellStyle name="20% - Dekorfärg5 10 5" xfId="7231" xr:uid="{7C78E65D-66B4-4B00-A90F-564293FAB1DE}"/>
    <cellStyle name="20% - Dekorfärg5 10 5 2" xfId="7232" xr:uid="{B529B113-C965-4D41-97C6-78C7F220DFAB}"/>
    <cellStyle name="20% - Dekorfärg5 10 5 3" xfId="7233" xr:uid="{A6E6A5F9-1784-4ECE-85A5-73A7B1CCA806}"/>
    <cellStyle name="20% - Dekorfärg5 10 5 4" xfId="36622" xr:uid="{1A549569-3141-4E67-8729-D5BF1481351A}"/>
    <cellStyle name="20% - Dekorfärg5 10 5_3. Loans" xfId="7234" xr:uid="{ADD999E0-142E-4EB5-8ABD-4D0F04144276}"/>
    <cellStyle name="20% - Dekorfärg5 10 6" xfId="7235" xr:uid="{A4D1D474-C73A-4C30-B4B3-87FB125F0B1C}"/>
    <cellStyle name="20% - Dekorfärg5 10 6 2" xfId="7236" xr:uid="{6CA3C0EE-ADF7-45DE-AC1B-7FD4AB5D0CAC}"/>
    <cellStyle name="20% - Dekorfärg5 10 6 3" xfId="7237" xr:uid="{19DC5A46-79FB-45E5-8784-C96B5927858C}"/>
    <cellStyle name="20% - Dekorfärg5 10 6 4" xfId="36623" xr:uid="{E2A5F4F2-7D1F-4CF4-9368-C3C26116F7EA}"/>
    <cellStyle name="20% - Dekorfärg5 10 6_3. Loans" xfId="7238" xr:uid="{D8FF2EB1-0675-4724-A7FA-180266E70C93}"/>
    <cellStyle name="20% - Dekorfärg5 10 7" xfId="7239" xr:uid="{41D81063-F3ED-43A8-BB79-9A922140FEC9}"/>
    <cellStyle name="20% - Dekorfärg5 10 7 2" xfId="7240" xr:uid="{6A7E9148-1370-44B4-A918-E2F5649D1C56}"/>
    <cellStyle name="20% - Dekorfärg5 10 7 3" xfId="7241" xr:uid="{5C948100-77F6-405D-840E-0487156E50DE}"/>
    <cellStyle name="20% - Dekorfärg5 10 7 4" xfId="31750" xr:uid="{85ED8CD1-7DF2-4727-8058-CA5E4B7EFCA1}"/>
    <cellStyle name="20% - Dekorfärg5 10 7_CASH 8000" xfId="44892" xr:uid="{05516D68-8AC3-4CC2-9D28-32A9CE86AA91}"/>
    <cellStyle name="20% - Dekorfärg5 10 8" xfId="7242" xr:uid="{08B4BB25-0314-4567-9FEC-FDA5B9962135}"/>
    <cellStyle name="20% - Dekorfärg5 10 9" xfId="7243" xr:uid="{249362E2-71AD-4A2F-83EB-F896504854CB}"/>
    <cellStyle name="20% - Dekorfärg5 10_3. Loans" xfId="7244" xr:uid="{29B09FDB-C82F-4BD7-A7AC-1BE32704FD76}"/>
    <cellStyle name="20% - Dekorfärg5 11" xfId="7245" xr:uid="{9CB9072E-B9CC-4297-B7E2-39CB026615C2}"/>
    <cellStyle name="20% - Dekorfärg5 11 10" xfId="34990" xr:uid="{B2234F0C-18F5-4CDA-9DCC-7FC06687B223}"/>
    <cellStyle name="20% - Dekorfärg5 11 2" xfId="7246" xr:uid="{ACE0ECCC-AA27-4762-974A-5E1B54FDE0BF}"/>
    <cellStyle name="20% - Dekorfärg5 11 2 2" xfId="7247" xr:uid="{FE131C13-AE26-4A87-9947-CF0D35125456}"/>
    <cellStyle name="20% - Dekorfärg5 11 2 2 2" xfId="7248" xr:uid="{E590A8A9-8DA9-4B71-910D-4756C6191A56}"/>
    <cellStyle name="20% - Dekorfärg5 11 2 2 2 2" xfId="36626" xr:uid="{2D7AFB2D-1BA3-4041-930F-B07CD88BD1A5}"/>
    <cellStyle name="20% - Dekorfärg5 11 2 2 2_Apart tables" xfId="49604" xr:uid="{E32C2754-0E4B-49F6-86A3-2150062F388E}"/>
    <cellStyle name="20% - Dekorfärg5 11 2 2 3" xfId="36625" xr:uid="{98DC44EE-51B7-4AEE-84EA-8137448C0CBA}"/>
    <cellStyle name="20% - Dekorfärg5 11 2 2_3. Loans" xfId="7249" xr:uid="{C6E03D9B-E31A-4C65-ABEC-6CF1F49E5900}"/>
    <cellStyle name="20% - Dekorfärg5 11 2 3" xfId="7250" xr:uid="{5998AF49-BF42-4BEF-A325-7E915F3CCA54}"/>
    <cellStyle name="20% - Dekorfärg5 11 2 3 2" xfId="36627" xr:uid="{9B5ADB75-590F-4558-A487-26EBF36BB612}"/>
    <cellStyle name="20% - Dekorfärg5 11 2 3_Apart tables" xfId="49605" xr:uid="{B6370F4F-5520-4A6F-90B5-2A782D884789}"/>
    <cellStyle name="20% - Dekorfärg5 11 2 4" xfId="31751" xr:uid="{E5AE3962-E9EF-4BEC-89BA-C556A0CD8EE8}"/>
    <cellStyle name="20% - Dekorfärg5 11 2 5" xfId="36624" xr:uid="{CC5D1286-41E4-4F2B-9E02-B2E944D0DFE8}"/>
    <cellStyle name="20% - Dekorfärg5 11 2_3. Loans" xfId="7251" xr:uid="{0667B77C-84CB-41C1-8A04-C2CA20AA3F3F}"/>
    <cellStyle name="20% - Dekorfärg5 11 3" xfId="7252" xr:uid="{4C5560D4-94A1-4C46-AFB2-3A0BB5CC7B40}"/>
    <cellStyle name="20% - Dekorfärg5 11 3 2" xfId="7253" xr:uid="{FB4E5502-2E36-404D-B6E6-36E18412EAB1}"/>
    <cellStyle name="20% - Dekorfärg5 11 3 2 2" xfId="36629" xr:uid="{0DB9FF4B-1DAC-4DB0-A5B6-74A651F7F90F}"/>
    <cellStyle name="20% - Dekorfärg5 11 3 2_Apart tables" xfId="49606" xr:uid="{1667CE03-30B2-426A-8FBD-0760FADBBBF9}"/>
    <cellStyle name="20% - Dekorfärg5 11 3 3" xfId="7254" xr:uid="{B0BF13EF-2067-4B27-9AD4-8BFDCD0D50B0}"/>
    <cellStyle name="20% - Dekorfärg5 11 3 4" xfId="36628" xr:uid="{0E2C5295-8443-4473-81D2-E0D2149DCECD}"/>
    <cellStyle name="20% - Dekorfärg5 11 3_3. Loans" xfId="7255" xr:uid="{138E1509-FAF7-407F-9C4C-4FB9B50A6FF6}"/>
    <cellStyle name="20% - Dekorfärg5 11 4" xfId="7256" xr:uid="{7D7264BD-8F14-4B1E-BEDA-D87FCA032F0F}"/>
    <cellStyle name="20% - Dekorfärg5 11 4 2" xfId="7257" xr:uid="{7CA044AA-7927-48E3-A97D-7ABB0A4CC9A2}"/>
    <cellStyle name="20% - Dekorfärg5 11 4 3" xfId="7258" xr:uid="{EA75BA2E-C29B-422E-BD2B-0BF5F5793F76}"/>
    <cellStyle name="20% - Dekorfärg5 11 4 4" xfId="36630" xr:uid="{6C85857D-4327-4025-B791-FBF56A4A70FF}"/>
    <cellStyle name="20% - Dekorfärg5 11 4_3. Loans" xfId="7259" xr:uid="{E7DD4F9D-153B-4DD0-833E-1829E40372FA}"/>
    <cellStyle name="20% - Dekorfärg5 11 5" xfId="7260" xr:uid="{0F877B52-206C-40D5-8297-E6945C16DD9E}"/>
    <cellStyle name="20% - Dekorfärg5 11 5 2" xfId="7261" xr:uid="{6B043854-222D-4E6B-9356-E5B86E3F111C}"/>
    <cellStyle name="20% - Dekorfärg5 11 5 3" xfId="7262" xr:uid="{7F9ACB6D-7ADA-49AD-9963-227A13C3AC52}"/>
    <cellStyle name="20% - Dekorfärg5 11 5 4" xfId="36631" xr:uid="{7D927311-27CC-4E47-A063-10E34F3A54B5}"/>
    <cellStyle name="20% - Dekorfärg5 11 5_3. Loans" xfId="7263" xr:uid="{64CA0048-6207-4F87-98C6-92F92EAA19A5}"/>
    <cellStyle name="20% - Dekorfärg5 11 6" xfId="7264" xr:uid="{C11F0FE0-F9F8-4080-9FAB-819976B49FE2}"/>
    <cellStyle name="20% - Dekorfärg5 11 6 2" xfId="7265" xr:uid="{D55FA9F5-977A-4AE8-8B39-2A5CA13873D7}"/>
    <cellStyle name="20% - Dekorfärg5 11 6 3" xfId="7266" xr:uid="{95AAF31B-E925-4C3E-9EF1-CD5AD747171F}"/>
    <cellStyle name="20% - Dekorfärg5 11 6 4" xfId="31752" xr:uid="{D1067A40-A598-4DA5-B6A6-17DF89471C5F}"/>
    <cellStyle name="20% - Dekorfärg5 11 6_CASH 8000" xfId="44893" xr:uid="{FC01388B-231D-4D71-B968-A73BCFD276B2}"/>
    <cellStyle name="20% - Dekorfärg5 11 7" xfId="7267" xr:uid="{4C5837C8-4907-4EAE-B0C3-BAF42789BA02}"/>
    <cellStyle name="20% - Dekorfärg5 11 7 2" xfId="7268" xr:uid="{6EBCAAA2-9880-43E9-B5F6-C9B627EA591C}"/>
    <cellStyle name="20% - Dekorfärg5 11 7 3" xfId="7269" xr:uid="{36E2D19D-8A16-429E-A554-1507DF51DBDD}"/>
    <cellStyle name="20% - Dekorfärg5 11 7_CASH 8000" xfId="44894" xr:uid="{175D0050-DE2E-48DB-91C2-9869191BC3DB}"/>
    <cellStyle name="20% - Dekorfärg5 11 8" xfId="7270" xr:uid="{F8F75CFE-C222-4452-A708-836D4CF81BE9}"/>
    <cellStyle name="20% - Dekorfärg5 11 9" xfId="7271" xr:uid="{AD309C5B-561F-4236-BEBD-07C9EA4CCA14}"/>
    <cellStyle name="20% - Dekorfärg5 11_3. Loans" xfId="7272" xr:uid="{8D2E588A-7684-48D0-9465-18F5C934853E}"/>
    <cellStyle name="20% - Dekorfärg5 12" xfId="7273" xr:uid="{0C19C912-BEA1-4CF9-A84C-EBEF2412EB63}"/>
    <cellStyle name="20% - Dekorfärg5 12 10" xfId="34991" xr:uid="{4F7DC1F2-2123-4037-AB00-7109DE6BC971}"/>
    <cellStyle name="20% - Dekorfärg5 12 2" xfId="7274" xr:uid="{0F7072D0-0EC8-41F5-85C5-EA01511A0382}"/>
    <cellStyle name="20% - Dekorfärg5 12 2 2" xfId="7275" xr:uid="{515CFC6C-B071-405D-AEEC-068680CE38B9}"/>
    <cellStyle name="20% - Dekorfärg5 12 2 2 2" xfId="7276" xr:uid="{A16E091A-9BEE-4A92-B89F-6C9252F766EF}"/>
    <cellStyle name="20% - Dekorfärg5 12 2 2 2 2" xfId="36634" xr:uid="{DAFD7BC5-6125-4B45-828B-2CA33F559A20}"/>
    <cellStyle name="20% - Dekorfärg5 12 2 2 2_Apart tables" xfId="49607" xr:uid="{B2DB0F5B-5007-43D9-AC8E-77D774BA78BC}"/>
    <cellStyle name="20% - Dekorfärg5 12 2 2 3" xfId="36633" xr:uid="{6C3A1C83-71BB-4B15-8A58-D5D62B4630EB}"/>
    <cellStyle name="20% - Dekorfärg5 12 2 2_3. Loans" xfId="7277" xr:uid="{FAB3C9E2-6A57-47DD-B91F-F9F8AE56BD57}"/>
    <cellStyle name="20% - Dekorfärg5 12 2 3" xfId="7278" xr:uid="{C0307AA4-8650-4CC0-98C8-04913A7B064A}"/>
    <cellStyle name="20% - Dekorfärg5 12 2 3 2" xfId="36635" xr:uid="{4ACF2E02-70F6-4DE4-BF0E-5A5838F6C267}"/>
    <cellStyle name="20% - Dekorfärg5 12 2 3_Apart tables" xfId="49608" xr:uid="{12E6F7B0-2D36-484F-A78D-2FACB063CBC1}"/>
    <cellStyle name="20% - Dekorfärg5 12 2 4" xfId="31753" xr:uid="{1E81D6AB-57BB-465C-AD61-11759E082C49}"/>
    <cellStyle name="20% - Dekorfärg5 12 2 5" xfId="36632" xr:uid="{5B17BE3F-7D9B-4682-954C-CD129FA6E48C}"/>
    <cellStyle name="20% - Dekorfärg5 12 2_3. Loans" xfId="7279" xr:uid="{337FD61E-F90C-45B9-8D14-788589AFDC8A}"/>
    <cellStyle name="20% - Dekorfärg5 12 3" xfId="7280" xr:uid="{B605D6CA-CC24-4166-97A2-83974F95390D}"/>
    <cellStyle name="20% - Dekorfärg5 12 3 2" xfId="7281" xr:uid="{4E478A3C-A042-4073-AE11-2EA2694FD3C2}"/>
    <cellStyle name="20% - Dekorfärg5 12 3 2 2" xfId="36637" xr:uid="{1A6DEA8B-6E37-43EC-8BD3-E014C5E898C5}"/>
    <cellStyle name="20% - Dekorfärg5 12 3 2_Apart tables" xfId="49609" xr:uid="{6C17C9EB-FBD8-4DA3-ADB3-7835FC8C3B86}"/>
    <cellStyle name="20% - Dekorfärg5 12 3 3" xfId="7282" xr:uid="{9E3A8BCB-941E-4245-BB60-24A6ABC429DB}"/>
    <cellStyle name="20% - Dekorfärg5 12 3 4" xfId="36636" xr:uid="{1301F5EA-BFC7-4996-930E-44DCC6C9C2D6}"/>
    <cellStyle name="20% - Dekorfärg5 12 3_3. Loans" xfId="7283" xr:uid="{140CED9D-0AA7-4680-9FA9-432884BBD41F}"/>
    <cellStyle name="20% - Dekorfärg5 12 4" xfId="7284" xr:uid="{31B04E8E-4E7D-49A4-8AD9-B61105415F8C}"/>
    <cellStyle name="20% - Dekorfärg5 12 4 2" xfId="7285" xr:uid="{E38DD7BA-C6C0-43EF-9328-9CDB1A8B4291}"/>
    <cellStyle name="20% - Dekorfärg5 12 4 3" xfId="7286" xr:uid="{BA26ABA8-908B-4599-A01F-D661E292C557}"/>
    <cellStyle name="20% - Dekorfärg5 12 4 4" xfId="36638" xr:uid="{39F70EC7-2A4D-4259-8041-566EB8D8CAEA}"/>
    <cellStyle name="20% - Dekorfärg5 12 4_3. Loans" xfId="7287" xr:uid="{034E6E39-2727-42D5-B13B-58FC35D63442}"/>
    <cellStyle name="20% - Dekorfärg5 12 5" xfId="7288" xr:uid="{D510C9F0-B3B7-42F5-8F1C-5797EEC85341}"/>
    <cellStyle name="20% - Dekorfärg5 12 5 2" xfId="7289" xr:uid="{DC7F5C56-696A-475A-A9D5-5E81DA83B336}"/>
    <cellStyle name="20% - Dekorfärg5 12 5 3" xfId="7290" xr:uid="{1B452E1C-0659-4D5B-8279-5BAA13C353B3}"/>
    <cellStyle name="20% - Dekorfärg5 12 5 4" xfId="36639" xr:uid="{780EC3F8-F6FE-4B78-8DEC-FD7327C3DE53}"/>
    <cellStyle name="20% - Dekorfärg5 12 5_3. Loans" xfId="7291" xr:uid="{20C25B89-F301-4C0E-A3ED-B2CCE8922D6E}"/>
    <cellStyle name="20% - Dekorfärg5 12 6" xfId="7292" xr:uid="{881AC642-405A-4403-9D42-120772E01B8D}"/>
    <cellStyle name="20% - Dekorfärg5 12 6 2" xfId="7293" xr:uid="{373D73EE-097B-4887-88D1-904CA580FCE8}"/>
    <cellStyle name="20% - Dekorfärg5 12 6 3" xfId="7294" xr:uid="{DA476621-6C52-4DDD-BA4A-2BE96A934F2A}"/>
    <cellStyle name="20% - Dekorfärg5 12 6 4" xfId="31754" xr:uid="{9CA530E4-415E-4483-84A4-A22A23F6D3C1}"/>
    <cellStyle name="20% - Dekorfärg5 12 6_CASH 8000" xfId="44895" xr:uid="{935EE800-2079-4223-BB9D-1633188BE013}"/>
    <cellStyle name="20% - Dekorfärg5 12 7" xfId="7295" xr:uid="{BB936AC4-BFA0-4FCA-BCBE-3563671EA62C}"/>
    <cellStyle name="20% - Dekorfärg5 12 7 2" xfId="7296" xr:uid="{BAFF67F0-9035-42F5-A33C-4820E3BA48EA}"/>
    <cellStyle name="20% - Dekorfärg5 12 7 3" xfId="7297" xr:uid="{DB40124C-C236-4E97-89BB-7818A516AAC2}"/>
    <cellStyle name="20% - Dekorfärg5 12 7_CASH 8000" xfId="44896" xr:uid="{87834CA4-1E80-41DF-9667-86AC725C6D39}"/>
    <cellStyle name="20% - Dekorfärg5 12 8" xfId="7298" xr:uid="{0E3E4B0F-DAB2-4AC5-8CD2-0253BEF1A2BD}"/>
    <cellStyle name="20% - Dekorfärg5 12 9" xfId="7299" xr:uid="{9B834B72-DFD4-4E2A-99D1-423BCEAC96C1}"/>
    <cellStyle name="20% - Dekorfärg5 12_3. Loans" xfId="7300" xr:uid="{A503E624-31A4-478D-82CF-03F36E36F1ED}"/>
    <cellStyle name="20% - Dekorfärg5 13" xfId="7301" xr:uid="{31DD1804-698C-4138-A683-E528089F1578}"/>
    <cellStyle name="20% - Dekorfärg5 13 10" xfId="34992" xr:uid="{FBE2C051-846C-43AC-90C4-C9D282A47036}"/>
    <cellStyle name="20% - Dekorfärg5 13 2" xfId="7302" xr:uid="{33A07838-B0A5-455F-BF29-78B76FAB1ED7}"/>
    <cellStyle name="20% - Dekorfärg5 13 2 2" xfId="7303" xr:uid="{7C7C784D-3062-4692-B1A4-5CAEA0E58844}"/>
    <cellStyle name="20% - Dekorfärg5 13 2 2 2" xfId="7304" xr:uid="{B1FFCC83-D154-46BE-9188-2DD4032C00D5}"/>
    <cellStyle name="20% - Dekorfärg5 13 2 2 2 2" xfId="36642" xr:uid="{FE34FB33-3444-41F7-A5DB-33DB97712450}"/>
    <cellStyle name="20% - Dekorfärg5 13 2 2 2_Apart tables" xfId="49610" xr:uid="{49C75AD3-BB78-4663-8F82-98B05A471D5D}"/>
    <cellStyle name="20% - Dekorfärg5 13 2 2 3" xfId="36641" xr:uid="{F9677480-E78C-49A6-8A92-89012DDE3A81}"/>
    <cellStyle name="20% - Dekorfärg5 13 2 2_3. Loans" xfId="7305" xr:uid="{FA7092CC-13DB-4661-AB6B-CCC74B03C953}"/>
    <cellStyle name="20% - Dekorfärg5 13 2 3" xfId="7306" xr:uid="{187E154A-D1A5-4871-B564-52B8F456E8FD}"/>
    <cellStyle name="20% - Dekorfärg5 13 2 3 2" xfId="36643" xr:uid="{347E7628-74FB-4181-9426-3360888126E7}"/>
    <cellStyle name="20% - Dekorfärg5 13 2 3_Apart tables" xfId="49611" xr:uid="{C14AB6D1-FC6E-4318-9A31-B23A2E4C57EE}"/>
    <cellStyle name="20% - Dekorfärg5 13 2 4" xfId="31755" xr:uid="{A8F58005-BF4A-4BD4-AB50-686259AFDD3D}"/>
    <cellStyle name="20% - Dekorfärg5 13 2 5" xfId="36640" xr:uid="{C61C6895-AAFB-4209-AEB9-DB709D18269B}"/>
    <cellStyle name="20% - Dekorfärg5 13 2_3. Loans" xfId="7307" xr:uid="{7757C4B7-D19E-4824-AFDF-A7B1A19C66EA}"/>
    <cellStyle name="20% - Dekorfärg5 13 3" xfId="7308" xr:uid="{BC34146E-24C3-44AB-82AD-64E7A53E1F20}"/>
    <cellStyle name="20% - Dekorfärg5 13 3 2" xfId="7309" xr:uid="{A9786F8C-B934-4A2C-9AC6-4AD502A69F77}"/>
    <cellStyle name="20% - Dekorfärg5 13 3 2 2" xfId="36645" xr:uid="{746AD066-C0E8-45F0-B9E4-9C19CCB21B16}"/>
    <cellStyle name="20% - Dekorfärg5 13 3 2_Apart tables" xfId="49612" xr:uid="{1EDC9E68-2DC4-4567-9192-750BC7405FD9}"/>
    <cellStyle name="20% - Dekorfärg5 13 3 3" xfId="7310" xr:uid="{1281E63F-7067-4219-B760-1FE0ECE627CC}"/>
    <cellStyle name="20% - Dekorfärg5 13 3 4" xfId="36644" xr:uid="{90B3A0A1-97D5-455C-8C1F-443D16F93E3F}"/>
    <cellStyle name="20% - Dekorfärg5 13 3_3. Loans" xfId="7311" xr:uid="{1FA422C8-785C-459E-A32F-06E49DA68EA9}"/>
    <cellStyle name="20% - Dekorfärg5 13 4" xfId="7312" xr:uid="{0D1E97ED-0104-483C-A320-A3831B3EFB1D}"/>
    <cellStyle name="20% - Dekorfärg5 13 4 2" xfId="7313" xr:uid="{A644DE9D-F404-45B3-A7A3-35E73205CD66}"/>
    <cellStyle name="20% - Dekorfärg5 13 4 3" xfId="7314" xr:uid="{16DBF74C-850E-435B-B5A4-AB3EC1C21FD0}"/>
    <cellStyle name="20% - Dekorfärg5 13 4 4" xfId="36646" xr:uid="{4970D88C-128A-4F4D-A8FD-6A25D0B3528B}"/>
    <cellStyle name="20% - Dekorfärg5 13 4_3. Loans" xfId="7315" xr:uid="{85919125-E2ED-4DB2-B6A8-94A18EDC0181}"/>
    <cellStyle name="20% - Dekorfärg5 13 5" xfId="7316" xr:uid="{40675934-669D-4B14-9E55-E3E22510AB7D}"/>
    <cellStyle name="20% - Dekorfärg5 13 5 2" xfId="7317" xr:uid="{D015AFAF-D944-49AB-B212-D00E533D2F02}"/>
    <cellStyle name="20% - Dekorfärg5 13 5 3" xfId="7318" xr:uid="{ADCB28DC-7D8E-49A3-9D59-26614E07FF4C}"/>
    <cellStyle name="20% - Dekorfärg5 13 5 4" xfId="36647" xr:uid="{3C510084-876A-4B08-90CF-7E7D40355641}"/>
    <cellStyle name="20% - Dekorfärg5 13 5_3. Loans" xfId="7319" xr:uid="{660D64BB-70EB-48E2-AB99-F3BD099538B4}"/>
    <cellStyle name="20% - Dekorfärg5 13 6" xfId="7320" xr:uid="{248AF406-A3F6-47CF-9FC7-2C418CAC96F7}"/>
    <cellStyle name="20% - Dekorfärg5 13 6 2" xfId="7321" xr:uid="{347EC8D2-604F-4442-AFEC-C9C810DDCAA7}"/>
    <cellStyle name="20% - Dekorfärg5 13 6 3" xfId="7322" xr:uid="{D10BE660-C2C4-4CB6-9CBA-5E121A05AA65}"/>
    <cellStyle name="20% - Dekorfärg5 13 6 4" xfId="31756" xr:uid="{370F5B54-7158-47D7-86EF-0A7AB5267D50}"/>
    <cellStyle name="20% - Dekorfärg5 13 6_CASH 8000" xfId="44897" xr:uid="{B0411BDB-9D23-4BD9-BF00-D52E9D6438ED}"/>
    <cellStyle name="20% - Dekorfärg5 13 7" xfId="7323" xr:uid="{85A71DBF-07F9-4B95-BD5D-23E58F75342B}"/>
    <cellStyle name="20% - Dekorfärg5 13 7 2" xfId="7324" xr:uid="{9E0231BC-9077-4DEB-AF98-7A7600EE7680}"/>
    <cellStyle name="20% - Dekorfärg5 13 7 3" xfId="7325" xr:uid="{8BD50029-4B9D-4984-BEA3-1CD1CFC7152B}"/>
    <cellStyle name="20% - Dekorfärg5 13 7_CASH 8000" xfId="44898" xr:uid="{D334FF48-1989-4BA0-A432-9E0A2D583D38}"/>
    <cellStyle name="20% - Dekorfärg5 13 8" xfId="7326" xr:uid="{74B76B2B-A217-4370-8310-0EE4D4AF6A24}"/>
    <cellStyle name="20% - Dekorfärg5 13 9" xfId="7327" xr:uid="{E491D3D5-C910-446A-989E-D3E58DA64C7C}"/>
    <cellStyle name="20% - Dekorfärg5 13_3. Loans" xfId="7328" xr:uid="{7294603B-DEC1-40C2-8BDA-2C531E2C34BC}"/>
    <cellStyle name="20% - Dekorfärg5 14" xfId="7329" xr:uid="{2E964D80-792F-4512-8868-34B675797787}"/>
    <cellStyle name="20% - Dekorfärg5 14 10" xfId="34993" xr:uid="{3E9C4EFB-E65D-44EA-A4E7-69363DC24D8F}"/>
    <cellStyle name="20% - Dekorfärg5 14 2" xfId="7330" xr:uid="{C8C93AA9-833D-4B90-AB31-35E45A4BE55F}"/>
    <cellStyle name="20% - Dekorfärg5 14 2 2" xfId="7331" xr:uid="{87F49410-8AF6-4927-A839-082625DB4314}"/>
    <cellStyle name="20% - Dekorfärg5 14 2 2 2" xfId="7332" xr:uid="{4CB5A9E5-752A-4152-8CE7-94564780B36C}"/>
    <cellStyle name="20% - Dekorfärg5 14 2 2 2 2" xfId="36650" xr:uid="{3A8089FA-42DF-430D-84BD-E53F5596E2D9}"/>
    <cellStyle name="20% - Dekorfärg5 14 2 2 2_Apart tables" xfId="49613" xr:uid="{270123DE-F204-45B6-9966-7F82EA5E2D81}"/>
    <cellStyle name="20% - Dekorfärg5 14 2 2 3" xfId="36649" xr:uid="{DFFE3BBE-8ED7-4CD5-9D31-AD0250711213}"/>
    <cellStyle name="20% - Dekorfärg5 14 2 2_3. Loans" xfId="7333" xr:uid="{27C4FFC8-FA0E-4B11-8399-6537C5792A8F}"/>
    <cellStyle name="20% - Dekorfärg5 14 2 3" xfId="7334" xr:uid="{6F77AA9E-8E80-45BB-B89C-3F32B018A178}"/>
    <cellStyle name="20% - Dekorfärg5 14 2 3 2" xfId="36651" xr:uid="{D21ABD56-ACF8-4F38-8C15-FA2EDF2714F5}"/>
    <cellStyle name="20% - Dekorfärg5 14 2 3_Apart tables" xfId="49614" xr:uid="{420AAA31-166F-4FC2-8F80-56A9076A00C4}"/>
    <cellStyle name="20% - Dekorfärg5 14 2 4" xfId="31757" xr:uid="{B0174D5F-E981-4635-A5AF-4862675D427C}"/>
    <cellStyle name="20% - Dekorfärg5 14 2 5" xfId="36648" xr:uid="{E04E41C9-547D-4FBF-AA66-59B2643E6443}"/>
    <cellStyle name="20% - Dekorfärg5 14 2_3. Loans" xfId="7335" xr:uid="{D1C76B11-A19F-4EFB-BBAD-945E40530D00}"/>
    <cellStyle name="20% - Dekorfärg5 14 3" xfId="7336" xr:uid="{C08DE1AF-19EB-4B4E-85FC-E278A54C5061}"/>
    <cellStyle name="20% - Dekorfärg5 14 3 2" xfId="7337" xr:uid="{AA6939A4-FE90-420B-8D04-95525391B39A}"/>
    <cellStyle name="20% - Dekorfärg5 14 3 2 2" xfId="36653" xr:uid="{25DC2D5C-B38F-4174-AE02-03B828B3DA46}"/>
    <cellStyle name="20% - Dekorfärg5 14 3 2_Apart tables" xfId="49615" xr:uid="{40791D4F-0CF4-43C7-BCD2-9FE6B6792C57}"/>
    <cellStyle name="20% - Dekorfärg5 14 3 3" xfId="7338" xr:uid="{5BB4C7F1-8952-4AFF-85C4-23F84DFFE76F}"/>
    <cellStyle name="20% - Dekorfärg5 14 3 4" xfId="36652" xr:uid="{D70AED72-EF31-48A1-84A2-4310AA3E4A27}"/>
    <cellStyle name="20% - Dekorfärg5 14 3_3. Loans" xfId="7339" xr:uid="{8C324786-4986-43B3-BE44-043D90B11FEA}"/>
    <cellStyle name="20% - Dekorfärg5 14 4" xfId="7340" xr:uid="{091EC66F-BB2F-4B1C-B582-D9D5D5BE238D}"/>
    <cellStyle name="20% - Dekorfärg5 14 4 2" xfId="7341" xr:uid="{DD862116-B83E-4A07-BCD2-1169A411781D}"/>
    <cellStyle name="20% - Dekorfärg5 14 4 3" xfId="7342" xr:uid="{8DA793C4-FEDA-4A40-B8C2-0746B1B44FF6}"/>
    <cellStyle name="20% - Dekorfärg5 14 4 4" xfId="36654" xr:uid="{0CB57663-9FFA-4BE2-B519-215C198C4BB5}"/>
    <cellStyle name="20% - Dekorfärg5 14 4_3. Loans" xfId="7343" xr:uid="{17CD5793-DC67-4847-A7A6-06073125802A}"/>
    <cellStyle name="20% - Dekorfärg5 14 5" xfId="7344" xr:uid="{F26100F0-176E-4831-887E-75DF71A13CBC}"/>
    <cellStyle name="20% - Dekorfärg5 14 5 2" xfId="7345" xr:uid="{F705D1C9-D9BA-46B2-8996-1C0C8DE344DD}"/>
    <cellStyle name="20% - Dekorfärg5 14 5 3" xfId="7346" xr:uid="{4A907A0B-0794-42DF-9EF8-77E564891CF9}"/>
    <cellStyle name="20% - Dekorfärg5 14 5 4" xfId="36655" xr:uid="{454C6B24-7547-4BD7-A057-ABED9C09F651}"/>
    <cellStyle name="20% - Dekorfärg5 14 5_3. Loans" xfId="7347" xr:uid="{FC419924-389B-4B75-87A4-A37223209666}"/>
    <cellStyle name="20% - Dekorfärg5 14 6" xfId="7348" xr:uid="{365FAB3D-5D0C-4DB4-AB45-E48779F9A2AB}"/>
    <cellStyle name="20% - Dekorfärg5 14 6 2" xfId="7349" xr:uid="{038568AA-D2F6-4CB2-8311-FCE3C49A87F3}"/>
    <cellStyle name="20% - Dekorfärg5 14 6 3" xfId="7350" xr:uid="{2CBCBFE2-A048-4E3B-ADB2-E9D8D934639A}"/>
    <cellStyle name="20% - Dekorfärg5 14 6 4" xfId="31758" xr:uid="{5CD98C44-A7AB-48AC-924C-7B1228FE8482}"/>
    <cellStyle name="20% - Dekorfärg5 14 6_CASH 8000" xfId="44899" xr:uid="{ED9FE97B-4A6A-47E3-B824-EBF2298BD2D4}"/>
    <cellStyle name="20% - Dekorfärg5 14 7" xfId="7351" xr:uid="{0E5D7B19-257C-4B61-B2A6-72A045920DB2}"/>
    <cellStyle name="20% - Dekorfärg5 14 7 2" xfId="7352" xr:uid="{2A82E840-C83E-4F55-991E-01D05E03FBE3}"/>
    <cellStyle name="20% - Dekorfärg5 14 7 3" xfId="7353" xr:uid="{6CE50C7D-ABF9-4E1E-B101-401B10DBED2D}"/>
    <cellStyle name="20% - Dekorfärg5 14 7_CASH 8000" xfId="44900" xr:uid="{614024F7-87DE-4AB2-82A9-37CC14748819}"/>
    <cellStyle name="20% - Dekorfärg5 14 8" xfId="7354" xr:uid="{85390AC7-7752-4185-A391-0F31F11B7F85}"/>
    <cellStyle name="20% - Dekorfärg5 14 9" xfId="7355" xr:uid="{5091F465-2E6D-489C-9F9A-8208A6974C65}"/>
    <cellStyle name="20% - Dekorfärg5 14_3. Loans" xfId="7356" xr:uid="{D7DD3CEC-5F09-485A-8F77-0B81C9300190}"/>
    <cellStyle name="20% - Dekorfärg5 15" xfId="7357" xr:uid="{C3CE346F-09B6-4485-B4A2-7405E7184F62}"/>
    <cellStyle name="20% - Dekorfärg5 15 10" xfId="34994" xr:uid="{BBAD3147-A6C9-40B2-918E-CB694BD248A3}"/>
    <cellStyle name="20% - Dekorfärg5 15 2" xfId="7358" xr:uid="{283732AF-019C-4C2C-AC49-2C56B101CDA7}"/>
    <cellStyle name="20% - Dekorfärg5 15 2 2" xfId="7359" xr:uid="{62B735FC-AB85-4044-A806-91D2CA9437AD}"/>
    <cellStyle name="20% - Dekorfärg5 15 2 2 2" xfId="7360" xr:uid="{969CE63A-331A-43E8-99DE-F77B0CC1BA86}"/>
    <cellStyle name="20% - Dekorfärg5 15 2 2 2 2" xfId="36658" xr:uid="{4C3A4241-2D0F-4C12-B8FC-7B560D6932BC}"/>
    <cellStyle name="20% - Dekorfärg5 15 2 2 2_Apart tables" xfId="49616" xr:uid="{7DF199AE-5759-4916-BBD5-471E3B37D1E6}"/>
    <cellStyle name="20% - Dekorfärg5 15 2 2 3" xfId="36657" xr:uid="{846EFAC3-1D57-4077-B762-1E3CF28FF7A6}"/>
    <cellStyle name="20% - Dekorfärg5 15 2 2_3. Loans" xfId="7361" xr:uid="{2579C1DC-1D80-4F47-A3C8-40072476CE7E}"/>
    <cellStyle name="20% - Dekorfärg5 15 2 3" xfId="7362" xr:uid="{19DCFCAD-B940-4BE7-B4D3-FF1936312678}"/>
    <cellStyle name="20% - Dekorfärg5 15 2 3 2" xfId="36659" xr:uid="{6A4C9505-B027-4A48-8E34-5FA60FDB21B5}"/>
    <cellStyle name="20% - Dekorfärg5 15 2 3_Apart tables" xfId="49617" xr:uid="{9D4C17C5-19F7-4D4B-B5BF-DBC6CBB52245}"/>
    <cellStyle name="20% - Dekorfärg5 15 2 4" xfId="31759" xr:uid="{B8227FDA-8139-4B1E-B3B0-18286CB6C6F2}"/>
    <cellStyle name="20% - Dekorfärg5 15 2 5" xfId="36656" xr:uid="{942A09BA-5658-493F-9F2F-2A5CC3F09B40}"/>
    <cellStyle name="20% - Dekorfärg5 15 2_3. Loans" xfId="7363" xr:uid="{588EB152-8B70-4860-9FF8-8501D26A055F}"/>
    <cellStyle name="20% - Dekorfärg5 15 3" xfId="7364" xr:uid="{C130B02D-EA48-497A-9DFB-4C6A07CA5C83}"/>
    <cellStyle name="20% - Dekorfärg5 15 3 2" xfId="7365" xr:uid="{D991904D-992B-481A-8E3C-8FD2E78F187F}"/>
    <cellStyle name="20% - Dekorfärg5 15 3 2 2" xfId="36661" xr:uid="{A62C2E19-1CBA-4670-81C2-805A20E5C94E}"/>
    <cellStyle name="20% - Dekorfärg5 15 3 2_Apart tables" xfId="49618" xr:uid="{90E1E254-D352-43D8-9B9B-9C8BD81533E1}"/>
    <cellStyle name="20% - Dekorfärg5 15 3 3" xfId="7366" xr:uid="{3E61ADA9-E32F-4323-B00C-085D8683D92E}"/>
    <cellStyle name="20% - Dekorfärg5 15 3 4" xfId="36660" xr:uid="{0B0E9978-9B14-4F43-984B-4DCA00920817}"/>
    <cellStyle name="20% - Dekorfärg5 15 3_3. Loans" xfId="7367" xr:uid="{556FF41F-47D9-4102-B50A-FAA8E96DB6D9}"/>
    <cellStyle name="20% - Dekorfärg5 15 4" xfId="7368" xr:uid="{C33C0528-109A-46A7-80BD-F36B1F408F9C}"/>
    <cellStyle name="20% - Dekorfärg5 15 4 2" xfId="7369" xr:uid="{0F268EB3-5A3E-431D-86BD-322B3FBACD65}"/>
    <cellStyle name="20% - Dekorfärg5 15 4 3" xfId="7370" xr:uid="{000EB097-9332-4307-8A7A-B17A40F2AC3B}"/>
    <cellStyle name="20% - Dekorfärg5 15 4 4" xfId="36662" xr:uid="{5CABFEE0-9A53-4968-AB4D-46FD94CA9B79}"/>
    <cellStyle name="20% - Dekorfärg5 15 4_3. Loans" xfId="7371" xr:uid="{7A1B0942-8C25-4133-B6B4-BE34A938F236}"/>
    <cellStyle name="20% - Dekorfärg5 15 5" xfId="7372" xr:uid="{8B6EB15F-4592-4165-9857-3480EFE95CA9}"/>
    <cellStyle name="20% - Dekorfärg5 15 5 2" xfId="7373" xr:uid="{174176BC-6A82-4195-9458-E7B3800E7C3E}"/>
    <cellStyle name="20% - Dekorfärg5 15 5 3" xfId="7374" xr:uid="{0D0C1BD6-A6CD-4C79-9650-9F3CA53D4395}"/>
    <cellStyle name="20% - Dekorfärg5 15 5 4" xfId="36663" xr:uid="{90145C09-2810-4E7A-ACE6-DD8C0C3B523C}"/>
    <cellStyle name="20% - Dekorfärg5 15 5_3. Loans" xfId="7375" xr:uid="{EA756BBF-D73B-44BB-B87B-1B5865A47DF1}"/>
    <cellStyle name="20% - Dekorfärg5 15 6" xfId="7376" xr:uid="{43A551FC-31C1-4A19-B5F1-EB8F91EBCB42}"/>
    <cellStyle name="20% - Dekorfärg5 15 6 2" xfId="7377" xr:uid="{BBAFB706-BAE2-4D68-8752-A0EC98EC4825}"/>
    <cellStyle name="20% - Dekorfärg5 15 6 3" xfId="7378" xr:uid="{D071214D-E8C2-40F5-A3F9-D9D293FD6C91}"/>
    <cellStyle name="20% - Dekorfärg5 15 6 4" xfId="31760" xr:uid="{B730F4F9-BCB6-425C-A17B-03A8F2F120D7}"/>
    <cellStyle name="20% - Dekorfärg5 15 6_CASH 8000" xfId="44901" xr:uid="{C6F09FFA-BE01-4914-BA16-27466EAF3764}"/>
    <cellStyle name="20% - Dekorfärg5 15 7" xfId="7379" xr:uid="{A844ACA0-7929-49DA-9821-1C40F1CC27B8}"/>
    <cellStyle name="20% - Dekorfärg5 15 7 2" xfId="7380" xr:uid="{BD62F402-D7CC-4E79-ADDA-275E49DEBF56}"/>
    <cellStyle name="20% - Dekorfärg5 15 7 3" xfId="7381" xr:uid="{9C630E47-025D-43DF-87A3-D9F9608AEDD5}"/>
    <cellStyle name="20% - Dekorfärg5 15 7_CASH 8000" xfId="44902" xr:uid="{9EFD2A78-3C98-4DE8-9F97-A3FC2782F1B7}"/>
    <cellStyle name="20% - Dekorfärg5 15 8" xfId="7382" xr:uid="{6C9E9F63-4EAD-4123-A871-E4B7B8DB4B65}"/>
    <cellStyle name="20% - Dekorfärg5 15 9" xfId="7383" xr:uid="{2EB64B8C-E6F1-404D-8575-22B45AFFE296}"/>
    <cellStyle name="20% - Dekorfärg5 15_3. Loans" xfId="7384" xr:uid="{C56FB532-6D70-4639-A3AE-32DA8C81D7F4}"/>
    <cellStyle name="20% - Dekorfärg5 16" xfId="7385" xr:uid="{6F10FEA6-3986-474F-9C31-EACD410CF7ED}"/>
    <cellStyle name="20% - Dekorfärg5 16 10" xfId="34995" xr:uid="{EE0303BD-5569-47B7-AFAF-49F22CCAC593}"/>
    <cellStyle name="20% - Dekorfärg5 16 2" xfId="7386" xr:uid="{4436ACA2-388E-4166-950D-ACE2DBF0A263}"/>
    <cellStyle name="20% - Dekorfärg5 16 2 2" xfId="7387" xr:uid="{84427906-A6AE-4787-8533-C179CD80B769}"/>
    <cellStyle name="20% - Dekorfärg5 16 2 2 2" xfId="7388" xr:uid="{EA5BA259-F73A-4795-9F6D-B64A27A314B8}"/>
    <cellStyle name="20% - Dekorfärg5 16 2 2 2 2" xfId="36666" xr:uid="{907E1449-5B06-446B-AEAF-C6D99A241E73}"/>
    <cellStyle name="20% - Dekorfärg5 16 2 2 2_Apart tables" xfId="49619" xr:uid="{0CB46AB2-9F5A-43F4-8CE5-6C565CE40B63}"/>
    <cellStyle name="20% - Dekorfärg5 16 2 2 3" xfId="36665" xr:uid="{0E77D1FE-BC8B-4624-A547-2CE41BA5ACB0}"/>
    <cellStyle name="20% - Dekorfärg5 16 2 2_3. Loans" xfId="7389" xr:uid="{05953D4B-EF5F-45B2-85E4-A3B554636A3B}"/>
    <cellStyle name="20% - Dekorfärg5 16 2 3" xfId="7390" xr:uid="{5BB2C6D8-FC0A-465D-A2D1-2A84BDF63233}"/>
    <cellStyle name="20% - Dekorfärg5 16 2 3 2" xfId="36667" xr:uid="{6CF22A9E-0041-4142-B40C-E62F60AF18B8}"/>
    <cellStyle name="20% - Dekorfärg5 16 2 3_Apart tables" xfId="49620" xr:uid="{2C03D6EF-5DAE-4D70-BB10-F4B16322B76B}"/>
    <cellStyle name="20% - Dekorfärg5 16 2 4" xfId="31761" xr:uid="{F87F25F5-B4F2-4096-BD4E-F3FE02193DB6}"/>
    <cellStyle name="20% - Dekorfärg5 16 2 5" xfId="36664" xr:uid="{3D779E69-0817-446D-83E6-A2D0F5F07033}"/>
    <cellStyle name="20% - Dekorfärg5 16 2_3. Loans" xfId="7391" xr:uid="{600FFE03-8F8C-40A5-B2DF-BD302B202D79}"/>
    <cellStyle name="20% - Dekorfärg5 16 3" xfId="7392" xr:uid="{7C1F8E30-625C-4146-B47F-2D5BFE88B97C}"/>
    <cellStyle name="20% - Dekorfärg5 16 3 2" xfId="7393" xr:uid="{BDA1CE9E-3934-4D8A-A020-C97E36A70647}"/>
    <cellStyle name="20% - Dekorfärg5 16 3 2 2" xfId="36669" xr:uid="{B7F94E8D-095C-4D63-8807-4A320581EE26}"/>
    <cellStyle name="20% - Dekorfärg5 16 3 2_Apart tables" xfId="49621" xr:uid="{32DD6B6D-F491-46F9-9172-6F690CBD48BD}"/>
    <cellStyle name="20% - Dekorfärg5 16 3 3" xfId="7394" xr:uid="{250EA97C-41BA-4F4E-9DCF-60D02F03300F}"/>
    <cellStyle name="20% - Dekorfärg5 16 3 4" xfId="36668" xr:uid="{2F8DD12D-692D-4495-8C03-296CF901C04D}"/>
    <cellStyle name="20% - Dekorfärg5 16 3_3. Loans" xfId="7395" xr:uid="{DD023134-C0D1-4C49-967E-6D2538563EAD}"/>
    <cellStyle name="20% - Dekorfärg5 16 4" xfId="7396" xr:uid="{334E9BE5-91C6-4EB1-AFE6-06E7A3C79D49}"/>
    <cellStyle name="20% - Dekorfärg5 16 4 2" xfId="7397" xr:uid="{84590B57-AE34-4F9F-A30D-1E74C72F303D}"/>
    <cellStyle name="20% - Dekorfärg5 16 4 3" xfId="7398" xr:uid="{F15D355E-0C23-4E16-8BA5-2AE2773675DF}"/>
    <cellStyle name="20% - Dekorfärg5 16 4 4" xfId="36670" xr:uid="{C919AD92-7864-470C-8F8A-7508E3243753}"/>
    <cellStyle name="20% - Dekorfärg5 16 4_3. Loans" xfId="7399" xr:uid="{9DFA991A-2233-4CE5-A3E6-50665CD2987D}"/>
    <cellStyle name="20% - Dekorfärg5 16 5" xfId="7400" xr:uid="{78DD1D31-2E7E-46E1-AA9D-6F5B5770970B}"/>
    <cellStyle name="20% - Dekorfärg5 16 5 2" xfId="7401" xr:uid="{6EEE3239-F04A-46B1-A947-E2263DB7371B}"/>
    <cellStyle name="20% - Dekorfärg5 16 5 3" xfId="7402" xr:uid="{D840AA56-AFCC-44FC-A99F-15535ADDCAA1}"/>
    <cellStyle name="20% - Dekorfärg5 16 5 4" xfId="36671" xr:uid="{6EB06C6E-B6B4-4045-886F-CD14685D69D6}"/>
    <cellStyle name="20% - Dekorfärg5 16 5_3. Loans" xfId="7403" xr:uid="{5AEB3A94-59B4-4856-8E64-B94ED4B372D0}"/>
    <cellStyle name="20% - Dekorfärg5 16 6" xfId="7404" xr:uid="{9A916ECC-5FE1-43CC-90E2-175EF7BACF68}"/>
    <cellStyle name="20% - Dekorfärg5 16 6 2" xfId="7405" xr:uid="{9479E3B4-2A68-4B28-867E-AC670B999637}"/>
    <cellStyle name="20% - Dekorfärg5 16 6 3" xfId="7406" xr:uid="{3B45623D-14DA-49F2-B4E1-C3A6E5EDB0E7}"/>
    <cellStyle name="20% - Dekorfärg5 16 6 4" xfId="31762" xr:uid="{1689532C-E47D-47C2-A5E5-B8AC56ED070B}"/>
    <cellStyle name="20% - Dekorfärg5 16 6_CASH 8000" xfId="44903" xr:uid="{52856EB9-319A-4C0A-85B2-D130FBE83B2D}"/>
    <cellStyle name="20% - Dekorfärg5 16 7" xfId="7407" xr:uid="{06F1B1FA-B93D-4958-92D3-B42B1F8FAD8F}"/>
    <cellStyle name="20% - Dekorfärg5 16 7 2" xfId="7408" xr:uid="{7EE9B246-2CB9-4451-A967-746550D77747}"/>
    <cellStyle name="20% - Dekorfärg5 16 7 3" xfId="7409" xr:uid="{8C2F6139-8AB3-4ABF-99EC-BBFA89EF17D5}"/>
    <cellStyle name="20% - Dekorfärg5 16 7_CASH 8000" xfId="44904" xr:uid="{C984B05F-BDA1-4E47-8CC5-E460D6850114}"/>
    <cellStyle name="20% - Dekorfärg5 16 8" xfId="7410" xr:uid="{028B87D4-589E-4628-988E-338793E0CC8C}"/>
    <cellStyle name="20% - Dekorfärg5 16 9" xfId="7411" xr:uid="{8D7372DC-3F93-4B0B-9AD8-A17831A5DDEB}"/>
    <cellStyle name="20% - Dekorfärg5 16_3. Loans" xfId="7412" xr:uid="{08188205-D933-46C4-B112-972C565F771B}"/>
    <cellStyle name="20% - Dekorfärg5 17" xfId="7413" xr:uid="{C0CDA553-2579-4248-AE46-716A2BE98A1C}"/>
    <cellStyle name="20% - Dekorfärg5 17 10" xfId="34996" xr:uid="{A536CB9A-FC19-430E-ADDE-FC6B841CA6F4}"/>
    <cellStyle name="20% - Dekorfärg5 17 2" xfId="7414" xr:uid="{7376BCD7-6127-43FA-B06D-ABF40318CFA3}"/>
    <cellStyle name="20% - Dekorfärg5 17 2 2" xfId="7415" xr:uid="{719A4198-53DA-4CBD-B164-C5CBF6A31F19}"/>
    <cellStyle name="20% - Dekorfärg5 17 2 2 2" xfId="7416" xr:uid="{3EEAE371-859B-4007-AE4F-8380235FBB5E}"/>
    <cellStyle name="20% - Dekorfärg5 17 2 2 2 2" xfId="36674" xr:uid="{6BE636CA-3FE5-4294-AD0B-59486A54B3E7}"/>
    <cellStyle name="20% - Dekorfärg5 17 2 2 2_Apart tables" xfId="49622" xr:uid="{938C1B5A-7C4E-4523-ADDE-DF85A5305550}"/>
    <cellStyle name="20% - Dekorfärg5 17 2 2 3" xfId="36673" xr:uid="{9BD39269-18E7-4EBD-8909-13A12C2DCB62}"/>
    <cellStyle name="20% - Dekorfärg5 17 2 2_3. Loans" xfId="7417" xr:uid="{0DB65613-6A10-4891-B827-2BE794C82625}"/>
    <cellStyle name="20% - Dekorfärg5 17 2 3" xfId="7418" xr:uid="{91996476-1C47-4F04-AD05-DB1A2E4EA21E}"/>
    <cellStyle name="20% - Dekorfärg5 17 2 3 2" xfId="36675" xr:uid="{85076087-998F-403B-A0A7-7ED4C2BBF345}"/>
    <cellStyle name="20% - Dekorfärg5 17 2 3_Apart tables" xfId="49623" xr:uid="{E36CEBE9-ECB2-468B-969F-A79C883CCE76}"/>
    <cellStyle name="20% - Dekorfärg5 17 2 4" xfId="31763" xr:uid="{3FC6CBBB-8114-4142-9E10-9A94995FFD97}"/>
    <cellStyle name="20% - Dekorfärg5 17 2 5" xfId="36672" xr:uid="{C7AD05D4-A989-4939-97C0-078DF1A8D519}"/>
    <cellStyle name="20% - Dekorfärg5 17 2_3. Loans" xfId="7419" xr:uid="{04BB526C-4493-4DF4-8619-16A843AAC97A}"/>
    <cellStyle name="20% - Dekorfärg5 17 3" xfId="7420" xr:uid="{5497378A-5F80-44F4-B315-D69B4CC405AB}"/>
    <cellStyle name="20% - Dekorfärg5 17 3 2" xfId="7421" xr:uid="{FD9E1776-FC53-45C9-83D4-ABE447C94B6C}"/>
    <cellStyle name="20% - Dekorfärg5 17 3 2 2" xfId="36677" xr:uid="{47C241ED-5C53-49F5-90BD-880B027FC8F8}"/>
    <cellStyle name="20% - Dekorfärg5 17 3 2_Apart tables" xfId="49624" xr:uid="{27148F0D-D899-4759-8B70-D80E26FCB655}"/>
    <cellStyle name="20% - Dekorfärg5 17 3 3" xfId="7422" xr:uid="{C0F38F0C-32AA-4814-A001-C482DA74CBF5}"/>
    <cellStyle name="20% - Dekorfärg5 17 3 4" xfId="36676" xr:uid="{A5A3ADFB-F20F-441C-AD86-33AC25E7737D}"/>
    <cellStyle name="20% - Dekorfärg5 17 3_3. Loans" xfId="7423" xr:uid="{9E7C98B6-26D0-4AB2-9418-7D94B98E9FFB}"/>
    <cellStyle name="20% - Dekorfärg5 17 4" xfId="7424" xr:uid="{AD07E9BA-AD1F-4197-BD09-8C6F65597A9E}"/>
    <cellStyle name="20% - Dekorfärg5 17 4 2" xfId="7425" xr:uid="{45FC993D-D218-4FC4-9248-1F6C55FB9936}"/>
    <cellStyle name="20% - Dekorfärg5 17 4 3" xfId="7426" xr:uid="{1518F312-FA49-4EBA-B182-1D34F0D4F8CB}"/>
    <cellStyle name="20% - Dekorfärg5 17 4 4" xfId="36678" xr:uid="{61A8EE36-02FB-4BE3-A78E-7CA885C9F18F}"/>
    <cellStyle name="20% - Dekorfärg5 17 4_3. Loans" xfId="7427" xr:uid="{E16673AB-73B8-477B-B11F-7B76264968B2}"/>
    <cellStyle name="20% - Dekorfärg5 17 5" xfId="7428" xr:uid="{B7481E07-3DB2-4DE3-B5C7-1ECBA81FCF0C}"/>
    <cellStyle name="20% - Dekorfärg5 17 5 2" xfId="7429" xr:uid="{DB4AD09C-0732-4F87-AB6A-22F31E983193}"/>
    <cellStyle name="20% - Dekorfärg5 17 5 3" xfId="7430" xr:uid="{5584CCCC-2F63-4B62-B7A7-6AAD4F2C552A}"/>
    <cellStyle name="20% - Dekorfärg5 17 5 4" xfId="36679" xr:uid="{CC5C834E-E249-4D2D-8D79-9A8FBB1F842E}"/>
    <cellStyle name="20% - Dekorfärg5 17 5_3. Loans" xfId="7431" xr:uid="{98777778-BF58-442F-9036-6C63CCB2208A}"/>
    <cellStyle name="20% - Dekorfärg5 17 6" xfId="7432" xr:uid="{E3E32A1A-1A41-4E2C-B2A3-C08211D660AA}"/>
    <cellStyle name="20% - Dekorfärg5 17 6 2" xfId="7433" xr:uid="{B15A4990-B5C3-40C0-A992-89DE6615F200}"/>
    <cellStyle name="20% - Dekorfärg5 17 6 3" xfId="7434" xr:uid="{E5AFFD91-EDFA-434B-A593-A670BE908093}"/>
    <cellStyle name="20% - Dekorfärg5 17 6 4" xfId="31764" xr:uid="{0E6DC865-8ED2-4ACB-8D3D-18C7A3D83C16}"/>
    <cellStyle name="20% - Dekorfärg5 17 6_CASH 8000" xfId="44905" xr:uid="{903CFE5F-241E-4383-88B3-D202C05FA157}"/>
    <cellStyle name="20% - Dekorfärg5 17 7" xfId="7435" xr:uid="{BED083BF-BF35-4413-BC1D-F9245BF8C5CF}"/>
    <cellStyle name="20% - Dekorfärg5 17 7 2" xfId="7436" xr:uid="{16CD4BCF-4332-4047-AE8F-BF4170BA1AAB}"/>
    <cellStyle name="20% - Dekorfärg5 17 7 3" xfId="7437" xr:uid="{0A9F69E1-EE7D-4C96-8179-DBE0773294F3}"/>
    <cellStyle name="20% - Dekorfärg5 17 7_CASH 8000" xfId="44906" xr:uid="{CD0D6807-E0B7-4654-90D0-B26DCDA7271F}"/>
    <cellStyle name="20% - Dekorfärg5 17 8" xfId="7438" xr:uid="{17CEF18B-DD19-45B0-A39E-FD91BCBED3DF}"/>
    <cellStyle name="20% - Dekorfärg5 17 9" xfId="7439" xr:uid="{CF95D14E-8F22-40B5-9E23-261A53CEE753}"/>
    <cellStyle name="20% - Dekorfärg5 17_3. Loans" xfId="7440" xr:uid="{8FF50835-A32A-422E-B834-4044EE4C1BA2}"/>
    <cellStyle name="20% - Dekorfärg5 18" xfId="7441" xr:uid="{F27C5EFB-4BEB-4AC7-99F9-4B09182B41B2}"/>
    <cellStyle name="20% - Dekorfärg5 18 10" xfId="34997" xr:uid="{A46A1529-007C-4603-887C-A256E866275F}"/>
    <cellStyle name="20% - Dekorfärg5 18 2" xfId="7442" xr:uid="{560E2FE7-8569-471A-B481-A97BD734A7C5}"/>
    <cellStyle name="20% - Dekorfärg5 18 2 2" xfId="7443" xr:uid="{0088B425-0243-49C3-BA01-05491F584AFB}"/>
    <cellStyle name="20% - Dekorfärg5 18 2 2 2" xfId="7444" xr:uid="{D05F3DEA-2D15-4D1E-A268-43210B7732E1}"/>
    <cellStyle name="20% - Dekorfärg5 18 2 2 2 2" xfId="36682" xr:uid="{0F99D5F1-6B94-466A-A36C-BAA9A61A5DD3}"/>
    <cellStyle name="20% - Dekorfärg5 18 2 2 2_Apart tables" xfId="49625" xr:uid="{05C2EB6F-E395-42D2-97DB-04F1E4E66BE8}"/>
    <cellStyle name="20% - Dekorfärg5 18 2 2 3" xfId="36681" xr:uid="{A7BE9C9E-D916-4775-B3D8-27E99B0D0A49}"/>
    <cellStyle name="20% - Dekorfärg5 18 2 2_3. Loans" xfId="7445" xr:uid="{F4785156-9DB0-4E8B-862A-5E22939AA890}"/>
    <cellStyle name="20% - Dekorfärg5 18 2 3" xfId="7446" xr:uid="{CDC48F26-21C4-477A-8B47-9D7B1C09CD4F}"/>
    <cellStyle name="20% - Dekorfärg5 18 2 3 2" xfId="36683" xr:uid="{F0C4A28C-24ED-4BFF-91F9-38108606E366}"/>
    <cellStyle name="20% - Dekorfärg5 18 2 3_Apart tables" xfId="49626" xr:uid="{8ED480ED-49EB-4F0B-A99C-31526AAB9E2F}"/>
    <cellStyle name="20% - Dekorfärg5 18 2 4" xfId="31765" xr:uid="{85108823-946E-468B-871D-4C8236724341}"/>
    <cellStyle name="20% - Dekorfärg5 18 2 5" xfId="36680" xr:uid="{6930A506-E815-4167-A4AF-218E98512555}"/>
    <cellStyle name="20% - Dekorfärg5 18 2_3. Loans" xfId="7447" xr:uid="{CDA6CB99-9B3F-4A60-A841-2EEE20B84F8A}"/>
    <cellStyle name="20% - Dekorfärg5 18 3" xfId="7448" xr:uid="{960B432D-A042-491A-873B-FBAE943A2167}"/>
    <cellStyle name="20% - Dekorfärg5 18 3 2" xfId="7449" xr:uid="{DA2A0FF0-6271-46C1-9F4A-6B378DE01B81}"/>
    <cellStyle name="20% - Dekorfärg5 18 3 2 2" xfId="36685" xr:uid="{318F2377-9824-4E13-88A2-5D50596F116B}"/>
    <cellStyle name="20% - Dekorfärg5 18 3 2_Apart tables" xfId="49627" xr:uid="{B96B00A1-A7E5-43C5-8814-DA14C2B4A566}"/>
    <cellStyle name="20% - Dekorfärg5 18 3 3" xfId="7450" xr:uid="{2A49C6DF-16A6-4998-9412-3C24523736D6}"/>
    <cellStyle name="20% - Dekorfärg5 18 3 4" xfId="36684" xr:uid="{946FCDC7-3F21-4936-8C70-8508660301AF}"/>
    <cellStyle name="20% - Dekorfärg5 18 3_3. Loans" xfId="7451" xr:uid="{4A63C842-BB6F-4752-A986-1731DF7485C5}"/>
    <cellStyle name="20% - Dekorfärg5 18 4" xfId="7452" xr:uid="{0DED9992-D218-44E4-98E5-C5D242D33029}"/>
    <cellStyle name="20% - Dekorfärg5 18 4 2" xfId="7453" xr:uid="{32D6BC24-0C42-46C0-B97F-EA527941A59C}"/>
    <cellStyle name="20% - Dekorfärg5 18 4 3" xfId="7454" xr:uid="{C181695C-2A5C-4680-A961-14D28B6A33C1}"/>
    <cellStyle name="20% - Dekorfärg5 18 4 4" xfId="36686" xr:uid="{679A71FE-4696-4730-A8A5-CD9362C062D0}"/>
    <cellStyle name="20% - Dekorfärg5 18 4_3. Loans" xfId="7455" xr:uid="{CF241424-68E3-471E-9FFC-86EE9A4883AD}"/>
    <cellStyle name="20% - Dekorfärg5 18 5" xfId="7456" xr:uid="{DAD3BE7E-5DD4-4500-99C6-68BA12437AF2}"/>
    <cellStyle name="20% - Dekorfärg5 18 5 2" xfId="7457" xr:uid="{A015BEB6-7A8B-4620-B0D0-6FF5D5528F14}"/>
    <cellStyle name="20% - Dekorfärg5 18 5 3" xfId="7458" xr:uid="{FA2A69FA-DB70-40DB-AA99-233D608231E3}"/>
    <cellStyle name="20% - Dekorfärg5 18 5 4" xfId="36687" xr:uid="{5E1E0E31-6D6F-4DAE-9976-77EFFE86DE37}"/>
    <cellStyle name="20% - Dekorfärg5 18 5_3. Loans" xfId="7459" xr:uid="{E97C9745-3822-4B9D-A30F-47E1EB7EC2DD}"/>
    <cellStyle name="20% - Dekorfärg5 18 6" xfId="7460" xr:uid="{6CC75926-359F-4151-91BA-370340001E52}"/>
    <cellStyle name="20% - Dekorfärg5 18 6 2" xfId="7461" xr:uid="{05818651-F871-416D-A53E-1839449C1894}"/>
    <cellStyle name="20% - Dekorfärg5 18 6 3" xfId="7462" xr:uid="{BC0E2B28-AD6E-4BE1-8866-6C18C54FC644}"/>
    <cellStyle name="20% - Dekorfärg5 18 6 4" xfId="31766" xr:uid="{F06D5032-96EC-4C10-B1ED-5339D3222573}"/>
    <cellStyle name="20% - Dekorfärg5 18 6_CASH 8000" xfId="44907" xr:uid="{664E582C-A0F3-4776-A685-8A04228006E4}"/>
    <cellStyle name="20% - Dekorfärg5 18 7" xfId="7463" xr:uid="{F048E4FD-F33F-4C13-83E7-015E24798536}"/>
    <cellStyle name="20% - Dekorfärg5 18 7 2" xfId="7464" xr:uid="{D0B87768-5DCC-4278-B35C-61E01A995EC7}"/>
    <cellStyle name="20% - Dekorfärg5 18 7 3" xfId="7465" xr:uid="{23372E39-D38C-4384-9BAF-D3543D699FC2}"/>
    <cellStyle name="20% - Dekorfärg5 18 7_CASH 8000" xfId="44908" xr:uid="{839D4F81-54D2-4972-9D80-ED8E1155E8C4}"/>
    <cellStyle name="20% - Dekorfärg5 18 8" xfId="7466" xr:uid="{D987389C-9050-4D1A-BB8A-729C9350B626}"/>
    <cellStyle name="20% - Dekorfärg5 18 9" xfId="7467" xr:uid="{42BE60BA-D197-4ACA-AA55-2C0DA2E9AD3A}"/>
    <cellStyle name="20% - Dekorfärg5 18_3. Loans" xfId="7468" xr:uid="{570177ED-3F3D-4187-93F7-2F1D71003DF2}"/>
    <cellStyle name="20% - Dekorfärg5 19" xfId="7469" xr:uid="{A0524564-CA46-42BA-B716-48108EFB5ECB}"/>
    <cellStyle name="20% - Dekorfärg5 19 10" xfId="34998" xr:uid="{0A65140B-9DD7-4745-95B3-377132C38DF1}"/>
    <cellStyle name="20% - Dekorfärg5 19 2" xfId="7470" xr:uid="{78771F42-AE64-4841-88E9-D9DB051A53B2}"/>
    <cellStyle name="20% - Dekorfärg5 19 2 2" xfId="7471" xr:uid="{23B2C257-6FFE-4CDB-81E9-50627A036FCC}"/>
    <cellStyle name="20% - Dekorfärg5 19 2 2 2" xfId="7472" xr:uid="{24F25FF7-F40E-413B-8952-6D73DF31E192}"/>
    <cellStyle name="20% - Dekorfärg5 19 2 2 2 2" xfId="36690" xr:uid="{9A617A04-D408-47E5-A850-0366723060CA}"/>
    <cellStyle name="20% - Dekorfärg5 19 2 2 2_Apart tables" xfId="49628" xr:uid="{B711DBB9-4F8A-4195-B061-FA83E4A75E6F}"/>
    <cellStyle name="20% - Dekorfärg5 19 2 2 3" xfId="36689" xr:uid="{D879349B-4BB3-4D2B-BC42-03B5B280A3A2}"/>
    <cellStyle name="20% - Dekorfärg5 19 2 2_3. Loans" xfId="7473" xr:uid="{AA2519D8-2EB0-4793-AACB-5E0E2DF2B265}"/>
    <cellStyle name="20% - Dekorfärg5 19 2 3" xfId="7474" xr:uid="{20A766E2-B709-451A-A234-FDC0A3CC6488}"/>
    <cellStyle name="20% - Dekorfärg5 19 2 3 2" xfId="36691" xr:uid="{3FD1F65A-203A-4351-8D1A-D26D28150177}"/>
    <cellStyle name="20% - Dekorfärg5 19 2 3_Apart tables" xfId="49629" xr:uid="{08A62EFE-AD38-48FD-83EF-1239324780D2}"/>
    <cellStyle name="20% - Dekorfärg5 19 2 4" xfId="31767" xr:uid="{8088195D-3F8E-4A80-9245-2525B423509C}"/>
    <cellStyle name="20% - Dekorfärg5 19 2 5" xfId="36688" xr:uid="{B3275C2C-CB7D-444F-A07C-A4DE2DBBDBA9}"/>
    <cellStyle name="20% - Dekorfärg5 19 2_3. Loans" xfId="7475" xr:uid="{BF682855-EDD7-4919-BF3D-708420D9FD16}"/>
    <cellStyle name="20% - Dekorfärg5 19 3" xfId="7476" xr:uid="{36DDD5B4-D1D4-47F8-8E46-A599DCEE2716}"/>
    <cellStyle name="20% - Dekorfärg5 19 3 2" xfId="7477" xr:uid="{581D5B3F-7B8E-4E2A-9E07-C398EF710449}"/>
    <cellStyle name="20% - Dekorfärg5 19 3 2 2" xfId="36693" xr:uid="{C9449186-74AC-42FE-9A84-AECC2044C0CE}"/>
    <cellStyle name="20% - Dekorfärg5 19 3 2_Apart tables" xfId="49630" xr:uid="{31D65846-DE15-4592-B6FD-0B0DA2668297}"/>
    <cellStyle name="20% - Dekorfärg5 19 3 3" xfId="7478" xr:uid="{6EA3C275-559D-4154-9E99-9DA3D6250904}"/>
    <cellStyle name="20% - Dekorfärg5 19 3 4" xfId="36692" xr:uid="{36DB2A77-DFA3-4934-B28C-D98941578106}"/>
    <cellStyle name="20% - Dekorfärg5 19 3_3. Loans" xfId="7479" xr:uid="{89A89FAA-6CD9-4BA3-8C02-41D7244F1DC8}"/>
    <cellStyle name="20% - Dekorfärg5 19 4" xfId="7480" xr:uid="{B786BAD9-CC0E-4007-BB1C-116F7FC9E0F9}"/>
    <cellStyle name="20% - Dekorfärg5 19 4 2" xfId="7481" xr:uid="{9F4CD0CC-FDF1-4629-AEF0-78F4D78469F8}"/>
    <cellStyle name="20% - Dekorfärg5 19 4 3" xfId="7482" xr:uid="{A31853A2-5477-4891-BB3E-7D47DBBC3B2E}"/>
    <cellStyle name="20% - Dekorfärg5 19 4 4" xfId="36694" xr:uid="{8684565E-CA47-42BC-83CE-9F151D8A5B8A}"/>
    <cellStyle name="20% - Dekorfärg5 19 4_3. Loans" xfId="7483" xr:uid="{6022714A-4142-4792-8995-C8591400CFE2}"/>
    <cellStyle name="20% - Dekorfärg5 19 5" xfId="7484" xr:uid="{5B5C6DE3-1A4E-4A79-AD87-458431456648}"/>
    <cellStyle name="20% - Dekorfärg5 19 5 2" xfId="7485" xr:uid="{7DF9221C-CE98-479F-8C16-C14FD709865B}"/>
    <cellStyle name="20% - Dekorfärg5 19 5 3" xfId="7486" xr:uid="{D24AE03E-6859-4F8B-A9B2-76402C334A59}"/>
    <cellStyle name="20% - Dekorfärg5 19 5 4" xfId="36695" xr:uid="{8CBDE9D4-F183-4174-81A4-D1EC66A1CB56}"/>
    <cellStyle name="20% - Dekorfärg5 19 5_3. Loans" xfId="7487" xr:uid="{3CB28C7E-E115-4963-B9AC-1E2E1F58DF5D}"/>
    <cellStyle name="20% - Dekorfärg5 19 6" xfId="7488" xr:uid="{5054AF38-31B2-456D-9678-C83B145CBA8D}"/>
    <cellStyle name="20% - Dekorfärg5 19 6 2" xfId="7489" xr:uid="{F481FD15-197D-4380-A5D6-54058F8585CF}"/>
    <cellStyle name="20% - Dekorfärg5 19 6 3" xfId="7490" xr:uid="{D071366D-795B-4B26-ADC4-B6AFCEB6C355}"/>
    <cellStyle name="20% - Dekorfärg5 19 6 4" xfId="31768" xr:uid="{64EC198A-B391-4597-8B8A-DF78C86C0CAC}"/>
    <cellStyle name="20% - Dekorfärg5 19 6_CASH 8000" xfId="44909" xr:uid="{021A51FD-483E-4844-BB20-6D6A84E730BA}"/>
    <cellStyle name="20% - Dekorfärg5 19 7" xfId="7491" xr:uid="{31D6A7F8-7680-4E32-AB16-830134A19B38}"/>
    <cellStyle name="20% - Dekorfärg5 19 7 2" xfId="7492" xr:uid="{33D93220-1BA7-49B0-B073-2165DF087159}"/>
    <cellStyle name="20% - Dekorfärg5 19 7 3" xfId="7493" xr:uid="{058D4D4C-51DD-4430-84E2-C0A8D9919FDC}"/>
    <cellStyle name="20% - Dekorfärg5 19 7_CASH 8000" xfId="44910" xr:uid="{B723FED3-29D3-42C9-90BF-6F128D43EAF1}"/>
    <cellStyle name="20% - Dekorfärg5 19 8" xfId="7494" xr:uid="{56A46C55-DD55-414F-9E04-CA17FB6ADF2F}"/>
    <cellStyle name="20% - Dekorfärg5 19 9" xfId="7495" xr:uid="{C170579C-2680-4417-94BC-92982EA6CDD3}"/>
    <cellStyle name="20% - Dekorfärg5 19_3. Loans" xfId="7496" xr:uid="{02E91495-B0C5-4AD5-B58C-FD54EF9FA809}"/>
    <cellStyle name="20% - Dekorfärg5 2" xfId="66" xr:uid="{46D8B03D-30E6-4089-B7D5-C1B2D8AD65D2}"/>
    <cellStyle name="20% - Dekorfärg5 2 10" xfId="34999" xr:uid="{D24E856C-3EAD-46C4-9EFB-1B2F0F077C41}"/>
    <cellStyle name="20% - Dekorfärg5 2 11" xfId="44663" xr:uid="{106BB8A8-DAE2-4E57-811F-C643733F6560}"/>
    <cellStyle name="20% - Dekorfärg5 2 2" xfId="7497" xr:uid="{C24E343C-E23E-434C-845D-48A417D3C7FD}"/>
    <cellStyle name="20% - Dekorfärg5 2 2 2" xfId="7498" xr:uid="{C7287D48-2F34-4255-8FE7-5DDFAEAC2250}"/>
    <cellStyle name="20% - Dekorfärg5 2 2 2 2" xfId="7499" xr:uid="{AC525C46-92F0-454B-85A3-2D5EC67041A1}"/>
    <cellStyle name="20% - Dekorfärg5 2 2 2 2 2" xfId="36697" xr:uid="{32B51BB3-1AB9-4C53-96B2-BEB2C271BF8E}"/>
    <cellStyle name="20% - Dekorfärg5 2 2 2 2_Apart tables" xfId="49631" xr:uid="{EAF77992-524E-4669-A53B-A0A40512C7BA}"/>
    <cellStyle name="20% - Dekorfärg5 2 2 2 3" xfId="31769" xr:uid="{40F77DF1-45F4-4F2D-962C-E08B37FE0C35}"/>
    <cellStyle name="20% - Dekorfärg5 2 2 2 4" xfId="36696" xr:uid="{561F8B5B-58FB-4A6C-A228-50744FD0DCE9}"/>
    <cellStyle name="20% - Dekorfärg5 2 2 2_3. Loans" xfId="7500" xr:uid="{AFFE007A-8D85-4D99-A0D9-333A0A9C97F0}"/>
    <cellStyle name="20% - Dekorfärg5 2 2 3" xfId="7501" xr:uid="{99715546-03F9-4D7E-8252-B709D0780792}"/>
    <cellStyle name="20% - Dekorfärg5 2 2 3 2" xfId="7502" xr:uid="{554DCF16-CEEC-484D-88E8-606ED49CC6D6}"/>
    <cellStyle name="20% - Dekorfärg5 2 2 3 2 2" xfId="36699" xr:uid="{C8A8ACF0-8281-4826-B397-BDB20C2ABB29}"/>
    <cellStyle name="20% - Dekorfärg5 2 2 3 2_Apart tables" xfId="49632" xr:uid="{510FF9D2-643F-4775-9824-747ADDF83B45}"/>
    <cellStyle name="20% - Dekorfärg5 2 2 3 3" xfId="36698" xr:uid="{86DACF16-3195-4551-BABF-6C61DDC9EEDC}"/>
    <cellStyle name="20% - Dekorfärg5 2 2 3_3. Loans" xfId="7503" xr:uid="{A3E9D736-C5BE-4FB8-BD3E-7AE592D52503}"/>
    <cellStyle name="20% - Dekorfärg5 2 2 4" xfId="7504" xr:uid="{8E913B69-3D56-489B-AD50-DA236A7C6E1E}"/>
    <cellStyle name="20% - Dekorfärg5 2 2 4 2" xfId="36700" xr:uid="{99DD0FE0-AF91-4D99-8CAF-8B040A84DF83}"/>
    <cellStyle name="20% - Dekorfärg5 2 2 4_Apart tables" xfId="49633" xr:uid="{CB194FB8-34F0-4BA2-A7B2-11EF8D7FDC20}"/>
    <cellStyle name="20% - Dekorfärg5 2 2 5" xfId="7505" xr:uid="{F0D6687A-5551-4853-8814-3186C7D40512}"/>
    <cellStyle name="20% - Dekorfärg5 2 2 5 2" xfId="36701" xr:uid="{CEEA4913-6C1D-4279-850D-74043B58DC16}"/>
    <cellStyle name="20% - Dekorfärg5 2 2 5_Apart tables" xfId="49634" xr:uid="{86B16B75-6B86-4BFC-888E-B044D65A9C12}"/>
    <cellStyle name="20% - Dekorfärg5 2 2 6" xfId="31770" xr:uid="{82D7FC2C-70CE-4CF3-8053-C953B534F848}"/>
    <cellStyle name="20% - Dekorfärg5 2 2 6 2" xfId="31771" xr:uid="{147A973D-CF14-48E6-9F76-CA728C1399CC}"/>
    <cellStyle name="20% - Dekorfärg5 2 2 7" xfId="35000" xr:uid="{15F074F4-1CB8-4C09-8CB7-48861D2B739E}"/>
    <cellStyle name="20% - Dekorfärg5 2 2 8" xfId="39477" xr:uid="{7766B40F-612F-4B12-A3B3-3002FAF52F76}"/>
    <cellStyle name="20% - Dekorfärg5 2 2_3. Loans" xfId="7506" xr:uid="{CBA21CD3-04F1-4E8D-94A5-28F00A9D0DE7}"/>
    <cellStyle name="20% - Dekorfärg5 2 3" xfId="7507" xr:uid="{CE08EDE0-E541-4C55-B9C3-A38979051BA0}"/>
    <cellStyle name="20% - Dekorfärg5 2 3 2" xfId="7508" xr:uid="{AC424AB0-7DBC-45F9-9582-4D7BFDFAACFE}"/>
    <cellStyle name="20% - Dekorfärg5 2 3 2 2" xfId="7509" xr:uid="{BAA36725-4A12-4FF2-BEFD-A65E381578B9}"/>
    <cellStyle name="20% - Dekorfärg5 2 3 2 2 2" xfId="36703" xr:uid="{030B7628-86F5-40E3-80EC-AD4C731C84D8}"/>
    <cellStyle name="20% - Dekorfärg5 2 3 2 2_Apart tables" xfId="49635" xr:uid="{37690D7D-1650-4880-B528-9F7EFF9480EC}"/>
    <cellStyle name="20% - Dekorfärg5 2 3 2 3" xfId="31772" xr:uid="{7B34F39F-D183-406C-8888-864FC749F25A}"/>
    <cellStyle name="20% - Dekorfärg5 2 3 2 4" xfId="36702" xr:uid="{EB974F40-9C64-404F-8820-ACB4DEEA7629}"/>
    <cellStyle name="20% - Dekorfärg5 2 3 2_3. Loans" xfId="7510" xr:uid="{95A5B1D2-E54C-45AE-ABBB-2C5A84BD80B6}"/>
    <cellStyle name="20% - Dekorfärg5 2 3 3" xfId="7511" xr:uid="{09C99443-C688-4F13-A1FD-34B16257F6F5}"/>
    <cellStyle name="20% - Dekorfärg5 2 3 3 2" xfId="7512" xr:uid="{7C50DE5B-8F5B-46BB-A747-C0FD57887B7D}"/>
    <cellStyle name="20% - Dekorfärg5 2 3 3 2 2" xfId="36705" xr:uid="{B3FD3956-9D00-411B-8C0A-E9C56A3F9D6D}"/>
    <cellStyle name="20% - Dekorfärg5 2 3 3 2_Apart tables" xfId="49636" xr:uid="{FA8D87A0-F04D-44A1-B0C3-20D60590D92A}"/>
    <cellStyle name="20% - Dekorfärg5 2 3 3 3" xfId="36704" xr:uid="{D271DCB7-0CF6-4024-A2DC-B64D666750EA}"/>
    <cellStyle name="20% - Dekorfärg5 2 3 3_3. Loans" xfId="7513" xr:uid="{26A4EBEF-8904-4742-80CE-4598EAEA6089}"/>
    <cellStyle name="20% - Dekorfärg5 2 3 4" xfId="7514" xr:uid="{D7C53CE0-1807-40E9-8E03-B41F930B5185}"/>
    <cellStyle name="20% - Dekorfärg5 2 3 4 2" xfId="36706" xr:uid="{192793EC-C35D-40DF-A93F-7A815F33FD7E}"/>
    <cellStyle name="20% - Dekorfärg5 2 3 4_Apart tables" xfId="49637" xr:uid="{8A7DC8E2-552C-4617-BA72-987FA5393A0F}"/>
    <cellStyle name="20% - Dekorfärg5 2 3 5" xfId="7515" xr:uid="{FCDDB25E-FBD6-41BF-A807-28CFC174227B}"/>
    <cellStyle name="20% - Dekorfärg5 2 3 5 2" xfId="36707" xr:uid="{CC3C40B4-678B-4915-B0A9-9978474568DD}"/>
    <cellStyle name="20% - Dekorfärg5 2 3 5_Apart tables" xfId="49638" xr:uid="{B13745FF-9D59-4D58-8B89-F3F3DEBEDBA7}"/>
    <cellStyle name="20% - Dekorfärg5 2 3 6" xfId="31773" xr:uid="{150495DA-A668-4E31-B77A-8F7FA352FD69}"/>
    <cellStyle name="20% - Dekorfärg5 2 3 7" xfId="35001" xr:uid="{80FA37B4-5C58-467A-8E3A-7B6159E38AE0}"/>
    <cellStyle name="20% - Dekorfärg5 2 3 8" xfId="39476" xr:uid="{C5436435-A8FA-4CF9-A94B-84F6EF654733}"/>
    <cellStyle name="20% - Dekorfärg5 2 3_3. Loans" xfId="7516" xr:uid="{D888356F-3027-4334-9549-2726BC927699}"/>
    <cellStyle name="20% - Dekorfärg5 2 4" xfId="7517" xr:uid="{7A7C8393-BF5A-43F8-8EE6-57A651F1269E}"/>
    <cellStyle name="20% - Dekorfärg5 2 4 2" xfId="7518" xr:uid="{1652A06B-C1EB-47B7-9841-249FCBF361D6}"/>
    <cellStyle name="20% - Dekorfärg5 2 4 2 2" xfId="7519" xr:uid="{42C25A5B-90F7-4B30-ADE4-0D313560A161}"/>
    <cellStyle name="20% - Dekorfärg5 2 4 2 2 2" xfId="36710" xr:uid="{192B66B8-6DC6-4443-8D39-9ED7B3F4E9B0}"/>
    <cellStyle name="20% - Dekorfärg5 2 4 2 2_Apart tables" xfId="49639" xr:uid="{70BE6EF8-9799-48C1-8090-FB675F5D2606}"/>
    <cellStyle name="20% - Dekorfärg5 2 4 2 3" xfId="36709" xr:uid="{BCC47726-6D2A-462D-A43E-9234DCBA71EF}"/>
    <cellStyle name="20% - Dekorfärg5 2 4 2_3. Loans" xfId="7520" xr:uid="{503480CD-FB70-45C2-98F8-57B549152D87}"/>
    <cellStyle name="20% - Dekorfärg5 2 4 3" xfId="7521" xr:uid="{4CD8A65B-1FC7-47CE-86D1-86F55D3F8FF5}"/>
    <cellStyle name="20% - Dekorfärg5 2 4 3 2" xfId="36711" xr:uid="{B03BD320-1B62-4073-900F-8489B9CA514F}"/>
    <cellStyle name="20% - Dekorfärg5 2 4 3_Apart tables" xfId="49640" xr:uid="{64B75FBA-0985-4B35-B388-71FA7360A72F}"/>
    <cellStyle name="20% - Dekorfärg5 2 4 4" xfId="7522" xr:uid="{636E8E63-6E4A-496E-AA77-D06D54124B22}"/>
    <cellStyle name="20% - Dekorfärg5 2 4 4 2" xfId="36712" xr:uid="{9AA24B24-73BC-4C4F-8121-56B1672C1D3A}"/>
    <cellStyle name="20% - Dekorfärg5 2 4 4_Apart tables" xfId="49641" xr:uid="{D1A326C1-EE13-48FA-8E5F-8D3AB847D903}"/>
    <cellStyle name="20% - Dekorfärg5 2 4 5" xfId="31774" xr:uid="{DCDBFD19-41C1-45EA-BDBD-5A2D1B4A8223}"/>
    <cellStyle name="20% - Dekorfärg5 2 4 6" xfId="36708" xr:uid="{7C679BA5-99D9-4AB7-AAC1-15E8F608BE08}"/>
    <cellStyle name="20% - Dekorfärg5 2 4_3. Loans" xfId="7523" xr:uid="{46CC197E-44AB-4AA8-B1F3-9ACA1A54939B}"/>
    <cellStyle name="20% - Dekorfärg5 2 5" xfId="7524" xr:uid="{275583ED-78AC-414F-9A6F-74E7DA93CCBC}"/>
    <cellStyle name="20% - Dekorfärg5 2 5 2" xfId="7525" xr:uid="{07245383-CB8B-4F84-B5BD-371781FC3FCF}"/>
    <cellStyle name="20% - Dekorfärg5 2 5 2 2" xfId="36714" xr:uid="{6A402E95-89C6-4AA4-A9A3-120E22DFCBCE}"/>
    <cellStyle name="20% - Dekorfärg5 2 5 2_Apart tables" xfId="49642" xr:uid="{CE5592EE-E9CA-4654-88A3-7BB7E6C41643}"/>
    <cellStyle name="20% - Dekorfärg5 2 5 3" xfId="7526" xr:uid="{DB76A0CC-85F3-4F7F-9D8C-ED2FFD8A0342}"/>
    <cellStyle name="20% - Dekorfärg5 2 5 4" xfId="36713" xr:uid="{4200453D-38FD-42B8-9A16-97C8758E72D5}"/>
    <cellStyle name="20% - Dekorfärg5 2 5_3. Loans" xfId="7527" xr:uid="{80A8AF9A-9FE3-4AD7-ACFA-16971981AAF4}"/>
    <cellStyle name="20% - Dekorfärg5 2 6" xfId="7528" xr:uid="{1C9D7B68-5BA1-4E8D-92E5-7C2DD4509B3D}"/>
    <cellStyle name="20% - Dekorfärg5 2 6 2" xfId="7529" xr:uid="{71D04095-A880-4C6E-A30B-4218839D57DA}"/>
    <cellStyle name="20% - Dekorfärg5 2 6 3" xfId="7530" xr:uid="{34782DB0-6C37-43DD-A9E9-A34C093584DA}"/>
    <cellStyle name="20% - Dekorfärg5 2 6 4" xfId="36715" xr:uid="{AB5AA9BE-9A3B-4111-803F-2843443327D5}"/>
    <cellStyle name="20% - Dekorfärg5 2 6_3. Loans" xfId="7531" xr:uid="{A2BC695E-5E4B-4771-BE42-8A3E34B17A6B}"/>
    <cellStyle name="20% - Dekorfärg5 2 7" xfId="7532" xr:uid="{B950D5BA-1DE4-4E68-99E1-642211D2897A}"/>
    <cellStyle name="20% - Dekorfärg5 2 7 2" xfId="7533" xr:uid="{E045D403-B882-4AE2-825C-0594480A0E34}"/>
    <cellStyle name="20% - Dekorfärg5 2 7 3" xfId="7534" xr:uid="{D3BD9C6D-F2A1-4AD4-8963-9BC870BC52A9}"/>
    <cellStyle name="20% - Dekorfärg5 2 7 4" xfId="36716" xr:uid="{891B2512-C071-429B-8BE8-9BAD5F27944D}"/>
    <cellStyle name="20% - Dekorfärg5 2 7_3. Loans" xfId="7535" xr:uid="{6798A911-C62A-45D2-95A7-777F96641A5C}"/>
    <cellStyle name="20% - Dekorfärg5 2 8" xfId="7536" xr:uid="{7DD1C98E-47A1-4AA4-8925-BF5BA63E2CB2}"/>
    <cellStyle name="20% - Dekorfärg5 2 8 2" xfId="31775" xr:uid="{D0872799-8CC6-419D-B2A2-2D606F7AB942}"/>
    <cellStyle name="20% - Dekorfärg5 2 8 3" xfId="31776" xr:uid="{061F77CF-3D85-4951-9C1A-A68A04C5EBE4}"/>
    <cellStyle name="20% - Dekorfärg5 2 9" xfId="7537" xr:uid="{BAB0F8A9-0298-42C2-B4E4-5A0E08DC9C61}"/>
    <cellStyle name="20% - Dekorfärg5 2_3. Loans" xfId="7538" xr:uid="{3C65CDD8-B1CF-4713-85E3-1CA1931D6810}"/>
    <cellStyle name="20% - Dekorfärg5 20" xfId="7539" xr:uid="{171338DA-E72B-448C-946F-8B533771D88C}"/>
    <cellStyle name="20% - Dekorfärg5 20 10" xfId="35002" xr:uid="{3A0AB78B-FE11-477B-B478-31D2B3B236F4}"/>
    <cellStyle name="20% - Dekorfärg5 20 2" xfId="7540" xr:uid="{D1948779-3FDE-496C-A6B3-24FDA17FAD87}"/>
    <cellStyle name="20% - Dekorfärg5 20 2 2" xfId="7541" xr:uid="{D2846B3E-2535-4BE1-AD10-978552A3363F}"/>
    <cellStyle name="20% - Dekorfärg5 20 2 2 2" xfId="7542" xr:uid="{63D22441-396A-49E4-BCD9-55A1B1EEDD9C}"/>
    <cellStyle name="20% - Dekorfärg5 20 2 2 2 2" xfId="36719" xr:uid="{8DFBD41F-0249-4BA3-8AF7-0CA17347A01F}"/>
    <cellStyle name="20% - Dekorfärg5 20 2 2 2_Apart tables" xfId="49643" xr:uid="{F3359F62-240F-4A24-860D-1358C303A571}"/>
    <cellStyle name="20% - Dekorfärg5 20 2 2 3" xfId="36718" xr:uid="{55DB86BA-639C-4396-BEAF-9103773F54B8}"/>
    <cellStyle name="20% - Dekorfärg5 20 2 2_3. Loans" xfId="7543" xr:uid="{48508F80-7BDD-4042-BA41-0728BB23BA93}"/>
    <cellStyle name="20% - Dekorfärg5 20 2 3" xfId="7544" xr:uid="{68B25F4A-7693-4A23-82F6-BA4CC72A423D}"/>
    <cellStyle name="20% - Dekorfärg5 20 2 3 2" xfId="36720" xr:uid="{F5AF91D3-4D08-48F8-9A38-6289875EF93B}"/>
    <cellStyle name="20% - Dekorfärg5 20 2 3_Apart tables" xfId="49644" xr:uid="{384BEEC3-DFFC-4D03-9410-B3AC8836FCE7}"/>
    <cellStyle name="20% - Dekorfärg5 20 2 4" xfId="31777" xr:uid="{F9EC042A-ACA5-4693-9C82-53645FCD9DE3}"/>
    <cellStyle name="20% - Dekorfärg5 20 2 5" xfId="36717" xr:uid="{F6FED096-B8AB-4BDF-86D5-81958AC54609}"/>
    <cellStyle name="20% - Dekorfärg5 20 2_3. Loans" xfId="7545" xr:uid="{141E4A51-F63A-4F1E-94F6-B2A9E883A348}"/>
    <cellStyle name="20% - Dekorfärg5 20 3" xfId="7546" xr:uid="{4ECFE443-279A-4837-B663-22E057538948}"/>
    <cellStyle name="20% - Dekorfärg5 20 3 2" xfId="7547" xr:uid="{09584033-656E-4B8D-986E-5BFF84CA9C29}"/>
    <cellStyle name="20% - Dekorfärg5 20 3 2 2" xfId="36722" xr:uid="{277F30AE-4AFA-4319-8B14-3C66C6F723D2}"/>
    <cellStyle name="20% - Dekorfärg5 20 3 2_Apart tables" xfId="49645" xr:uid="{46B78C68-B149-4C26-A800-F08B59B55924}"/>
    <cellStyle name="20% - Dekorfärg5 20 3 3" xfId="7548" xr:uid="{23AA159E-1891-418F-AD3C-A6C5C1E39B87}"/>
    <cellStyle name="20% - Dekorfärg5 20 3 4" xfId="36721" xr:uid="{653CEAD2-0EDF-4927-B198-3CA301D04D59}"/>
    <cellStyle name="20% - Dekorfärg5 20 3_3. Loans" xfId="7549" xr:uid="{ECAC2ED3-C345-45E8-AF96-91DB7412298A}"/>
    <cellStyle name="20% - Dekorfärg5 20 4" xfId="7550" xr:uid="{2E5F83CD-09BF-462E-BF32-798206FF433C}"/>
    <cellStyle name="20% - Dekorfärg5 20 4 2" xfId="7551" xr:uid="{309D7693-D03E-44F3-A9C7-E51D9ED6C6E8}"/>
    <cellStyle name="20% - Dekorfärg5 20 4 3" xfId="7552" xr:uid="{1D925B24-91E2-4468-AAB3-3D68F599FC22}"/>
    <cellStyle name="20% - Dekorfärg5 20 4 4" xfId="36723" xr:uid="{0EF6EED4-0FB1-4FA2-A255-9EEE64F90F25}"/>
    <cellStyle name="20% - Dekorfärg5 20 4_3. Loans" xfId="7553" xr:uid="{B01B8210-B1FD-443E-AE88-9F673C4A960A}"/>
    <cellStyle name="20% - Dekorfärg5 20 5" xfId="7554" xr:uid="{A72E9D1C-7528-4E90-AA3F-294030AB801A}"/>
    <cellStyle name="20% - Dekorfärg5 20 5 2" xfId="7555" xr:uid="{318BDBA3-EAB7-490A-8534-80065E41CCD2}"/>
    <cellStyle name="20% - Dekorfärg5 20 5 3" xfId="7556" xr:uid="{A5EDA856-DFF2-441F-90A8-8FCCEDFDAEF1}"/>
    <cellStyle name="20% - Dekorfärg5 20 5 4" xfId="36724" xr:uid="{5029CB7C-9226-4D9F-86C4-9455CD86880B}"/>
    <cellStyle name="20% - Dekorfärg5 20 5_3. Loans" xfId="7557" xr:uid="{71998F8A-ED72-44A1-BEB4-804240B619D0}"/>
    <cellStyle name="20% - Dekorfärg5 20 6" xfId="7558" xr:uid="{9240C5EA-74B6-480C-878B-60AE394BD139}"/>
    <cellStyle name="20% - Dekorfärg5 20 6 2" xfId="7559" xr:uid="{68624A4F-9659-4552-8E3A-9ED044193056}"/>
    <cellStyle name="20% - Dekorfärg5 20 6 3" xfId="7560" xr:uid="{F3F36D6F-F806-4EBC-8F15-B9EE3FB7A46F}"/>
    <cellStyle name="20% - Dekorfärg5 20 6 4" xfId="31778" xr:uid="{8CDDEDB4-D706-43B0-A813-B4196A0648AA}"/>
    <cellStyle name="20% - Dekorfärg5 20 6_CASH 8000" xfId="44911" xr:uid="{3B707D10-4A2F-419C-8128-66E22F01C6D1}"/>
    <cellStyle name="20% - Dekorfärg5 20 7" xfId="7561" xr:uid="{29CC4E3D-030D-4D0F-AA1E-51F930B94EA7}"/>
    <cellStyle name="20% - Dekorfärg5 20 7 2" xfId="7562" xr:uid="{44F52C8A-D52B-4CBB-A7F9-0B5262EAF3F7}"/>
    <cellStyle name="20% - Dekorfärg5 20 7 3" xfId="7563" xr:uid="{4E3D2AA3-14FA-4C4F-A31C-DDA021F3B234}"/>
    <cellStyle name="20% - Dekorfärg5 20 7_CASH 8000" xfId="44912" xr:uid="{F301FF1F-2856-46C2-86AB-DE8FB7174A03}"/>
    <cellStyle name="20% - Dekorfärg5 20 8" xfId="7564" xr:uid="{2DE5B9D8-C068-4F64-A65D-F32E4297C62A}"/>
    <cellStyle name="20% - Dekorfärg5 20 9" xfId="7565" xr:uid="{E0007AFA-BD85-4C97-B07D-28E26C97C5A9}"/>
    <cellStyle name="20% - Dekorfärg5 20_3. Loans" xfId="7566" xr:uid="{F0ED1459-B702-415E-A77A-4B2E3C4CE31E}"/>
    <cellStyle name="20% - Dekorfärg5 21" xfId="7567" xr:uid="{46DCD0D3-AC97-4FF1-A66F-CFB17D289246}"/>
    <cellStyle name="20% - Dekorfärg5 21 10" xfId="35003" xr:uid="{DF192037-B81E-48CF-98E2-F5552122A77F}"/>
    <cellStyle name="20% - Dekorfärg5 21 2" xfId="7568" xr:uid="{BBD478C5-2923-4FCE-AF8C-73A700C1F1D3}"/>
    <cellStyle name="20% - Dekorfärg5 21 2 2" xfId="7569" xr:uid="{F6718254-CFFE-4BE5-B9F8-4F1D9BCB4285}"/>
    <cellStyle name="20% - Dekorfärg5 21 2 2 2" xfId="7570" xr:uid="{D749069C-E137-4681-A76A-B5F7E31D2DEA}"/>
    <cellStyle name="20% - Dekorfärg5 21 2 2 2 2" xfId="36727" xr:uid="{AB84D512-3D9A-4DAD-AC0D-A3F8ED1546FB}"/>
    <cellStyle name="20% - Dekorfärg5 21 2 2 2_Apart tables" xfId="49646" xr:uid="{F2E93DAD-EF55-4154-9C91-94C39BC088C7}"/>
    <cellStyle name="20% - Dekorfärg5 21 2 2 3" xfId="36726" xr:uid="{2C0CC987-D523-4D1D-A4BC-FB376497CBDE}"/>
    <cellStyle name="20% - Dekorfärg5 21 2 2_3. Loans" xfId="7571" xr:uid="{515E5383-7966-4965-8412-5DE9A6537674}"/>
    <cellStyle name="20% - Dekorfärg5 21 2 3" xfId="7572" xr:uid="{DA114E3C-F300-4FD2-86A5-4C402AD86D76}"/>
    <cellStyle name="20% - Dekorfärg5 21 2 3 2" xfId="36728" xr:uid="{88648D3C-10CB-4C5C-9851-57C43A9EC1EB}"/>
    <cellStyle name="20% - Dekorfärg5 21 2 3_Apart tables" xfId="49647" xr:uid="{8D8A2869-39D8-4719-BE2B-E513A362086C}"/>
    <cellStyle name="20% - Dekorfärg5 21 2 4" xfId="31779" xr:uid="{D1D8DE7E-CF60-4A4A-B3EC-276404E23B8D}"/>
    <cellStyle name="20% - Dekorfärg5 21 2 5" xfId="36725" xr:uid="{5399B1BB-7E4D-40F6-82E2-5D04DBDBEB15}"/>
    <cellStyle name="20% - Dekorfärg5 21 2_3. Loans" xfId="7573" xr:uid="{E43C7A24-212C-4CFD-B090-CE82C775A714}"/>
    <cellStyle name="20% - Dekorfärg5 21 3" xfId="7574" xr:uid="{0CD6F83F-0219-4F42-98B5-F30B16C5DD7F}"/>
    <cellStyle name="20% - Dekorfärg5 21 3 2" xfId="7575" xr:uid="{D997B291-7607-4ED5-A36A-49BCEE9E0176}"/>
    <cellStyle name="20% - Dekorfärg5 21 3 2 2" xfId="36730" xr:uid="{E4E4A859-3BC1-4DDE-9E3A-07ED230AE51A}"/>
    <cellStyle name="20% - Dekorfärg5 21 3 2_Apart tables" xfId="49648" xr:uid="{4013F493-5A3B-435F-B12C-86448B4B0B9F}"/>
    <cellStyle name="20% - Dekorfärg5 21 3 3" xfId="7576" xr:uid="{D266819E-44EC-49F5-BF48-712EDB4378D8}"/>
    <cellStyle name="20% - Dekorfärg5 21 3 4" xfId="36729" xr:uid="{A2919BFA-5658-4DB8-95B1-9A4E9F81B2C9}"/>
    <cellStyle name="20% - Dekorfärg5 21 3_3. Loans" xfId="7577" xr:uid="{05D26B3C-DFA5-473F-B349-C85182B5D539}"/>
    <cellStyle name="20% - Dekorfärg5 21 4" xfId="7578" xr:uid="{855B6504-7F2B-460B-8B7C-D8D11E8055BF}"/>
    <cellStyle name="20% - Dekorfärg5 21 4 2" xfId="7579" xr:uid="{505DAA8B-7D1F-4D7C-B088-C1EEE5AF4927}"/>
    <cellStyle name="20% - Dekorfärg5 21 4 3" xfId="7580" xr:uid="{41F8A765-B44E-4B2A-ABE5-082CE3B63113}"/>
    <cellStyle name="20% - Dekorfärg5 21 4 4" xfId="36731" xr:uid="{CAF0059C-4CC3-4EC7-BF75-C7F333271AAF}"/>
    <cellStyle name="20% - Dekorfärg5 21 4_3. Loans" xfId="7581" xr:uid="{CF1E9830-838D-4F79-923C-D36D3939C648}"/>
    <cellStyle name="20% - Dekorfärg5 21 5" xfId="7582" xr:uid="{68AE8F3D-10D6-4AE8-8E6D-3DCB2A2B2681}"/>
    <cellStyle name="20% - Dekorfärg5 21 5 2" xfId="7583" xr:uid="{F8069786-7C20-4301-A110-0E0BDCA37E50}"/>
    <cellStyle name="20% - Dekorfärg5 21 5 3" xfId="7584" xr:uid="{AFE4C1A1-7E13-4B8D-8A6C-FEC3DFFEA0B5}"/>
    <cellStyle name="20% - Dekorfärg5 21 5 4" xfId="36732" xr:uid="{7D3EC223-DC5B-4B29-9A5F-CB6E4BB7546C}"/>
    <cellStyle name="20% - Dekorfärg5 21 5_3. Loans" xfId="7585" xr:uid="{77422A6B-75C8-4F69-94EE-EA51B6DB2FE3}"/>
    <cellStyle name="20% - Dekorfärg5 21 6" xfId="7586" xr:uid="{97C90545-3909-4FB1-BE72-B47608408E43}"/>
    <cellStyle name="20% - Dekorfärg5 21 6 2" xfId="7587" xr:uid="{4B12D454-A657-4C9D-BD81-E45EC549A0E1}"/>
    <cellStyle name="20% - Dekorfärg5 21 6 3" xfId="7588" xr:uid="{819DDE80-CFEA-4E45-A4AB-09508FAFDBDB}"/>
    <cellStyle name="20% - Dekorfärg5 21 6 4" xfId="31780" xr:uid="{52FB8BBB-B2DF-402A-A5CB-4C62E90AE888}"/>
    <cellStyle name="20% - Dekorfärg5 21 6_CASH 8000" xfId="44913" xr:uid="{1E4458A1-04AA-4B9A-8A36-9E5927090A04}"/>
    <cellStyle name="20% - Dekorfärg5 21 7" xfId="7589" xr:uid="{0709B97B-B581-4A80-95A7-B3F5896B5954}"/>
    <cellStyle name="20% - Dekorfärg5 21 7 2" xfId="7590" xr:uid="{69EE55B3-3E01-4301-AF1A-43BE5E384753}"/>
    <cellStyle name="20% - Dekorfärg5 21 7 3" xfId="7591" xr:uid="{71515058-886C-406B-907E-A981D5F637C1}"/>
    <cellStyle name="20% - Dekorfärg5 21 7_CASH 8000" xfId="44914" xr:uid="{89E82FB0-5F21-4919-B1E0-2F91650BD41C}"/>
    <cellStyle name="20% - Dekorfärg5 21 8" xfId="7592" xr:uid="{6AAF790C-F542-4A88-842B-9C0C615E8DB6}"/>
    <cellStyle name="20% - Dekorfärg5 21 9" xfId="7593" xr:uid="{6F00D451-904E-4484-8F8B-EB654803FFAD}"/>
    <cellStyle name="20% - Dekorfärg5 21_3. Loans" xfId="7594" xr:uid="{AA38C474-98E3-448D-8646-23884C23F9DD}"/>
    <cellStyle name="20% - Dekorfärg5 22" xfId="7595" xr:uid="{E2FD23CD-F4FA-448F-8AD8-CF4122C66CA7}"/>
    <cellStyle name="20% - Dekorfärg5 22 10" xfId="35004" xr:uid="{FB29EFB8-8A80-485E-A6C3-71B108863CBE}"/>
    <cellStyle name="20% - Dekorfärg5 22 2" xfId="7596" xr:uid="{99D9987C-E949-417E-80C0-4F465A617687}"/>
    <cellStyle name="20% - Dekorfärg5 22 2 2" xfId="7597" xr:uid="{2930DA4D-163B-4141-ADE7-C7ACD85B467B}"/>
    <cellStyle name="20% - Dekorfärg5 22 2 2 2" xfId="7598" xr:uid="{0BB4E89C-0486-47C6-BE6D-4894EDA8B3A8}"/>
    <cellStyle name="20% - Dekorfärg5 22 2 2 2 2" xfId="36735" xr:uid="{00E10D67-81FC-4371-8EDD-2CEFE157CEDC}"/>
    <cellStyle name="20% - Dekorfärg5 22 2 2 2_Apart tables" xfId="49649" xr:uid="{F24729F0-DF06-4E1C-98C4-F6CA320DA42F}"/>
    <cellStyle name="20% - Dekorfärg5 22 2 2 3" xfId="36734" xr:uid="{5073ADE9-F32B-4134-A57F-C7FEBD7F7ED2}"/>
    <cellStyle name="20% - Dekorfärg5 22 2 2_3. Loans" xfId="7599" xr:uid="{39A75CCE-C626-4241-A5EF-DB2E6B0D36B7}"/>
    <cellStyle name="20% - Dekorfärg5 22 2 3" xfId="7600" xr:uid="{36E48A81-C2FA-48DC-BF5B-37FFE7FCDC3F}"/>
    <cellStyle name="20% - Dekorfärg5 22 2 3 2" xfId="36736" xr:uid="{2A88514E-26E8-42E3-AF2A-8BFDD7A2F573}"/>
    <cellStyle name="20% - Dekorfärg5 22 2 3_Apart tables" xfId="49650" xr:uid="{720B868C-ECCF-4FC7-B78A-EDCCC63DC86F}"/>
    <cellStyle name="20% - Dekorfärg5 22 2 4" xfId="31781" xr:uid="{EAAF6394-BC66-415F-8BDF-243F1AC6016B}"/>
    <cellStyle name="20% - Dekorfärg5 22 2 5" xfId="36733" xr:uid="{55F1271F-2E5A-433F-B6E2-E6D865570909}"/>
    <cellStyle name="20% - Dekorfärg5 22 2_3. Loans" xfId="7601" xr:uid="{A8417E8B-C8D0-4787-AC49-FF67326F1982}"/>
    <cellStyle name="20% - Dekorfärg5 22 3" xfId="7602" xr:uid="{ECE8477E-93F8-4439-B2A3-54E633E993E7}"/>
    <cellStyle name="20% - Dekorfärg5 22 3 2" xfId="7603" xr:uid="{33D6CE9E-4A81-4715-B621-AE176CE6B0E2}"/>
    <cellStyle name="20% - Dekorfärg5 22 3 2 2" xfId="36738" xr:uid="{EA87C877-CD90-48B0-8143-91FBD3856A53}"/>
    <cellStyle name="20% - Dekorfärg5 22 3 2_Apart tables" xfId="49651" xr:uid="{6F0B9EE2-9252-479C-982C-BC7D90EA6AB3}"/>
    <cellStyle name="20% - Dekorfärg5 22 3 3" xfId="7604" xr:uid="{90425258-B4DD-4223-9667-B7173765821F}"/>
    <cellStyle name="20% - Dekorfärg5 22 3 4" xfId="36737" xr:uid="{42437809-267A-4A73-85AD-E42E846B70C8}"/>
    <cellStyle name="20% - Dekorfärg5 22 3_3. Loans" xfId="7605" xr:uid="{74F04EBB-135B-449E-81DA-D3405D111B61}"/>
    <cellStyle name="20% - Dekorfärg5 22 4" xfId="7606" xr:uid="{CDB9DC2A-B2FA-4068-AED4-04316AB38FEC}"/>
    <cellStyle name="20% - Dekorfärg5 22 4 2" xfId="7607" xr:uid="{052654EF-1630-4CB4-8C5F-E47D516EC50A}"/>
    <cellStyle name="20% - Dekorfärg5 22 4 3" xfId="7608" xr:uid="{F3EAB164-A443-4DB7-A31B-9E10F1E153DD}"/>
    <cellStyle name="20% - Dekorfärg5 22 4 4" xfId="36739" xr:uid="{8D5C95DB-3048-4BB1-9843-CE1D95E4E732}"/>
    <cellStyle name="20% - Dekorfärg5 22 4_3. Loans" xfId="7609" xr:uid="{8DDA81A7-0C24-491A-A986-7C3D0B5F288E}"/>
    <cellStyle name="20% - Dekorfärg5 22 5" xfId="7610" xr:uid="{E6EF2D20-ADB9-42EF-9CDF-47A262165265}"/>
    <cellStyle name="20% - Dekorfärg5 22 5 2" xfId="7611" xr:uid="{F68EBBDD-9F4F-4947-8CDA-9A1BA6035CC8}"/>
    <cellStyle name="20% - Dekorfärg5 22 5 3" xfId="7612" xr:uid="{38637625-4BAC-4805-976E-818238B24D79}"/>
    <cellStyle name="20% - Dekorfärg5 22 5 4" xfId="36740" xr:uid="{432CA809-8DCC-4B7F-814B-224CAA57F61F}"/>
    <cellStyle name="20% - Dekorfärg5 22 5_3. Loans" xfId="7613" xr:uid="{71F01D6D-F102-49AE-B8A1-A6A3A6F8ACB3}"/>
    <cellStyle name="20% - Dekorfärg5 22 6" xfId="7614" xr:uid="{F898AD51-FAAF-4692-8B57-60DDA507CD5E}"/>
    <cellStyle name="20% - Dekorfärg5 22 6 2" xfId="7615" xr:uid="{D238FE2D-7F65-4671-9258-2128816EB5B2}"/>
    <cellStyle name="20% - Dekorfärg5 22 6 3" xfId="7616" xr:uid="{93B1B62A-4FED-42D1-8E84-1CB9BCD91C94}"/>
    <cellStyle name="20% - Dekorfärg5 22 6 4" xfId="31782" xr:uid="{D4F5124F-8124-4344-87BC-D786E0C1A22C}"/>
    <cellStyle name="20% - Dekorfärg5 22 6_CASH 8000" xfId="44915" xr:uid="{486BCD3D-311E-4FE1-885F-E4FE32509469}"/>
    <cellStyle name="20% - Dekorfärg5 22 7" xfId="7617" xr:uid="{6A88D86E-11BF-443D-86E9-BF42777C0F3B}"/>
    <cellStyle name="20% - Dekorfärg5 22 7 2" xfId="7618" xr:uid="{35B2F9D3-C36D-4119-89CC-028BD2A3F52B}"/>
    <cellStyle name="20% - Dekorfärg5 22 7 3" xfId="7619" xr:uid="{5A2946CC-D07E-4C74-A388-DEA798615CC3}"/>
    <cellStyle name="20% - Dekorfärg5 22 7_CASH 8000" xfId="44916" xr:uid="{C273817A-9192-4C19-B2D5-4727A9C98BB8}"/>
    <cellStyle name="20% - Dekorfärg5 22 8" xfId="7620" xr:uid="{1B3EF3EA-3B08-461D-AB47-174058496BEE}"/>
    <cellStyle name="20% - Dekorfärg5 22 9" xfId="7621" xr:uid="{2CFCD7D2-FBA2-48F0-90C5-C81292A40E93}"/>
    <cellStyle name="20% - Dekorfärg5 22_3. Loans" xfId="7622" xr:uid="{80D687FF-C6F6-4909-8DED-B92096AA103B}"/>
    <cellStyle name="20% - Dekorfärg5 23" xfId="7623" xr:uid="{FD7B40CB-91C8-44B4-A63F-1CF681E7811A}"/>
    <cellStyle name="20% - Dekorfärg5 23 10" xfId="7624" xr:uid="{D0969842-2167-4DB5-8AFB-C258D223C307}"/>
    <cellStyle name="20% - Dekorfärg5 23 11" xfId="35005" xr:uid="{3D082409-21ED-4AED-8A0C-87E027B0F035}"/>
    <cellStyle name="20% - Dekorfärg5 23 2" xfId="7625" xr:uid="{C39ABB64-409E-4037-95E6-EEB074664528}"/>
    <cellStyle name="20% - Dekorfärg5 23 2 2" xfId="7626" xr:uid="{D657B340-0074-4F12-B08D-261E70C25A4A}"/>
    <cellStyle name="20% - Dekorfärg5 23 2 2 2" xfId="7627" xr:uid="{AD4231C8-C781-41D5-9D4D-1B9D49BE0311}"/>
    <cellStyle name="20% - Dekorfärg5 23 2 2 3" xfId="36742" xr:uid="{A920B39D-2601-4D8F-A5CF-D9CCD7528A8E}"/>
    <cellStyle name="20% - Dekorfärg5 23 2 2_3. Loans" xfId="7628" xr:uid="{B6B36BAB-048B-4046-AE48-B45F4ED8C0BE}"/>
    <cellStyle name="20% - Dekorfärg5 23 2 3" xfId="7629" xr:uid="{DD4E643E-DC1F-49A3-9316-B6F8F5A71444}"/>
    <cellStyle name="20% - Dekorfärg5 23 2 3 2" xfId="36743" xr:uid="{EC87C619-1A07-4F04-8263-E981615A8A82}"/>
    <cellStyle name="20% - Dekorfärg5 23 2 3_Apart tables" xfId="49652" xr:uid="{A3693420-35E3-40F4-BCFF-F257B968936A}"/>
    <cellStyle name="20% - Dekorfärg5 23 2 4" xfId="31783" xr:uid="{61A282CC-A0E0-466D-9A6C-8F97B20DEAB4}"/>
    <cellStyle name="20% - Dekorfärg5 23 2 5" xfId="36741" xr:uid="{42C33F8D-9638-4A7F-BEEF-0197776BF392}"/>
    <cellStyle name="20% - Dekorfärg5 23 2_3. Loans" xfId="7630" xr:uid="{F96816BF-DF2B-41D9-99C0-03A012EC399B}"/>
    <cellStyle name="20% - Dekorfärg5 23 3" xfId="7631" xr:uid="{506F7633-6458-4E96-A38B-E1B00005315C}"/>
    <cellStyle name="20% - Dekorfärg5 23 3 2" xfId="7632" xr:uid="{24E436CA-C44F-457C-8226-2647BA88A985}"/>
    <cellStyle name="20% - Dekorfärg5 23 3 2 2" xfId="31784" xr:uid="{3851B731-CC33-4A48-834C-5E3FE449900C}"/>
    <cellStyle name="20% - Dekorfärg5 23 3 3" xfId="7633" xr:uid="{941D37BA-FE3F-4477-B832-B87CF9FED55C}"/>
    <cellStyle name="20% - Dekorfärg5 23 3 4" xfId="7634" xr:uid="{54925499-37ED-49F5-AE05-CAC1EB0FC4B3}"/>
    <cellStyle name="20% - Dekorfärg5 23 3 5" xfId="36744" xr:uid="{A0FB381D-C655-495D-9FC5-B6E9B1624062}"/>
    <cellStyle name="20% - Dekorfärg5 23 3_3. Loans" xfId="7635" xr:uid="{02F0D8C8-013E-4D2F-97DA-E16D7D001DFE}"/>
    <cellStyle name="20% - Dekorfärg5 23 4" xfId="7636" xr:uid="{1A259AB5-3050-4618-8A09-7B88DA8A3907}"/>
    <cellStyle name="20% - Dekorfärg5 23 4 2" xfId="7637" xr:uid="{31C3BD43-46DF-456C-B19F-CE02B3DC5CC3}"/>
    <cellStyle name="20% - Dekorfärg5 23 4 3" xfId="7638" xr:uid="{0AA1E6B2-53E6-4A99-877B-40B77458E23A}"/>
    <cellStyle name="20% - Dekorfärg5 23 4 4" xfId="36745" xr:uid="{4AF74A19-BFE0-45E5-99A4-B4A9A71A45AD}"/>
    <cellStyle name="20% - Dekorfärg5 23 4_3. Loans" xfId="7639" xr:uid="{81A6D1D0-4831-4618-8276-C78983CCCB16}"/>
    <cellStyle name="20% - Dekorfärg5 23 5" xfId="7640" xr:uid="{11F8A299-D6A4-4264-B2B2-0C4805F1FBE8}"/>
    <cellStyle name="20% - Dekorfärg5 23 5 2" xfId="7641" xr:uid="{9750250F-7D0F-42BE-935F-2C6437972687}"/>
    <cellStyle name="20% - Dekorfärg5 23 5 3" xfId="7642" xr:uid="{0AC8F0D3-578B-4931-84ED-A3B1C344AA23}"/>
    <cellStyle name="20% - Dekorfärg5 23 5 4" xfId="31785" xr:uid="{F7873B0A-A924-4FBC-A13E-E85A79F9800A}"/>
    <cellStyle name="20% - Dekorfärg5 23 5_CASH 8000" xfId="44917" xr:uid="{041E299A-9060-4F70-860B-D9C6B0CB5B29}"/>
    <cellStyle name="20% - Dekorfärg5 23 6" xfId="7643" xr:uid="{7DFAC2AA-087E-402E-AD7C-50EA60926D40}"/>
    <cellStyle name="20% - Dekorfärg5 23 6 2" xfId="7644" xr:uid="{75810FD9-D0E5-447A-B299-88AB7048C445}"/>
    <cellStyle name="20% - Dekorfärg5 23 6 3" xfId="7645" xr:uid="{53270481-95FB-4CDF-A8BF-F6F9F39BAD69}"/>
    <cellStyle name="20% - Dekorfärg5 23 6_CASH 8000" xfId="44918" xr:uid="{002E96B8-E971-493C-83FC-9D98EF285366}"/>
    <cellStyle name="20% - Dekorfärg5 23 7" xfId="7646" xr:uid="{1D53B525-26D4-495A-862B-07313FE8DFA2}"/>
    <cellStyle name="20% - Dekorfärg5 23 7 2" xfId="7647" xr:uid="{1CEA8CF2-C6AF-418A-A94E-479B49128CFC}"/>
    <cellStyle name="20% - Dekorfärg5 23 7 3" xfId="7648" xr:uid="{260E8104-1747-4E3F-B081-5966537D3172}"/>
    <cellStyle name="20% - Dekorfärg5 23 7_CASH 8000" xfId="44919" xr:uid="{91881C6B-ADEA-4FB9-9F43-ED8DA7D02D3E}"/>
    <cellStyle name="20% - Dekorfärg5 23 8" xfId="7649" xr:uid="{737F011C-17E0-4C9E-A1B4-B8ED8B646EAA}"/>
    <cellStyle name="20% - Dekorfärg5 23 9" xfId="7650" xr:uid="{F6BFA0D0-9ADA-4450-A579-FA6043690A88}"/>
    <cellStyle name="20% - Dekorfärg5 23_3. Loans" xfId="7651" xr:uid="{3D7FAF9B-766F-40D7-A3F5-510567F7B139}"/>
    <cellStyle name="20% - Dekorfärg5 24" xfId="7652" xr:uid="{237D90FE-D4E0-4B3C-9753-93413AE16ED4}"/>
    <cellStyle name="20% - Dekorfärg5 24 10" xfId="7653" xr:uid="{BCBB327E-3401-486B-B370-4D633FABEB39}"/>
    <cellStyle name="20% - Dekorfärg5 24 11" xfId="35006" xr:uid="{CEEE5205-E907-417D-83B6-A977425772BB}"/>
    <cellStyle name="20% - Dekorfärg5 24 2" xfId="7654" xr:uid="{57641213-AB80-432A-B5EE-01D5BAC4FB1E}"/>
    <cellStyle name="20% - Dekorfärg5 24 2 2" xfId="7655" xr:uid="{1182C22C-FEA5-4EAB-B30B-8B477C526744}"/>
    <cellStyle name="20% - Dekorfärg5 24 2 2 2" xfId="7656" xr:uid="{56E335FC-1934-4741-A42D-F36FA3DC12F7}"/>
    <cellStyle name="20% - Dekorfärg5 24 2 2 3" xfId="36747" xr:uid="{CA8DB3BE-4F82-47AA-85FF-9593027917DD}"/>
    <cellStyle name="20% - Dekorfärg5 24 2 2_3. Loans" xfId="7657" xr:uid="{17ACFE68-EDF2-4159-B2DE-F53B34BBC119}"/>
    <cellStyle name="20% - Dekorfärg5 24 2 3" xfId="7658" xr:uid="{44209B67-BE9E-40CD-8D6A-E6410DA2B65F}"/>
    <cellStyle name="20% - Dekorfärg5 24 2 3 2" xfId="36748" xr:uid="{E3F32A5A-A09A-4C10-96A4-728243F2F470}"/>
    <cellStyle name="20% - Dekorfärg5 24 2 3_Apart tables" xfId="49653" xr:uid="{F0995938-96F0-49A3-A42A-64BA6044C75A}"/>
    <cellStyle name="20% - Dekorfärg5 24 2 4" xfId="31786" xr:uid="{B95726BE-4CFB-42F6-9E05-A1383063A7B7}"/>
    <cellStyle name="20% - Dekorfärg5 24 2 5" xfId="36746" xr:uid="{8F35EF0D-F1ED-4CCA-AA0C-58734E5C81F5}"/>
    <cellStyle name="20% - Dekorfärg5 24 2_3. Loans" xfId="7659" xr:uid="{B460F2D3-3BBC-44E1-8000-F4FB52297458}"/>
    <cellStyle name="20% - Dekorfärg5 24 3" xfId="7660" xr:uid="{7A2ED844-865B-49F8-99A7-5AFE63AB060C}"/>
    <cellStyle name="20% - Dekorfärg5 24 3 2" xfId="7661" xr:uid="{B3860732-C7CB-4918-96FA-FFD860DA24FF}"/>
    <cellStyle name="20% - Dekorfärg5 24 3 2 2" xfId="31787" xr:uid="{2F4F9D8E-B4F0-4DA0-8974-15507C196B8A}"/>
    <cellStyle name="20% - Dekorfärg5 24 3 3" xfId="7662" xr:uid="{050A85C5-1B5E-4A3F-B313-54D010D97BCF}"/>
    <cellStyle name="20% - Dekorfärg5 24 3 4" xfId="7663" xr:uid="{727CFDF2-8AD5-4D4F-A6DE-0BCEB4501AA8}"/>
    <cellStyle name="20% - Dekorfärg5 24 3 5" xfId="36749" xr:uid="{81729E40-5487-496C-BAF1-1721FFCFA5B1}"/>
    <cellStyle name="20% - Dekorfärg5 24 3_3. Loans" xfId="7664" xr:uid="{C31F3E24-8CA6-4836-8B1D-848C59D3C59F}"/>
    <cellStyle name="20% - Dekorfärg5 24 4" xfId="7665" xr:uid="{F023DDF7-1421-40C7-BED9-AA77487F867D}"/>
    <cellStyle name="20% - Dekorfärg5 24 4 2" xfId="7666" xr:uid="{FB056713-2DE2-418B-BF97-06E6742F62F1}"/>
    <cellStyle name="20% - Dekorfärg5 24 4 3" xfId="7667" xr:uid="{E4CEACFF-B301-42B4-B9CE-7EA2B4400875}"/>
    <cellStyle name="20% - Dekorfärg5 24 4 4" xfId="36750" xr:uid="{5B7630FB-8474-40B8-A60A-FD02C43D8B7A}"/>
    <cellStyle name="20% - Dekorfärg5 24 4_3. Loans" xfId="7668" xr:uid="{212E3615-BB81-4AFD-B5F1-787B7A5A0233}"/>
    <cellStyle name="20% - Dekorfärg5 24 5" xfId="7669" xr:uid="{2D860A1A-95D1-4366-997F-F438D544A4F9}"/>
    <cellStyle name="20% - Dekorfärg5 24 5 2" xfId="7670" xr:uid="{CCBFA9E5-161E-42AC-9951-DD180D9BFA94}"/>
    <cellStyle name="20% - Dekorfärg5 24 5 3" xfId="7671" xr:uid="{9B032ED2-D11B-4E17-AC88-EFD3B1E2EFC8}"/>
    <cellStyle name="20% - Dekorfärg5 24 5 4" xfId="31788" xr:uid="{6E848320-FAE2-4764-8F69-D8FD21F7022C}"/>
    <cellStyle name="20% - Dekorfärg5 24 5_CASH 8000" xfId="44920" xr:uid="{A021BC5E-2EAF-481A-A6F5-3D47642206D3}"/>
    <cellStyle name="20% - Dekorfärg5 24 6" xfId="7672" xr:uid="{7402AF84-98DC-46D1-AC08-29F8AC99655D}"/>
    <cellStyle name="20% - Dekorfärg5 24 6 2" xfId="7673" xr:uid="{167AE954-6E90-4CC1-AD93-B7AB781F2CB0}"/>
    <cellStyle name="20% - Dekorfärg5 24 6 3" xfId="7674" xr:uid="{0D5BF228-A3E2-4569-BDA5-458D233ADA02}"/>
    <cellStyle name="20% - Dekorfärg5 24 6_CASH 8000" xfId="44921" xr:uid="{053FC90A-3BCD-4EF1-A4D8-3A6ADBC8B5F4}"/>
    <cellStyle name="20% - Dekorfärg5 24 7" xfId="7675" xr:uid="{8B1E6A99-A219-4E6B-BC93-FB9BD1BECB1D}"/>
    <cellStyle name="20% - Dekorfärg5 24 7 2" xfId="7676" xr:uid="{B46094B0-B36A-44FA-8DF0-8C21C6828F83}"/>
    <cellStyle name="20% - Dekorfärg5 24 7 3" xfId="7677" xr:uid="{154FCBAB-4B2B-4A87-A71F-F93A055BC298}"/>
    <cellStyle name="20% - Dekorfärg5 24 7_CASH 8000" xfId="44922" xr:uid="{C56F3577-FB62-46AF-8E94-CF656A030B8F}"/>
    <cellStyle name="20% - Dekorfärg5 24 8" xfId="7678" xr:uid="{7A0BE1DB-0F17-4AD6-9496-9C78BAD3AB0F}"/>
    <cellStyle name="20% - Dekorfärg5 24 9" xfId="7679" xr:uid="{2F0EDBDA-83A8-4AC1-855C-C096709E42B3}"/>
    <cellStyle name="20% - Dekorfärg5 24_3. Loans" xfId="7680" xr:uid="{F0ADA0F0-048D-45B5-AA93-F22ED86FE879}"/>
    <cellStyle name="20% - Dekorfärg5 25" xfId="7681" xr:uid="{4B0DC8F2-E62F-4A07-81B2-08ECB49C7414}"/>
    <cellStyle name="20% - Dekorfärg5 25 10" xfId="7682" xr:uid="{030FD111-BE82-4918-B5B3-88C2B3252058}"/>
    <cellStyle name="20% - Dekorfärg5 25 11" xfId="35007" xr:uid="{3D651F93-8A2A-447F-970B-DD285E51C3CC}"/>
    <cellStyle name="20% - Dekorfärg5 25 2" xfId="7683" xr:uid="{6B0065E1-7B00-4035-A69E-998F77D69F9C}"/>
    <cellStyle name="20% - Dekorfärg5 25 2 2" xfId="7684" xr:uid="{1EFDC869-20B4-4BCA-A3D3-36A7E4243290}"/>
    <cellStyle name="20% - Dekorfärg5 25 2 2 2" xfId="7685" xr:uid="{07B942BB-905D-460C-B216-307892A49E34}"/>
    <cellStyle name="20% - Dekorfärg5 25 2 2 3" xfId="36752" xr:uid="{D2777E75-9C93-4FC7-A7E5-773326A76AA0}"/>
    <cellStyle name="20% - Dekorfärg5 25 2 2_3. Loans" xfId="7686" xr:uid="{A6F49425-350C-413D-9AA0-E655E04CD235}"/>
    <cellStyle name="20% - Dekorfärg5 25 2 3" xfId="7687" xr:uid="{B15BED5E-3709-4AA6-94B5-563A0BA03CE8}"/>
    <cellStyle name="20% - Dekorfärg5 25 2 3 2" xfId="36753" xr:uid="{BCCA21BE-9260-45CA-A56E-56804BC642F6}"/>
    <cellStyle name="20% - Dekorfärg5 25 2 3_Apart tables" xfId="49654" xr:uid="{04115F9A-C6BE-4812-84B0-518248242FE2}"/>
    <cellStyle name="20% - Dekorfärg5 25 2 4" xfId="31789" xr:uid="{7B750DC3-CEFB-403D-B7E2-BFF207106A1F}"/>
    <cellStyle name="20% - Dekorfärg5 25 2 5" xfId="36751" xr:uid="{5CEDEF4F-AA44-4231-882C-40E76B04D988}"/>
    <cellStyle name="20% - Dekorfärg5 25 2_3. Loans" xfId="7688" xr:uid="{02BCBCAE-9531-4035-ADA2-57AD7C90E201}"/>
    <cellStyle name="20% - Dekorfärg5 25 3" xfId="7689" xr:uid="{72379BB2-AA9D-404F-A0EE-764F1A0DD828}"/>
    <cellStyle name="20% - Dekorfärg5 25 3 2" xfId="7690" xr:uid="{D5D9169B-4CD3-4334-9B4F-4B7AAD7297F3}"/>
    <cellStyle name="20% - Dekorfärg5 25 3 2 2" xfId="31790" xr:uid="{A4C0F60A-A25A-4C0C-A4A2-EFC55A1C690A}"/>
    <cellStyle name="20% - Dekorfärg5 25 3 3" xfId="7691" xr:uid="{6ECF3A67-1654-45E6-AD9D-0F32D94F54FC}"/>
    <cellStyle name="20% - Dekorfärg5 25 3 4" xfId="7692" xr:uid="{8B4FFF8E-9531-4C5A-B2A7-B87FC79E535E}"/>
    <cellStyle name="20% - Dekorfärg5 25 3 5" xfId="36754" xr:uid="{397E06AE-6FC5-4C5B-A6B0-DD852F229F1A}"/>
    <cellStyle name="20% - Dekorfärg5 25 3_3. Loans" xfId="7693" xr:uid="{65022548-C195-4866-8217-FCFBC310B8BE}"/>
    <cellStyle name="20% - Dekorfärg5 25 4" xfId="7694" xr:uid="{5D476B7C-28FC-41BE-89CE-CF811C94D681}"/>
    <cellStyle name="20% - Dekorfärg5 25 4 2" xfId="7695" xr:uid="{1C609F76-5842-4CAA-9F99-035AA69426B8}"/>
    <cellStyle name="20% - Dekorfärg5 25 4 3" xfId="7696" xr:uid="{B75FCF15-C759-4540-ACA4-5F481A52CFDA}"/>
    <cellStyle name="20% - Dekorfärg5 25 4 4" xfId="36755" xr:uid="{98EC00A5-FCA1-4565-874B-FC1CC7415A37}"/>
    <cellStyle name="20% - Dekorfärg5 25 4_3. Loans" xfId="7697" xr:uid="{F67D762D-E3B1-498E-974C-1722918AB804}"/>
    <cellStyle name="20% - Dekorfärg5 25 5" xfId="7698" xr:uid="{2D397EB8-84F7-45AF-8C3C-6CF95913BAAF}"/>
    <cellStyle name="20% - Dekorfärg5 25 5 2" xfId="7699" xr:uid="{C4345012-B1F7-4C7B-B6AB-AC0ACD1E2F07}"/>
    <cellStyle name="20% - Dekorfärg5 25 5 3" xfId="7700" xr:uid="{B33E9309-7A05-449F-909C-E18C167BDCA6}"/>
    <cellStyle name="20% - Dekorfärg5 25 5 4" xfId="31791" xr:uid="{975CCA23-9994-4EA4-9D27-18809B56D18F}"/>
    <cellStyle name="20% - Dekorfärg5 25 5_CASH 8000" xfId="44923" xr:uid="{3991195F-AA04-48A3-83C7-E99517CBBD5E}"/>
    <cellStyle name="20% - Dekorfärg5 25 6" xfId="7701" xr:uid="{BC82578C-3A16-4F5F-9997-45E7C84AC565}"/>
    <cellStyle name="20% - Dekorfärg5 25 6 2" xfId="7702" xr:uid="{7AFB8F74-92CD-4EE5-9573-DDD687AE3121}"/>
    <cellStyle name="20% - Dekorfärg5 25 6 3" xfId="7703" xr:uid="{FF89AEE0-65C2-45F3-9A68-777013A993FB}"/>
    <cellStyle name="20% - Dekorfärg5 25 6_CASH 8000" xfId="44924" xr:uid="{BF1D6585-771C-41D6-A444-CAB5439F84A0}"/>
    <cellStyle name="20% - Dekorfärg5 25 7" xfId="7704" xr:uid="{7FFD0E26-42A5-4E2D-96AE-CE5F79A8BC00}"/>
    <cellStyle name="20% - Dekorfärg5 25 7 2" xfId="7705" xr:uid="{BAF73735-2E2E-44AA-9FD0-2B79B831E680}"/>
    <cellStyle name="20% - Dekorfärg5 25 7 3" xfId="7706" xr:uid="{522023FA-65C7-4077-A8D1-6F1FFE4866C9}"/>
    <cellStyle name="20% - Dekorfärg5 25 7_CASH 8000" xfId="44925" xr:uid="{B5981967-5D78-4076-8B0A-40FADF11020B}"/>
    <cellStyle name="20% - Dekorfärg5 25 8" xfId="7707" xr:uid="{658B5D8F-51C9-4963-9BAD-B270C6CB2F34}"/>
    <cellStyle name="20% - Dekorfärg5 25 9" xfId="7708" xr:uid="{07A5766C-4FF6-43C0-8F19-AC7E79B41A1C}"/>
    <cellStyle name="20% - Dekorfärg5 25_3. Loans" xfId="7709" xr:uid="{3A121AF1-48A1-4288-99AE-006D27245D7F}"/>
    <cellStyle name="20% - Dekorfärg5 26" xfId="7710" xr:uid="{5C299290-D1E9-4DCD-AE99-9E89502B4C9E}"/>
    <cellStyle name="20% - Dekorfärg5 26 10" xfId="7711" xr:uid="{F592BB8F-D732-4CE4-B9CC-56FD4095424E}"/>
    <cellStyle name="20% - Dekorfärg5 26 11" xfId="36756" xr:uid="{18B587C3-061B-492D-8531-79838B52C685}"/>
    <cellStyle name="20% - Dekorfärg5 26 2" xfId="7712" xr:uid="{EAFB699E-A031-43B9-BB26-E004255B64C8}"/>
    <cellStyle name="20% - Dekorfärg5 26 2 2" xfId="7713" xr:uid="{EB00050B-07FD-47DB-8C18-1313B9C51BE6}"/>
    <cellStyle name="20% - Dekorfärg5 26 2 2 2" xfId="7714" xr:uid="{B8D5FE83-A79C-4E2A-9F8D-EFF1CCBE944F}"/>
    <cellStyle name="20% - Dekorfärg5 26 2 2 3" xfId="36758" xr:uid="{28F69B84-7652-4865-9EA6-D790E36E9716}"/>
    <cellStyle name="20% - Dekorfärg5 26 2 2_3. Loans" xfId="7715" xr:uid="{E6467E7F-9E84-4F80-BA3C-EC3929F4EF31}"/>
    <cellStyle name="20% - Dekorfärg5 26 2 3" xfId="7716" xr:uid="{EED0A5A4-E554-4416-983A-6A07C78A5817}"/>
    <cellStyle name="20% - Dekorfärg5 26 2 3 2" xfId="31792" xr:uid="{80CBFE14-FE87-49DC-8C0C-887481C8DD78}"/>
    <cellStyle name="20% - Dekorfärg5 26 2 4" xfId="7717" xr:uid="{9F8889EF-513B-4E4A-B596-D08291C9D9FE}"/>
    <cellStyle name="20% - Dekorfärg5 26 2 5" xfId="36757" xr:uid="{3C0B8390-0B5D-4DBD-A51A-E04D660D3494}"/>
    <cellStyle name="20% - Dekorfärg5 26 2_3. Loans" xfId="7718" xr:uid="{436291B2-A5EC-4B29-8256-06E918F93B40}"/>
    <cellStyle name="20% - Dekorfärg5 26 3" xfId="7719" xr:uid="{E35ED233-4B72-4FF7-BAF8-37408F22E48B}"/>
    <cellStyle name="20% - Dekorfärg5 26 3 2" xfId="7720" xr:uid="{3364B60F-7117-480F-90D3-8CA18AC99255}"/>
    <cellStyle name="20% - Dekorfärg5 26 3 2 2" xfId="31793" xr:uid="{EFCE8A3B-D6F5-4B13-AA1E-A7D1E78203D1}"/>
    <cellStyle name="20% - Dekorfärg5 26 3 3" xfId="7721" xr:uid="{C93A02F2-EB74-4061-AB2C-235C0EED2926}"/>
    <cellStyle name="20% - Dekorfärg5 26 3 4" xfId="7722" xr:uid="{7E7EE8F8-29A5-4C15-B8B5-9D58CC8EEA75}"/>
    <cellStyle name="20% - Dekorfärg5 26 3 5" xfId="36759" xr:uid="{5741B723-722F-4D74-A864-075808B0BBFD}"/>
    <cellStyle name="20% - Dekorfärg5 26 3_3. Loans" xfId="7723" xr:uid="{D7460D9C-E88A-47CD-8F37-BF60C758F3F7}"/>
    <cellStyle name="20% - Dekorfärg5 26 4" xfId="7724" xr:uid="{05B1EB76-CC39-46F3-B7F7-27CCB16C9AB5}"/>
    <cellStyle name="20% - Dekorfärg5 26 4 2" xfId="7725" xr:uid="{262DDB8A-A4D5-4C70-B3C3-F7F6726B8FEA}"/>
    <cellStyle name="20% - Dekorfärg5 26 4 3" xfId="7726" xr:uid="{C8148137-E34A-4A9D-A52E-746879A4E017}"/>
    <cellStyle name="20% - Dekorfärg5 26 4 4" xfId="36760" xr:uid="{61B57DF7-D5F0-42F6-87B4-F962478EC7F1}"/>
    <cellStyle name="20% - Dekorfärg5 26 4_3. Loans" xfId="7727" xr:uid="{06A4EF4E-1426-4EFE-B8BF-280E24A0119F}"/>
    <cellStyle name="20% - Dekorfärg5 26 5" xfId="7728" xr:uid="{51D478E2-161A-4E9F-A580-4E4B52BED1F3}"/>
    <cellStyle name="20% - Dekorfärg5 26 5 2" xfId="7729" xr:uid="{3D6A3363-0FB2-49EC-83C1-7E6E5B422BED}"/>
    <cellStyle name="20% - Dekorfärg5 26 5 3" xfId="7730" xr:uid="{6A6D3C85-E09D-41D7-8245-95735F119204}"/>
    <cellStyle name="20% - Dekorfärg5 26 5 4" xfId="36761" xr:uid="{C10D950B-2B7F-47D2-8B1B-7BC1882DE19F}"/>
    <cellStyle name="20% - Dekorfärg5 26 5_3. Loans" xfId="7731" xr:uid="{C3129665-4B70-4F0E-B7E5-053C0BC22422}"/>
    <cellStyle name="20% - Dekorfärg5 26 6" xfId="7732" xr:uid="{E97A7718-ADE8-496D-88BC-9C94992D9A26}"/>
    <cellStyle name="20% - Dekorfärg5 26 6 2" xfId="7733" xr:uid="{EE6F0AD9-EFE9-4C6A-99EE-B5E9D2A5F67E}"/>
    <cellStyle name="20% - Dekorfärg5 26 6 3" xfId="7734" xr:uid="{90F7C561-1A5B-4347-8C6B-A7BCB26E1A2A}"/>
    <cellStyle name="20% - Dekorfärg5 26 6 4" xfId="31794" xr:uid="{FCED8B22-F24F-4065-B5C7-FDB36C82B8B7}"/>
    <cellStyle name="20% - Dekorfärg5 26 6_CASH 8000" xfId="44926" xr:uid="{F94AB6F8-B260-4890-B1B1-865236869823}"/>
    <cellStyle name="20% - Dekorfärg5 26 7" xfId="7735" xr:uid="{9DED2EB0-2FF9-4063-9676-1E8C0B6FD9AC}"/>
    <cellStyle name="20% - Dekorfärg5 26 7 2" xfId="7736" xr:uid="{06A17AAF-0815-4209-952F-59CF06F0041A}"/>
    <cellStyle name="20% - Dekorfärg5 26 7 3" xfId="7737" xr:uid="{54492E30-A76C-45C9-AB2B-9ED3ACC69272}"/>
    <cellStyle name="20% - Dekorfärg5 26 7_CASH 8000" xfId="44927" xr:uid="{6122B03B-4C30-4791-837B-E970EEBE6AA3}"/>
    <cellStyle name="20% - Dekorfärg5 26 8" xfId="7738" xr:uid="{8C7A1B12-7BF4-4F94-87F6-AF7B2F04E11E}"/>
    <cellStyle name="20% - Dekorfärg5 26 9" xfId="7739" xr:uid="{1C45D126-52D4-49AD-A05E-FFC1D5191165}"/>
    <cellStyle name="20% - Dekorfärg5 26_3. Loans" xfId="7740" xr:uid="{2E87CB6D-2DB8-44F3-906D-472857AD3025}"/>
    <cellStyle name="20% - Dekorfärg5 27" xfId="7741" xr:uid="{EECC878B-D8B1-4E22-BEFC-6264BD62D9A3}"/>
    <cellStyle name="20% - Dekorfärg5 27 2" xfId="7742" xr:uid="{BCD0F4F6-A8C1-4E0E-9AC6-8804DE44E084}"/>
    <cellStyle name="20% - Dekorfärg5 27 2 2" xfId="7743" xr:uid="{4095211D-8E31-4464-845C-D38D9355E1CE}"/>
    <cellStyle name="20% - Dekorfärg5 27 2 2 2" xfId="36764" xr:uid="{AF871791-D5E4-425D-B49F-5B8E2E1C899F}"/>
    <cellStyle name="20% - Dekorfärg5 27 2 2_Apart tables" xfId="49655" xr:uid="{64FDE193-7A4F-49F4-9B9B-351A29C77036}"/>
    <cellStyle name="20% - Dekorfärg5 27 2 3" xfId="7744" xr:uid="{3B366E6B-61F5-40B2-BCA6-7BD5BF897010}"/>
    <cellStyle name="20% - Dekorfärg5 27 2 4" xfId="36763" xr:uid="{5B3920FF-56F8-44AC-95E4-F832F85CC03A}"/>
    <cellStyle name="20% - Dekorfärg5 27 2_3. Loans" xfId="7745" xr:uid="{460B6B21-ACEF-4B89-B798-5CEB976B50E5}"/>
    <cellStyle name="20% - Dekorfärg5 27 3" xfId="7746" xr:uid="{B5480E08-CAF3-4A8E-9062-CB7B0309A84A}"/>
    <cellStyle name="20% - Dekorfärg5 27 3 2" xfId="36765" xr:uid="{022C4EAB-604C-4BD2-A0D5-5C8D9FC7DEB5}"/>
    <cellStyle name="20% - Dekorfärg5 27 3_Apart tables" xfId="49656" xr:uid="{EEFD956C-2651-43B1-A0FE-CA9C3A8FC76D}"/>
    <cellStyle name="20% - Dekorfärg5 27 4" xfId="7747" xr:uid="{0EA5A95C-9628-40B4-B8F9-19380732F106}"/>
    <cellStyle name="20% - Dekorfärg5 27 4 2" xfId="31795" xr:uid="{338A44F8-CB8C-42CB-B8D6-90A1769D1545}"/>
    <cellStyle name="20% - Dekorfärg5 27 5" xfId="36762" xr:uid="{157166DA-8AAE-4D84-AC90-23CAA2DDC633}"/>
    <cellStyle name="20% - Dekorfärg5 27_3. Loans" xfId="7748" xr:uid="{F0DFD157-4EF9-419E-A263-81C38F6BCA35}"/>
    <cellStyle name="20% - Dekorfärg5 28" xfId="7749" xr:uid="{0085C2FE-3C95-4827-917F-D17122A09E06}"/>
    <cellStyle name="20% - Dekorfärg5 28 2" xfId="7750" xr:uid="{6937C51F-7E19-4D29-879F-E37F3D235543}"/>
    <cellStyle name="20% - Dekorfärg5 28 2 2" xfId="7751" xr:uid="{4D82B7C1-B66D-4065-ACFD-A0F42CC6F9DC}"/>
    <cellStyle name="20% - Dekorfärg5 28 2 3" xfId="7752" xr:uid="{BBF228AA-97BE-49F7-B6B4-B2C17192BB60}"/>
    <cellStyle name="20% - Dekorfärg5 28 2 4" xfId="36767" xr:uid="{0914C2DB-79CC-48FD-9F2B-F91F14AF9679}"/>
    <cellStyle name="20% - Dekorfärg5 28 2_3. Loans" xfId="7753" xr:uid="{1A0D6663-1E2B-46D2-9621-BC5FF91C78C8}"/>
    <cellStyle name="20% - Dekorfärg5 28 3" xfId="7754" xr:uid="{2E06DEEF-924D-40FB-8DCD-FB5DFEA4D1B0}"/>
    <cellStyle name="20% - Dekorfärg5 28 3 2" xfId="36768" xr:uid="{01014A1A-3F45-4ECD-97B7-9DC0DF4810AC}"/>
    <cellStyle name="20% - Dekorfärg5 28 3_Apart tables" xfId="49657" xr:uid="{39660C0A-F105-4145-A600-CA8738D6B2A5}"/>
    <cellStyle name="20% - Dekorfärg5 28 4" xfId="7755" xr:uid="{471F8986-5437-4811-B4E3-7066810758C9}"/>
    <cellStyle name="20% - Dekorfärg5 28 4 2" xfId="31796" xr:uid="{D51E140C-B6E9-4FEC-8962-35A3CCE3D42C}"/>
    <cellStyle name="20% - Dekorfärg5 28 5" xfId="36766" xr:uid="{0484FED8-F7E7-4497-B5D9-30F5CA36F0DB}"/>
    <cellStyle name="20% - Dekorfärg5 28_3. Loans" xfId="7756" xr:uid="{6625371C-C17D-4874-92EB-42B4CBF1420C}"/>
    <cellStyle name="20% - Dekorfärg5 29" xfId="7757" xr:uid="{99673BF3-E282-4562-AB9A-4526EFF9A4C3}"/>
    <cellStyle name="20% - Dekorfärg5 29 2" xfId="7758" xr:uid="{50D387FF-1D53-42BA-BF6C-D39F795D3F52}"/>
    <cellStyle name="20% - Dekorfärg5 29 2 2" xfId="7759" xr:uid="{34438FDF-12B3-45E2-A0C8-C03B2ED2B8D8}"/>
    <cellStyle name="20% - Dekorfärg5 29 2 2 2" xfId="36771" xr:uid="{E4857490-3467-41B3-9800-7ABADE418B12}"/>
    <cellStyle name="20% - Dekorfärg5 29 2 2_Apart tables" xfId="49658" xr:uid="{F99B5CD3-693F-40D5-84DE-B0893E5E23DF}"/>
    <cellStyle name="20% - Dekorfärg5 29 2 3" xfId="7760" xr:uid="{67A4BD1E-5048-4ECD-A295-3D090879D509}"/>
    <cellStyle name="20% - Dekorfärg5 29 2 4" xfId="36770" xr:uid="{04F1C9FB-41AD-4005-BB6C-397D6A9ED3B7}"/>
    <cellStyle name="20% - Dekorfärg5 29 2_3. Loans" xfId="7761" xr:uid="{3B413E5A-A0FA-427B-BDF9-430A7176455F}"/>
    <cellStyle name="20% - Dekorfärg5 29 3" xfId="7762" xr:uid="{0360542D-DE62-4C53-BF6F-3C474E369BA7}"/>
    <cellStyle name="20% - Dekorfärg5 29 3 2" xfId="36772" xr:uid="{7E55873F-1418-403E-9F79-A20EB43C063B}"/>
    <cellStyle name="20% - Dekorfärg5 29 3_Apart tables" xfId="49659" xr:uid="{B1778E82-34E4-41FA-8F7F-946D04E1EBB0}"/>
    <cellStyle name="20% - Dekorfärg5 29 4" xfId="7763" xr:uid="{9BE36B9A-4344-4B97-85AD-3AA29E2ACEE1}"/>
    <cellStyle name="20% - Dekorfärg5 29 4 2" xfId="31797" xr:uid="{6D855215-5571-490C-9CC7-EB6C61D4A85B}"/>
    <cellStyle name="20% - Dekorfärg5 29 5" xfId="36769" xr:uid="{AC92F75E-799E-4457-9A16-CEE6AB255FAE}"/>
    <cellStyle name="20% - Dekorfärg5 29_3. Loans" xfId="7764" xr:uid="{B1929EC3-84C1-4207-9D0E-2D87D7DBA55B}"/>
    <cellStyle name="20% - Dekorfärg5 3" xfId="67" xr:uid="{4A1C406E-E014-4FDB-9BDF-60D15BDF1082}"/>
    <cellStyle name="20% - Dekorfärg5 3 10" xfId="35008" xr:uid="{C48083F5-5811-4B7B-9718-BB62157E1497}"/>
    <cellStyle name="20% - Dekorfärg5 3 2" xfId="7765" xr:uid="{6A095405-3AB9-45B4-A341-566D947FCD8F}"/>
    <cellStyle name="20% - Dekorfärg5 3 2 2" xfId="7766" xr:uid="{B28FCC52-29B6-48D5-8EC1-CFEDA184F047}"/>
    <cellStyle name="20% - Dekorfärg5 3 2 2 2" xfId="7767" xr:uid="{B55416E3-A279-42AB-A07D-D863C715BBEF}"/>
    <cellStyle name="20% - Dekorfärg5 3 2 2 2 2" xfId="36774" xr:uid="{108B6992-97FA-4E4A-8458-7190EC70BD85}"/>
    <cellStyle name="20% - Dekorfärg5 3 2 2 2_Apart tables" xfId="49660" xr:uid="{87841A9B-CE7A-4252-A008-15FCC34C2BC5}"/>
    <cellStyle name="20% - Dekorfärg5 3 2 2 3" xfId="31798" xr:uid="{43224A11-40E1-4879-A3A6-FDFD206A30A1}"/>
    <cellStyle name="20% - Dekorfärg5 3 2 2 4" xfId="36773" xr:uid="{E942D043-AA26-42A7-873F-67545C7D3129}"/>
    <cellStyle name="20% - Dekorfärg5 3 2 2_3. Loans" xfId="7768" xr:uid="{B9471B32-20CB-43B1-9E7D-0D0DFBD5C9B8}"/>
    <cellStyle name="20% - Dekorfärg5 3 2 3" xfId="7769" xr:uid="{04107A65-8C6D-4EF7-8188-E3FB82C68CA1}"/>
    <cellStyle name="20% - Dekorfärg5 3 2 3 2" xfId="7770" xr:uid="{20CC3567-3B5D-40F3-A4CC-0FEB319C177A}"/>
    <cellStyle name="20% - Dekorfärg5 3 2 3 2 2" xfId="36776" xr:uid="{239D7836-426C-4D2A-ACC5-00FC69F27959}"/>
    <cellStyle name="20% - Dekorfärg5 3 2 3 2_Apart tables" xfId="49661" xr:uid="{A563521E-5610-409D-947D-6D3E666597B2}"/>
    <cellStyle name="20% - Dekorfärg5 3 2 3 3" xfId="36775" xr:uid="{F9FAC685-3204-410B-98A0-3908EB3A92D5}"/>
    <cellStyle name="20% - Dekorfärg5 3 2 3_3. Loans" xfId="7771" xr:uid="{810F9C9B-CF75-4D4B-9AF4-41E8F9BE6B9C}"/>
    <cellStyle name="20% - Dekorfärg5 3 2 4" xfId="7772" xr:uid="{1BF8416F-CA7E-420C-99B8-DF4D0F0377E3}"/>
    <cellStyle name="20% - Dekorfärg5 3 2 4 2" xfId="36777" xr:uid="{B3260774-6098-4246-A94F-09140F494012}"/>
    <cellStyle name="20% - Dekorfärg5 3 2 4_Apart tables" xfId="49662" xr:uid="{E3ADBF89-C66E-44B3-AFC7-9E5B8C13AE88}"/>
    <cellStyle name="20% - Dekorfärg5 3 2 5" xfId="7773" xr:uid="{87EBCC74-5B86-4A3D-88BB-19E1CA793DC3}"/>
    <cellStyle name="20% - Dekorfärg5 3 2 5 2" xfId="36778" xr:uid="{1E019FD7-0328-4DEC-972E-2E0D46681E27}"/>
    <cellStyle name="20% - Dekorfärg5 3 2 5_Apart tables" xfId="49663" xr:uid="{D7E6D348-D000-4A85-B6C1-B4CB850FEA50}"/>
    <cellStyle name="20% - Dekorfärg5 3 2 6" xfId="31799" xr:uid="{FB8CB1A3-9BEF-4C4C-983D-60399C48F5A6}"/>
    <cellStyle name="20% - Dekorfärg5 3 2 7" xfId="35009" xr:uid="{6354FED1-7062-4067-9912-C901F7820657}"/>
    <cellStyle name="20% - Dekorfärg5 3 2 8" xfId="39475" xr:uid="{C34EA2C5-EABB-4CC9-801B-93F9AD6BEBE0}"/>
    <cellStyle name="20% - Dekorfärg5 3 2_3. Loans" xfId="7774" xr:uid="{8B35551B-49FD-48E6-A69E-DAD14A2BE7A8}"/>
    <cellStyle name="20% - Dekorfärg5 3 3" xfId="7775" xr:uid="{1EF52D2F-B340-4090-974B-D69C63430643}"/>
    <cellStyle name="20% - Dekorfärg5 3 3 2" xfId="7776" xr:uid="{5D85B218-7B86-484F-9B40-88608E0871DA}"/>
    <cellStyle name="20% - Dekorfärg5 3 3 2 2" xfId="7777" xr:uid="{5F801998-FE45-419F-86B1-EDABDC42B153}"/>
    <cellStyle name="20% - Dekorfärg5 3 3 2 2 2" xfId="36780" xr:uid="{C880D420-2570-454F-B834-73105C5841D6}"/>
    <cellStyle name="20% - Dekorfärg5 3 3 2 2_Apart tables" xfId="49664" xr:uid="{09944305-A591-4A5A-9020-364B099CE71B}"/>
    <cellStyle name="20% - Dekorfärg5 3 3 2 3" xfId="31800" xr:uid="{F79E88FE-A2E8-4FFE-A1CE-BC8F404AA79C}"/>
    <cellStyle name="20% - Dekorfärg5 3 3 2 4" xfId="36779" xr:uid="{579D3A90-2B4A-42A8-ADB5-4E71179B47A9}"/>
    <cellStyle name="20% - Dekorfärg5 3 3 2_3. Loans" xfId="7778" xr:uid="{B5C4D2EA-93FB-4D95-8932-C54D3038D0D1}"/>
    <cellStyle name="20% - Dekorfärg5 3 3 3" xfId="7779" xr:uid="{C644CC30-F6DD-4E2F-9E03-2A6E094348BD}"/>
    <cellStyle name="20% - Dekorfärg5 3 3 3 2" xfId="7780" xr:uid="{CD55F9DC-4C62-45EB-B871-822FC25A578A}"/>
    <cellStyle name="20% - Dekorfärg5 3 3 3 2 2" xfId="36782" xr:uid="{278EAC6B-377D-4750-B63E-5FC31FDBB469}"/>
    <cellStyle name="20% - Dekorfärg5 3 3 3 2_Apart tables" xfId="49665" xr:uid="{857C1408-ABF7-4119-981E-4BC4B55AFA4E}"/>
    <cellStyle name="20% - Dekorfärg5 3 3 3 3" xfId="36781" xr:uid="{212141F9-D40A-4708-AA6B-FB027C36D858}"/>
    <cellStyle name="20% - Dekorfärg5 3 3 3_3. Loans" xfId="7781" xr:uid="{7B0FE1A5-B101-4FA9-9F3F-7408BA3754A1}"/>
    <cellStyle name="20% - Dekorfärg5 3 3 4" xfId="7782" xr:uid="{E514A293-1B04-4FFD-AB70-066088A97C44}"/>
    <cellStyle name="20% - Dekorfärg5 3 3 4 2" xfId="36783" xr:uid="{999A7CB7-0FE4-4FEB-9008-DEB3DAEE3FA4}"/>
    <cellStyle name="20% - Dekorfärg5 3 3 4_Apart tables" xfId="49666" xr:uid="{2D277F7D-71E2-4910-A0D4-CB2380E4C36A}"/>
    <cellStyle name="20% - Dekorfärg5 3 3 5" xfId="7783" xr:uid="{1BC7EC06-4CA3-48B3-B076-80111425A847}"/>
    <cellStyle name="20% - Dekorfärg5 3 3 5 2" xfId="36784" xr:uid="{E7C3BF93-F462-4D6B-BCA9-AF39E9777D06}"/>
    <cellStyle name="20% - Dekorfärg5 3 3 5_Apart tables" xfId="49667" xr:uid="{79BF9CDF-ED25-4F4E-9916-1449B8962AED}"/>
    <cellStyle name="20% - Dekorfärg5 3 3 6" xfId="31801" xr:uid="{27F183E8-1028-4C68-8E1E-9E70345F1215}"/>
    <cellStyle name="20% - Dekorfärg5 3 3 7" xfId="35010" xr:uid="{1F3DA6D4-9927-4CE5-8CBC-58EDD4D35103}"/>
    <cellStyle name="20% - Dekorfärg5 3 3 8" xfId="39474" xr:uid="{105CA26B-D421-41AD-B2E4-5D0D398196F7}"/>
    <cellStyle name="20% - Dekorfärg5 3 3_3. Loans" xfId="7784" xr:uid="{9780A3C9-97CB-455B-A1DF-762F3BF280F5}"/>
    <cellStyle name="20% - Dekorfärg5 3 4" xfId="7785" xr:uid="{DDECD874-FB5D-4E51-820D-346EACFE2CB3}"/>
    <cellStyle name="20% - Dekorfärg5 3 4 2" xfId="7786" xr:uid="{04FA3FBA-886B-4C3F-8FBA-E956C2217845}"/>
    <cellStyle name="20% - Dekorfärg5 3 4 2 2" xfId="7787" xr:uid="{8E435272-FF01-48CA-89C8-B669EE27A374}"/>
    <cellStyle name="20% - Dekorfärg5 3 4 2 2 2" xfId="36787" xr:uid="{74B4D2A6-F378-43B9-8AFE-F20C8F524D2A}"/>
    <cellStyle name="20% - Dekorfärg5 3 4 2 2_Apart tables" xfId="49668" xr:uid="{B805C3AE-C023-4E1B-972A-6E112B5F91A6}"/>
    <cellStyle name="20% - Dekorfärg5 3 4 2 3" xfId="36786" xr:uid="{87917745-E9C3-487A-ACE3-A309319A2E8F}"/>
    <cellStyle name="20% - Dekorfärg5 3 4 2_3. Loans" xfId="7788" xr:uid="{ADDF6A07-E044-4A45-B766-87C7A6F5CE73}"/>
    <cellStyle name="20% - Dekorfärg5 3 4 3" xfId="7789" xr:uid="{905479BE-9D52-4468-8267-39649C105EF0}"/>
    <cellStyle name="20% - Dekorfärg5 3 4 3 2" xfId="36788" xr:uid="{8A7D7FF4-BAF7-48C4-AD10-7D57FB8B9C9F}"/>
    <cellStyle name="20% - Dekorfärg5 3 4 3_Apart tables" xfId="49669" xr:uid="{20EDF8F8-78E3-4729-9F12-C449DDCDA7DC}"/>
    <cellStyle name="20% - Dekorfärg5 3 4 4" xfId="31802" xr:uid="{7B56F102-2B9E-44F3-BCFB-92C8829E41A4}"/>
    <cellStyle name="20% - Dekorfärg5 3 4 5" xfId="36785" xr:uid="{9E23A1A3-81A9-4D8C-9021-DF8D1878B04D}"/>
    <cellStyle name="20% - Dekorfärg5 3 4_3. Loans" xfId="7790" xr:uid="{D9715D53-BA31-4058-978F-21657304A560}"/>
    <cellStyle name="20% - Dekorfärg5 3 5" xfId="7791" xr:uid="{91FA5642-670A-4915-850B-5B32D13924F2}"/>
    <cellStyle name="20% - Dekorfärg5 3 5 2" xfId="7792" xr:uid="{69AC820E-18A0-4FC5-A5F9-DCC62A02CB23}"/>
    <cellStyle name="20% - Dekorfärg5 3 5 2 2" xfId="36790" xr:uid="{E6F5CA5F-764F-4E3E-9FA6-7C179CB05C2F}"/>
    <cellStyle name="20% - Dekorfärg5 3 5 2_Apart tables" xfId="49670" xr:uid="{900DFD78-E3D0-4A41-BA18-3E1A0086401E}"/>
    <cellStyle name="20% - Dekorfärg5 3 5 3" xfId="7793" xr:uid="{160C4A3D-4779-48FE-A331-082F3CF73B85}"/>
    <cellStyle name="20% - Dekorfärg5 3 5 4" xfId="36789" xr:uid="{8E987058-EBC7-4595-8FE3-B7B4C4AAC488}"/>
    <cellStyle name="20% - Dekorfärg5 3 5_3. Loans" xfId="7794" xr:uid="{FBE17A6E-D56A-40F3-BD28-89CB7611FF71}"/>
    <cellStyle name="20% - Dekorfärg5 3 6" xfId="7795" xr:uid="{06439D42-AD55-47C1-BFAD-5E679AE1DE05}"/>
    <cellStyle name="20% - Dekorfärg5 3 6 2" xfId="7796" xr:uid="{B36A67F4-AD35-4075-BC4D-0CB2B568FDA0}"/>
    <cellStyle name="20% - Dekorfärg5 3 6 3" xfId="7797" xr:uid="{C6935F2D-1BC2-424C-875A-5441CA1284D3}"/>
    <cellStyle name="20% - Dekorfärg5 3 6 4" xfId="36791" xr:uid="{BD9C4ECF-6417-458B-AE14-938D4A0FAF02}"/>
    <cellStyle name="20% - Dekorfärg5 3 6_3. Loans" xfId="7798" xr:uid="{BE716338-3522-46FA-B9AC-49CE30824749}"/>
    <cellStyle name="20% - Dekorfärg5 3 7" xfId="7799" xr:uid="{DD9B9432-0AF9-45D6-B217-2642692F3FC2}"/>
    <cellStyle name="20% - Dekorfärg5 3 7 2" xfId="7800" xr:uid="{B1030C39-947D-421C-9D40-0EEDC168E5CF}"/>
    <cellStyle name="20% - Dekorfärg5 3 7 3" xfId="7801" xr:uid="{053A25D1-533E-4150-A4C4-8FC98F8FB7A5}"/>
    <cellStyle name="20% - Dekorfärg5 3 7 4" xfId="36792" xr:uid="{33E4B24D-7783-485D-833C-4FB59B284813}"/>
    <cellStyle name="20% - Dekorfärg5 3 7_3. Loans" xfId="7802" xr:uid="{1AB59B58-F6AA-4509-8329-77ED99BFF066}"/>
    <cellStyle name="20% - Dekorfärg5 3 8" xfId="7803" xr:uid="{F7BE8645-9AF2-4F01-9209-698E55B6128E}"/>
    <cellStyle name="20% - Dekorfärg5 3 8 2" xfId="31803" xr:uid="{D92383F7-A3D9-4045-81B2-EF93E6C5B25F}"/>
    <cellStyle name="20% - Dekorfärg5 3 9" xfId="7804" xr:uid="{FF9484DD-EB18-47B9-A290-FA5A6E10202B}"/>
    <cellStyle name="20% - Dekorfärg5 3_3. Loans" xfId="7805" xr:uid="{027417B9-DF08-44CC-9949-09C8CC1C4247}"/>
    <cellStyle name="20% - Dekorfärg5 30" xfId="7806" xr:uid="{F94BA9AA-10B5-4546-85A1-3BF6313594B0}"/>
    <cellStyle name="20% - Dekorfärg5 30 2" xfId="7807" xr:uid="{2AC9F75A-5C37-46FC-8F95-7BB568B131A9}"/>
    <cellStyle name="20% - Dekorfärg5 30 2 2" xfId="7808" xr:uid="{0050D25C-5595-42FF-AD37-C237FCB49882}"/>
    <cellStyle name="20% - Dekorfärg5 30 2 2 2" xfId="36795" xr:uid="{012C4F46-0CDA-4A5F-976C-FA78185ECE79}"/>
    <cellStyle name="20% - Dekorfärg5 30 2 2_Apart tables" xfId="49671" xr:uid="{71D6839E-839B-4FC5-B389-AA8F30329A17}"/>
    <cellStyle name="20% - Dekorfärg5 30 2 3" xfId="7809" xr:uid="{E2132365-A048-4128-8902-5BB979B3AF82}"/>
    <cellStyle name="20% - Dekorfärg5 30 2 4" xfId="36794" xr:uid="{54556FAE-3140-4B56-9EE1-E0A858CEDF1E}"/>
    <cellStyle name="20% - Dekorfärg5 30 2_3. Loans" xfId="7810" xr:uid="{781F38ED-8B81-470A-8C79-CC056230FC0B}"/>
    <cellStyle name="20% - Dekorfärg5 30 3" xfId="7811" xr:uid="{3C648274-3F44-44E1-935A-250EF89918A1}"/>
    <cellStyle name="20% - Dekorfärg5 30 3 2" xfId="36796" xr:uid="{EDDE9C68-4C14-43C6-915C-89A16ABE8239}"/>
    <cellStyle name="20% - Dekorfärg5 30 3_Apart tables" xfId="49672" xr:uid="{A2CBB026-51C2-4A47-BD53-5C6F72767052}"/>
    <cellStyle name="20% - Dekorfärg5 30 4" xfId="7812" xr:uid="{74B80B23-5072-41AB-A78D-A8E597D22664}"/>
    <cellStyle name="20% - Dekorfärg5 30 5" xfId="36793" xr:uid="{822501AB-9A85-4785-8C7A-FBD0EE226ECE}"/>
    <cellStyle name="20% - Dekorfärg5 30_3. Loans" xfId="7813" xr:uid="{BBE1383A-7FD9-48F9-9C07-06EB4AE55E1A}"/>
    <cellStyle name="20% - Dekorfärg5 31" xfId="7814" xr:uid="{5E63C79E-EAA8-4E90-806D-A38C1F7339B3}"/>
    <cellStyle name="20% - Dekorfärg5 31 2" xfId="7815" xr:uid="{BFC255B4-7305-4AAA-B9CC-4268C2D982CA}"/>
    <cellStyle name="20% - Dekorfärg5 31 2 2" xfId="7816" xr:uid="{574F5BE0-7A8E-4A07-A5FF-51C71F2D8DF5}"/>
    <cellStyle name="20% - Dekorfärg5 31 2 2 2" xfId="36799" xr:uid="{B91761ED-D087-43A4-A3A5-B976356B0932}"/>
    <cellStyle name="20% - Dekorfärg5 31 2 2_Apart tables" xfId="49673" xr:uid="{C48029A1-42CE-4924-BA0B-941943202D03}"/>
    <cellStyle name="20% - Dekorfärg5 31 2 3" xfId="36798" xr:uid="{34CF112B-D7A5-4FA4-A55E-490988B6C25B}"/>
    <cellStyle name="20% - Dekorfärg5 31 2_3. Loans" xfId="7817" xr:uid="{0FF55A0F-543D-49CD-BD27-0DC5A93DE91C}"/>
    <cellStyle name="20% - Dekorfärg5 31 3" xfId="7818" xr:uid="{8EF2775C-4C20-4125-9F3A-19015D0A2662}"/>
    <cellStyle name="20% - Dekorfärg5 31 3 2" xfId="36800" xr:uid="{C1C23776-5765-41AB-88F3-CDBEA61FD244}"/>
    <cellStyle name="20% - Dekorfärg5 31 3_Apart tables" xfId="49674" xr:uid="{FDD9C51F-A00B-4C0A-B6CB-7E150CB2CA63}"/>
    <cellStyle name="20% - Dekorfärg5 31 4" xfId="36797" xr:uid="{5851213F-9264-420F-8125-FDE7B37D14B4}"/>
    <cellStyle name="20% - Dekorfärg5 31_3. Loans" xfId="7819" xr:uid="{B6A0771A-52CD-4343-BA1D-D7AE2098DCD1}"/>
    <cellStyle name="20% - Dekorfärg5 32" xfId="7820" xr:uid="{E30D397F-BFE9-4F88-8339-B8BE93D554BD}"/>
    <cellStyle name="20% - Dekorfärg5 32 2" xfId="7821" xr:uid="{30B235BA-BBF5-47F9-B450-EAB5370D5C9A}"/>
    <cellStyle name="20% - Dekorfärg5 32 2 2" xfId="36802" xr:uid="{DD4CDB78-6CCA-470F-854A-6E1BA894D74C}"/>
    <cellStyle name="20% - Dekorfärg5 32 2_Apart tables" xfId="49675" xr:uid="{5CB69CBB-0D5D-469E-AC90-14B0366FD4C9}"/>
    <cellStyle name="20% - Dekorfärg5 32 3" xfId="7822" xr:uid="{F3837F0B-C6CB-4649-8B1A-A56744F2F048}"/>
    <cellStyle name="20% - Dekorfärg5 32 4" xfId="36801" xr:uid="{50480AB3-8F2B-490D-96C3-E54B730DD09D}"/>
    <cellStyle name="20% - Dekorfärg5 32_3. Loans" xfId="7823" xr:uid="{6B806C37-3D3C-4878-B8C1-9ABE415CD1C1}"/>
    <cellStyle name="20% - Dekorfärg5 33" xfId="7824" xr:uid="{1BAF02F1-0F3B-48FF-8F90-5C891304EF03}"/>
    <cellStyle name="20% - Dekorfärg5 33 2" xfId="7825" xr:uid="{75EB2FF3-1DDF-415D-A5DA-F8DDDDADB5DE}"/>
    <cellStyle name="20% - Dekorfärg5 33 2 2" xfId="36804" xr:uid="{57D6A650-4F16-4AA8-996D-B8651C22BE35}"/>
    <cellStyle name="20% - Dekorfärg5 33 2_Apart tables" xfId="49676" xr:uid="{A7EF5988-7B9B-46F2-84C4-1EE48999E1DB}"/>
    <cellStyle name="20% - Dekorfärg5 33 3" xfId="7826" xr:uid="{106BA82D-6012-4524-85A9-71E18AE6F2B3}"/>
    <cellStyle name="20% - Dekorfärg5 33 4" xfId="36803" xr:uid="{D064E0A7-FE0C-45E2-91C8-6062B84930CF}"/>
    <cellStyle name="20% - Dekorfärg5 33_3. Loans" xfId="7827" xr:uid="{D1F07776-A644-460E-B94A-2D9392BA481D}"/>
    <cellStyle name="20% - Dekorfärg5 34" xfId="7828" xr:uid="{92910B3B-A5CC-4D52-AEE6-51AE88762A54}"/>
    <cellStyle name="20% - Dekorfärg5 34 2" xfId="7829" xr:uid="{F3191769-F95B-45F3-85CB-B6002C16CD59}"/>
    <cellStyle name="20% - Dekorfärg5 34 3" xfId="7830" xr:uid="{736A2CA2-BE37-44AE-88AD-49DE46D32A98}"/>
    <cellStyle name="20% - Dekorfärg5 34 4" xfId="36805" xr:uid="{B93F46BA-B97A-4F63-AC69-13489AB182C5}"/>
    <cellStyle name="20% - Dekorfärg5 34_3. Loans" xfId="7831" xr:uid="{173533FF-D11D-4FE0-9001-9FB456437803}"/>
    <cellStyle name="20% - Dekorfärg5 35" xfId="7832" xr:uid="{ADC29E17-2E37-4490-9B51-C001F3DEDAA3}"/>
    <cellStyle name="20% - Dekorfärg5 35 2" xfId="7833" xr:uid="{CC61F73C-8656-42E0-BD5B-E7E91BAB60A7}"/>
    <cellStyle name="20% - Dekorfärg5 35 3" xfId="7834" xr:uid="{B85EDBDB-5A45-420A-8158-92FDE013D66B}"/>
    <cellStyle name="20% - Dekorfärg5 35 4" xfId="36806" xr:uid="{08BDE253-2C1F-46B5-9528-D0DC3D9D34A7}"/>
    <cellStyle name="20% - Dekorfärg5 35_3. Loans" xfId="7835" xr:uid="{ECA8D1EC-1E45-427A-9E7C-50C585C3A47C}"/>
    <cellStyle name="20% - Dekorfärg5 36" xfId="7836" xr:uid="{0DE6504D-F299-4B60-A354-2A5648C8FB05}"/>
    <cellStyle name="20% - Dekorfärg5 36 2" xfId="7837" xr:uid="{15A055DF-D0A7-4F53-BFDC-073CEA1BE70F}"/>
    <cellStyle name="20% - Dekorfärg5 36 3" xfId="7838" xr:uid="{FE65E3F9-2457-400F-9660-C34CD83106E1}"/>
    <cellStyle name="20% - Dekorfärg5 36 4" xfId="36807" xr:uid="{1E9C2E43-3B2E-4A49-8807-C4B30561E622}"/>
    <cellStyle name="20% - Dekorfärg5 36_3. Loans" xfId="7839" xr:uid="{893E5448-3361-4C21-9190-6427CB171888}"/>
    <cellStyle name="20% - Dekorfärg5 37" xfId="7840" xr:uid="{7B972A10-E5EE-4EC7-B25D-1D36255A9F27}"/>
    <cellStyle name="20% - Dekorfärg5 37 2" xfId="7841" xr:uid="{7F9F93F8-81ED-4AF1-BDEB-82BA10363A2C}"/>
    <cellStyle name="20% - Dekorfärg5 37 3" xfId="7842" xr:uid="{1B3C68BC-A649-4A6D-80D7-755EBC783FA0}"/>
    <cellStyle name="20% - Dekorfärg5 37 4" xfId="36808" xr:uid="{E347E81C-8CD3-463F-8A1C-3F75159C825F}"/>
    <cellStyle name="20% - Dekorfärg5 37_3. Loans" xfId="7843" xr:uid="{70020AD6-7844-4225-A604-BA98B501B8B7}"/>
    <cellStyle name="20% - Dekorfärg5 38" xfId="7844" xr:uid="{ECA7065E-F862-42EF-8A82-AB8B2A86DF73}"/>
    <cellStyle name="20% - Dekorfärg5 38 2" xfId="7845" xr:uid="{2A00D6C2-B8E3-4ACF-B504-69493D0FDF27}"/>
    <cellStyle name="20% - Dekorfärg5 38 3" xfId="7846" xr:uid="{5D7D8F1E-E2EE-436F-B25C-41AA34FE8204}"/>
    <cellStyle name="20% - Dekorfärg5 38 4" xfId="36809" xr:uid="{E90366DC-05DD-4C7C-9C12-C49DA3386828}"/>
    <cellStyle name="20% - Dekorfärg5 38_3. Loans" xfId="7847" xr:uid="{4642FA0D-360B-48EF-BC18-253041687EF5}"/>
    <cellStyle name="20% - Dekorfärg5 39" xfId="7848" xr:uid="{CC682527-718F-4F50-8399-94B2BACC800A}"/>
    <cellStyle name="20% - Dekorfärg5 39 2" xfId="7849" xr:uid="{171FA7CC-4713-42F9-A29C-D0CA7ADEB025}"/>
    <cellStyle name="20% - Dekorfärg5 39 3" xfId="7850" xr:uid="{2B7AE217-D704-4F91-8B36-52FF59CFB191}"/>
    <cellStyle name="20% - Dekorfärg5 39 4" xfId="36810" xr:uid="{233E41DF-A34E-43BA-82E4-AB32DB2FA5F6}"/>
    <cellStyle name="20% - Dekorfärg5 39_3. Loans" xfId="7851" xr:uid="{3DC9B19E-B043-457D-B002-6DE98E80C6F1}"/>
    <cellStyle name="20% - Dekorfärg5 4" xfId="68" xr:uid="{7821A631-495D-4688-A677-BD3DFC76AC9F}"/>
    <cellStyle name="20% - Dekorfärg5 4 10" xfId="35011" xr:uid="{2470FDD4-0F69-40BF-B01A-F862F8BC1D75}"/>
    <cellStyle name="20% - Dekorfärg5 4 2" xfId="7852" xr:uid="{E4027B62-5968-432E-B809-83D577928846}"/>
    <cellStyle name="20% - Dekorfärg5 4 2 2" xfId="7853" xr:uid="{739F25E1-381A-4562-95A4-5DE3BC795299}"/>
    <cellStyle name="20% - Dekorfärg5 4 2 2 2" xfId="7854" xr:uid="{3E2759F5-0249-45B9-9D91-1E70E43FCE7B}"/>
    <cellStyle name="20% - Dekorfärg5 4 2 2 2 2" xfId="36812" xr:uid="{D917E066-DC0C-48DC-A8F3-5D97B8675F18}"/>
    <cellStyle name="20% - Dekorfärg5 4 2 2 2_Apart tables" xfId="49677" xr:uid="{D43A82AB-E7DF-403F-90E4-6CA42BE32A78}"/>
    <cellStyle name="20% - Dekorfärg5 4 2 2 3" xfId="31804" xr:uid="{7617FA0B-2BF1-417B-A150-6869B2036063}"/>
    <cellStyle name="20% - Dekorfärg5 4 2 2 4" xfId="36811" xr:uid="{261451B9-EA22-4D04-8F0C-9622DD74AD88}"/>
    <cellStyle name="20% - Dekorfärg5 4 2 2_3. Loans" xfId="7855" xr:uid="{EC58B9B5-C7FE-4187-B302-255BE8D4E838}"/>
    <cellStyle name="20% - Dekorfärg5 4 2 3" xfId="7856" xr:uid="{BBA0F718-577F-4E52-8F92-991AF2F74E06}"/>
    <cellStyle name="20% - Dekorfärg5 4 2 3 2" xfId="7857" xr:uid="{F2DFED97-146F-45A8-9B5F-094ADC4F31AC}"/>
    <cellStyle name="20% - Dekorfärg5 4 2 3 2 2" xfId="36814" xr:uid="{E641A6FD-CC0C-462F-91D5-677BD899B78E}"/>
    <cellStyle name="20% - Dekorfärg5 4 2 3 2_Apart tables" xfId="49678" xr:uid="{0DDC284D-C4D6-455C-952B-897D8A049169}"/>
    <cellStyle name="20% - Dekorfärg5 4 2 3 3" xfId="36813" xr:uid="{57BD69DE-CB59-48F8-90A2-42E405699371}"/>
    <cellStyle name="20% - Dekorfärg5 4 2 3_3. Loans" xfId="7858" xr:uid="{4B8F24B4-50CE-4019-8392-C2A14035A7FE}"/>
    <cellStyle name="20% - Dekorfärg5 4 2 4" xfId="7859" xr:uid="{0D1E2365-DD97-4747-8FCD-DAB41B421F6D}"/>
    <cellStyle name="20% - Dekorfärg5 4 2 4 2" xfId="36815" xr:uid="{8E29E82B-3539-4E47-940C-27979855085B}"/>
    <cellStyle name="20% - Dekorfärg5 4 2 4_Apart tables" xfId="49679" xr:uid="{D4388E84-79AD-4B57-B4A0-B80F10254155}"/>
    <cellStyle name="20% - Dekorfärg5 4 2 5" xfId="7860" xr:uid="{C882FD0A-1945-46AC-A4C3-F2B09D63C136}"/>
    <cellStyle name="20% - Dekorfärg5 4 2 5 2" xfId="36816" xr:uid="{32A081FA-38D9-4E79-967D-AC090B764401}"/>
    <cellStyle name="20% - Dekorfärg5 4 2 5_Apart tables" xfId="49680" xr:uid="{C64DCD29-AC42-417E-AFF5-11A8B5FDE9E1}"/>
    <cellStyle name="20% - Dekorfärg5 4 2 6" xfId="31805" xr:uid="{A9275CEE-0271-4D68-9A38-FF3027C7027F}"/>
    <cellStyle name="20% - Dekorfärg5 4 2 7" xfId="35012" xr:uid="{709BBE64-7598-45D9-89AE-FFBFBF91E05D}"/>
    <cellStyle name="20% - Dekorfärg5 4 2 8" xfId="39473" xr:uid="{F5E00382-1423-42A5-8425-1C2F88FE979F}"/>
    <cellStyle name="20% - Dekorfärg5 4 2_3. Loans" xfId="7861" xr:uid="{294901C8-FB26-4413-8F9D-9F27161582E2}"/>
    <cellStyle name="20% - Dekorfärg5 4 3" xfId="7862" xr:uid="{A0E38AB6-7F9E-49EE-AD87-1B1A4517F5A0}"/>
    <cellStyle name="20% - Dekorfärg5 4 3 2" xfId="7863" xr:uid="{64DAAEFA-8966-4F66-BA92-A9E911B5BB14}"/>
    <cellStyle name="20% - Dekorfärg5 4 3 2 2" xfId="7864" xr:uid="{29D323ED-58A9-4B08-8C3A-F92B7952CD05}"/>
    <cellStyle name="20% - Dekorfärg5 4 3 2 2 2" xfId="36818" xr:uid="{D0248FA4-91C9-43B9-B644-031B8F48EDB7}"/>
    <cellStyle name="20% - Dekorfärg5 4 3 2 2_Apart tables" xfId="49681" xr:uid="{BF9338DB-817B-447A-B034-00DD90855E9B}"/>
    <cellStyle name="20% - Dekorfärg5 4 3 2 3" xfId="31806" xr:uid="{97D84A95-CB93-473D-A44B-52ADEA731203}"/>
    <cellStyle name="20% - Dekorfärg5 4 3 2 4" xfId="36817" xr:uid="{87D1B825-C29B-43CC-8CC0-D3FBD56EE7E9}"/>
    <cellStyle name="20% - Dekorfärg5 4 3 2_3. Loans" xfId="7865" xr:uid="{1389B5A3-D2D0-4B98-AAC4-464DB0A34337}"/>
    <cellStyle name="20% - Dekorfärg5 4 3 3" xfId="7866" xr:uid="{4CE4F433-425B-4B6A-975F-25455CA676E5}"/>
    <cellStyle name="20% - Dekorfärg5 4 3 3 2" xfId="7867" xr:uid="{299A117D-EFE1-4448-BFBA-CCA55F38727F}"/>
    <cellStyle name="20% - Dekorfärg5 4 3 3 2 2" xfId="36820" xr:uid="{F82339E4-B8BD-49BE-BCF8-6CB378AE3404}"/>
    <cellStyle name="20% - Dekorfärg5 4 3 3 2_Apart tables" xfId="49682" xr:uid="{8B5912D1-62D6-41C6-88EF-6C039A768A42}"/>
    <cellStyle name="20% - Dekorfärg5 4 3 3 3" xfId="36819" xr:uid="{AA8E9A30-7C1D-4F94-B57E-4D5247C8DC1F}"/>
    <cellStyle name="20% - Dekorfärg5 4 3 3_3. Loans" xfId="7868" xr:uid="{151AF89B-8B2E-42C7-98E9-EEFE4D16A43A}"/>
    <cellStyle name="20% - Dekorfärg5 4 3 4" xfId="7869" xr:uid="{633B0683-40D3-4AFC-8691-1F918E95F347}"/>
    <cellStyle name="20% - Dekorfärg5 4 3 4 2" xfId="36821" xr:uid="{C78AB405-DE51-402D-B25D-3C798D2B7B64}"/>
    <cellStyle name="20% - Dekorfärg5 4 3 4_Apart tables" xfId="49683" xr:uid="{67AFC8F1-908E-4F3F-B904-AD23062F8B5F}"/>
    <cellStyle name="20% - Dekorfärg5 4 3 5" xfId="7870" xr:uid="{500BDF62-78D6-4BDE-9157-F30A0B00E38C}"/>
    <cellStyle name="20% - Dekorfärg5 4 3 5 2" xfId="36822" xr:uid="{15C49027-36CF-457E-A0D9-A159AD6A7FD0}"/>
    <cellStyle name="20% - Dekorfärg5 4 3 5_Apart tables" xfId="49684" xr:uid="{039C7AED-306C-42B9-8706-B08C4261C951}"/>
    <cellStyle name="20% - Dekorfärg5 4 3 6" xfId="31807" xr:uid="{6327EA34-6526-448F-8A0E-0668A3533E9C}"/>
    <cellStyle name="20% - Dekorfärg5 4 3 7" xfId="35013" xr:uid="{C3EFF9FA-265A-4B0D-9C1C-704E16EF54E9}"/>
    <cellStyle name="20% - Dekorfärg5 4 3 8" xfId="39472" xr:uid="{178BB1B4-8141-4D70-8CDB-8823C170961D}"/>
    <cellStyle name="20% - Dekorfärg5 4 3_3. Loans" xfId="7871" xr:uid="{850656AD-F8D1-42F8-A798-9CADE4C1560E}"/>
    <cellStyle name="20% - Dekorfärg5 4 4" xfId="7872" xr:uid="{7F831C7F-138F-4294-90BC-01D01DA63951}"/>
    <cellStyle name="20% - Dekorfärg5 4 4 2" xfId="7873" xr:uid="{C8250801-0914-486B-8AC0-FF3EEDD6CD6C}"/>
    <cellStyle name="20% - Dekorfärg5 4 4 2 2" xfId="7874" xr:uid="{A3840A3A-1E10-4C1F-9D2B-12BA792626B4}"/>
    <cellStyle name="20% - Dekorfärg5 4 4 2 2 2" xfId="36825" xr:uid="{6E40477F-4108-4C12-80FA-6B030A2644F8}"/>
    <cellStyle name="20% - Dekorfärg5 4 4 2 2_Apart tables" xfId="49685" xr:uid="{08E1F16A-27FE-409C-87A9-86CAE2E66343}"/>
    <cellStyle name="20% - Dekorfärg5 4 4 2 3" xfId="36824" xr:uid="{3419002A-01FC-4BED-94F5-A057153DEFB8}"/>
    <cellStyle name="20% - Dekorfärg5 4 4 2_3. Loans" xfId="7875" xr:uid="{4C43C722-D20C-423E-92F4-C10A721612FA}"/>
    <cellStyle name="20% - Dekorfärg5 4 4 3" xfId="7876" xr:uid="{AB2AD387-8962-4FE5-ACDD-92027DE07F49}"/>
    <cellStyle name="20% - Dekorfärg5 4 4 3 2" xfId="36826" xr:uid="{EDF54F3B-3220-4708-B336-95E269A9007A}"/>
    <cellStyle name="20% - Dekorfärg5 4 4 3_Apart tables" xfId="49686" xr:uid="{8617FC35-DF99-4003-BAED-1FAD7386A8F0}"/>
    <cellStyle name="20% - Dekorfärg5 4 4 4" xfId="31808" xr:uid="{CE155BBC-9D76-49EE-B968-2D3D9F4A5AF3}"/>
    <cellStyle name="20% - Dekorfärg5 4 4 5" xfId="36823" xr:uid="{4998AE9C-E322-436F-B261-BDC7E0959049}"/>
    <cellStyle name="20% - Dekorfärg5 4 4_3. Loans" xfId="7877" xr:uid="{4DE7570A-7EF5-47D2-9FB1-6F7D271D83B1}"/>
    <cellStyle name="20% - Dekorfärg5 4 5" xfId="7878" xr:uid="{A55F1659-3440-4627-A678-EE7D24EA8EC2}"/>
    <cellStyle name="20% - Dekorfärg5 4 5 2" xfId="7879" xr:uid="{5E445B32-5E26-4CE3-973A-6D18AF8060E6}"/>
    <cellStyle name="20% - Dekorfärg5 4 5 2 2" xfId="36828" xr:uid="{92300DBC-3803-472E-B26C-2EF9C5E76060}"/>
    <cellStyle name="20% - Dekorfärg5 4 5 2_Apart tables" xfId="49687" xr:uid="{838FF113-5520-477D-B8EE-FB4EA00E2474}"/>
    <cellStyle name="20% - Dekorfärg5 4 5 3" xfId="7880" xr:uid="{273CC9C1-8EA3-4D71-8D09-05B1C9C87FE3}"/>
    <cellStyle name="20% - Dekorfärg5 4 5 4" xfId="36827" xr:uid="{C7D68E50-D714-4627-9028-4FE0262A11A0}"/>
    <cellStyle name="20% - Dekorfärg5 4 5_3. Loans" xfId="7881" xr:uid="{CAA78AE2-2444-4EB2-BA78-BF87C7F1D37D}"/>
    <cellStyle name="20% - Dekorfärg5 4 6" xfId="7882" xr:uid="{4C6FCC1B-A174-445A-9BE4-1785B7DEEC37}"/>
    <cellStyle name="20% - Dekorfärg5 4 6 2" xfId="7883" xr:uid="{095D9580-06F5-4FC5-8878-81614BB95CCD}"/>
    <cellStyle name="20% - Dekorfärg5 4 6 3" xfId="7884" xr:uid="{10E9C4CC-3ACB-4D03-84DA-36431865DB5A}"/>
    <cellStyle name="20% - Dekorfärg5 4 6 4" xfId="36829" xr:uid="{8895BA08-A462-4B49-A8A3-0689A13B9FF9}"/>
    <cellStyle name="20% - Dekorfärg5 4 6_3. Loans" xfId="7885" xr:uid="{FE93C1DB-359B-4C71-9E00-BCA6AEAE551B}"/>
    <cellStyle name="20% - Dekorfärg5 4 7" xfId="7886" xr:uid="{4DAE5AEC-4D7A-40D5-A20C-4D25E7D18E81}"/>
    <cellStyle name="20% - Dekorfärg5 4 7 2" xfId="7887" xr:uid="{F8334D51-0914-4C5D-8803-CE8D66CA9C5E}"/>
    <cellStyle name="20% - Dekorfärg5 4 7 3" xfId="7888" xr:uid="{FE2E94E6-B05D-46CC-8CE8-61F0BD7A6EF7}"/>
    <cellStyle name="20% - Dekorfärg5 4 7 4" xfId="36830" xr:uid="{8800FF30-2B68-4B25-A58D-5B9CA265092D}"/>
    <cellStyle name="20% - Dekorfärg5 4 7_3. Loans" xfId="7889" xr:uid="{5EF53792-C8A9-4870-81D1-9E16E7BF69A4}"/>
    <cellStyle name="20% - Dekorfärg5 4 8" xfId="7890" xr:uid="{48A10C67-1D8B-49DF-AD5A-74DFA5309FD6}"/>
    <cellStyle name="20% - Dekorfärg5 4 8 2" xfId="31809" xr:uid="{8474AD23-14ED-46D9-AE61-2666D2DF6AC9}"/>
    <cellStyle name="20% - Dekorfärg5 4 9" xfId="7891" xr:uid="{EF8A7037-C4E7-4029-9F08-C69405C73E20}"/>
    <cellStyle name="20% - Dekorfärg5 4_3. Loans" xfId="7892" xr:uid="{881DD88B-70BE-425B-B34A-030EDF1521DD}"/>
    <cellStyle name="20% - Dekorfärg5 40" xfId="7893" xr:uid="{87F74B4F-B85F-4D15-BC73-72055E42E229}"/>
    <cellStyle name="20% - Dekorfärg5 40 2" xfId="7894" xr:uid="{E48444D8-F1A3-4081-AF88-D159BFEABE79}"/>
    <cellStyle name="20% - Dekorfärg5 40 3" xfId="7895" xr:uid="{0D0752D2-3FF8-4B93-B54D-4C465B886A8A}"/>
    <cellStyle name="20% - Dekorfärg5 40 4" xfId="36831" xr:uid="{9F260326-730E-44FC-9C33-1C49AD49A377}"/>
    <cellStyle name="20% - Dekorfärg5 40_3. Loans" xfId="7896" xr:uid="{7FDEC5D6-F1B7-487C-BA06-9AC729199A28}"/>
    <cellStyle name="20% - Dekorfärg5 41" xfId="7897" xr:uid="{A6E32CA2-3550-46C6-9214-89CB5743A48C}"/>
    <cellStyle name="20% - Dekorfärg5 41 2" xfId="7898" xr:uid="{106EE70A-EF4A-42FB-A673-3E028D98A0DB}"/>
    <cellStyle name="20% - Dekorfärg5 41 3" xfId="7899" xr:uid="{7F076D80-6BF5-4FBE-9E16-E87B5CCA3733}"/>
    <cellStyle name="20% - Dekorfärg5 41 4" xfId="36832" xr:uid="{3311177C-E0CC-4A9A-9ADB-DC30E804D30A}"/>
    <cellStyle name="20% - Dekorfärg5 41_3. Loans" xfId="7900" xr:uid="{0DD2287D-6BB6-49BA-972A-D9A4C5479A49}"/>
    <cellStyle name="20% - Dekorfärg5 42" xfId="7901" xr:uid="{019026EE-FC22-400D-88FE-B5C5C86A2E75}"/>
    <cellStyle name="20% - Dekorfärg5 42 2" xfId="7902" xr:uid="{B96CBB80-E2F2-4289-ABAB-924E63043C58}"/>
    <cellStyle name="20% - Dekorfärg5 42 3" xfId="7903" xr:uid="{E69F172A-7E56-416B-8604-A38BE34900B1}"/>
    <cellStyle name="20% - Dekorfärg5 42 4" xfId="36833" xr:uid="{BE1A5610-BCF9-46EB-B688-966B7C6DDA06}"/>
    <cellStyle name="20% - Dekorfärg5 42_3. Loans" xfId="7904" xr:uid="{A94A66A1-A435-4F3F-9CCE-8446991CE032}"/>
    <cellStyle name="20% - Dekorfärg5 43" xfId="7905" xr:uid="{2A36EBE8-CC7E-4D7D-B1CB-ABFADEB3BD02}"/>
    <cellStyle name="20% - Dekorfärg5 43 2" xfId="7906" xr:uid="{8B0E02F5-47F3-4E18-8B3F-A916F6E46052}"/>
    <cellStyle name="20% - Dekorfärg5 43 3" xfId="7907" xr:uid="{27CF82D6-8AC1-4559-915D-2EDF16063F11}"/>
    <cellStyle name="20% - Dekorfärg5 43 4" xfId="36834" xr:uid="{00DA45DA-49A4-4DC8-9390-89ACA8B229C2}"/>
    <cellStyle name="20% - Dekorfärg5 43_3. Loans" xfId="7908" xr:uid="{4CDFE167-58F9-4E85-BBBA-00ECA03179BF}"/>
    <cellStyle name="20% - Dekorfärg5 44" xfId="7909" xr:uid="{45D34436-A1A1-4B08-A2C4-35F1380C8DFA}"/>
    <cellStyle name="20% - Dekorfärg5 44 2" xfId="7910" xr:uid="{A8A2CF81-F86F-4505-9D5E-BFBDFC9581BD}"/>
    <cellStyle name="20% - Dekorfärg5 44 3" xfId="7911" xr:uid="{E75E815F-3DD0-4911-9F12-C9C553DDCEE3}"/>
    <cellStyle name="20% - Dekorfärg5 44 4" xfId="36835" xr:uid="{712CE70A-9CCE-4B10-8D49-B65FD453AB97}"/>
    <cellStyle name="20% - Dekorfärg5 44_3. Loans" xfId="7912" xr:uid="{EAD0EF7B-762F-4809-9C44-222AA327B3CF}"/>
    <cellStyle name="20% - Dekorfärg5 45" xfId="7913" xr:uid="{00F981F2-50A3-49C4-9AC6-D6D25715084B}"/>
    <cellStyle name="20% - Dekorfärg5 45 2" xfId="7914" xr:uid="{FA8F0E8E-572F-41F1-AA2A-EE4F78FFCEE6}"/>
    <cellStyle name="20% - Dekorfärg5 45 3" xfId="7915" xr:uid="{2434F708-892C-489C-84CB-969B0400D2C3}"/>
    <cellStyle name="20% - Dekorfärg5 45 4" xfId="36836" xr:uid="{2FBAA2DB-005B-4386-BB2F-7D9161392545}"/>
    <cellStyle name="20% - Dekorfärg5 45_3. Loans" xfId="7916" xr:uid="{69E3E370-0EA4-401E-B623-5201B86C469D}"/>
    <cellStyle name="20% - Dekorfärg5 46" xfId="7917" xr:uid="{FC4F5693-9EE6-48E4-981F-837EEC996504}"/>
    <cellStyle name="20% - Dekorfärg5 46 2" xfId="7918" xr:uid="{BF56ED05-D8C7-4259-BA34-57890996C009}"/>
    <cellStyle name="20% - Dekorfärg5 46 3" xfId="7919" xr:uid="{F5F1D84D-2D78-4237-83B8-17AD560FA96B}"/>
    <cellStyle name="20% - Dekorfärg5 46 4" xfId="36837" xr:uid="{F5B7BA49-CC6D-4C9D-BD53-5089E3E5E993}"/>
    <cellStyle name="20% - Dekorfärg5 46_3. Loans" xfId="7920" xr:uid="{A70A1776-8193-40F5-97A7-D4BF727A5E23}"/>
    <cellStyle name="20% - Dekorfärg5 47" xfId="7921" xr:uid="{3A9D9B3B-ADF4-499E-B58C-825A4506AA61}"/>
    <cellStyle name="20% - Dekorfärg5 47 2" xfId="7922" xr:uid="{23DABBC1-C3AF-4A41-B888-B917BC13BBD9}"/>
    <cellStyle name="20% - Dekorfärg5 47 3" xfId="7923" xr:uid="{91F06490-27AA-4DAA-9540-28F29768438D}"/>
    <cellStyle name="20% - Dekorfärg5 47 4" xfId="36838" xr:uid="{24161237-9E62-413A-841A-3E648FED0B27}"/>
    <cellStyle name="20% - Dekorfärg5 47_3. Loans" xfId="7924" xr:uid="{BD1D9F5A-8E31-4C57-828C-D1F47866B110}"/>
    <cellStyle name="20% - Dekorfärg5 48" xfId="7925" xr:uid="{91CFE44F-A7B6-4B8D-87DF-1647722F0561}"/>
    <cellStyle name="20% - Dekorfärg5 48 2" xfId="7926" xr:uid="{AAC1A4E1-42E7-442F-8CEE-7E1FEE6A1318}"/>
    <cellStyle name="20% - Dekorfärg5 48 3" xfId="7927" xr:uid="{17D230F9-C14A-4C82-B3D5-B95D4CFB7683}"/>
    <cellStyle name="20% - Dekorfärg5 48 4" xfId="36839" xr:uid="{6DD31C68-BB86-44B8-A23F-173D2A1D4A80}"/>
    <cellStyle name="20% - Dekorfärg5 48_3. Loans" xfId="7928" xr:uid="{627C5FCB-93E8-4A96-99F1-F7B024590B54}"/>
    <cellStyle name="20% - Dekorfärg5 49" xfId="7929" xr:uid="{0CB22B7A-9D5A-40E0-A35E-71887ED975C3}"/>
    <cellStyle name="20% - Dekorfärg5 49 2" xfId="7930" xr:uid="{D037EA79-B18E-44F4-AF49-CBDC74F2EC08}"/>
    <cellStyle name="20% - Dekorfärg5 49 3" xfId="7931" xr:uid="{A2529A20-DC60-4912-94FE-5F4CD68B3AA6}"/>
    <cellStyle name="20% - Dekorfärg5 49_CASH 8000" xfId="44928" xr:uid="{D4479ED8-1939-427A-B53E-01AF95031CD4}"/>
    <cellStyle name="20% - Dekorfärg5 5" xfId="7932" xr:uid="{9B0202D9-6FED-4152-BDDA-FAC0AAA6C99F}"/>
    <cellStyle name="20% - Dekorfärg5 5 10" xfId="35014" xr:uid="{7EB9F857-B4EA-4975-8423-F07EA926E9FC}"/>
    <cellStyle name="20% - Dekorfärg5 5 2" xfId="7933" xr:uid="{E8C8E615-1B1F-4BD0-B296-0C77E19FCF37}"/>
    <cellStyle name="20% - Dekorfärg5 5 2 2" xfId="7934" xr:uid="{EF90AFD1-8E50-49CE-981D-0E921B7E5A2F}"/>
    <cellStyle name="20% - Dekorfärg5 5 2 2 2" xfId="7935" xr:uid="{39F2994A-BB34-41B7-BA5F-4EFCC0F65B02}"/>
    <cellStyle name="20% - Dekorfärg5 5 2 2 2 2" xfId="36841" xr:uid="{D2F22542-30DC-4E80-A671-735C31F74C0F}"/>
    <cellStyle name="20% - Dekorfärg5 5 2 2 2_Apart tables" xfId="49688" xr:uid="{1DC1A4FF-A8EA-4023-BE5B-B4EF1106BBD4}"/>
    <cellStyle name="20% - Dekorfärg5 5 2 2 3" xfId="31810" xr:uid="{A775B12D-E50C-4E7B-B78F-C88B7BF76084}"/>
    <cellStyle name="20% - Dekorfärg5 5 2 2 4" xfId="36840" xr:uid="{C1762B92-01A4-4197-A566-C5DE25976058}"/>
    <cellStyle name="20% - Dekorfärg5 5 2 2_3. Loans" xfId="7936" xr:uid="{B644C503-E05B-4B28-B5DA-D2A53C89B4F9}"/>
    <cellStyle name="20% - Dekorfärg5 5 2 3" xfId="7937" xr:uid="{E50AA315-D3B8-4E68-BADE-527BD59735B0}"/>
    <cellStyle name="20% - Dekorfärg5 5 2 3 2" xfId="7938" xr:uid="{006B9123-D965-428D-A250-C0F47BEBF507}"/>
    <cellStyle name="20% - Dekorfärg5 5 2 3 2 2" xfId="36843" xr:uid="{BDBC2EEE-ED1E-43A1-B416-EBDC43DCF8C1}"/>
    <cellStyle name="20% - Dekorfärg5 5 2 3 2_Apart tables" xfId="49689" xr:uid="{1B077318-DBBB-4F02-8A65-071385D40AAC}"/>
    <cellStyle name="20% - Dekorfärg5 5 2 3 3" xfId="36842" xr:uid="{5624497A-0A6D-40B9-8FCE-ABEB3DA792D2}"/>
    <cellStyle name="20% - Dekorfärg5 5 2 3_3. Loans" xfId="7939" xr:uid="{C385BAB9-CF34-4D7D-9F1A-867F0897F672}"/>
    <cellStyle name="20% - Dekorfärg5 5 2 4" xfId="7940" xr:uid="{1CB31867-31D7-4B09-A98F-0E58BF1F29DB}"/>
    <cellStyle name="20% - Dekorfärg5 5 2 4 2" xfId="36844" xr:uid="{A864F8E1-AABA-4094-930F-41E137AB5652}"/>
    <cellStyle name="20% - Dekorfärg5 5 2 4_Apart tables" xfId="49690" xr:uid="{B2772461-8C02-4B80-8BF6-7594285E24E7}"/>
    <cellStyle name="20% - Dekorfärg5 5 2 5" xfId="7941" xr:uid="{863D613A-07B3-47A4-B941-9AA30DC0C77D}"/>
    <cellStyle name="20% - Dekorfärg5 5 2 5 2" xfId="36845" xr:uid="{04C6BE22-590A-465B-95E4-A61108423DA9}"/>
    <cellStyle name="20% - Dekorfärg5 5 2 5_Apart tables" xfId="49691" xr:uid="{2A009BF2-831E-434B-944A-5DF372E8B993}"/>
    <cellStyle name="20% - Dekorfärg5 5 2 6" xfId="31811" xr:uid="{7321F868-D00F-4EB8-9FA1-B89F803CD1C5}"/>
    <cellStyle name="20% - Dekorfärg5 5 2 7" xfId="35015" xr:uid="{4A4F6F04-22DB-44F7-ACAC-DD5171F42B5F}"/>
    <cellStyle name="20% - Dekorfärg5 5 2 8" xfId="39471" xr:uid="{EFBC5FD6-DC99-47A9-B888-4387F484B696}"/>
    <cellStyle name="20% - Dekorfärg5 5 2_3. Loans" xfId="7942" xr:uid="{0A613145-4BDE-487D-91B7-C69C67E18D42}"/>
    <cellStyle name="20% - Dekorfärg5 5 3" xfId="7943" xr:uid="{89779666-9E69-47CB-B76F-391DFA4A4E78}"/>
    <cellStyle name="20% - Dekorfärg5 5 3 2" xfId="7944" xr:uid="{EDCC65E1-F59E-40E7-B423-3C1BB859132A}"/>
    <cellStyle name="20% - Dekorfärg5 5 3 2 2" xfId="7945" xr:uid="{5375EF44-6DEC-4419-9C30-C2B03EDC44E1}"/>
    <cellStyle name="20% - Dekorfärg5 5 3 2 2 2" xfId="36848" xr:uid="{833849DF-38A9-406B-910F-1040598768D9}"/>
    <cellStyle name="20% - Dekorfärg5 5 3 2 2_Apart tables" xfId="49692" xr:uid="{D863F43E-3EFC-4DCC-B0C5-5B87C1FF8376}"/>
    <cellStyle name="20% - Dekorfärg5 5 3 2 3" xfId="36847" xr:uid="{3AEA5174-314A-4EE1-BAD4-DE7065C52561}"/>
    <cellStyle name="20% - Dekorfärg5 5 3 2_3. Loans" xfId="7946" xr:uid="{2F2520F1-D212-48F6-AAF3-9D3270BD7BAB}"/>
    <cellStyle name="20% - Dekorfärg5 5 3 3" xfId="7947" xr:uid="{C7B193F7-0218-4C13-BDBE-36F79B43483C}"/>
    <cellStyle name="20% - Dekorfärg5 5 3 3 2" xfId="36849" xr:uid="{C3BF1937-8AF8-4667-BD95-34EEE99DC1F5}"/>
    <cellStyle name="20% - Dekorfärg5 5 3 3_Apart tables" xfId="49693" xr:uid="{F82A96F0-387C-4452-ACA9-A987851BC1D2}"/>
    <cellStyle name="20% - Dekorfärg5 5 3 4" xfId="31812" xr:uid="{07D1A1FD-3460-455F-947B-5B6B569F7F87}"/>
    <cellStyle name="20% - Dekorfärg5 5 3 5" xfId="36846" xr:uid="{B6C41F7F-98C2-40CC-8C9A-1262A45F514A}"/>
    <cellStyle name="20% - Dekorfärg5 5 3_3. Loans" xfId="7948" xr:uid="{063DDDE4-B64B-4D31-9CFA-B5589DE813D0}"/>
    <cellStyle name="20% - Dekorfärg5 5 4" xfId="7949" xr:uid="{B7C92FB1-BCAE-43D9-8F84-1540ABF435E5}"/>
    <cellStyle name="20% - Dekorfärg5 5 4 2" xfId="7950" xr:uid="{4B02516F-3E54-4051-B3E5-A4604F69AC7D}"/>
    <cellStyle name="20% - Dekorfärg5 5 4 2 2" xfId="36851" xr:uid="{3A3586F8-419D-4FA9-AD6E-DB6699D708EF}"/>
    <cellStyle name="20% - Dekorfärg5 5 4 2_Apart tables" xfId="49694" xr:uid="{7748CF92-F2BA-4D44-A17F-391B189685D4}"/>
    <cellStyle name="20% - Dekorfärg5 5 4 3" xfId="7951" xr:uid="{F8F8E020-A95A-4F76-BDB7-33167B37CEE9}"/>
    <cellStyle name="20% - Dekorfärg5 5 4 4" xfId="36850" xr:uid="{C07D017A-209E-47B6-91AD-7FC48B25785A}"/>
    <cellStyle name="20% - Dekorfärg5 5 4_3. Loans" xfId="7952" xr:uid="{1B33D86B-876D-4D7F-A476-502C12B43C02}"/>
    <cellStyle name="20% - Dekorfärg5 5 5" xfId="7953" xr:uid="{179040D4-E93D-49D8-A83E-15C250EC20F4}"/>
    <cellStyle name="20% - Dekorfärg5 5 5 2" xfId="7954" xr:uid="{73C90BAB-6ECF-4545-B20D-796178A410F3}"/>
    <cellStyle name="20% - Dekorfärg5 5 5 3" xfId="7955" xr:uid="{F1342C7C-3769-4723-B625-EC8D3A7AB2FC}"/>
    <cellStyle name="20% - Dekorfärg5 5 5 4" xfId="36852" xr:uid="{9F7AA3A5-D1E9-49E8-8B16-F38F88C1CECE}"/>
    <cellStyle name="20% - Dekorfärg5 5 5_3. Loans" xfId="7956" xr:uid="{050037D5-6F37-4142-AE39-B0BB3F2008FC}"/>
    <cellStyle name="20% - Dekorfärg5 5 6" xfId="7957" xr:uid="{37ED9791-136F-4CB5-BEF6-2486942AE986}"/>
    <cellStyle name="20% - Dekorfärg5 5 6 2" xfId="7958" xr:uid="{4D016330-D331-4A9F-B54B-A89D3C19E388}"/>
    <cellStyle name="20% - Dekorfärg5 5 6 3" xfId="7959" xr:uid="{E4BA840F-387F-49A6-BD65-4077ACCD3697}"/>
    <cellStyle name="20% - Dekorfärg5 5 6 4" xfId="36853" xr:uid="{B6740CE4-BE34-4EFE-B6C6-080CF9C0F215}"/>
    <cellStyle name="20% - Dekorfärg5 5 6_3. Loans" xfId="7960" xr:uid="{86F1E4A4-DF57-4D49-AC06-221579622E7E}"/>
    <cellStyle name="20% - Dekorfärg5 5 7" xfId="7961" xr:uid="{49913E1F-357F-4CE7-A45F-8D60153FC1C5}"/>
    <cellStyle name="20% - Dekorfärg5 5 7 2" xfId="7962" xr:uid="{738E19D6-D8CD-4063-B635-E27E46808ABF}"/>
    <cellStyle name="20% - Dekorfärg5 5 7 2 2" xfId="31813" xr:uid="{202A5265-D836-4D15-89C2-FDC24FA1E84B}"/>
    <cellStyle name="20% - Dekorfärg5 5 7 3" xfId="7963" xr:uid="{1546996D-E09C-456B-BCAF-65245EAC9352}"/>
    <cellStyle name="20% - Dekorfärg5 5 7 4" xfId="31814" xr:uid="{370A4864-1FB0-43AD-8A33-3F6DE42744AF}"/>
    <cellStyle name="20% - Dekorfärg5 5 7_CASH 8000" xfId="44929" xr:uid="{FA69B27D-9DC0-4060-BB92-8204384C081B}"/>
    <cellStyle name="20% - Dekorfärg5 5 8" xfId="7964" xr:uid="{C8EB6D0E-CB42-4A56-A7A5-9A93BB7A6F1E}"/>
    <cellStyle name="20% - Dekorfärg5 5 9" xfId="7965" xr:uid="{088D0441-67F7-4C28-AE56-E4424DD8720B}"/>
    <cellStyle name="20% - Dekorfärg5 5_3. Loans" xfId="7966" xr:uid="{096A290F-397F-43ED-83B3-685F99DB41D8}"/>
    <cellStyle name="20% - Dekorfärg5 50" xfId="7967" xr:uid="{83EB2A99-2A1F-4005-B99F-B4329ABE332E}"/>
    <cellStyle name="20% - Dekorfärg5 50 2" xfId="7968" xr:uid="{B4B08B04-7205-4969-86A4-668A8CCB999A}"/>
    <cellStyle name="20% - Dekorfärg5 50 3" xfId="7969" xr:uid="{B5532610-9404-41B7-BCC3-A53CB70B90A6}"/>
    <cellStyle name="20% - Dekorfärg5 50_CASH 8000" xfId="44930" xr:uid="{C2BD7244-F6E0-493F-952D-9B15B26E83E4}"/>
    <cellStyle name="20% - Dekorfärg5 51" xfId="7970" xr:uid="{B81C921B-2A39-4D31-BA83-BE2554FD2304}"/>
    <cellStyle name="20% - Dekorfärg5 51 2" xfId="7971" xr:uid="{258D89A2-337E-4DC5-B3E7-EEFA1A3E8983}"/>
    <cellStyle name="20% - Dekorfärg5 51 3" xfId="7972" xr:uid="{4097E3CF-90E7-415E-AE2E-098927D7FC4D}"/>
    <cellStyle name="20% - Dekorfärg5 51_CASH 8000" xfId="44931" xr:uid="{C5C10F4C-ADDF-4907-8D7E-4083BD019BDD}"/>
    <cellStyle name="20% - Dekorfärg5 52" xfId="7973" xr:uid="{C5476DE6-0DB9-4E0F-B014-C92ABE981CC4}"/>
    <cellStyle name="20% - Dekorfärg5 52 2" xfId="7974" xr:uid="{4A3D29AF-3766-48F0-AB5B-23CC3F4C2C84}"/>
    <cellStyle name="20% - Dekorfärg5 52 3" xfId="7975" xr:uid="{CFCEF9FB-276D-4050-B3E2-20F24091C2E9}"/>
    <cellStyle name="20% - Dekorfärg5 52_CASH 8000" xfId="44932" xr:uid="{F4ED2E0F-552C-418C-98DC-88F33126FBE7}"/>
    <cellStyle name="20% - Dekorfärg5 53" xfId="7976" xr:uid="{7A1527E1-1061-488B-A279-4AC4B40CF8E7}"/>
    <cellStyle name="20% - Dekorfärg5 53 2" xfId="7977" xr:uid="{3F8D1CCE-870C-4950-820E-81BC75819707}"/>
    <cellStyle name="20% - Dekorfärg5 53 3" xfId="7978" xr:uid="{1E70DD53-342D-4E71-B37A-3857C804723B}"/>
    <cellStyle name="20% - Dekorfärg5 53_CASH 8000" xfId="44933" xr:uid="{101A67B8-0922-436B-A554-F7F27A98AADC}"/>
    <cellStyle name="20% - Dekorfärg5 54" xfId="7979" xr:uid="{29D3E9B1-6393-4887-A064-BE947708B9A2}"/>
    <cellStyle name="20% - Dekorfärg5 54 2" xfId="7980" xr:uid="{B128E406-D8FD-4339-A350-FEB09B19E3D1}"/>
    <cellStyle name="20% - Dekorfärg5 54 3" xfId="7981" xr:uid="{1F38C354-C0BB-48F0-A6C0-6E1A35A63C40}"/>
    <cellStyle name="20% - Dekorfärg5 54_CASH 8000" xfId="44934" xr:uid="{E003D18C-3867-4A06-8A56-55CBDB9ECA42}"/>
    <cellStyle name="20% - Dekorfärg5 55" xfId="7982" xr:uid="{681A67A1-BE4C-4C46-B830-6FC2E0BC25C4}"/>
    <cellStyle name="20% - Dekorfärg5 55 2" xfId="7983" xr:uid="{14A0CCC9-885A-4216-9D80-E24CCFD12E56}"/>
    <cellStyle name="20% - Dekorfärg5 55 3" xfId="7984" xr:uid="{22B62C34-9AC6-4E55-A7B9-B630EDA99846}"/>
    <cellStyle name="20% - Dekorfärg5 55_CASH 8000" xfId="44935" xr:uid="{5A019158-5E0F-4B11-AF0C-C4B0CF37D5D7}"/>
    <cellStyle name="20% - Dekorfärg5 56" xfId="7985" xr:uid="{C84AAE0F-C82F-41C5-A61B-A31FE53C3588}"/>
    <cellStyle name="20% - Dekorfärg5 56 2" xfId="7986" xr:uid="{CF46B7A5-B832-4043-A3A2-325F7156C215}"/>
    <cellStyle name="20% - Dekorfärg5 56 3" xfId="7987" xr:uid="{A02038D5-75D2-4A86-B3D0-30633FCF9974}"/>
    <cellStyle name="20% - Dekorfärg5 56_CASH 8000" xfId="44936" xr:uid="{4FB63A29-409E-452E-9658-FA2A13D0DABE}"/>
    <cellStyle name="20% - Dekorfärg5 57" xfId="7988" xr:uid="{51D8A47D-F82C-4505-A2FA-797F396FB7CD}"/>
    <cellStyle name="20% - Dekorfärg5 57 2" xfId="7989" xr:uid="{24FAFC54-37D2-4335-A386-8E3ED750DBEF}"/>
    <cellStyle name="20% - Dekorfärg5 57 3" xfId="7990" xr:uid="{DE571F90-84C1-441D-9088-B027E2153083}"/>
    <cellStyle name="20% - Dekorfärg5 57_CASH 8000" xfId="44937" xr:uid="{DC15E1EF-2005-4EBC-A26F-93E042316946}"/>
    <cellStyle name="20% - Dekorfärg5 58" xfId="7991" xr:uid="{F70146CC-7463-4ACB-A1B4-6AFAF89D42AC}"/>
    <cellStyle name="20% - Dekorfärg5 58 2" xfId="7992" xr:uid="{002B2DDE-5A6A-4F2B-A5C2-CD3E229605CE}"/>
    <cellStyle name="20% - Dekorfärg5 58 3" xfId="7993" xr:uid="{5E4E0399-F23E-403D-8319-0429DC03D932}"/>
    <cellStyle name="20% - Dekorfärg5 58_CASH 8000" xfId="44938" xr:uid="{1B06DF52-E976-48B0-B9C3-022D191F639E}"/>
    <cellStyle name="20% - Dekorfärg5 59" xfId="7994" xr:uid="{42E84895-C2A7-487D-8896-7737CBE03902}"/>
    <cellStyle name="20% - Dekorfärg5 59 2" xfId="7995" xr:uid="{C10BC58A-7457-4559-BEB0-45EE9C819873}"/>
    <cellStyle name="20% - Dekorfärg5 59 3" xfId="7996" xr:uid="{7721A8C8-2AA7-463E-8CE6-C83DDFAA3E27}"/>
    <cellStyle name="20% - Dekorfärg5 59_CASH 8000" xfId="44939" xr:uid="{4523D834-9163-4775-92EF-237A02C2C7AA}"/>
    <cellStyle name="20% - Dekorfärg5 6" xfId="7997" xr:uid="{76C9DD5B-0511-4664-B645-74ECF86D4A18}"/>
    <cellStyle name="20% - Dekorfärg5 6 10" xfId="35016" xr:uid="{5381721F-5278-46FD-A94C-A0F28A015AAB}"/>
    <cellStyle name="20% - Dekorfärg5 6 2" xfId="7998" xr:uid="{B3C1B402-CE75-4657-850F-0EBDBADD42F5}"/>
    <cellStyle name="20% - Dekorfärg5 6 2 2" xfId="7999" xr:uid="{42689FF2-5E04-4881-A369-95490478A0CC}"/>
    <cellStyle name="20% - Dekorfärg5 6 2 2 2" xfId="8000" xr:uid="{9F2C4746-903E-4D0D-9231-509DFD803F70}"/>
    <cellStyle name="20% - Dekorfärg5 6 2 2 2 2" xfId="36855" xr:uid="{0F8BFC2D-4481-42BC-9A29-F4BCA22C9BEA}"/>
    <cellStyle name="20% - Dekorfärg5 6 2 2 2_Apart tables" xfId="49695" xr:uid="{4C3E010B-C2A1-42E5-8957-53B5DD5AB86D}"/>
    <cellStyle name="20% - Dekorfärg5 6 2 2 3" xfId="31815" xr:uid="{7048195E-EC44-4C9A-AD91-8B09E85C881D}"/>
    <cellStyle name="20% - Dekorfärg5 6 2 2 4" xfId="36854" xr:uid="{1BDA559E-D4A1-4991-BC78-847A6B7A774B}"/>
    <cellStyle name="20% - Dekorfärg5 6 2 2_3. Loans" xfId="8001" xr:uid="{ADAFCF63-F57E-4310-83B6-DB9467D320B5}"/>
    <cellStyle name="20% - Dekorfärg5 6 2 3" xfId="8002" xr:uid="{5084F86D-4921-4711-96BE-49E4A29CDBBD}"/>
    <cellStyle name="20% - Dekorfärg5 6 2 3 2" xfId="8003" xr:uid="{5AF7A50E-4753-427A-9F3E-489D899FA350}"/>
    <cellStyle name="20% - Dekorfärg5 6 2 3 2 2" xfId="36857" xr:uid="{E1D07F24-7F6A-4547-B056-225867F696B8}"/>
    <cellStyle name="20% - Dekorfärg5 6 2 3 2_Apart tables" xfId="49696" xr:uid="{C6AD5BEC-9C83-40D1-9B75-522DC1D2DD70}"/>
    <cellStyle name="20% - Dekorfärg5 6 2 3 3" xfId="36856" xr:uid="{63D4F266-3369-4819-A7CE-B5EE7E359873}"/>
    <cellStyle name="20% - Dekorfärg5 6 2 3_3. Loans" xfId="8004" xr:uid="{3E691A54-A1AD-4725-8257-381FB19B748D}"/>
    <cellStyle name="20% - Dekorfärg5 6 2 4" xfId="8005" xr:uid="{0B8C2EAC-0D17-433B-B545-6E6738AEAD25}"/>
    <cellStyle name="20% - Dekorfärg5 6 2 4 2" xfId="36858" xr:uid="{6EDEB126-4C3F-4746-8CED-2BBEB138BD65}"/>
    <cellStyle name="20% - Dekorfärg5 6 2 4_Apart tables" xfId="49697" xr:uid="{6F176C24-328C-45DC-A2BC-8FFD6269ECD5}"/>
    <cellStyle name="20% - Dekorfärg5 6 2 5" xfId="8006" xr:uid="{176C2889-7866-4015-AB52-876088253E20}"/>
    <cellStyle name="20% - Dekorfärg5 6 2 5 2" xfId="36859" xr:uid="{72E86547-5377-4A2E-9D14-EC54468B4CB6}"/>
    <cellStyle name="20% - Dekorfärg5 6 2 5_Apart tables" xfId="49698" xr:uid="{2A463702-01DE-4621-A0A1-CE1C4C3E9EE5}"/>
    <cellStyle name="20% - Dekorfärg5 6 2 6" xfId="31816" xr:uid="{CFC6ED57-97CD-498A-827A-679D45B38A9C}"/>
    <cellStyle name="20% - Dekorfärg5 6 2 7" xfId="35017" xr:uid="{B4BCC2C9-7CB8-4FE4-BCEB-5754B5E53E74}"/>
    <cellStyle name="20% - Dekorfärg5 6 2 8" xfId="39470" xr:uid="{23C2C73D-D86D-48C7-9FB9-6AF92A9E6038}"/>
    <cellStyle name="20% - Dekorfärg5 6 2_3. Loans" xfId="8007" xr:uid="{5F7A1ECD-F6CF-4A12-A1B2-47E8DAF106C8}"/>
    <cellStyle name="20% - Dekorfärg5 6 3" xfId="8008" xr:uid="{081D7D37-3928-4C7F-A8BA-A7CDFFC30456}"/>
    <cellStyle name="20% - Dekorfärg5 6 3 2" xfId="8009" xr:uid="{11A743F9-3B19-4E0C-8895-EA607B0F1494}"/>
    <cellStyle name="20% - Dekorfärg5 6 3 2 2" xfId="8010" xr:uid="{1D17E65B-366A-4384-80A1-CAA83FB431A0}"/>
    <cellStyle name="20% - Dekorfärg5 6 3 2 2 2" xfId="36862" xr:uid="{A4393A7F-5889-4C41-9777-4135A9D0B14C}"/>
    <cellStyle name="20% - Dekorfärg5 6 3 2 2_Apart tables" xfId="49699" xr:uid="{B2B02CAB-83E6-4575-BA90-9DA284417862}"/>
    <cellStyle name="20% - Dekorfärg5 6 3 2 3" xfId="36861" xr:uid="{38986216-76D7-4A1E-9E67-C3DB676A7025}"/>
    <cellStyle name="20% - Dekorfärg5 6 3 2_3. Loans" xfId="8011" xr:uid="{8A977CE5-64BA-4BEA-B586-09EC3FE7A537}"/>
    <cellStyle name="20% - Dekorfärg5 6 3 3" xfId="8012" xr:uid="{2CBDA541-45CF-4838-8691-6463DF13140D}"/>
    <cellStyle name="20% - Dekorfärg5 6 3 3 2" xfId="36863" xr:uid="{B1302309-56DD-4B8F-8614-FF55AFA73295}"/>
    <cellStyle name="20% - Dekorfärg5 6 3 3_Apart tables" xfId="49700" xr:uid="{43FA0FC3-DAC2-47C2-9DD7-E219637B0543}"/>
    <cellStyle name="20% - Dekorfärg5 6 3 4" xfId="31817" xr:uid="{416DE3F5-6C43-471E-85D1-983FBC17DD31}"/>
    <cellStyle name="20% - Dekorfärg5 6 3 5" xfId="36860" xr:uid="{A9FE4D20-D293-4992-8483-D8407158DBC8}"/>
    <cellStyle name="20% - Dekorfärg5 6 3_3. Loans" xfId="8013" xr:uid="{E15F1E94-08B3-451A-9514-C482C3CD49B9}"/>
    <cellStyle name="20% - Dekorfärg5 6 4" xfId="8014" xr:uid="{96D8C18F-E393-4CDE-A51E-A3F81E23A506}"/>
    <cellStyle name="20% - Dekorfärg5 6 4 2" xfId="8015" xr:uid="{6A2030D0-817D-436D-8269-302BB2EFD5DA}"/>
    <cellStyle name="20% - Dekorfärg5 6 4 2 2" xfId="36865" xr:uid="{A0E4CB2C-573A-40AE-8DDD-DCFC711423D7}"/>
    <cellStyle name="20% - Dekorfärg5 6 4 2_Apart tables" xfId="49701" xr:uid="{6574A70F-ADCA-4E1E-A886-9EC69AA96C90}"/>
    <cellStyle name="20% - Dekorfärg5 6 4 3" xfId="8016" xr:uid="{B8C9173F-1B51-44E0-A834-8F3B152A00EC}"/>
    <cellStyle name="20% - Dekorfärg5 6 4 4" xfId="36864" xr:uid="{3AAED485-913B-4EAA-889B-D6AB846809C4}"/>
    <cellStyle name="20% - Dekorfärg5 6 4_3. Loans" xfId="8017" xr:uid="{3C7D74A5-01AA-470A-A2FC-645C25E64EB4}"/>
    <cellStyle name="20% - Dekorfärg5 6 5" xfId="8018" xr:uid="{A8EB6C2A-0D69-4CBC-B184-B46889279A11}"/>
    <cellStyle name="20% - Dekorfärg5 6 5 2" xfId="8019" xr:uid="{FBB157CE-D4B0-4839-813F-9731DC0D6736}"/>
    <cellStyle name="20% - Dekorfärg5 6 5 3" xfId="8020" xr:uid="{5600B010-FDE3-4FCE-9324-D3EBA2BBC140}"/>
    <cellStyle name="20% - Dekorfärg5 6 5 4" xfId="36866" xr:uid="{20E7DC5E-D97F-4743-B653-9F6B816D5BE3}"/>
    <cellStyle name="20% - Dekorfärg5 6 5_3. Loans" xfId="8021" xr:uid="{C93CB383-089C-4509-978B-845CAC573F92}"/>
    <cellStyle name="20% - Dekorfärg5 6 6" xfId="8022" xr:uid="{B3896CA4-CCBA-4591-94A1-66D7695B8BA6}"/>
    <cellStyle name="20% - Dekorfärg5 6 6 2" xfId="8023" xr:uid="{ED1DAD15-6AF6-49A2-81B1-18FDA61EE66B}"/>
    <cellStyle name="20% - Dekorfärg5 6 6 3" xfId="8024" xr:uid="{2C4C2A34-A950-4060-9F79-E03D17DFE0F5}"/>
    <cellStyle name="20% - Dekorfärg5 6 6 4" xfId="36867" xr:uid="{9F88A189-0CE9-4152-8ED1-93F5C249B0C5}"/>
    <cellStyle name="20% - Dekorfärg5 6 6_3. Loans" xfId="8025" xr:uid="{F07FA680-AEE4-45C5-AC95-2692E782BE45}"/>
    <cellStyle name="20% - Dekorfärg5 6 7" xfId="8026" xr:uid="{EC390800-92EF-4E0E-8E42-2A8BC7165D2D}"/>
    <cellStyle name="20% - Dekorfärg5 6 7 2" xfId="8027" xr:uid="{0D56E8A5-08AB-4F13-B89D-F8CD7DAF7DAD}"/>
    <cellStyle name="20% - Dekorfärg5 6 7 2 2" xfId="31818" xr:uid="{2D66E633-E7CC-4789-A68E-95E26450D1DA}"/>
    <cellStyle name="20% - Dekorfärg5 6 7 3" xfId="8028" xr:uid="{8C902AE4-1080-47B1-BBD3-49AA74227EAD}"/>
    <cellStyle name="20% - Dekorfärg5 6 7 4" xfId="31819" xr:uid="{07818C09-5F1E-4508-8396-8240B26E9B6F}"/>
    <cellStyle name="20% - Dekorfärg5 6 7_CASH 8000" xfId="44940" xr:uid="{3D5276C6-6763-49F8-A9BF-9E238BD9A0DD}"/>
    <cellStyle name="20% - Dekorfärg5 6 8" xfId="8029" xr:uid="{7FC660D5-8C01-4BCD-B455-4B879791E124}"/>
    <cellStyle name="20% - Dekorfärg5 6 9" xfId="8030" xr:uid="{000F4B67-8240-4F90-9422-512DD0A6955B}"/>
    <cellStyle name="20% - Dekorfärg5 6_3. Loans" xfId="8031" xr:uid="{5C9FDC5A-05DC-443E-B96D-35A3EF439995}"/>
    <cellStyle name="20% - Dekorfärg5 60" xfId="8032" xr:uid="{6F5EC3EA-D0A9-415C-9B7C-93D0757C6981}"/>
    <cellStyle name="20% - Dekorfärg5 60 2" xfId="8033" xr:uid="{3D8845EB-92F8-4BDB-BA71-7F2DAE6110C7}"/>
    <cellStyle name="20% - Dekorfärg5 60 3" xfId="8034" xr:uid="{A9E6A172-5C31-430A-845F-86B337100CC7}"/>
    <cellStyle name="20% - Dekorfärg5 60_CASH 8000" xfId="44941" xr:uid="{299C785A-79CC-47E8-B144-29AB1D7E98BC}"/>
    <cellStyle name="20% - Dekorfärg5 61" xfId="8035" xr:uid="{1589B946-7A6F-4A08-A804-A1AA39E6B891}"/>
    <cellStyle name="20% - Dekorfärg5 61 2" xfId="8036" xr:uid="{93C4F467-F094-4800-9AE0-A9B3BC24B776}"/>
    <cellStyle name="20% - Dekorfärg5 61 3" xfId="8037" xr:uid="{F592FB74-CFEF-4266-AD67-D650E494F3A8}"/>
    <cellStyle name="20% - Dekorfärg5 61_CASH 8000" xfId="44942" xr:uid="{E0A217B7-D046-4099-8993-0E6A9E8A9D39}"/>
    <cellStyle name="20% - Dekorfärg5 62" xfId="8038" xr:uid="{20EEFAE5-9B49-4146-AB4E-683C581BC13E}"/>
    <cellStyle name="20% - Dekorfärg5 62 2" xfId="8039" xr:uid="{49E100B8-3E39-4F17-857A-2ED838791D07}"/>
    <cellStyle name="20% - Dekorfärg5 62 3" xfId="8040" xr:uid="{CA5E2FE9-CA9B-43F6-9B71-42F9CB27094D}"/>
    <cellStyle name="20% - Dekorfärg5 62_CASH 8000" xfId="44943" xr:uid="{9DC5899E-0A4A-4A7A-A2D1-C31252D69A4B}"/>
    <cellStyle name="20% - Dekorfärg5 63" xfId="8041" xr:uid="{F2AC09BF-FAF5-4CD2-8043-31B7EC818428}"/>
    <cellStyle name="20% - Dekorfärg5 63 2" xfId="8042" xr:uid="{7C45B0B5-CE41-4C2A-89FB-FB7C6A097AE8}"/>
    <cellStyle name="20% - Dekorfärg5 63 3" xfId="8043" xr:uid="{29459531-B2D4-4021-B359-D3DDFB197A4A}"/>
    <cellStyle name="20% - Dekorfärg5 63_CASH 8000" xfId="44944" xr:uid="{350B8FD8-0E90-4625-AACB-9064A165799A}"/>
    <cellStyle name="20% - Dekorfärg5 64" xfId="8044" xr:uid="{0FD63532-7650-4C36-9432-BDE2AEE05266}"/>
    <cellStyle name="20% - Dekorfärg5 65" xfId="8045" xr:uid="{B9E03FBF-3EED-4D82-939B-3647BFECFA5F}"/>
    <cellStyle name="20% - Dekorfärg5 66" xfId="8046" xr:uid="{A4BD20B6-1654-4FF9-87F9-A021E4AE4A5F}"/>
    <cellStyle name="20% - Dekorfärg5 67" xfId="8047" xr:uid="{D1B8029F-BCB2-44DB-AAD0-D05365F705D4}"/>
    <cellStyle name="20% - Dekorfärg5 68" xfId="8048" xr:uid="{88D41ADC-E2E5-48D4-8DC3-0663A82B43B8}"/>
    <cellStyle name="20% - Dekorfärg5 69" xfId="8049" xr:uid="{A4E6FCB7-BDF8-4007-97A1-728F473BF81D}"/>
    <cellStyle name="20% - Dekorfärg5 7" xfId="8050" xr:uid="{CB4C3AD7-7C94-432B-8AF6-CD145DFA0AB8}"/>
    <cellStyle name="20% - Dekorfärg5 7 10" xfId="35018" xr:uid="{CDA4EAAD-9D63-4476-8F2E-D3E4B1C7E42E}"/>
    <cellStyle name="20% - Dekorfärg5 7 2" xfId="8051" xr:uid="{9F6F5781-14C3-44C7-9AD0-DAD8ED843B96}"/>
    <cellStyle name="20% - Dekorfärg5 7 2 2" xfId="8052" xr:uid="{D4CFEA96-4DF7-4E4F-AF59-836CA4AEABE4}"/>
    <cellStyle name="20% - Dekorfärg5 7 2 2 2" xfId="8053" xr:uid="{A37EAE6D-DAB1-454A-8443-8452E267842A}"/>
    <cellStyle name="20% - Dekorfärg5 7 2 2 2 2" xfId="36869" xr:uid="{D320C612-33E3-4840-985E-0F218A3795AB}"/>
    <cellStyle name="20% - Dekorfärg5 7 2 2 2_Apart tables" xfId="49702" xr:uid="{290013E9-E43F-4C1A-9F0F-2F5BF8BD5832}"/>
    <cellStyle name="20% - Dekorfärg5 7 2 2 3" xfId="31820" xr:uid="{8CDFD049-88F1-46D8-8B93-92ACEC69992D}"/>
    <cellStyle name="20% - Dekorfärg5 7 2 2 4" xfId="36868" xr:uid="{FE7C2401-CD2D-4D5F-85F5-F52D65F1CE14}"/>
    <cellStyle name="20% - Dekorfärg5 7 2 2_3. Loans" xfId="8054" xr:uid="{D5432235-E82D-437F-A9B8-B5AACB977AB0}"/>
    <cellStyle name="20% - Dekorfärg5 7 2 3" xfId="8055" xr:uid="{6E4B96B8-A219-468E-B22C-62E4A21163FF}"/>
    <cellStyle name="20% - Dekorfärg5 7 2 3 2" xfId="8056" xr:uid="{7C86CC7C-5767-4DA1-AC65-6BFFCD9DA09F}"/>
    <cellStyle name="20% - Dekorfärg5 7 2 3 2 2" xfId="36871" xr:uid="{BE3B3315-8D4E-46CB-AB51-7BEA2CD93836}"/>
    <cellStyle name="20% - Dekorfärg5 7 2 3 2_Apart tables" xfId="49703" xr:uid="{5251B424-8B55-4444-A9C5-CE3841FCFC65}"/>
    <cellStyle name="20% - Dekorfärg5 7 2 3 3" xfId="36870" xr:uid="{EF0A792C-7DB2-4996-9904-974F9DE488E3}"/>
    <cellStyle name="20% - Dekorfärg5 7 2 3_3. Loans" xfId="8057" xr:uid="{EE67691F-AFB8-49F1-9FC3-3593FFA551D1}"/>
    <cellStyle name="20% - Dekorfärg5 7 2 4" xfId="8058" xr:uid="{D5EF3C7D-C292-4787-8442-C791B3190290}"/>
    <cellStyle name="20% - Dekorfärg5 7 2 4 2" xfId="36872" xr:uid="{A2562BAF-1B6B-498D-B7BA-26AF783D4951}"/>
    <cellStyle name="20% - Dekorfärg5 7 2 4_Apart tables" xfId="49704" xr:uid="{C72C892F-BA89-4FA4-90C5-A0A2D8BAAFB0}"/>
    <cellStyle name="20% - Dekorfärg5 7 2 5" xfId="8059" xr:uid="{D3F37684-F402-4000-A09C-C98BCB638BB4}"/>
    <cellStyle name="20% - Dekorfärg5 7 2 5 2" xfId="36873" xr:uid="{AAD03C8C-38E0-47EE-8B15-35E1C1541BC9}"/>
    <cellStyle name="20% - Dekorfärg5 7 2 5_Apart tables" xfId="49705" xr:uid="{B06B49A1-9B75-4678-BE31-A55DAC0C07FC}"/>
    <cellStyle name="20% - Dekorfärg5 7 2 6" xfId="31821" xr:uid="{3F229B5B-6C71-4076-888A-6255D8891AEE}"/>
    <cellStyle name="20% - Dekorfärg5 7 2 7" xfId="35019" xr:uid="{985497F8-D6F9-4A10-AB50-CB08E4446CEF}"/>
    <cellStyle name="20% - Dekorfärg5 7 2 8" xfId="39469" xr:uid="{EC45DA56-3EAE-4059-AE08-AC68418D5F26}"/>
    <cellStyle name="20% - Dekorfärg5 7 2_3. Loans" xfId="8060" xr:uid="{03031B6B-59BC-4020-9FB6-9CA85C3A9DA6}"/>
    <cellStyle name="20% - Dekorfärg5 7 3" xfId="8061" xr:uid="{9E80B2C6-35F9-4F13-A74E-911B4C633D25}"/>
    <cellStyle name="20% - Dekorfärg5 7 3 2" xfId="8062" xr:uid="{16F48F81-9784-4E3F-A13C-5BAC10613EEF}"/>
    <cellStyle name="20% - Dekorfärg5 7 3 2 2" xfId="8063" xr:uid="{57A2C9A3-975C-49A3-A43F-63C63046ECD6}"/>
    <cellStyle name="20% - Dekorfärg5 7 3 2 2 2" xfId="36876" xr:uid="{F31A7024-2C83-4C29-B313-667D4C69AE40}"/>
    <cellStyle name="20% - Dekorfärg5 7 3 2 2_Apart tables" xfId="49706" xr:uid="{79B307B6-52E4-4C61-B526-5C09602293E3}"/>
    <cellStyle name="20% - Dekorfärg5 7 3 2 3" xfId="36875" xr:uid="{DA31C67E-CF1A-447A-B966-C3355DE795BD}"/>
    <cellStyle name="20% - Dekorfärg5 7 3 2_3. Loans" xfId="8064" xr:uid="{0CBFA414-C445-4989-9D01-0BE1DAA72AD8}"/>
    <cellStyle name="20% - Dekorfärg5 7 3 3" xfId="8065" xr:uid="{752CF8B9-1196-46AE-9587-AB056B70A356}"/>
    <cellStyle name="20% - Dekorfärg5 7 3 3 2" xfId="36877" xr:uid="{8788D88A-F562-49D8-A3D9-981D3E7EBA94}"/>
    <cellStyle name="20% - Dekorfärg5 7 3 3_Apart tables" xfId="49707" xr:uid="{2444E487-6C30-4D4B-B01F-91BD1437C540}"/>
    <cellStyle name="20% - Dekorfärg5 7 3 4" xfId="31822" xr:uid="{E3449645-3346-4172-94A5-264540FB846E}"/>
    <cellStyle name="20% - Dekorfärg5 7 3 5" xfId="36874" xr:uid="{48685F92-6DB0-4FC2-BA96-463414F74385}"/>
    <cellStyle name="20% - Dekorfärg5 7 3_3. Loans" xfId="8066" xr:uid="{E4BFC5C0-7D8F-43BA-8449-9C2CDCA12D10}"/>
    <cellStyle name="20% - Dekorfärg5 7 4" xfId="8067" xr:uid="{5AEAAF56-4AE3-4BEA-8697-8F7EC4335BD2}"/>
    <cellStyle name="20% - Dekorfärg5 7 4 2" xfId="8068" xr:uid="{1898B0C7-3309-4561-B257-0E50D86C4612}"/>
    <cellStyle name="20% - Dekorfärg5 7 4 2 2" xfId="36879" xr:uid="{A6C3C810-3D1C-47FD-922D-DEA4CC9A2808}"/>
    <cellStyle name="20% - Dekorfärg5 7 4 2_Apart tables" xfId="49708" xr:uid="{1153A6F5-61EE-4F84-BAD2-317D9F710143}"/>
    <cellStyle name="20% - Dekorfärg5 7 4 3" xfId="8069" xr:uid="{2511B252-ACA0-4306-A4DC-F25E3C299B41}"/>
    <cellStyle name="20% - Dekorfärg5 7 4 4" xfId="36878" xr:uid="{43F3D0A2-AED2-497C-B457-8786FCBBB3BE}"/>
    <cellStyle name="20% - Dekorfärg5 7 4_3. Loans" xfId="8070" xr:uid="{2942728F-104E-410B-8666-56C9A77E3450}"/>
    <cellStyle name="20% - Dekorfärg5 7 5" xfId="8071" xr:uid="{ADE3BB1F-C262-4BEA-A9F2-26E80F545969}"/>
    <cellStyle name="20% - Dekorfärg5 7 5 2" xfId="8072" xr:uid="{E0CF494F-414D-4811-AA18-BF79D7835C13}"/>
    <cellStyle name="20% - Dekorfärg5 7 5 3" xfId="8073" xr:uid="{1415A286-601D-4304-9F5C-2DA4F37DAB6D}"/>
    <cellStyle name="20% - Dekorfärg5 7 5 4" xfId="36880" xr:uid="{87EE8638-33AB-466B-831C-0F3166CDEE13}"/>
    <cellStyle name="20% - Dekorfärg5 7 5_3. Loans" xfId="8074" xr:uid="{8D9B43FE-9FC3-46A7-9F66-7B91446D1B61}"/>
    <cellStyle name="20% - Dekorfärg5 7 6" xfId="8075" xr:uid="{EA9CACDB-0006-40D6-B5E6-4D0BF0F590A9}"/>
    <cellStyle name="20% - Dekorfärg5 7 6 2" xfId="8076" xr:uid="{10CA1C61-E630-4F94-B1A0-82BA7518E5D7}"/>
    <cellStyle name="20% - Dekorfärg5 7 6 3" xfId="8077" xr:uid="{AF256DA7-CC91-4EFF-9D71-05FB46E478AE}"/>
    <cellStyle name="20% - Dekorfärg5 7 6 4" xfId="36881" xr:uid="{4607A7FF-F5C7-4944-B607-E4539862BA29}"/>
    <cellStyle name="20% - Dekorfärg5 7 6_3. Loans" xfId="8078" xr:uid="{25C2BAB0-A626-4435-996D-275E15874209}"/>
    <cellStyle name="20% - Dekorfärg5 7 7" xfId="8079" xr:uid="{E3C66FA2-97D7-4052-9659-8F2E53A6D9FA}"/>
    <cellStyle name="20% - Dekorfärg5 7 7 2" xfId="8080" xr:uid="{D69DF7C1-26EA-4954-9ECF-5F22F0B22369}"/>
    <cellStyle name="20% - Dekorfärg5 7 7 3" xfId="8081" xr:uid="{0060AD16-3378-4161-9008-AF5E12B8E63C}"/>
    <cellStyle name="20% - Dekorfärg5 7 7 4" xfId="31823" xr:uid="{2B45A167-9A29-47E2-8B57-8ECDE0E53C09}"/>
    <cellStyle name="20% - Dekorfärg5 7 7_CASH 8000" xfId="44945" xr:uid="{42CF21C2-39E8-4ADF-B880-1A74D9914BF3}"/>
    <cellStyle name="20% - Dekorfärg5 7 8" xfId="8082" xr:uid="{6FDEAF70-9179-4BC9-8E76-0B390BC46CDC}"/>
    <cellStyle name="20% - Dekorfärg5 7 9" xfId="8083" xr:uid="{9D6BCD36-5271-47B4-B559-62F726A6BF57}"/>
    <cellStyle name="20% - Dekorfärg5 7_3. Loans" xfId="8084" xr:uid="{EA064FBB-0DA6-4C0F-A070-BD7CCA5B3794}"/>
    <cellStyle name="20% - Dekorfärg5 70" xfId="8085" xr:uid="{5F017D17-5396-4277-BB9E-1BF795906F69}"/>
    <cellStyle name="20% - Dekorfärg5 71" xfId="8086" xr:uid="{5D243AF8-CD4C-4BFD-8D4E-D3D4AECADF8F}"/>
    <cellStyle name="20% - Dekorfärg5 72" xfId="8087" xr:uid="{C0EDA6D7-B7F7-40E6-A17E-04F21319705F}"/>
    <cellStyle name="20% - Dekorfärg5 73" xfId="8088" xr:uid="{CAFBA70F-BEBB-471C-BCA9-8F0D00CEA654}"/>
    <cellStyle name="20% - Dekorfärg5 74" xfId="8089" xr:uid="{5283C59B-2C22-4224-B189-D64C29A2B61D}"/>
    <cellStyle name="20% - Dekorfärg5 75" xfId="8090" xr:uid="{CDAC9936-2FE6-4C65-BDE3-B07D2C3C45C8}"/>
    <cellStyle name="20% - Dekorfärg5 75 2" xfId="8091" xr:uid="{D3F25D68-2359-4B07-A5A9-4FB4111E6C9D}"/>
    <cellStyle name="20% - Dekorfärg5 75_CASH 8000" xfId="44946" xr:uid="{247E47D2-0B32-442D-A98F-A6100E441C68}"/>
    <cellStyle name="20% - Dekorfärg5 76" xfId="8092" xr:uid="{9D2F8F0C-73AC-474A-84B2-B04977373D05}"/>
    <cellStyle name="20% - Dekorfärg5 76 2" xfId="8093" xr:uid="{5BCD3E6A-42A8-478B-B8AB-2B63693C7C01}"/>
    <cellStyle name="20% - Dekorfärg5 76_CASH 8000" xfId="44947" xr:uid="{F5E98285-51C0-413E-8F8F-2A77EE9B9244}"/>
    <cellStyle name="20% - Dekorfärg5 77" xfId="8094" xr:uid="{AD45EF26-D704-48AE-B1B8-1214C492217F}"/>
    <cellStyle name="20% - Dekorfärg5 78" xfId="8095" xr:uid="{A8822F2B-3EF6-4627-89E6-6F32EDA55D9F}"/>
    <cellStyle name="20% - Dekorfärg5 79" xfId="44662" xr:uid="{DE4CD1DE-1CB3-42C4-B49A-4D1C25FD390F}"/>
    <cellStyle name="20% - Dekorfärg5 8" xfId="8096" xr:uid="{85EC39BF-27C4-4A16-8A43-540B5796DAB5}"/>
    <cellStyle name="20% - Dekorfärg5 8 10" xfId="35020" xr:uid="{49F6C698-9FCA-4F7B-A522-ED8EBF9CE69C}"/>
    <cellStyle name="20% - Dekorfärg5 8 2" xfId="8097" xr:uid="{61C2C738-BCD3-42D4-80CA-2C593D080690}"/>
    <cellStyle name="20% - Dekorfärg5 8 2 2" xfId="8098" xr:uid="{4ADD372B-C73D-4323-BF81-6CB3B7EF3EFD}"/>
    <cellStyle name="20% - Dekorfärg5 8 2 2 2" xfId="8099" xr:uid="{0EBCFA21-522D-4840-815A-EF5EF7207551}"/>
    <cellStyle name="20% - Dekorfärg5 8 2 2 2 2" xfId="36883" xr:uid="{DA3E82C6-BD36-496D-80E5-A121ABF41963}"/>
    <cellStyle name="20% - Dekorfärg5 8 2 2 2_Apart tables" xfId="49709" xr:uid="{5F3A686F-1F2B-45DA-B358-341DD6CBA415}"/>
    <cellStyle name="20% - Dekorfärg5 8 2 2 3" xfId="31824" xr:uid="{7F6C8903-6EF8-49C7-A490-57ADDC6DCC86}"/>
    <cellStyle name="20% - Dekorfärg5 8 2 2 4" xfId="36882" xr:uid="{6670E98B-9145-4A01-BF47-69EB678C735A}"/>
    <cellStyle name="20% - Dekorfärg5 8 2 2_3. Loans" xfId="8100" xr:uid="{5BDC0BC6-4243-4DDB-AC35-9C3D6746F8D4}"/>
    <cellStyle name="20% - Dekorfärg5 8 2 3" xfId="8101" xr:uid="{92993E1E-8CF2-4872-9172-8948DD1D11D9}"/>
    <cellStyle name="20% - Dekorfärg5 8 2 3 2" xfId="8102" xr:uid="{C3EFDA09-8F08-4FC3-88D1-7460D4DEBBFC}"/>
    <cellStyle name="20% - Dekorfärg5 8 2 3 2 2" xfId="36885" xr:uid="{C18A54AF-16C8-40CB-BC83-CDC33CABBF01}"/>
    <cellStyle name="20% - Dekorfärg5 8 2 3 2_Apart tables" xfId="49710" xr:uid="{5FC9FDBB-24AF-4920-BE67-ECAFD9128896}"/>
    <cellStyle name="20% - Dekorfärg5 8 2 3 3" xfId="36884" xr:uid="{AA50FE0A-FA63-462C-B0A0-B69B42DD1341}"/>
    <cellStyle name="20% - Dekorfärg5 8 2 3_3. Loans" xfId="8103" xr:uid="{9EC2E414-B999-41B5-8544-0D5C239B9BA3}"/>
    <cellStyle name="20% - Dekorfärg5 8 2 4" xfId="8104" xr:uid="{F68FE360-E764-4414-9EED-BFE64E7980E6}"/>
    <cellStyle name="20% - Dekorfärg5 8 2 4 2" xfId="36886" xr:uid="{092290F3-3F09-4568-B290-2B71AC338DC7}"/>
    <cellStyle name="20% - Dekorfärg5 8 2 4_Apart tables" xfId="49711" xr:uid="{F5015247-1F99-4EB2-9EA3-91CA0691E1EE}"/>
    <cellStyle name="20% - Dekorfärg5 8 2 5" xfId="8105" xr:uid="{BD1F73BC-FE18-4968-8ECE-F25108847020}"/>
    <cellStyle name="20% - Dekorfärg5 8 2 5 2" xfId="36887" xr:uid="{999D26DB-C108-4240-AF03-5D10AAEDAD9B}"/>
    <cellStyle name="20% - Dekorfärg5 8 2 5_Apart tables" xfId="49712" xr:uid="{FAC3CFEA-8E30-4A8B-A19C-6C6A2B1AF910}"/>
    <cellStyle name="20% - Dekorfärg5 8 2 6" xfId="31825" xr:uid="{E34B5537-1D93-4885-B576-DAD6EDB29E12}"/>
    <cellStyle name="20% - Dekorfärg5 8 2 7" xfId="35021" xr:uid="{08471D59-3ABC-4FA0-B316-497539BAAA1C}"/>
    <cellStyle name="20% - Dekorfärg5 8 2 8" xfId="39468" xr:uid="{1A4352CB-8E49-4BE9-97B6-391803C4F033}"/>
    <cellStyle name="20% - Dekorfärg5 8 2_3. Loans" xfId="8106" xr:uid="{E00BC818-69C7-40D6-9B2E-68FC12930DA4}"/>
    <cellStyle name="20% - Dekorfärg5 8 3" xfId="8107" xr:uid="{036F0663-E7C9-4974-8DAA-4A3F239928F6}"/>
    <cellStyle name="20% - Dekorfärg5 8 3 2" xfId="8108" xr:uid="{8B138202-9962-4AFB-BEA1-02C42161439E}"/>
    <cellStyle name="20% - Dekorfärg5 8 3 2 2" xfId="8109" xr:uid="{3411561A-1228-4AB9-BA54-B8C96736E051}"/>
    <cellStyle name="20% - Dekorfärg5 8 3 2 2 2" xfId="36890" xr:uid="{7AE47544-C8E4-4309-88B7-1611F3A3F7AA}"/>
    <cellStyle name="20% - Dekorfärg5 8 3 2 2_Apart tables" xfId="49713" xr:uid="{DB936443-BD10-48BD-8283-14E96B49E6CF}"/>
    <cellStyle name="20% - Dekorfärg5 8 3 2 3" xfId="36889" xr:uid="{1A855865-FA1B-4439-8046-F92B829FD23F}"/>
    <cellStyle name="20% - Dekorfärg5 8 3 2_3. Loans" xfId="8110" xr:uid="{7AB478EF-36E9-48D7-8DF4-D4D7DB7F56F0}"/>
    <cellStyle name="20% - Dekorfärg5 8 3 3" xfId="8111" xr:uid="{B65D5A8C-C9E3-4206-BBD9-A523D6B9E2D7}"/>
    <cellStyle name="20% - Dekorfärg5 8 3 3 2" xfId="36891" xr:uid="{1688FB26-6ADA-4C48-9FCB-6DF207D284A7}"/>
    <cellStyle name="20% - Dekorfärg5 8 3 3_Apart tables" xfId="49714" xr:uid="{F32B6F3F-8544-43B6-AE1E-1BB78A9DEC7B}"/>
    <cellStyle name="20% - Dekorfärg5 8 3 4" xfId="31826" xr:uid="{4356D81A-DFC9-493C-8047-9D3F349766F3}"/>
    <cellStyle name="20% - Dekorfärg5 8 3 5" xfId="36888" xr:uid="{EA3F8DA4-CA71-4C87-9017-FAF635EDF6BE}"/>
    <cellStyle name="20% - Dekorfärg5 8 3_3. Loans" xfId="8112" xr:uid="{BDDEBF71-D546-400E-9128-C0A6B0B4D2D5}"/>
    <cellStyle name="20% - Dekorfärg5 8 4" xfId="8113" xr:uid="{F9C4DF1D-D415-4BB4-939C-E09CDADFEDFB}"/>
    <cellStyle name="20% - Dekorfärg5 8 4 2" xfId="8114" xr:uid="{830AC4F8-FDCC-4265-9B9F-E014F3BB9526}"/>
    <cellStyle name="20% - Dekorfärg5 8 4 2 2" xfId="36893" xr:uid="{4DDE43AB-AB2D-4F95-9424-0CCA73D5A669}"/>
    <cellStyle name="20% - Dekorfärg5 8 4 2_Apart tables" xfId="49715" xr:uid="{C6B144CE-DBE6-49D5-B7B5-42C6B1C257D5}"/>
    <cellStyle name="20% - Dekorfärg5 8 4 3" xfId="8115" xr:uid="{71425F8B-30B5-4A9D-9E7A-BDF959FD92EF}"/>
    <cellStyle name="20% - Dekorfärg5 8 4 4" xfId="36892" xr:uid="{0FB363C8-78A7-4F09-8F04-9DDA6F94AD33}"/>
    <cellStyle name="20% - Dekorfärg5 8 4_3. Loans" xfId="8116" xr:uid="{2213B522-9808-4ED8-ABAE-21DEF34381D4}"/>
    <cellStyle name="20% - Dekorfärg5 8 5" xfId="8117" xr:uid="{4008D208-0E3F-4C28-AFB1-41624D96816C}"/>
    <cellStyle name="20% - Dekorfärg5 8 5 2" xfId="8118" xr:uid="{54CE9923-BCBF-45EA-AB8C-1F68C3D9FB40}"/>
    <cellStyle name="20% - Dekorfärg5 8 5 3" xfId="8119" xr:uid="{DE38189C-D5C6-4DD3-B31D-D541DA1BFBCD}"/>
    <cellStyle name="20% - Dekorfärg5 8 5 4" xfId="36894" xr:uid="{6940AC8F-8938-4175-8EC8-A11DC7540C7E}"/>
    <cellStyle name="20% - Dekorfärg5 8 5_3. Loans" xfId="8120" xr:uid="{005ECD56-796B-42BD-87EB-EB0908E54247}"/>
    <cellStyle name="20% - Dekorfärg5 8 6" xfId="8121" xr:uid="{DBCAC1D3-BB5C-4AFC-A45F-43DE95D34A34}"/>
    <cellStyle name="20% - Dekorfärg5 8 6 2" xfId="8122" xr:uid="{7B27D623-5CC3-4925-BDD0-F43CF82EF633}"/>
    <cellStyle name="20% - Dekorfärg5 8 6 3" xfId="8123" xr:uid="{AB1AF488-5804-4EC9-950D-0CBF247990C3}"/>
    <cellStyle name="20% - Dekorfärg5 8 6 4" xfId="36895" xr:uid="{26B3C41F-2D1A-45C4-83D1-60043A2888A7}"/>
    <cellStyle name="20% - Dekorfärg5 8 6_3. Loans" xfId="8124" xr:uid="{387137E4-289B-4483-A4A5-3A7DC7200942}"/>
    <cellStyle name="20% - Dekorfärg5 8 7" xfId="8125" xr:uid="{ABB6838B-6C5A-41AC-A381-4DD29D90258B}"/>
    <cellStyle name="20% - Dekorfärg5 8 7 2" xfId="8126" xr:uid="{F1CA3C02-8CEF-4421-BAB5-B0C6DD9A14A3}"/>
    <cellStyle name="20% - Dekorfärg5 8 7 3" xfId="8127" xr:uid="{2B92FA47-6D40-4CFD-BAC1-DD37942DE64F}"/>
    <cellStyle name="20% - Dekorfärg5 8 7 4" xfId="31827" xr:uid="{2D06591B-7E47-4BA3-AC28-187BC097E9EB}"/>
    <cellStyle name="20% - Dekorfärg5 8 7_CASH 8000" xfId="44948" xr:uid="{7D2CC012-13FA-4ADE-95C9-94C3F0F077F9}"/>
    <cellStyle name="20% - Dekorfärg5 8 8" xfId="8128" xr:uid="{B2B709C1-94FE-4473-9A21-16B46AB514BF}"/>
    <cellStyle name="20% - Dekorfärg5 8 9" xfId="8129" xr:uid="{29AC5A65-4B41-4F4C-9E46-FCCBA7F6BC9A}"/>
    <cellStyle name="20% - Dekorfärg5 8_3. Loans" xfId="8130" xr:uid="{1CB524BC-6D1C-4E76-89A9-F9AA6D85F6A6}"/>
    <cellStyle name="20% - Dekorfärg5 80" xfId="44772" xr:uid="{A3E00E6F-6113-46D2-A929-3BB9691D4BCE}"/>
    <cellStyle name="20% - Dekorfärg5 81" xfId="44853" xr:uid="{4847E14C-9966-49AE-92AF-B401920B1CF9}"/>
    <cellStyle name="20% - Dekorfärg5 9" xfId="8131" xr:uid="{9A26A9F8-A525-46D3-86E2-DDB339E33626}"/>
    <cellStyle name="20% - Dekorfärg5 9 10" xfId="35022" xr:uid="{5CB89418-BA1F-449D-B5DC-6579A51DD239}"/>
    <cellStyle name="20% - Dekorfärg5 9 2" xfId="8132" xr:uid="{F3D269AC-5D3E-415A-846B-CA6A3A4463D9}"/>
    <cellStyle name="20% - Dekorfärg5 9 2 2" xfId="8133" xr:uid="{7233791D-95B6-4314-8046-806BF372DAF5}"/>
    <cellStyle name="20% - Dekorfärg5 9 2 2 2" xfId="8134" xr:uid="{8B55B33A-0B9B-4805-803E-8F9699E87A66}"/>
    <cellStyle name="20% - Dekorfärg5 9 2 2 2 2" xfId="36897" xr:uid="{92F3AA6D-8079-40E0-8AEA-3C9566EA5427}"/>
    <cellStyle name="20% - Dekorfärg5 9 2 2 2_Apart tables" xfId="49716" xr:uid="{125DC9DB-65D4-4A89-A5BB-DBEB29944E5C}"/>
    <cellStyle name="20% - Dekorfärg5 9 2 2 3" xfId="31828" xr:uid="{A0B692B5-57EC-4861-905A-0D047E8F46E2}"/>
    <cellStyle name="20% - Dekorfärg5 9 2 2 4" xfId="36896" xr:uid="{B5FC2E57-AE99-418E-8C70-6C9E53163730}"/>
    <cellStyle name="20% - Dekorfärg5 9 2 2_3. Loans" xfId="8135" xr:uid="{553CC110-DD41-43B6-B85F-FF66B4D6AE08}"/>
    <cellStyle name="20% - Dekorfärg5 9 2 3" xfId="8136" xr:uid="{A79773CB-5393-457B-93AC-E255BF19FF4C}"/>
    <cellStyle name="20% - Dekorfärg5 9 2 3 2" xfId="8137" xr:uid="{D7CFFD43-B770-44DD-AD30-74F35F5E4752}"/>
    <cellStyle name="20% - Dekorfärg5 9 2 3 2 2" xfId="36899" xr:uid="{BE930EDC-E2CE-417A-BA62-6CB8DE023AA6}"/>
    <cellStyle name="20% - Dekorfärg5 9 2 3 2_Apart tables" xfId="49717" xr:uid="{8271CDA5-69BB-4AFC-811F-BC32C2EF6ED1}"/>
    <cellStyle name="20% - Dekorfärg5 9 2 3 3" xfId="36898" xr:uid="{C08595C9-8171-48FA-B86D-2E32122F8BAC}"/>
    <cellStyle name="20% - Dekorfärg5 9 2 3_3. Loans" xfId="8138" xr:uid="{986223F2-E08B-43A6-9766-402ACE8ECA69}"/>
    <cellStyle name="20% - Dekorfärg5 9 2 4" xfId="8139" xr:uid="{766B331E-CA0C-4FCE-9D5D-C6303042B0AC}"/>
    <cellStyle name="20% - Dekorfärg5 9 2 4 2" xfId="36900" xr:uid="{A3613A69-6E38-4809-BC21-AB909F0DE47C}"/>
    <cellStyle name="20% - Dekorfärg5 9 2 4_Apart tables" xfId="49718" xr:uid="{E4523EF5-8F6C-40FE-A691-D416ABD39407}"/>
    <cellStyle name="20% - Dekorfärg5 9 2 5" xfId="8140" xr:uid="{16A5F3EB-142B-4419-8F73-2337180419F1}"/>
    <cellStyle name="20% - Dekorfärg5 9 2 5 2" xfId="36901" xr:uid="{57242973-519F-4CE6-B697-4004BBCCFB8D}"/>
    <cellStyle name="20% - Dekorfärg5 9 2 5_Apart tables" xfId="49719" xr:uid="{83CB9D61-54E4-4576-88DC-2948A729B812}"/>
    <cellStyle name="20% - Dekorfärg5 9 2 6" xfId="31829" xr:uid="{A6B8F29C-27A1-467C-8535-5D8614FD15C2}"/>
    <cellStyle name="20% - Dekorfärg5 9 2 7" xfId="35023" xr:uid="{111378E4-4AA9-49A6-9844-9491CFF319F4}"/>
    <cellStyle name="20% - Dekorfärg5 9 2 8" xfId="39467" xr:uid="{2FDEF576-103E-4200-9D68-B4205A72927A}"/>
    <cellStyle name="20% - Dekorfärg5 9 2_3. Loans" xfId="8141" xr:uid="{F442CC0C-1B58-4F73-BBAC-CED2619581FE}"/>
    <cellStyle name="20% - Dekorfärg5 9 3" xfId="8142" xr:uid="{772DB52C-FBE1-41C9-AA46-D9B85AB41B41}"/>
    <cellStyle name="20% - Dekorfärg5 9 3 2" xfId="8143" xr:uid="{7C91E7DF-54DC-44F4-8CAC-B04355DFC67E}"/>
    <cellStyle name="20% - Dekorfärg5 9 3 2 2" xfId="8144" xr:uid="{EC56D36E-5F68-410B-A6A3-B15EE9FCA8DD}"/>
    <cellStyle name="20% - Dekorfärg5 9 3 2 2 2" xfId="36904" xr:uid="{F2C029AC-D624-4999-98D6-5B737975BDB4}"/>
    <cellStyle name="20% - Dekorfärg5 9 3 2 2_Apart tables" xfId="49720" xr:uid="{7F28A0DB-FF6C-4CFA-BFD1-C39761C8563F}"/>
    <cellStyle name="20% - Dekorfärg5 9 3 2 3" xfId="36903" xr:uid="{ACEE678E-6F55-4714-B784-DE82F88D537A}"/>
    <cellStyle name="20% - Dekorfärg5 9 3 2_3. Loans" xfId="8145" xr:uid="{DAEC4A1B-2807-4161-9313-6EDCB32F180F}"/>
    <cellStyle name="20% - Dekorfärg5 9 3 3" xfId="8146" xr:uid="{D592C0BD-81EF-4405-B4FF-B0117015FE2B}"/>
    <cellStyle name="20% - Dekorfärg5 9 3 3 2" xfId="36905" xr:uid="{003F14D6-06AD-426C-833B-F6A4B1071E85}"/>
    <cellStyle name="20% - Dekorfärg5 9 3 3_Apart tables" xfId="49721" xr:uid="{35B0119D-1916-4E3D-A27B-6F541B8F9789}"/>
    <cellStyle name="20% - Dekorfärg5 9 3 4" xfId="31830" xr:uid="{CCB9AC75-9117-4C7F-8F7A-6D99C3D149B0}"/>
    <cellStyle name="20% - Dekorfärg5 9 3 5" xfId="36902" xr:uid="{3E292284-8989-4D08-AFF3-162EC1EB10BB}"/>
    <cellStyle name="20% - Dekorfärg5 9 3_3. Loans" xfId="8147" xr:uid="{3227AE97-2014-4731-8A06-0B8F007F8309}"/>
    <cellStyle name="20% - Dekorfärg5 9 4" xfId="8148" xr:uid="{F319D48B-58DC-422B-A32C-16200725EC15}"/>
    <cellStyle name="20% - Dekorfärg5 9 4 2" xfId="8149" xr:uid="{F1FC0B34-7556-467C-A2AB-4BD4E99244AF}"/>
    <cellStyle name="20% - Dekorfärg5 9 4 2 2" xfId="36907" xr:uid="{B4CA3DAF-5ACE-4E35-B3B6-8BA63787657B}"/>
    <cellStyle name="20% - Dekorfärg5 9 4 2_Apart tables" xfId="49722" xr:uid="{584A423D-7731-4C52-8435-13AC23F2CAD5}"/>
    <cellStyle name="20% - Dekorfärg5 9 4 3" xfId="8150" xr:uid="{060CC081-4DC3-4437-AB48-4FD32EAE4B98}"/>
    <cellStyle name="20% - Dekorfärg5 9 4 4" xfId="36906" xr:uid="{3BA862F5-23F8-4171-81DB-CBED755DA6FF}"/>
    <cellStyle name="20% - Dekorfärg5 9 4_3. Loans" xfId="8151" xr:uid="{B106333F-621F-4F01-996B-B7BF9FAB7D7F}"/>
    <cellStyle name="20% - Dekorfärg5 9 5" xfId="8152" xr:uid="{3EE9DAFB-FF93-43D8-B16D-4FE60922F13F}"/>
    <cellStyle name="20% - Dekorfärg5 9 5 2" xfId="8153" xr:uid="{30618C38-76C0-44F4-B95E-236ADFBB058E}"/>
    <cellStyle name="20% - Dekorfärg5 9 5 3" xfId="8154" xr:uid="{313A83DA-02CE-426E-B123-DEB4C36123F7}"/>
    <cellStyle name="20% - Dekorfärg5 9 5 4" xfId="36908" xr:uid="{CF193450-2B81-414C-85EA-D69C19BD97D9}"/>
    <cellStyle name="20% - Dekorfärg5 9 5_3. Loans" xfId="8155" xr:uid="{BBA9FFC4-E8F8-4A34-9184-4A4477EECA17}"/>
    <cellStyle name="20% - Dekorfärg5 9 6" xfId="8156" xr:uid="{6CFF8BC9-8AA4-4638-B6FE-36E45C13A085}"/>
    <cellStyle name="20% - Dekorfärg5 9 6 2" xfId="8157" xr:uid="{95DEA49E-84B7-4D17-A8BE-FC6F17FD4B3F}"/>
    <cellStyle name="20% - Dekorfärg5 9 6 3" xfId="8158" xr:uid="{B6EF1E7D-5926-41C3-931F-80AC88336472}"/>
    <cellStyle name="20% - Dekorfärg5 9 6 4" xfId="36909" xr:uid="{C7E60837-39BC-4B5E-932B-55813C3852E0}"/>
    <cellStyle name="20% - Dekorfärg5 9 6_3. Loans" xfId="8159" xr:uid="{E1DD8C09-DD10-4FB3-B721-03EEA527CB56}"/>
    <cellStyle name="20% - Dekorfärg5 9 7" xfId="8160" xr:uid="{C9D8B64A-16E3-4375-B08C-C3AE8BCE5C3F}"/>
    <cellStyle name="20% - Dekorfärg5 9 7 2" xfId="8161" xr:uid="{7F5CCD96-26EF-4772-9CB8-C3FA1ECB02BC}"/>
    <cellStyle name="20% - Dekorfärg5 9 7 3" xfId="8162" xr:uid="{192C0449-E453-4181-93BA-CCAB48FCD050}"/>
    <cellStyle name="20% - Dekorfärg5 9 7 4" xfId="31831" xr:uid="{013F49AE-8812-4401-8252-173C050DE37E}"/>
    <cellStyle name="20% - Dekorfärg5 9 7_CASH 8000" xfId="44949" xr:uid="{5B1CD5F2-A785-464B-BCE0-08AF9FA6BB32}"/>
    <cellStyle name="20% - Dekorfärg5 9 8" xfId="8163" xr:uid="{FC33616C-8CF9-4A3E-9F93-E1A8ACBF67AE}"/>
    <cellStyle name="20% - Dekorfärg5 9 9" xfId="8164" xr:uid="{CF6E3A80-B368-4691-A5B7-6CCA91D74221}"/>
    <cellStyle name="20% - Dekorfärg5 9_3. Loans" xfId="8165" xr:uid="{E1B53006-CA59-4625-8FCE-4AC288D29EE2}"/>
    <cellStyle name="20% - Dekorfärg6" xfId="50821" xr:uid="{65F41259-EE7C-4411-9367-BAABCADEDB9F}"/>
    <cellStyle name="20% - Dekorfärg6 10" xfId="8166" xr:uid="{E4FF2BBC-5D3D-4D87-A3F6-8B6495362DBE}"/>
    <cellStyle name="20% - Dekorfärg6 10 10" xfId="35024" xr:uid="{985C41EB-2352-4C5A-BA80-E26D62DA864B}"/>
    <cellStyle name="20% - Dekorfärg6 10 2" xfId="8167" xr:uid="{B3AF922C-875B-41F3-ACE6-03A270923969}"/>
    <cellStyle name="20% - Dekorfärg6 10 2 2" xfId="8168" xr:uid="{B874E1B9-CF19-455A-ABA7-7F19918850B7}"/>
    <cellStyle name="20% - Dekorfärg6 10 2 2 2" xfId="8169" xr:uid="{3BC1089E-7CA9-4DD3-B6EB-919162873241}"/>
    <cellStyle name="20% - Dekorfärg6 10 2 2 2 2" xfId="36911" xr:uid="{23DE7EAC-324A-406E-A6DF-3FE7BEA58B45}"/>
    <cellStyle name="20% - Dekorfärg6 10 2 2 2_Apart tables" xfId="49723" xr:uid="{42AA459D-8D6D-4908-A393-5DE7AB66FA4D}"/>
    <cellStyle name="20% - Dekorfärg6 10 2 2 3" xfId="31832" xr:uid="{D58386FD-3ECC-42FF-96F2-102D9CB94562}"/>
    <cellStyle name="20% - Dekorfärg6 10 2 2 4" xfId="36910" xr:uid="{F17ABE1B-6510-40C4-BFFD-B4306E473AEF}"/>
    <cellStyle name="20% - Dekorfärg6 10 2 2_3. Loans" xfId="8170" xr:uid="{59728DE3-76F4-4195-80AA-A2EB5A5E44C3}"/>
    <cellStyle name="20% - Dekorfärg6 10 2 3" xfId="8171" xr:uid="{5388C9C4-A8BB-443C-8061-4AD65EF8F35D}"/>
    <cellStyle name="20% - Dekorfärg6 10 2 3 2" xfId="8172" xr:uid="{105512D3-C34C-4C55-8BC4-5F118E6A146D}"/>
    <cellStyle name="20% - Dekorfärg6 10 2 3 2 2" xfId="36913" xr:uid="{10E34D84-1586-4574-8F13-E9792CECF300}"/>
    <cellStyle name="20% - Dekorfärg6 10 2 3 2_Apart tables" xfId="49724" xr:uid="{12EB18D9-26E4-4238-9F94-5EE2CBEB342F}"/>
    <cellStyle name="20% - Dekorfärg6 10 2 3 3" xfId="36912" xr:uid="{1838E6BC-4549-4D86-94B7-087773108B70}"/>
    <cellStyle name="20% - Dekorfärg6 10 2 3_3. Loans" xfId="8173" xr:uid="{6D3A23E0-752B-419D-B989-FBB3F2C036AF}"/>
    <cellStyle name="20% - Dekorfärg6 10 2 4" xfId="8174" xr:uid="{14482C03-3DDC-4781-A345-0DA6F5DD269D}"/>
    <cellStyle name="20% - Dekorfärg6 10 2 4 2" xfId="36914" xr:uid="{A850F69D-5044-4C74-95B4-D36FC538AEE7}"/>
    <cellStyle name="20% - Dekorfärg6 10 2 4_Apart tables" xfId="49725" xr:uid="{A73E98E8-C6FA-473F-9DC6-985E325B3F94}"/>
    <cellStyle name="20% - Dekorfärg6 10 2 5" xfId="8175" xr:uid="{98651ED1-B5EA-44A7-9EE8-83B78DE3271A}"/>
    <cellStyle name="20% - Dekorfärg6 10 2 5 2" xfId="36915" xr:uid="{00E138CE-BF32-4976-AFB1-451E93CAF6EB}"/>
    <cellStyle name="20% - Dekorfärg6 10 2 5_Apart tables" xfId="49726" xr:uid="{DB167ADD-EF13-4552-8265-1F0A0E81939A}"/>
    <cellStyle name="20% - Dekorfärg6 10 2 6" xfId="31833" xr:uid="{9B868277-8576-435A-8683-6414FDB731D2}"/>
    <cellStyle name="20% - Dekorfärg6 10 2 7" xfId="35025" xr:uid="{2CB0CA11-69B0-4323-A19D-173C4DB91538}"/>
    <cellStyle name="20% - Dekorfärg6 10 2 8" xfId="39466" xr:uid="{333F6C3D-5731-4D1A-BC66-742CBE8D8A38}"/>
    <cellStyle name="20% - Dekorfärg6 10 2_3. Loans" xfId="8176" xr:uid="{EC9104AD-2AB5-47FC-AF31-983E4660FB25}"/>
    <cellStyle name="20% - Dekorfärg6 10 3" xfId="8177" xr:uid="{246772E0-3CB4-44A3-A83C-0539418D1DA7}"/>
    <cellStyle name="20% - Dekorfärg6 10 3 2" xfId="8178" xr:uid="{EEB8E1B3-1F67-4715-A86B-6CED11A8CB68}"/>
    <cellStyle name="20% - Dekorfärg6 10 3 2 2" xfId="8179" xr:uid="{FC5F36F7-893A-4AE4-9CC5-19945DBEF239}"/>
    <cellStyle name="20% - Dekorfärg6 10 3 2 2 2" xfId="36918" xr:uid="{E613DA31-84CE-4BF3-9365-70987E58A2BB}"/>
    <cellStyle name="20% - Dekorfärg6 10 3 2 2_Apart tables" xfId="49727" xr:uid="{4FFCCB57-6F85-44CF-AC1B-C240E9FA293D}"/>
    <cellStyle name="20% - Dekorfärg6 10 3 2 3" xfId="36917" xr:uid="{10BB47A6-2E1D-49C5-B7D7-8A1FBA803BD5}"/>
    <cellStyle name="20% - Dekorfärg6 10 3 2_3. Loans" xfId="8180" xr:uid="{B4EF420F-8A3D-4388-8E10-938AF19EB68D}"/>
    <cellStyle name="20% - Dekorfärg6 10 3 3" xfId="8181" xr:uid="{46832467-DB51-4520-9E62-61408242884F}"/>
    <cellStyle name="20% - Dekorfärg6 10 3 3 2" xfId="36919" xr:uid="{56057E8F-875D-49E2-9C91-84BE7C65247A}"/>
    <cellStyle name="20% - Dekorfärg6 10 3 3_Apart tables" xfId="49728" xr:uid="{EA90F19B-D2BA-4FF4-B173-932CC1305957}"/>
    <cellStyle name="20% - Dekorfärg6 10 3 4" xfId="31834" xr:uid="{A930F988-8620-4AB2-8ED1-3FC5BA04B339}"/>
    <cellStyle name="20% - Dekorfärg6 10 3 5" xfId="36916" xr:uid="{3061E014-44A0-46AD-902F-7A2092389D2A}"/>
    <cellStyle name="20% - Dekorfärg6 10 3_3. Loans" xfId="8182" xr:uid="{AB3B8C7A-16AD-49E0-A844-4ADFA3C3C872}"/>
    <cellStyle name="20% - Dekorfärg6 10 4" xfId="8183" xr:uid="{69114F0B-009A-4410-BA1A-4468F7445549}"/>
    <cellStyle name="20% - Dekorfärg6 10 4 2" xfId="8184" xr:uid="{EFE113CB-02D6-4457-BD47-2318A080F42C}"/>
    <cellStyle name="20% - Dekorfärg6 10 4 2 2" xfId="36921" xr:uid="{88371ACF-7928-4A5C-BDFE-3F9B09205814}"/>
    <cellStyle name="20% - Dekorfärg6 10 4 2_Apart tables" xfId="49729" xr:uid="{DB7D533F-A245-4A0B-B84A-6E89A55B40DF}"/>
    <cellStyle name="20% - Dekorfärg6 10 4 3" xfId="8185" xr:uid="{8492FC82-632A-4BDB-847F-41F8689377EC}"/>
    <cellStyle name="20% - Dekorfärg6 10 4 4" xfId="36920" xr:uid="{EA470422-36C7-41CB-9364-0BC835F34313}"/>
    <cellStyle name="20% - Dekorfärg6 10 4_3. Loans" xfId="8186" xr:uid="{628764E4-F582-4F50-9C69-BA88F6028B5E}"/>
    <cellStyle name="20% - Dekorfärg6 10 5" xfId="8187" xr:uid="{67E419FD-54D8-41C2-89B4-40AE1CA7644A}"/>
    <cellStyle name="20% - Dekorfärg6 10 5 2" xfId="8188" xr:uid="{32ADA4B7-0DC4-492A-9674-08C26FD15F06}"/>
    <cellStyle name="20% - Dekorfärg6 10 5 3" xfId="8189" xr:uid="{941B6366-0B73-4E74-AA56-893078800AD1}"/>
    <cellStyle name="20% - Dekorfärg6 10 5 4" xfId="36922" xr:uid="{C41D7098-3D61-4559-8E8A-2AD961673744}"/>
    <cellStyle name="20% - Dekorfärg6 10 5_3. Loans" xfId="8190" xr:uid="{0E4778FB-89D6-458E-8540-33C8183323F1}"/>
    <cellStyle name="20% - Dekorfärg6 10 6" xfId="8191" xr:uid="{FC133346-DEFE-4044-90E1-F9D5C1505A74}"/>
    <cellStyle name="20% - Dekorfärg6 10 6 2" xfId="8192" xr:uid="{F454BCA6-3EC1-4DAE-96AD-9C555DBCE341}"/>
    <cellStyle name="20% - Dekorfärg6 10 6 3" xfId="8193" xr:uid="{5B718AB5-3B18-4E45-9A4E-D7DA31646B96}"/>
    <cellStyle name="20% - Dekorfärg6 10 6 4" xfId="36923" xr:uid="{1372BBAA-F0C0-43A1-BA7E-D0D06A055EFF}"/>
    <cellStyle name="20% - Dekorfärg6 10 6_3. Loans" xfId="8194" xr:uid="{75914BCA-D038-4BB6-97AB-88EC9E5F2117}"/>
    <cellStyle name="20% - Dekorfärg6 10 7" xfId="8195" xr:uid="{733ED4F2-4B7F-4FE1-945B-32B5F846A80B}"/>
    <cellStyle name="20% - Dekorfärg6 10 7 2" xfId="8196" xr:uid="{4D1E6585-B30D-4061-AD50-1A4E9F2420D4}"/>
    <cellStyle name="20% - Dekorfärg6 10 7 3" xfId="8197" xr:uid="{DB89B7F6-40B5-404E-BC91-4A64E132742D}"/>
    <cellStyle name="20% - Dekorfärg6 10 7 4" xfId="31835" xr:uid="{1374F7FC-52A5-4415-96EB-A3607B28AA7F}"/>
    <cellStyle name="20% - Dekorfärg6 10 7_CASH 8000" xfId="44950" xr:uid="{7511C7A7-9F00-4471-8A31-565782B3BD0A}"/>
    <cellStyle name="20% - Dekorfärg6 10 8" xfId="8198" xr:uid="{03689148-AFF8-4AC8-8946-36EC61F6F1F0}"/>
    <cellStyle name="20% - Dekorfärg6 10 9" xfId="8199" xr:uid="{DBC821EA-1378-4433-B11F-FE9851722D80}"/>
    <cellStyle name="20% - Dekorfärg6 10_3. Loans" xfId="8200" xr:uid="{272C4026-84AF-4116-8C4A-2E6D9C947A1E}"/>
    <cellStyle name="20% - Dekorfärg6 11" xfId="8201" xr:uid="{0B649F1C-2F1F-402D-97EF-4455975F1D91}"/>
    <cellStyle name="20% - Dekorfärg6 11 10" xfId="35026" xr:uid="{AE1637F9-2E54-40B8-BDAA-DA3749C39253}"/>
    <cellStyle name="20% - Dekorfärg6 11 2" xfId="8202" xr:uid="{8E70FB7E-C96A-4453-98C2-2D22536A5C84}"/>
    <cellStyle name="20% - Dekorfärg6 11 2 2" xfId="8203" xr:uid="{AE5F4256-FB6B-4F4B-AA17-8FA7FCFD764F}"/>
    <cellStyle name="20% - Dekorfärg6 11 2 2 2" xfId="8204" xr:uid="{DBFB385C-FFAE-49C4-8D11-A9D36B3F7E67}"/>
    <cellStyle name="20% - Dekorfärg6 11 2 2 2 2" xfId="36926" xr:uid="{61E7003C-A7D5-495C-8D30-7E0B22CE872C}"/>
    <cellStyle name="20% - Dekorfärg6 11 2 2 2_Apart tables" xfId="49730" xr:uid="{4F7CEF38-71F4-4838-853D-B45583F89E8A}"/>
    <cellStyle name="20% - Dekorfärg6 11 2 2 3" xfId="36925" xr:uid="{E361C47D-36CD-4537-89BD-0000F3E2EA5F}"/>
    <cellStyle name="20% - Dekorfärg6 11 2 2_3. Loans" xfId="8205" xr:uid="{225D3540-CB1E-4FD2-973D-B0556BC1B11A}"/>
    <cellStyle name="20% - Dekorfärg6 11 2 3" xfId="8206" xr:uid="{714091AF-0A15-49D8-8CB7-D0C492E0B4AB}"/>
    <cellStyle name="20% - Dekorfärg6 11 2 3 2" xfId="36927" xr:uid="{41A56DB6-C5DC-4E59-8FF8-5D9A4997F0DD}"/>
    <cellStyle name="20% - Dekorfärg6 11 2 3_Apart tables" xfId="49731" xr:uid="{4686C8CD-00AC-4510-9499-58FF0AE551F9}"/>
    <cellStyle name="20% - Dekorfärg6 11 2 4" xfId="31836" xr:uid="{ED2C2607-B2E0-4AF4-A81E-F934E274CA0A}"/>
    <cellStyle name="20% - Dekorfärg6 11 2 5" xfId="36924" xr:uid="{78B6D172-28DA-43B9-8D6E-F1A4CE607CD4}"/>
    <cellStyle name="20% - Dekorfärg6 11 2_3. Loans" xfId="8207" xr:uid="{D7F9130C-154E-4EAC-A3C6-398E8524718E}"/>
    <cellStyle name="20% - Dekorfärg6 11 3" xfId="8208" xr:uid="{ABF7CBFE-EBA8-4BB0-BD95-4FC30E551E8C}"/>
    <cellStyle name="20% - Dekorfärg6 11 3 2" xfId="8209" xr:uid="{C1276927-3D28-4A53-A497-437EF74F2468}"/>
    <cellStyle name="20% - Dekorfärg6 11 3 2 2" xfId="36929" xr:uid="{D04C17D4-C4BD-4A96-A0BC-160EA93B630E}"/>
    <cellStyle name="20% - Dekorfärg6 11 3 2_Apart tables" xfId="49732" xr:uid="{F2253CA5-878E-452C-A561-61B2D2F07706}"/>
    <cellStyle name="20% - Dekorfärg6 11 3 3" xfId="8210" xr:uid="{93FCF128-754C-4B2D-A8BF-94E0AF1A0D52}"/>
    <cellStyle name="20% - Dekorfärg6 11 3 4" xfId="36928" xr:uid="{D5652EAA-4B69-479D-A5A9-265A5CB40228}"/>
    <cellStyle name="20% - Dekorfärg6 11 3_3. Loans" xfId="8211" xr:uid="{8EE17135-D5FC-47C7-B9FF-ABD9EF413CA3}"/>
    <cellStyle name="20% - Dekorfärg6 11 4" xfId="8212" xr:uid="{33D4537F-C951-480B-9C3F-41AF0DE61139}"/>
    <cellStyle name="20% - Dekorfärg6 11 4 2" xfId="8213" xr:uid="{0B6A572D-F111-4DF5-A9F4-69AF21E06AA8}"/>
    <cellStyle name="20% - Dekorfärg6 11 4 3" xfId="8214" xr:uid="{481D77A4-5DA9-4CD7-ADEE-D64739CFAB61}"/>
    <cellStyle name="20% - Dekorfärg6 11 4 4" xfId="36930" xr:uid="{4D29021A-5ABE-438A-BAEA-D0FAECC3352A}"/>
    <cellStyle name="20% - Dekorfärg6 11 4_3. Loans" xfId="8215" xr:uid="{34A2E3D6-DDBF-447E-858C-AF49903C0F94}"/>
    <cellStyle name="20% - Dekorfärg6 11 5" xfId="8216" xr:uid="{77477EB0-E21B-4B86-B1D8-088CE058D89F}"/>
    <cellStyle name="20% - Dekorfärg6 11 5 2" xfId="8217" xr:uid="{994B9E76-A036-4A56-8ADE-6FB36FBC5A13}"/>
    <cellStyle name="20% - Dekorfärg6 11 5 3" xfId="8218" xr:uid="{908425B8-2920-4871-BB86-239F6E73A595}"/>
    <cellStyle name="20% - Dekorfärg6 11 5 4" xfId="36931" xr:uid="{91F8421C-20E3-408B-934E-EB75A5246053}"/>
    <cellStyle name="20% - Dekorfärg6 11 5_3. Loans" xfId="8219" xr:uid="{D4667BEF-C013-46FC-B90A-E9F45A81D029}"/>
    <cellStyle name="20% - Dekorfärg6 11 6" xfId="8220" xr:uid="{2AC7DD6B-6816-4561-B16A-815DD7461267}"/>
    <cellStyle name="20% - Dekorfärg6 11 6 2" xfId="8221" xr:uid="{DF4D7320-424E-4A44-A13F-3EA083151593}"/>
    <cellStyle name="20% - Dekorfärg6 11 6 3" xfId="8222" xr:uid="{D9B3E039-5C3F-4B20-8BCE-9D2A252CFDFA}"/>
    <cellStyle name="20% - Dekorfärg6 11 6 4" xfId="31837" xr:uid="{941DE970-5A38-4B0D-90E3-F6100D1BAC7C}"/>
    <cellStyle name="20% - Dekorfärg6 11 6_CASH 8000" xfId="44951" xr:uid="{2D6A4A24-2861-48D9-9A44-9B3EBBAB6A19}"/>
    <cellStyle name="20% - Dekorfärg6 11 7" xfId="8223" xr:uid="{62112FCA-CF4E-4FD0-B099-618E2910DB58}"/>
    <cellStyle name="20% - Dekorfärg6 11 7 2" xfId="8224" xr:uid="{E0292FCF-BEF9-4B8A-B807-FA1D2427F342}"/>
    <cellStyle name="20% - Dekorfärg6 11 7 3" xfId="8225" xr:uid="{F05536DF-7349-4121-894A-A3A3F0488723}"/>
    <cellStyle name="20% - Dekorfärg6 11 7_CASH 8000" xfId="44952" xr:uid="{FF18CD38-6CD9-4FB2-88F0-2ADE75335350}"/>
    <cellStyle name="20% - Dekorfärg6 11 8" xfId="8226" xr:uid="{63FFA26B-ABEF-40BA-8B69-E6F0D4F66CA3}"/>
    <cellStyle name="20% - Dekorfärg6 11 9" xfId="8227" xr:uid="{9B3F5DE9-DD31-4320-92CE-7B5B7915A8FC}"/>
    <cellStyle name="20% - Dekorfärg6 11_3. Loans" xfId="8228" xr:uid="{3C430D59-533D-4EA0-B2EF-10BF4CDA1F0F}"/>
    <cellStyle name="20% - Dekorfärg6 12" xfId="8229" xr:uid="{4DE9FDCD-BEA9-4BE8-8BB2-279F71B8EEB5}"/>
    <cellStyle name="20% - Dekorfärg6 12 10" xfId="35027" xr:uid="{4A1F257B-8D19-4285-90E2-4DBC218B333B}"/>
    <cellStyle name="20% - Dekorfärg6 12 2" xfId="8230" xr:uid="{FAFCE028-EC77-4CEB-9186-AEC808BE0613}"/>
    <cellStyle name="20% - Dekorfärg6 12 2 2" xfId="8231" xr:uid="{5D3A3F40-F0B5-4E31-BACC-2CFA32C85A4F}"/>
    <cellStyle name="20% - Dekorfärg6 12 2 2 2" xfId="8232" xr:uid="{427AD740-C093-4013-8AC1-DFB0E4C661C9}"/>
    <cellStyle name="20% - Dekorfärg6 12 2 2 2 2" xfId="36934" xr:uid="{6301A0D3-CE47-4B3E-A2DE-06F0B9323030}"/>
    <cellStyle name="20% - Dekorfärg6 12 2 2 2_Apart tables" xfId="49733" xr:uid="{C637F847-0F06-4321-A285-30BCA813E59F}"/>
    <cellStyle name="20% - Dekorfärg6 12 2 2 3" xfId="36933" xr:uid="{22790490-2C80-4DB7-8EAC-B03C75A6827E}"/>
    <cellStyle name="20% - Dekorfärg6 12 2 2_3. Loans" xfId="8233" xr:uid="{CD8B09AE-62E7-4117-9B11-1FCFAE3E428F}"/>
    <cellStyle name="20% - Dekorfärg6 12 2 3" xfId="8234" xr:uid="{C787F1BF-06B7-4553-A708-875C5AFF3CED}"/>
    <cellStyle name="20% - Dekorfärg6 12 2 3 2" xfId="36935" xr:uid="{8FBE8295-2B9C-4C26-B6D9-1B7326EFF35C}"/>
    <cellStyle name="20% - Dekorfärg6 12 2 3_Apart tables" xfId="49734" xr:uid="{65692CFD-5E7B-4BF2-B15C-25483188BBDC}"/>
    <cellStyle name="20% - Dekorfärg6 12 2 4" xfId="31838" xr:uid="{6F4A9C33-7079-4748-A32C-0A732E0CA21D}"/>
    <cellStyle name="20% - Dekorfärg6 12 2 5" xfId="36932" xr:uid="{427D0D66-87DC-4D7E-B475-AB8B02D15DD3}"/>
    <cellStyle name="20% - Dekorfärg6 12 2_3. Loans" xfId="8235" xr:uid="{377BD733-934D-4C46-B5C4-C2B72A8DCF64}"/>
    <cellStyle name="20% - Dekorfärg6 12 3" xfId="8236" xr:uid="{E2C4E0C6-281C-430E-A104-4EB82B87DEFA}"/>
    <cellStyle name="20% - Dekorfärg6 12 3 2" xfId="8237" xr:uid="{ECEB5C7B-CABD-48E9-99C8-9A42465BE0F8}"/>
    <cellStyle name="20% - Dekorfärg6 12 3 2 2" xfId="36937" xr:uid="{F931EBDA-EBF2-4AF2-80EC-2C43EBCCE507}"/>
    <cellStyle name="20% - Dekorfärg6 12 3 2_Apart tables" xfId="49735" xr:uid="{E4AE1E7E-D12B-46DB-9655-C22FF5FF8A08}"/>
    <cellStyle name="20% - Dekorfärg6 12 3 3" xfId="8238" xr:uid="{3EEB184A-8AFA-4C3A-95DF-0FA1B3FE04E8}"/>
    <cellStyle name="20% - Dekorfärg6 12 3 4" xfId="36936" xr:uid="{1BC4BF1B-43A3-49A7-AE1D-2E9D52C688A2}"/>
    <cellStyle name="20% - Dekorfärg6 12 3_3. Loans" xfId="8239" xr:uid="{EE2D2937-19C4-48E2-BB50-506A1A0E667A}"/>
    <cellStyle name="20% - Dekorfärg6 12 4" xfId="8240" xr:uid="{E1B1392D-05CC-4C11-A786-E46FC47205AB}"/>
    <cellStyle name="20% - Dekorfärg6 12 4 2" xfId="8241" xr:uid="{D31A15B6-D2F8-42CB-AA46-5AC9F6C21623}"/>
    <cellStyle name="20% - Dekorfärg6 12 4 3" xfId="8242" xr:uid="{32027CFE-EC88-4174-B3E5-CDD7DA26AFA2}"/>
    <cellStyle name="20% - Dekorfärg6 12 4 4" xfId="36938" xr:uid="{7B8563E5-8B58-4CBF-9C06-5920ADCEE193}"/>
    <cellStyle name="20% - Dekorfärg6 12 4_3. Loans" xfId="8243" xr:uid="{09925CE3-9873-4C91-B07B-FAE8F8A1D6FC}"/>
    <cellStyle name="20% - Dekorfärg6 12 5" xfId="8244" xr:uid="{7AD0BC2C-0E21-457C-8570-BB401F1E72D7}"/>
    <cellStyle name="20% - Dekorfärg6 12 5 2" xfId="8245" xr:uid="{DCF6378F-EE41-4281-8827-5190ECE8923F}"/>
    <cellStyle name="20% - Dekorfärg6 12 5 3" xfId="8246" xr:uid="{A52F1318-A492-4A81-9DBA-38650DD7FE1B}"/>
    <cellStyle name="20% - Dekorfärg6 12 5 4" xfId="36939" xr:uid="{FCA7E5B8-A6CE-437B-BAC9-291367D95B66}"/>
    <cellStyle name="20% - Dekorfärg6 12 5_3. Loans" xfId="8247" xr:uid="{FD7C37F2-08B1-417F-8BCD-379DDFCA4C05}"/>
    <cellStyle name="20% - Dekorfärg6 12 6" xfId="8248" xr:uid="{9744A531-1E87-46AA-A991-F6EC2A1E55A3}"/>
    <cellStyle name="20% - Dekorfärg6 12 6 2" xfId="8249" xr:uid="{B53CFED7-626F-4CEC-AB41-7F2FE11A211D}"/>
    <cellStyle name="20% - Dekorfärg6 12 6 3" xfId="8250" xr:uid="{34DB0098-5489-466D-A3CC-161DE4D71600}"/>
    <cellStyle name="20% - Dekorfärg6 12 6 4" xfId="31839" xr:uid="{8B8803D0-A0CD-4FDD-8605-C84C509EFA58}"/>
    <cellStyle name="20% - Dekorfärg6 12 6_CASH 8000" xfId="44953" xr:uid="{CCDC5CBB-7AA9-4D1D-A5CE-2E4EC542CDF1}"/>
    <cellStyle name="20% - Dekorfärg6 12 7" xfId="8251" xr:uid="{3A43E292-4261-4000-893C-CBF5CFB96E6E}"/>
    <cellStyle name="20% - Dekorfärg6 12 7 2" xfId="8252" xr:uid="{4DA55473-3090-49E7-89CD-7D6824A55429}"/>
    <cellStyle name="20% - Dekorfärg6 12 7 3" xfId="8253" xr:uid="{5F48D328-4403-48C7-BD63-8D372C26AA81}"/>
    <cellStyle name="20% - Dekorfärg6 12 7_CASH 8000" xfId="44954" xr:uid="{1EEA9F67-D132-414B-8D11-A369F3E0D7CF}"/>
    <cellStyle name="20% - Dekorfärg6 12 8" xfId="8254" xr:uid="{DB2541CE-C842-4E23-9DD2-75D9DF7ACAE1}"/>
    <cellStyle name="20% - Dekorfärg6 12 9" xfId="8255" xr:uid="{D73F3963-043E-42C5-B0E9-9435C83A3189}"/>
    <cellStyle name="20% - Dekorfärg6 12_3. Loans" xfId="8256" xr:uid="{E394196D-DD7A-4327-A090-A870F7F90685}"/>
    <cellStyle name="20% - Dekorfärg6 13" xfId="8257" xr:uid="{62077CAE-1DC6-4944-B26C-B93BF0D3C892}"/>
    <cellStyle name="20% - Dekorfärg6 13 10" xfId="35028" xr:uid="{4A60E717-20A1-49B0-B612-9B647B18AF69}"/>
    <cellStyle name="20% - Dekorfärg6 13 2" xfId="8258" xr:uid="{C84F7F01-8112-4A41-9C35-0060FAB9A82D}"/>
    <cellStyle name="20% - Dekorfärg6 13 2 2" xfId="8259" xr:uid="{182DD690-B878-45B4-9DF2-8E9246441703}"/>
    <cellStyle name="20% - Dekorfärg6 13 2 2 2" xfId="8260" xr:uid="{67D4A1E0-3963-45EA-B769-F4BD09940D42}"/>
    <cellStyle name="20% - Dekorfärg6 13 2 2 2 2" xfId="36942" xr:uid="{BFE8651B-7255-40DA-882E-FC17CB942AC3}"/>
    <cellStyle name="20% - Dekorfärg6 13 2 2 2_Apart tables" xfId="49736" xr:uid="{7D90B9F4-91AF-4D69-B7E0-B6C1C11DF7B3}"/>
    <cellStyle name="20% - Dekorfärg6 13 2 2 3" xfId="36941" xr:uid="{2145B21B-0BA6-41E3-B3C3-80AB350FE7C4}"/>
    <cellStyle name="20% - Dekorfärg6 13 2 2_3. Loans" xfId="8261" xr:uid="{1317D9A5-42C0-4789-95E2-AAD0A9F6C860}"/>
    <cellStyle name="20% - Dekorfärg6 13 2 3" xfId="8262" xr:uid="{8055419D-ABD4-4393-9CCD-84FEC831382C}"/>
    <cellStyle name="20% - Dekorfärg6 13 2 3 2" xfId="36943" xr:uid="{4FC48F6B-CEAE-4A6D-A332-B6E4C2F66B98}"/>
    <cellStyle name="20% - Dekorfärg6 13 2 3_Apart tables" xfId="49737" xr:uid="{E69F1C97-3A13-4AD6-9D49-BE736268E153}"/>
    <cellStyle name="20% - Dekorfärg6 13 2 4" xfId="31840" xr:uid="{EB16F069-5A49-4603-8DAC-396E6C5E161C}"/>
    <cellStyle name="20% - Dekorfärg6 13 2 5" xfId="36940" xr:uid="{5CCC08D1-2C72-4E66-8D01-8071C2283221}"/>
    <cellStyle name="20% - Dekorfärg6 13 2_3. Loans" xfId="8263" xr:uid="{BA9C1B46-98BF-44EB-AF2D-22D4070EF6E1}"/>
    <cellStyle name="20% - Dekorfärg6 13 3" xfId="8264" xr:uid="{09A5AB29-496B-410F-81D9-AC895306C003}"/>
    <cellStyle name="20% - Dekorfärg6 13 3 2" xfId="8265" xr:uid="{C78C1AF3-A096-45E2-B4F7-AC76D24397AD}"/>
    <cellStyle name="20% - Dekorfärg6 13 3 2 2" xfId="36945" xr:uid="{46C1F776-9950-4A1C-B7E5-21793CC2A7DA}"/>
    <cellStyle name="20% - Dekorfärg6 13 3 2_Apart tables" xfId="49738" xr:uid="{1D714D00-B09F-41E9-B28C-D1BCFC339CC3}"/>
    <cellStyle name="20% - Dekorfärg6 13 3 3" xfId="8266" xr:uid="{C98633B2-AF30-4153-A36C-37CE35DF32C5}"/>
    <cellStyle name="20% - Dekorfärg6 13 3 4" xfId="36944" xr:uid="{58549B34-B982-4C17-A537-DDE0656D5214}"/>
    <cellStyle name="20% - Dekorfärg6 13 3_3. Loans" xfId="8267" xr:uid="{3F2E8A42-4EA7-4C67-B97D-05C6B3BE85B6}"/>
    <cellStyle name="20% - Dekorfärg6 13 4" xfId="8268" xr:uid="{B39FC4BF-D651-4C6E-AD23-8A07E8B40C71}"/>
    <cellStyle name="20% - Dekorfärg6 13 4 2" xfId="8269" xr:uid="{CBDB4181-2879-479F-890B-D1821A0C7D0A}"/>
    <cellStyle name="20% - Dekorfärg6 13 4 3" xfId="8270" xr:uid="{937F515C-EAA6-406A-9636-A20D5B7932E0}"/>
    <cellStyle name="20% - Dekorfärg6 13 4 4" xfId="36946" xr:uid="{ED9C03B9-67A0-4F4A-B878-7A5522DB785A}"/>
    <cellStyle name="20% - Dekorfärg6 13 4_3. Loans" xfId="8271" xr:uid="{E40C7934-8FDE-470F-927C-4D37B0B501E7}"/>
    <cellStyle name="20% - Dekorfärg6 13 5" xfId="8272" xr:uid="{4392E3AB-5576-4150-A797-1AD16941B4F4}"/>
    <cellStyle name="20% - Dekorfärg6 13 5 2" xfId="8273" xr:uid="{07F3B2DE-18D1-43CC-81F5-E8EEAC8F3C07}"/>
    <cellStyle name="20% - Dekorfärg6 13 5 3" xfId="8274" xr:uid="{6837E9C9-A91D-4558-93F4-7BA4D90ABD37}"/>
    <cellStyle name="20% - Dekorfärg6 13 5 4" xfId="36947" xr:uid="{E2BADBE0-B38E-441F-BF37-6AD13C71A4DC}"/>
    <cellStyle name="20% - Dekorfärg6 13 5_3. Loans" xfId="8275" xr:uid="{01016CA3-F14F-4DCE-8CCE-14A719B9CACD}"/>
    <cellStyle name="20% - Dekorfärg6 13 6" xfId="8276" xr:uid="{FD7CF290-3C12-4B4F-BFC7-87F885F04C94}"/>
    <cellStyle name="20% - Dekorfärg6 13 6 2" xfId="8277" xr:uid="{19586F90-B37B-408F-A476-E62969D15335}"/>
    <cellStyle name="20% - Dekorfärg6 13 6 3" xfId="8278" xr:uid="{E2354D15-9ECF-45D1-A607-A95F8AD01BAE}"/>
    <cellStyle name="20% - Dekorfärg6 13 6 4" xfId="31841" xr:uid="{053FD2BA-97FB-46A1-9972-354EB31B4A45}"/>
    <cellStyle name="20% - Dekorfärg6 13 6_CASH 8000" xfId="44955" xr:uid="{5E6D728F-C21B-4595-9C29-4A6533798BF9}"/>
    <cellStyle name="20% - Dekorfärg6 13 7" xfId="8279" xr:uid="{4B4897F9-C99B-497C-AFA9-E2C49A2A0021}"/>
    <cellStyle name="20% - Dekorfärg6 13 7 2" xfId="8280" xr:uid="{DD6C47B2-4EFD-42F2-86B5-A0D83C640B12}"/>
    <cellStyle name="20% - Dekorfärg6 13 7 3" xfId="8281" xr:uid="{54B768BE-8D16-4B6F-9865-600E8C7C438B}"/>
    <cellStyle name="20% - Dekorfärg6 13 7_CASH 8000" xfId="44956" xr:uid="{712E2B6F-4E02-45DC-A679-CDAF2D425DB8}"/>
    <cellStyle name="20% - Dekorfärg6 13 8" xfId="8282" xr:uid="{15086C79-F4F4-46A4-A8C4-0269C687D17E}"/>
    <cellStyle name="20% - Dekorfärg6 13 9" xfId="8283" xr:uid="{3DE283B9-999F-4939-B480-5F076B3AACF5}"/>
    <cellStyle name="20% - Dekorfärg6 13_3. Loans" xfId="8284" xr:uid="{C058353B-6593-448E-8C95-4A4ABDF0DC43}"/>
    <cellStyle name="20% - Dekorfärg6 14" xfId="8285" xr:uid="{A33C1DFB-9127-4EF7-9681-DA3B8E095504}"/>
    <cellStyle name="20% - Dekorfärg6 14 10" xfId="35029" xr:uid="{20342261-67E0-493F-ABA8-94EA9F755598}"/>
    <cellStyle name="20% - Dekorfärg6 14 2" xfId="8286" xr:uid="{48C21FAA-E5C9-4316-B1E2-37521180CDFE}"/>
    <cellStyle name="20% - Dekorfärg6 14 2 2" xfId="8287" xr:uid="{F4654F29-0DFD-441B-86F2-81E27CC5F823}"/>
    <cellStyle name="20% - Dekorfärg6 14 2 2 2" xfId="8288" xr:uid="{3BE5B49C-E2AD-4BE1-910E-F3D0F2E6FEFE}"/>
    <cellStyle name="20% - Dekorfärg6 14 2 2 2 2" xfId="36950" xr:uid="{40FC3FD9-BD70-4EFA-BF14-8C1A35D4F41E}"/>
    <cellStyle name="20% - Dekorfärg6 14 2 2 2_Apart tables" xfId="49739" xr:uid="{3C588DAE-28AB-4863-9F4E-EA730204AE03}"/>
    <cellStyle name="20% - Dekorfärg6 14 2 2 3" xfId="36949" xr:uid="{2ACAF673-E49F-4073-85EB-624D94B52E1E}"/>
    <cellStyle name="20% - Dekorfärg6 14 2 2_3. Loans" xfId="8289" xr:uid="{2BCE7F7F-B843-49DA-943E-8E6B04630363}"/>
    <cellStyle name="20% - Dekorfärg6 14 2 3" xfId="8290" xr:uid="{07657F78-8FC2-4204-8B78-FB73F4AFED36}"/>
    <cellStyle name="20% - Dekorfärg6 14 2 3 2" xfId="36951" xr:uid="{FD9A8D15-9508-47F6-A92A-F1B19C2F95BC}"/>
    <cellStyle name="20% - Dekorfärg6 14 2 3_Apart tables" xfId="49740" xr:uid="{33571B67-2726-49E2-8A3B-D23297F798A5}"/>
    <cellStyle name="20% - Dekorfärg6 14 2 4" xfId="31842" xr:uid="{C48B3AA5-01E5-472B-8207-4A7257B31BB5}"/>
    <cellStyle name="20% - Dekorfärg6 14 2 5" xfId="36948" xr:uid="{85764088-A264-4E13-8479-9A902A1346E8}"/>
    <cellStyle name="20% - Dekorfärg6 14 2_3. Loans" xfId="8291" xr:uid="{A5399C94-95A9-4493-9BAB-386EF240583C}"/>
    <cellStyle name="20% - Dekorfärg6 14 3" xfId="8292" xr:uid="{5DF121D5-FD07-4DC7-97E1-F008EC4FADB1}"/>
    <cellStyle name="20% - Dekorfärg6 14 3 2" xfId="8293" xr:uid="{F91BB132-1069-49A4-8C1F-7FB8F2969648}"/>
    <cellStyle name="20% - Dekorfärg6 14 3 2 2" xfId="36953" xr:uid="{CBAA55E7-7C95-41E9-818C-8B94E731B6E3}"/>
    <cellStyle name="20% - Dekorfärg6 14 3 2_Apart tables" xfId="49741" xr:uid="{0799F77D-DDFE-45CC-896E-9BACB68188F2}"/>
    <cellStyle name="20% - Dekorfärg6 14 3 3" xfId="8294" xr:uid="{E4DD0240-F422-4F31-B6F8-5355600E09CC}"/>
    <cellStyle name="20% - Dekorfärg6 14 3 4" xfId="36952" xr:uid="{3B76B07D-DA86-4BE7-9B4D-1B86255DE413}"/>
    <cellStyle name="20% - Dekorfärg6 14 3_3. Loans" xfId="8295" xr:uid="{25452CCD-2248-4332-9E05-BD8A5B779032}"/>
    <cellStyle name="20% - Dekorfärg6 14 4" xfId="8296" xr:uid="{2B4AD6CE-FC4B-4F97-9EAD-7EE6DD3D71DB}"/>
    <cellStyle name="20% - Dekorfärg6 14 4 2" xfId="8297" xr:uid="{81A4F0B4-FEDD-458C-897C-D2D9B00885D6}"/>
    <cellStyle name="20% - Dekorfärg6 14 4 3" xfId="8298" xr:uid="{09FBED9B-E424-4BDB-BA71-B330252F370C}"/>
    <cellStyle name="20% - Dekorfärg6 14 4 4" xfId="36954" xr:uid="{06B1F712-6A39-494F-9F31-F817B194A61D}"/>
    <cellStyle name="20% - Dekorfärg6 14 4_3. Loans" xfId="8299" xr:uid="{FB75F911-1FE9-47E3-B281-4576364D4EED}"/>
    <cellStyle name="20% - Dekorfärg6 14 5" xfId="8300" xr:uid="{B243F567-FC9B-4DDA-BD81-65AE7D8FA026}"/>
    <cellStyle name="20% - Dekorfärg6 14 5 2" xfId="8301" xr:uid="{C6787ACC-1C0F-4F43-B42A-0EBA5A3E3DEA}"/>
    <cellStyle name="20% - Dekorfärg6 14 5 3" xfId="8302" xr:uid="{A3EAC968-91E4-49EF-9AB4-DF9385D3D1E5}"/>
    <cellStyle name="20% - Dekorfärg6 14 5 4" xfId="36955" xr:uid="{3230E612-7756-4EBF-AA93-410A86DDC083}"/>
    <cellStyle name="20% - Dekorfärg6 14 5_3. Loans" xfId="8303" xr:uid="{AC8BD2F0-E9CB-4BEC-ACAD-87FB1C3AB299}"/>
    <cellStyle name="20% - Dekorfärg6 14 6" xfId="8304" xr:uid="{F85BA3D9-F365-47B6-9C2D-EDD7EFC596E2}"/>
    <cellStyle name="20% - Dekorfärg6 14 6 2" xfId="8305" xr:uid="{343BE81C-BF04-4468-9E7A-D79ED00B3BA8}"/>
    <cellStyle name="20% - Dekorfärg6 14 6 3" xfId="8306" xr:uid="{45D1407C-00A3-4AD6-B612-16DE5BE47136}"/>
    <cellStyle name="20% - Dekorfärg6 14 6 4" xfId="31843" xr:uid="{C2AEA52F-B0EC-4D25-BF54-C9B297B02340}"/>
    <cellStyle name="20% - Dekorfärg6 14 6_CASH 8000" xfId="44957" xr:uid="{7BC76B19-2C8B-4473-9625-CAD0EA16CD33}"/>
    <cellStyle name="20% - Dekorfärg6 14 7" xfId="8307" xr:uid="{3B1492F8-7EB1-4B8B-A518-4E4E3F1A1F83}"/>
    <cellStyle name="20% - Dekorfärg6 14 7 2" xfId="8308" xr:uid="{80B8BB91-682F-43D4-BB07-A6C460BE64C3}"/>
    <cellStyle name="20% - Dekorfärg6 14 7 3" xfId="8309" xr:uid="{F2E6F57A-ADC7-4235-8DAA-876A4AD88723}"/>
    <cellStyle name="20% - Dekorfärg6 14 7_CASH 8000" xfId="44958" xr:uid="{00BD35E2-19B3-41DB-A7A8-CD5D3A7BA656}"/>
    <cellStyle name="20% - Dekorfärg6 14 8" xfId="8310" xr:uid="{525B6888-978A-4BAB-9629-F739A3A6BA8F}"/>
    <cellStyle name="20% - Dekorfärg6 14 9" xfId="8311" xr:uid="{6AED1BB3-282E-44DD-8F2B-35DFB446D8A1}"/>
    <cellStyle name="20% - Dekorfärg6 14_3. Loans" xfId="8312" xr:uid="{CFCBEA61-0439-43A5-B7E3-F4EBD653C984}"/>
    <cellStyle name="20% - Dekorfärg6 15" xfId="8313" xr:uid="{B02657FE-C2FA-49A8-A485-9D2A00B76BAA}"/>
    <cellStyle name="20% - Dekorfärg6 15 10" xfId="35030" xr:uid="{6ED5D066-1C53-4FAB-B422-5DD4B40A015C}"/>
    <cellStyle name="20% - Dekorfärg6 15 2" xfId="8314" xr:uid="{D872672C-D312-44C7-869E-458351EEBE35}"/>
    <cellStyle name="20% - Dekorfärg6 15 2 2" xfId="8315" xr:uid="{B3ED48F3-27F9-4C1B-85F2-8983D7D70A00}"/>
    <cellStyle name="20% - Dekorfärg6 15 2 2 2" xfId="8316" xr:uid="{81DB96F6-258D-448A-82C9-1DF820A89A4A}"/>
    <cellStyle name="20% - Dekorfärg6 15 2 2 2 2" xfId="36958" xr:uid="{95321CA6-C833-4BE3-A401-6683887DE318}"/>
    <cellStyle name="20% - Dekorfärg6 15 2 2 2_Apart tables" xfId="49742" xr:uid="{0BE8C9D4-D643-4973-AE2D-AEEB90F1DF48}"/>
    <cellStyle name="20% - Dekorfärg6 15 2 2 3" xfId="36957" xr:uid="{88720088-6AD3-4263-96FF-C38F0BD70DAB}"/>
    <cellStyle name="20% - Dekorfärg6 15 2 2_3. Loans" xfId="8317" xr:uid="{8F75CD81-4836-42E4-A1D0-1CE47B1DE531}"/>
    <cellStyle name="20% - Dekorfärg6 15 2 3" xfId="8318" xr:uid="{8E01186D-8D5A-4A89-AE1D-8FEECB53B6A4}"/>
    <cellStyle name="20% - Dekorfärg6 15 2 3 2" xfId="36959" xr:uid="{2B408C2D-4954-4C0D-8506-6B8616158FA1}"/>
    <cellStyle name="20% - Dekorfärg6 15 2 3_Apart tables" xfId="49743" xr:uid="{4ECE9681-A00F-40CE-A3A8-4121DA703497}"/>
    <cellStyle name="20% - Dekorfärg6 15 2 4" xfId="31844" xr:uid="{DF12429C-9F85-4ECA-8737-BA856CFE57AC}"/>
    <cellStyle name="20% - Dekorfärg6 15 2 5" xfId="36956" xr:uid="{9B1920F4-9C6A-4D92-88D1-DDAD0E2AF36C}"/>
    <cellStyle name="20% - Dekorfärg6 15 2_3. Loans" xfId="8319" xr:uid="{5EB98329-8C06-451B-8203-E9D236228221}"/>
    <cellStyle name="20% - Dekorfärg6 15 3" xfId="8320" xr:uid="{F58A6B4D-CB81-4F6C-8776-41A2C726CB75}"/>
    <cellStyle name="20% - Dekorfärg6 15 3 2" xfId="8321" xr:uid="{CB2A8B51-0DE1-411B-AFCF-8C56790B6CBB}"/>
    <cellStyle name="20% - Dekorfärg6 15 3 2 2" xfId="36961" xr:uid="{62805C61-54CC-4137-B113-FFA85546747B}"/>
    <cellStyle name="20% - Dekorfärg6 15 3 2_Apart tables" xfId="49744" xr:uid="{83235045-18D5-439F-81F4-4816F3E02524}"/>
    <cellStyle name="20% - Dekorfärg6 15 3 3" xfId="8322" xr:uid="{7DFB150A-4C54-4373-9E17-0021F5E6CC14}"/>
    <cellStyle name="20% - Dekorfärg6 15 3 4" xfId="36960" xr:uid="{01CEE3E8-6D13-439A-B065-441175321404}"/>
    <cellStyle name="20% - Dekorfärg6 15 3_3. Loans" xfId="8323" xr:uid="{0BAA77E8-0FC5-4CBE-8FCC-A5A4CD702D69}"/>
    <cellStyle name="20% - Dekorfärg6 15 4" xfId="8324" xr:uid="{65A033B9-0BA8-432F-80A4-D023C00EC169}"/>
    <cellStyle name="20% - Dekorfärg6 15 4 2" xfId="8325" xr:uid="{E82859A4-C4A3-4639-874E-29DC906267F0}"/>
    <cellStyle name="20% - Dekorfärg6 15 4 3" xfId="8326" xr:uid="{261D03DA-AB0A-4FC3-B94C-DED7B3F559FB}"/>
    <cellStyle name="20% - Dekorfärg6 15 4 4" xfId="36962" xr:uid="{6C2AE838-A2DF-46EE-AD88-4D212372FE58}"/>
    <cellStyle name="20% - Dekorfärg6 15 4_3. Loans" xfId="8327" xr:uid="{A762600D-95E5-46A6-82C2-1DB51167FFA1}"/>
    <cellStyle name="20% - Dekorfärg6 15 5" xfId="8328" xr:uid="{207F97FB-BF55-4FC1-93FC-1C5B27CEEBAD}"/>
    <cellStyle name="20% - Dekorfärg6 15 5 2" xfId="8329" xr:uid="{7F09443C-F2D5-445C-A11A-241D849763FF}"/>
    <cellStyle name="20% - Dekorfärg6 15 5 3" xfId="8330" xr:uid="{05E68A4B-EBF8-4264-B7CF-D085E0952DC2}"/>
    <cellStyle name="20% - Dekorfärg6 15 5 4" xfId="36963" xr:uid="{E46D304E-3BF4-4D3B-85F3-332D56A5A036}"/>
    <cellStyle name="20% - Dekorfärg6 15 5_3. Loans" xfId="8331" xr:uid="{7220534E-8C6B-4BAD-A830-19382F172977}"/>
    <cellStyle name="20% - Dekorfärg6 15 6" xfId="8332" xr:uid="{3B9D8AD8-00D3-4E40-9AB4-47E2224244B7}"/>
    <cellStyle name="20% - Dekorfärg6 15 6 2" xfId="8333" xr:uid="{88DA6018-21CC-414A-B67A-E39C848141F1}"/>
    <cellStyle name="20% - Dekorfärg6 15 6 3" xfId="8334" xr:uid="{3F98A3D9-E0C7-48B1-B263-64372C8B52BA}"/>
    <cellStyle name="20% - Dekorfärg6 15 6 4" xfId="31845" xr:uid="{EEA68381-FC49-4517-9B7F-F033AFD8FCA8}"/>
    <cellStyle name="20% - Dekorfärg6 15 6_CASH 8000" xfId="44959" xr:uid="{1F95026D-9C3C-489F-B5F4-09BE8276E3C4}"/>
    <cellStyle name="20% - Dekorfärg6 15 7" xfId="8335" xr:uid="{D34A9C8E-2D79-4C5B-8CC6-E2209ABA29A8}"/>
    <cellStyle name="20% - Dekorfärg6 15 7 2" xfId="8336" xr:uid="{8F48ABD9-0C52-4CC2-8D79-887FCB7B0487}"/>
    <cellStyle name="20% - Dekorfärg6 15 7 3" xfId="8337" xr:uid="{32F377B9-FB54-4FD7-943B-FF18637E8212}"/>
    <cellStyle name="20% - Dekorfärg6 15 7_CASH 8000" xfId="44960" xr:uid="{F8FF1BDE-CB99-4291-8ECF-BFF9DF29B629}"/>
    <cellStyle name="20% - Dekorfärg6 15 8" xfId="8338" xr:uid="{4E47A9F3-6B4B-4708-83FF-E5D9EDD7EFAE}"/>
    <cellStyle name="20% - Dekorfärg6 15 9" xfId="8339" xr:uid="{13918BED-5564-46DF-8BB5-8C38541EB006}"/>
    <cellStyle name="20% - Dekorfärg6 15_3. Loans" xfId="8340" xr:uid="{0EA4D9B8-2780-4D05-A1DE-67E3515BB63E}"/>
    <cellStyle name="20% - Dekorfärg6 16" xfId="8341" xr:uid="{8F2B4876-1163-45F9-9C96-DC45A3955A6A}"/>
    <cellStyle name="20% - Dekorfärg6 16 10" xfId="35031" xr:uid="{F92002F3-ABFE-4539-ACFE-6F45301FBF7A}"/>
    <cellStyle name="20% - Dekorfärg6 16 2" xfId="8342" xr:uid="{FBE0B928-82C7-4294-99C6-1ECE4BE2EB2B}"/>
    <cellStyle name="20% - Dekorfärg6 16 2 2" xfId="8343" xr:uid="{7C38312D-2F13-4A3D-9CD9-E7BFE0237C04}"/>
    <cellStyle name="20% - Dekorfärg6 16 2 2 2" xfId="8344" xr:uid="{875DEB13-9751-46F6-85D6-B4B86554B05F}"/>
    <cellStyle name="20% - Dekorfärg6 16 2 2 2 2" xfId="36966" xr:uid="{47D2BA98-CECA-4063-B288-436E0E633CB0}"/>
    <cellStyle name="20% - Dekorfärg6 16 2 2 2_Apart tables" xfId="49745" xr:uid="{FE6712D8-111C-4164-A743-F572EECA48B9}"/>
    <cellStyle name="20% - Dekorfärg6 16 2 2 3" xfId="36965" xr:uid="{60FB75E6-C189-439C-8DF2-A4D5D68A1BE1}"/>
    <cellStyle name="20% - Dekorfärg6 16 2 2_3. Loans" xfId="8345" xr:uid="{DC85B88E-8D42-471F-ADA4-5D9872236A8B}"/>
    <cellStyle name="20% - Dekorfärg6 16 2 3" xfId="8346" xr:uid="{7448676E-ABF4-40BD-A072-8F7CEAD70790}"/>
    <cellStyle name="20% - Dekorfärg6 16 2 3 2" xfId="36967" xr:uid="{EB8B5763-0861-4CDF-AEFE-44E72EDBC6FB}"/>
    <cellStyle name="20% - Dekorfärg6 16 2 3_Apart tables" xfId="49746" xr:uid="{9815980A-2AC6-4822-AFE3-8DDE082D6B4F}"/>
    <cellStyle name="20% - Dekorfärg6 16 2 4" xfId="31846" xr:uid="{9803ABA6-8E10-4BC4-A14F-CBBFEB136F33}"/>
    <cellStyle name="20% - Dekorfärg6 16 2 5" xfId="36964" xr:uid="{43925D42-AF21-4B4B-BEF3-08FCB1DC60EB}"/>
    <cellStyle name="20% - Dekorfärg6 16 2_3. Loans" xfId="8347" xr:uid="{60D9D6A2-B9EC-4EB3-86C6-4B4E5A0A8239}"/>
    <cellStyle name="20% - Dekorfärg6 16 3" xfId="8348" xr:uid="{B5215013-9BFA-4EA1-B453-AF3749D9E9B4}"/>
    <cellStyle name="20% - Dekorfärg6 16 3 2" xfId="8349" xr:uid="{CA60B7E3-9DDA-401A-8EEF-43081982433C}"/>
    <cellStyle name="20% - Dekorfärg6 16 3 2 2" xfId="36969" xr:uid="{88F81DC2-5D70-4AAE-ACC8-0B8FAF1821E6}"/>
    <cellStyle name="20% - Dekorfärg6 16 3 2_Apart tables" xfId="49747" xr:uid="{CCA77ACB-CBE9-41F6-A312-17613AF7505F}"/>
    <cellStyle name="20% - Dekorfärg6 16 3 3" xfId="8350" xr:uid="{183D4914-0A53-411D-B62D-5B12385A1A0A}"/>
    <cellStyle name="20% - Dekorfärg6 16 3 4" xfId="36968" xr:uid="{25BF2E57-552C-4133-9904-291D6DAAE91A}"/>
    <cellStyle name="20% - Dekorfärg6 16 3_3. Loans" xfId="8351" xr:uid="{5C3A4876-693E-4F0A-B56D-411D43E68BC1}"/>
    <cellStyle name="20% - Dekorfärg6 16 4" xfId="8352" xr:uid="{A828E210-D22D-49B3-B685-711E3BAEC2F2}"/>
    <cellStyle name="20% - Dekorfärg6 16 4 2" xfId="8353" xr:uid="{7FF27F9A-6703-4039-A7CC-FA7BC28B21A8}"/>
    <cellStyle name="20% - Dekorfärg6 16 4 3" xfId="8354" xr:uid="{EA1B3AF5-4310-4F2F-A384-88ACB1B68F6E}"/>
    <cellStyle name="20% - Dekorfärg6 16 4 4" xfId="36970" xr:uid="{F52DB39E-A2B6-4E85-84BC-FC2C8737FD11}"/>
    <cellStyle name="20% - Dekorfärg6 16 4_3. Loans" xfId="8355" xr:uid="{45804830-F8F2-4B52-A8B0-2FBD8D61CFC9}"/>
    <cellStyle name="20% - Dekorfärg6 16 5" xfId="8356" xr:uid="{A43C03C0-0334-46D7-90AB-5C7E79A1F339}"/>
    <cellStyle name="20% - Dekorfärg6 16 5 2" xfId="8357" xr:uid="{36166C2E-3F96-49DE-9D0A-94C7958EE9AA}"/>
    <cellStyle name="20% - Dekorfärg6 16 5 3" xfId="8358" xr:uid="{DEC80562-5BED-4EC8-8C68-375393C38303}"/>
    <cellStyle name="20% - Dekorfärg6 16 5 4" xfId="36971" xr:uid="{43BBC525-68E1-427D-AE26-A50B390A472C}"/>
    <cellStyle name="20% - Dekorfärg6 16 5_3. Loans" xfId="8359" xr:uid="{75B8C864-C79C-4733-A8F2-FF6C4A46E8F5}"/>
    <cellStyle name="20% - Dekorfärg6 16 6" xfId="8360" xr:uid="{A5D8E890-514A-430F-8C18-ADA3BB27AD18}"/>
    <cellStyle name="20% - Dekorfärg6 16 6 2" xfId="8361" xr:uid="{AEBADA0D-FC22-40F1-B88C-44164DDBECAE}"/>
    <cellStyle name="20% - Dekorfärg6 16 6 3" xfId="8362" xr:uid="{8C783062-53BC-4515-AE91-68F7A82B85EF}"/>
    <cellStyle name="20% - Dekorfärg6 16 6 4" xfId="31847" xr:uid="{AEC715F5-95F8-4F73-80B1-3EEE4BB4CD97}"/>
    <cellStyle name="20% - Dekorfärg6 16 6_CASH 8000" xfId="44961" xr:uid="{8D523383-0170-46A9-B443-9FF0E34EF783}"/>
    <cellStyle name="20% - Dekorfärg6 16 7" xfId="8363" xr:uid="{A798B2B6-9798-4A74-BD3C-456AD0BD6DB7}"/>
    <cellStyle name="20% - Dekorfärg6 16 7 2" xfId="8364" xr:uid="{04146614-D087-4BC5-BE7F-A1FF322690EA}"/>
    <cellStyle name="20% - Dekorfärg6 16 7 3" xfId="8365" xr:uid="{2B3315AC-67EE-41ED-83A2-B288BC611C7B}"/>
    <cellStyle name="20% - Dekorfärg6 16 7_CASH 8000" xfId="44962" xr:uid="{8CD79D66-10D8-40B2-96A5-A5F4C2E6A0A9}"/>
    <cellStyle name="20% - Dekorfärg6 16 8" xfId="8366" xr:uid="{068CC7ED-035A-4B5B-B568-216C95AC54CA}"/>
    <cellStyle name="20% - Dekorfärg6 16 9" xfId="8367" xr:uid="{8D3E066F-E001-4D09-8EF0-9DC29B44ED1A}"/>
    <cellStyle name="20% - Dekorfärg6 16_3. Loans" xfId="8368" xr:uid="{2DBC67BE-ACBC-44D7-8E58-874ED9678642}"/>
    <cellStyle name="20% - Dekorfärg6 17" xfId="8369" xr:uid="{4D260D92-27A8-4C2A-91C3-1C2779DFB9BD}"/>
    <cellStyle name="20% - Dekorfärg6 17 10" xfId="35032" xr:uid="{76314826-D397-46CC-9D38-32E8B5FECCD9}"/>
    <cellStyle name="20% - Dekorfärg6 17 2" xfId="8370" xr:uid="{C5290E24-D901-4E24-B69E-1515C8CDECE2}"/>
    <cellStyle name="20% - Dekorfärg6 17 2 2" xfId="8371" xr:uid="{EB278319-0850-4DE0-B41F-DBEA51AEDBD6}"/>
    <cellStyle name="20% - Dekorfärg6 17 2 2 2" xfId="8372" xr:uid="{398FEDF2-472E-4FDC-A15E-B9BFAD349D91}"/>
    <cellStyle name="20% - Dekorfärg6 17 2 2 2 2" xfId="36974" xr:uid="{43B4E8A4-01FE-448A-B65D-D0C9C1F50AEC}"/>
    <cellStyle name="20% - Dekorfärg6 17 2 2 2_Apart tables" xfId="49748" xr:uid="{92256D4D-5EAA-488B-9C21-5ADEAEE95487}"/>
    <cellStyle name="20% - Dekorfärg6 17 2 2 3" xfId="36973" xr:uid="{284CF3C8-3516-4192-80D9-02A13DBEC69D}"/>
    <cellStyle name="20% - Dekorfärg6 17 2 2_3. Loans" xfId="8373" xr:uid="{50EE5DA5-F323-4A3C-BA63-FC4689DC74D3}"/>
    <cellStyle name="20% - Dekorfärg6 17 2 3" xfId="8374" xr:uid="{5E8758A2-CB50-44DF-A815-F518F35B2A97}"/>
    <cellStyle name="20% - Dekorfärg6 17 2 3 2" xfId="36975" xr:uid="{F08454B4-0DAB-45F6-9273-9583331EDFC3}"/>
    <cellStyle name="20% - Dekorfärg6 17 2 3_Apart tables" xfId="49749" xr:uid="{C0978634-5C7E-4849-8CAE-18907E8E4169}"/>
    <cellStyle name="20% - Dekorfärg6 17 2 4" xfId="31848" xr:uid="{18A90FE1-AA61-4236-928F-719484F777EE}"/>
    <cellStyle name="20% - Dekorfärg6 17 2 5" xfId="36972" xr:uid="{D1289AF4-A1EA-40B7-94E9-374F14245870}"/>
    <cellStyle name="20% - Dekorfärg6 17 2_3. Loans" xfId="8375" xr:uid="{78A52CB0-45C6-4494-A23D-5FAA5C410F5B}"/>
    <cellStyle name="20% - Dekorfärg6 17 3" xfId="8376" xr:uid="{DFD70EA8-6252-4F81-A755-D72BAD40D456}"/>
    <cellStyle name="20% - Dekorfärg6 17 3 2" xfId="8377" xr:uid="{FD9B9D9B-581D-401F-936A-69B2FFF0A6AB}"/>
    <cellStyle name="20% - Dekorfärg6 17 3 2 2" xfId="36977" xr:uid="{D48D41FD-C2CC-4D2F-8E59-90E4D94AE7BA}"/>
    <cellStyle name="20% - Dekorfärg6 17 3 2_Apart tables" xfId="49750" xr:uid="{63003AD9-D691-49E9-9287-7A1ABBEDE61C}"/>
    <cellStyle name="20% - Dekorfärg6 17 3 3" xfId="8378" xr:uid="{46F00571-DA08-49F4-8045-11AF1C4AAE7D}"/>
    <cellStyle name="20% - Dekorfärg6 17 3 4" xfId="36976" xr:uid="{3340B243-859F-43B2-B2A3-429E602AF519}"/>
    <cellStyle name="20% - Dekorfärg6 17 3_3. Loans" xfId="8379" xr:uid="{777CC74C-1809-4CFD-A328-AA98244DE94A}"/>
    <cellStyle name="20% - Dekorfärg6 17 4" xfId="8380" xr:uid="{64CBD8C6-E669-4600-8B25-3FE6E0DBC0E4}"/>
    <cellStyle name="20% - Dekorfärg6 17 4 2" xfId="8381" xr:uid="{E32246E6-7CBD-4705-BAFE-6238C3CC556A}"/>
    <cellStyle name="20% - Dekorfärg6 17 4 3" xfId="8382" xr:uid="{5C741E7B-FC29-4036-894D-65FB63589637}"/>
    <cellStyle name="20% - Dekorfärg6 17 4 4" xfId="36978" xr:uid="{35368CB6-B5E3-4E87-806D-4AFE0A62725B}"/>
    <cellStyle name="20% - Dekorfärg6 17 4_3. Loans" xfId="8383" xr:uid="{75AE87F0-EF88-48F4-802F-6A86218D1705}"/>
    <cellStyle name="20% - Dekorfärg6 17 5" xfId="8384" xr:uid="{5F63442F-2132-42A1-8ACB-A43ACF2B1A73}"/>
    <cellStyle name="20% - Dekorfärg6 17 5 2" xfId="8385" xr:uid="{9F7E473A-FA49-4E97-AC04-9050C002EE7D}"/>
    <cellStyle name="20% - Dekorfärg6 17 5 3" xfId="8386" xr:uid="{2F79720F-F4A8-47BA-9084-9F1526A3BEA6}"/>
    <cellStyle name="20% - Dekorfärg6 17 5 4" xfId="36979" xr:uid="{6FF75BA1-D030-438C-BE7E-A5AF671B4570}"/>
    <cellStyle name="20% - Dekorfärg6 17 5_3. Loans" xfId="8387" xr:uid="{F167A79A-FE4E-4A13-BAF8-67DF8C557194}"/>
    <cellStyle name="20% - Dekorfärg6 17 6" xfId="8388" xr:uid="{4237F9E8-19C6-4904-9EBD-C35DE7399EA9}"/>
    <cellStyle name="20% - Dekorfärg6 17 6 2" xfId="8389" xr:uid="{C3AB87D0-00BB-4148-9B90-8FA1B3DC2D02}"/>
    <cellStyle name="20% - Dekorfärg6 17 6 3" xfId="8390" xr:uid="{60CC68EF-131E-4C4A-AC3D-A82157CD5E7B}"/>
    <cellStyle name="20% - Dekorfärg6 17 6 4" xfId="31849" xr:uid="{7A62443E-C782-489E-B69E-6F929EE797A0}"/>
    <cellStyle name="20% - Dekorfärg6 17 6_CASH 8000" xfId="44963" xr:uid="{E94C9626-3233-4246-8A35-88CDA270CE13}"/>
    <cellStyle name="20% - Dekorfärg6 17 7" xfId="8391" xr:uid="{5BAF5093-E983-401D-9AB7-FB4DA2357F09}"/>
    <cellStyle name="20% - Dekorfärg6 17 7 2" xfId="8392" xr:uid="{69638E40-B1B2-45DA-A093-0121CC20469D}"/>
    <cellStyle name="20% - Dekorfärg6 17 7 3" xfId="8393" xr:uid="{19922872-3575-425E-96C8-D79197B01E68}"/>
    <cellStyle name="20% - Dekorfärg6 17 7_CASH 8000" xfId="44964" xr:uid="{CBD4E41F-594F-4355-8E15-81DC9B7E0F0A}"/>
    <cellStyle name="20% - Dekorfärg6 17 8" xfId="8394" xr:uid="{ECE33527-8F95-4FAB-85F9-EB77F32C122E}"/>
    <cellStyle name="20% - Dekorfärg6 17 9" xfId="8395" xr:uid="{714CBA4D-BBF4-4739-9DB1-7216D5C98967}"/>
    <cellStyle name="20% - Dekorfärg6 17_3. Loans" xfId="8396" xr:uid="{77C52CD2-B043-418D-AF9C-00DAC68D9262}"/>
    <cellStyle name="20% - Dekorfärg6 18" xfId="8397" xr:uid="{D926D7DE-5EB5-4B17-86E3-8F5288C68EC8}"/>
    <cellStyle name="20% - Dekorfärg6 18 10" xfId="35033" xr:uid="{A0D5F2F2-2550-4293-9B05-04491356BE9D}"/>
    <cellStyle name="20% - Dekorfärg6 18 2" xfId="8398" xr:uid="{EE95B0EC-8FD5-4975-9613-DE5EDD420314}"/>
    <cellStyle name="20% - Dekorfärg6 18 2 2" xfId="8399" xr:uid="{A7F45205-8722-4476-98E7-F370A64684F2}"/>
    <cellStyle name="20% - Dekorfärg6 18 2 2 2" xfId="8400" xr:uid="{247A4AE2-F379-43B1-81A7-10947631D025}"/>
    <cellStyle name="20% - Dekorfärg6 18 2 2 2 2" xfId="36982" xr:uid="{56A83B32-648A-4180-92E2-947AECBCBDE5}"/>
    <cellStyle name="20% - Dekorfärg6 18 2 2 2_Apart tables" xfId="49751" xr:uid="{1C66F814-1789-4A31-A382-5018FA34CA4A}"/>
    <cellStyle name="20% - Dekorfärg6 18 2 2 3" xfId="36981" xr:uid="{1D3958F5-3F36-4690-BEEB-A768E63638D5}"/>
    <cellStyle name="20% - Dekorfärg6 18 2 2_3. Loans" xfId="8401" xr:uid="{C2F1AB4B-2AFF-4B1F-9F49-D2D182E98896}"/>
    <cellStyle name="20% - Dekorfärg6 18 2 3" xfId="8402" xr:uid="{9870D0D7-D74B-4705-926E-652E47A42EF4}"/>
    <cellStyle name="20% - Dekorfärg6 18 2 3 2" xfId="36983" xr:uid="{15ED244A-30C2-47F1-9A1A-5653C0FBF259}"/>
    <cellStyle name="20% - Dekorfärg6 18 2 3_Apart tables" xfId="49752" xr:uid="{254FC935-98BA-4BDE-8B99-5526549767FE}"/>
    <cellStyle name="20% - Dekorfärg6 18 2 4" xfId="31850" xr:uid="{F41BF0EA-C5EA-49D4-BB09-245762EF5382}"/>
    <cellStyle name="20% - Dekorfärg6 18 2 5" xfId="36980" xr:uid="{008D0A51-2C7F-4AD3-8E31-326E9A06BFC6}"/>
    <cellStyle name="20% - Dekorfärg6 18 2_3. Loans" xfId="8403" xr:uid="{8B9EC945-4885-4255-B3F5-FB2C6E40E242}"/>
    <cellStyle name="20% - Dekorfärg6 18 3" xfId="8404" xr:uid="{7A16D749-C0A8-4115-88D0-5BA2C8F8CA14}"/>
    <cellStyle name="20% - Dekorfärg6 18 3 2" xfId="8405" xr:uid="{92592D35-81BB-4047-938C-E633FE57CEB7}"/>
    <cellStyle name="20% - Dekorfärg6 18 3 2 2" xfId="36985" xr:uid="{83197625-9CD1-44B9-AC3F-1A4C45FFECC2}"/>
    <cellStyle name="20% - Dekorfärg6 18 3 2_Apart tables" xfId="49753" xr:uid="{6EF2BB94-9759-405B-AAB1-252FB42486B0}"/>
    <cellStyle name="20% - Dekorfärg6 18 3 3" xfId="8406" xr:uid="{67FD8BDC-0607-46C6-B168-E8359606E963}"/>
    <cellStyle name="20% - Dekorfärg6 18 3 4" xfId="36984" xr:uid="{6020400E-2224-4322-9E85-DE51DA5BE412}"/>
    <cellStyle name="20% - Dekorfärg6 18 3_3. Loans" xfId="8407" xr:uid="{659205FB-1878-4EB5-A45C-92019F4C80F8}"/>
    <cellStyle name="20% - Dekorfärg6 18 4" xfId="8408" xr:uid="{D6540FE9-0B0C-41E5-ACB3-1EBF4B6965C1}"/>
    <cellStyle name="20% - Dekorfärg6 18 4 2" xfId="8409" xr:uid="{7142C5CD-11CA-42DA-BB88-9869D0CEF934}"/>
    <cellStyle name="20% - Dekorfärg6 18 4 3" xfId="8410" xr:uid="{1A5B7221-9C29-4798-9850-2B6A96428078}"/>
    <cellStyle name="20% - Dekorfärg6 18 4 4" xfId="36986" xr:uid="{2C061013-8FB8-4E77-802A-AA16F8B0C503}"/>
    <cellStyle name="20% - Dekorfärg6 18 4_3. Loans" xfId="8411" xr:uid="{80861D03-33DD-462E-8593-E9C64E98C3EB}"/>
    <cellStyle name="20% - Dekorfärg6 18 5" xfId="8412" xr:uid="{0738F1DD-1CB1-4B48-B7D0-873F48FC7519}"/>
    <cellStyle name="20% - Dekorfärg6 18 5 2" xfId="8413" xr:uid="{D274838E-0FDC-455F-BBC3-2E3C8419E450}"/>
    <cellStyle name="20% - Dekorfärg6 18 5 3" xfId="8414" xr:uid="{E301FF0F-81F6-4F51-B3EA-955EF714DA30}"/>
    <cellStyle name="20% - Dekorfärg6 18 5 4" xfId="36987" xr:uid="{A338D036-2B10-467D-B6B2-7F9F5B53B31D}"/>
    <cellStyle name="20% - Dekorfärg6 18 5_3. Loans" xfId="8415" xr:uid="{86967E5A-D49C-4852-B01D-AC9D63F0DA0E}"/>
    <cellStyle name="20% - Dekorfärg6 18 6" xfId="8416" xr:uid="{EA299974-79DC-4C83-BAC4-F74CAFB474AF}"/>
    <cellStyle name="20% - Dekorfärg6 18 6 2" xfId="8417" xr:uid="{F449B248-46BA-44DA-9DC0-8A200FDB0F4A}"/>
    <cellStyle name="20% - Dekorfärg6 18 6 3" xfId="8418" xr:uid="{B03043BE-B4DC-4916-A9B6-B38D4FD274AC}"/>
    <cellStyle name="20% - Dekorfärg6 18 6 4" xfId="31851" xr:uid="{18F95456-195E-4FAC-806F-6C59DE6B6F03}"/>
    <cellStyle name="20% - Dekorfärg6 18 6_CASH 8000" xfId="44965" xr:uid="{676F0B26-BD51-41DC-9715-7020B20E8AE5}"/>
    <cellStyle name="20% - Dekorfärg6 18 7" xfId="8419" xr:uid="{5AB6E2AD-0B4C-4D33-8F42-F66BE51EB06B}"/>
    <cellStyle name="20% - Dekorfärg6 18 7 2" xfId="8420" xr:uid="{3180F5EF-7F88-45D9-9CB5-F82792235421}"/>
    <cellStyle name="20% - Dekorfärg6 18 7 3" xfId="8421" xr:uid="{08D0A124-EB2D-4C74-9744-21DD1874F595}"/>
    <cellStyle name="20% - Dekorfärg6 18 7_CASH 8000" xfId="44966" xr:uid="{4C79427A-E87F-422E-970F-F4FAD5B1804D}"/>
    <cellStyle name="20% - Dekorfärg6 18 8" xfId="8422" xr:uid="{690CA002-2AC3-4A0E-AF31-6DC969B1E4C8}"/>
    <cellStyle name="20% - Dekorfärg6 18 9" xfId="8423" xr:uid="{9C38AB21-CBFE-48B8-86E7-E17DBC11545F}"/>
    <cellStyle name="20% - Dekorfärg6 18_3. Loans" xfId="8424" xr:uid="{2C79F22E-4710-45A0-9C6B-26594A0852C4}"/>
    <cellStyle name="20% - Dekorfärg6 19" xfId="8425" xr:uid="{55985F76-CBFB-4C76-B19A-61DB312ABADB}"/>
    <cellStyle name="20% - Dekorfärg6 19 10" xfId="35034" xr:uid="{ED5DBE6E-DED4-45D8-9018-27B813130573}"/>
    <cellStyle name="20% - Dekorfärg6 19 2" xfId="8426" xr:uid="{90FF9591-2F8D-4FA5-9742-B0386D4C3FEE}"/>
    <cellStyle name="20% - Dekorfärg6 19 2 2" xfId="8427" xr:uid="{68129B76-DDAE-453A-BC9B-03DC7A05C89B}"/>
    <cellStyle name="20% - Dekorfärg6 19 2 2 2" xfId="8428" xr:uid="{67DCDEFE-2B8D-4953-B487-8D68CBC12F71}"/>
    <cellStyle name="20% - Dekorfärg6 19 2 2 2 2" xfId="36990" xr:uid="{0FFC60B3-3BCB-4084-BC91-BEF1D540BE36}"/>
    <cellStyle name="20% - Dekorfärg6 19 2 2 2_Apart tables" xfId="49754" xr:uid="{0B904031-C649-4D78-9208-DCD64F9C987B}"/>
    <cellStyle name="20% - Dekorfärg6 19 2 2 3" xfId="36989" xr:uid="{6EC68477-40EA-49DF-80BF-E6E2EB5B43AB}"/>
    <cellStyle name="20% - Dekorfärg6 19 2 2_3. Loans" xfId="8429" xr:uid="{15DAEED0-D89B-43A7-B3EB-6D9CFC925868}"/>
    <cellStyle name="20% - Dekorfärg6 19 2 3" xfId="8430" xr:uid="{1603E62A-8336-4E19-BAE3-B7142F3C7D42}"/>
    <cellStyle name="20% - Dekorfärg6 19 2 3 2" xfId="36991" xr:uid="{AB381D1F-EE3C-4EFF-87FD-5324DB0FF84E}"/>
    <cellStyle name="20% - Dekorfärg6 19 2 3_Apart tables" xfId="49755" xr:uid="{E9BB55EB-1793-4300-BCFF-FAD201895AF3}"/>
    <cellStyle name="20% - Dekorfärg6 19 2 4" xfId="31852" xr:uid="{5352AF9C-6C68-49E4-8B4D-1C058851AE21}"/>
    <cellStyle name="20% - Dekorfärg6 19 2 5" xfId="36988" xr:uid="{7E22D8D4-2190-4E52-AAFC-F0329AE72AFD}"/>
    <cellStyle name="20% - Dekorfärg6 19 2_3. Loans" xfId="8431" xr:uid="{CD487CE6-599F-4870-AB7D-84E083ECC76E}"/>
    <cellStyle name="20% - Dekorfärg6 19 3" xfId="8432" xr:uid="{97F74056-9A5D-4CDD-B803-3F552E5695F2}"/>
    <cellStyle name="20% - Dekorfärg6 19 3 2" xfId="8433" xr:uid="{4167943E-3C96-4DAF-B8F9-6AAE3F91E531}"/>
    <cellStyle name="20% - Dekorfärg6 19 3 2 2" xfId="36993" xr:uid="{41A9B952-6056-49A9-9B5A-18EB8C5BD402}"/>
    <cellStyle name="20% - Dekorfärg6 19 3 2_Apart tables" xfId="49756" xr:uid="{66574AE8-15D6-4E38-A1F5-BC5D91BCA346}"/>
    <cellStyle name="20% - Dekorfärg6 19 3 3" xfId="8434" xr:uid="{864A1D79-F50C-467E-BCC1-CB94BFAF227A}"/>
    <cellStyle name="20% - Dekorfärg6 19 3 4" xfId="36992" xr:uid="{A1CDC000-5CAF-4983-B88C-02F766D9E10C}"/>
    <cellStyle name="20% - Dekorfärg6 19 3_3. Loans" xfId="8435" xr:uid="{94311AEE-3F22-4E15-87FA-D22EA360C495}"/>
    <cellStyle name="20% - Dekorfärg6 19 4" xfId="8436" xr:uid="{5C65708A-304E-4D34-AA01-7B7C521E7627}"/>
    <cellStyle name="20% - Dekorfärg6 19 4 2" xfId="8437" xr:uid="{FFC19B0D-B30F-4566-A6DE-F6487FA2BFA6}"/>
    <cellStyle name="20% - Dekorfärg6 19 4 3" xfId="8438" xr:uid="{9EFB26EE-4CA0-48C5-B150-65D735FF5A1D}"/>
    <cellStyle name="20% - Dekorfärg6 19 4 4" xfId="36994" xr:uid="{24428000-8EAC-4022-8482-E83DB63962F2}"/>
    <cellStyle name="20% - Dekorfärg6 19 4_3. Loans" xfId="8439" xr:uid="{BCC99E05-1142-4AD7-9C10-F72D378CE7FF}"/>
    <cellStyle name="20% - Dekorfärg6 19 5" xfId="8440" xr:uid="{6A6F38D7-C8C8-47DC-A3E2-E6CFA1E19CC6}"/>
    <cellStyle name="20% - Dekorfärg6 19 5 2" xfId="8441" xr:uid="{488961E7-BC23-44A3-BE8E-8CB1747CF27D}"/>
    <cellStyle name="20% - Dekorfärg6 19 5 3" xfId="8442" xr:uid="{F1F27C33-D02A-4F3E-91F8-BD80B07DA29E}"/>
    <cellStyle name="20% - Dekorfärg6 19 5 4" xfId="36995" xr:uid="{805497C5-6C86-4232-ABBB-B5F746DA6572}"/>
    <cellStyle name="20% - Dekorfärg6 19 5_3. Loans" xfId="8443" xr:uid="{76706041-C893-4F01-ACA2-88112DC9B734}"/>
    <cellStyle name="20% - Dekorfärg6 19 6" xfId="8444" xr:uid="{32B32749-8DB8-4028-B4AF-8A115EFC09F3}"/>
    <cellStyle name="20% - Dekorfärg6 19 6 2" xfId="8445" xr:uid="{6D5C8183-2982-426A-88F5-2CFB4FD61199}"/>
    <cellStyle name="20% - Dekorfärg6 19 6 3" xfId="8446" xr:uid="{853E6CFB-5AB6-4D8C-B759-5462A659CE06}"/>
    <cellStyle name="20% - Dekorfärg6 19 6 4" xfId="31853" xr:uid="{5ED4E086-3A4E-4EA0-BF72-AD9B942450DC}"/>
    <cellStyle name="20% - Dekorfärg6 19 6_CASH 8000" xfId="44967" xr:uid="{F9D9A7CE-79D9-4950-97DD-E99559125751}"/>
    <cellStyle name="20% - Dekorfärg6 19 7" xfId="8447" xr:uid="{4ECE8F70-4D6D-4230-9374-45BFD7FA9B87}"/>
    <cellStyle name="20% - Dekorfärg6 19 7 2" xfId="8448" xr:uid="{71CBCC2F-3D0D-4867-8D00-C00FCBF6912E}"/>
    <cellStyle name="20% - Dekorfärg6 19 7 3" xfId="8449" xr:uid="{48283023-55B3-4228-924D-776DAB821949}"/>
    <cellStyle name="20% - Dekorfärg6 19 7_CASH 8000" xfId="44968" xr:uid="{B73AF333-A2FB-433B-AC64-3744CA047333}"/>
    <cellStyle name="20% - Dekorfärg6 19 8" xfId="8450" xr:uid="{D0B67407-1914-410A-8F97-4DDD87D70D10}"/>
    <cellStyle name="20% - Dekorfärg6 19 9" xfId="8451" xr:uid="{FD23F5CF-DE37-40C2-B0F4-05EF3324D602}"/>
    <cellStyle name="20% - Dekorfärg6 19_3. Loans" xfId="8452" xr:uid="{98833314-7605-4825-8E95-6BE41728092F}"/>
    <cellStyle name="20% - Dekorfärg6 2" xfId="69" xr:uid="{B53BE683-F23A-4910-B288-D8DD29A11B20}"/>
    <cellStyle name="20% - Dekorfärg6 2 10" xfId="35035" xr:uid="{FB583E8C-B053-4098-B94A-90FFACA7117F}"/>
    <cellStyle name="20% - Dekorfärg6 2 11" xfId="44665" xr:uid="{595AF693-EEB8-443F-B541-A0FA7A21E4E0}"/>
    <cellStyle name="20% - Dekorfärg6 2 2" xfId="8453" xr:uid="{B52C42F7-194F-4F99-AB22-994B1E4DD8F5}"/>
    <cellStyle name="20% - Dekorfärg6 2 2 2" xfId="8454" xr:uid="{36D752B3-1F13-4F54-B710-A3C1D4AAD020}"/>
    <cellStyle name="20% - Dekorfärg6 2 2 2 2" xfId="8455" xr:uid="{8B0F4357-EE95-4F58-A359-5A6623651D1F}"/>
    <cellStyle name="20% - Dekorfärg6 2 2 2 2 2" xfId="36997" xr:uid="{6E73344E-323B-4B86-B08C-BE23CAE329C4}"/>
    <cellStyle name="20% - Dekorfärg6 2 2 2 2_Apart tables" xfId="49757" xr:uid="{580EC32F-4645-49C6-89FB-E3D6669AC080}"/>
    <cellStyle name="20% - Dekorfärg6 2 2 2 3" xfId="31854" xr:uid="{307D4EC6-18E4-4732-B812-2A6F17DEEAEB}"/>
    <cellStyle name="20% - Dekorfärg6 2 2 2 4" xfId="36996" xr:uid="{4B43DC70-4982-4DE9-8B9B-DD0C55ACA0F1}"/>
    <cellStyle name="20% - Dekorfärg6 2 2 2_3. Loans" xfId="8456" xr:uid="{DF1ED7D4-9D2D-4570-B17E-EF997F64B13B}"/>
    <cellStyle name="20% - Dekorfärg6 2 2 3" xfId="8457" xr:uid="{64D5CEB5-F060-4447-BC8E-6854AE58970F}"/>
    <cellStyle name="20% - Dekorfärg6 2 2 3 2" xfId="8458" xr:uid="{531DD37A-7192-4488-B1BB-A22782A8909D}"/>
    <cellStyle name="20% - Dekorfärg6 2 2 3 2 2" xfId="36999" xr:uid="{A3D21FF1-9F55-484E-97BF-CBF366019AEF}"/>
    <cellStyle name="20% - Dekorfärg6 2 2 3 2_Apart tables" xfId="49758" xr:uid="{D1751C20-C52F-49C0-A7B8-6228B053CF70}"/>
    <cellStyle name="20% - Dekorfärg6 2 2 3 3" xfId="36998" xr:uid="{0EA696EA-E8F6-412B-A417-20BB3777D823}"/>
    <cellStyle name="20% - Dekorfärg6 2 2 3_3. Loans" xfId="8459" xr:uid="{3C64E67C-464B-45DA-95D9-7C219BB9D3A5}"/>
    <cellStyle name="20% - Dekorfärg6 2 2 4" xfId="8460" xr:uid="{7B42B87D-5DA1-4BDA-84D8-63167BEB0934}"/>
    <cellStyle name="20% - Dekorfärg6 2 2 4 2" xfId="37000" xr:uid="{DD415546-66CD-48D0-99AF-8F998E71FA00}"/>
    <cellStyle name="20% - Dekorfärg6 2 2 4_Apart tables" xfId="49759" xr:uid="{B2AE6AA6-0C8C-43CD-80BC-E73F68F1400E}"/>
    <cellStyle name="20% - Dekorfärg6 2 2 5" xfId="8461" xr:uid="{4B71539D-4214-4DDB-8E0A-93E0A14D78A4}"/>
    <cellStyle name="20% - Dekorfärg6 2 2 5 2" xfId="37001" xr:uid="{18457733-985C-4D13-B03B-3555A598E039}"/>
    <cellStyle name="20% - Dekorfärg6 2 2 5_Apart tables" xfId="49760" xr:uid="{CFC2A82A-AACA-4C9F-BC14-3108D46A1AA9}"/>
    <cellStyle name="20% - Dekorfärg6 2 2 6" xfId="31855" xr:uid="{5774A696-517E-4AB3-948B-2E0D07756B56}"/>
    <cellStyle name="20% - Dekorfärg6 2 2 6 2" xfId="31856" xr:uid="{D2C80DBF-298B-49EF-9868-FAFF62E124AB}"/>
    <cellStyle name="20% - Dekorfärg6 2 2 7" xfId="35036" xr:uid="{CE607BB5-EFA1-43D0-B616-373A0BD898FC}"/>
    <cellStyle name="20% - Dekorfärg6 2 2 8" xfId="39465" xr:uid="{6607B9A2-5494-4134-B754-34285B0FDB78}"/>
    <cellStyle name="20% - Dekorfärg6 2 2_3. Loans" xfId="8462" xr:uid="{536C195E-5F5C-4223-8206-7904C7D541AA}"/>
    <cellStyle name="20% - Dekorfärg6 2 3" xfId="8463" xr:uid="{0AA15642-45F9-4AA6-A8CA-B0D14951C52B}"/>
    <cellStyle name="20% - Dekorfärg6 2 3 2" xfId="8464" xr:uid="{D1D4CA88-4B97-4F3E-9826-0988524F0A4F}"/>
    <cellStyle name="20% - Dekorfärg6 2 3 2 2" xfId="8465" xr:uid="{658312C9-5B37-41F2-BC5B-A84F0AD1F000}"/>
    <cellStyle name="20% - Dekorfärg6 2 3 2 2 2" xfId="37003" xr:uid="{8DB4B4E1-D2D6-46DD-A0AD-42242513ED39}"/>
    <cellStyle name="20% - Dekorfärg6 2 3 2 2_Apart tables" xfId="49761" xr:uid="{DE01AE6E-F305-46AC-96C7-15A62072AC41}"/>
    <cellStyle name="20% - Dekorfärg6 2 3 2 3" xfId="31857" xr:uid="{9FB779CC-5705-4561-AA3D-73F88647AA8B}"/>
    <cellStyle name="20% - Dekorfärg6 2 3 2 4" xfId="37002" xr:uid="{96A22A0F-F9EE-48BA-A7CB-9EED541540B6}"/>
    <cellStyle name="20% - Dekorfärg6 2 3 2_3. Loans" xfId="8466" xr:uid="{55142E1B-201C-4BA9-9C2B-CFAA4A039212}"/>
    <cellStyle name="20% - Dekorfärg6 2 3 3" xfId="8467" xr:uid="{8FFA634D-7120-4009-A779-17635E771CEA}"/>
    <cellStyle name="20% - Dekorfärg6 2 3 3 2" xfId="8468" xr:uid="{C524916A-96E7-48DB-BC10-5AC3605E4DB1}"/>
    <cellStyle name="20% - Dekorfärg6 2 3 3 2 2" xfId="37005" xr:uid="{DBC4B376-8B45-447A-AFA4-E9AEADB46D4B}"/>
    <cellStyle name="20% - Dekorfärg6 2 3 3 2_Apart tables" xfId="49762" xr:uid="{528F8178-CECD-4F1D-A134-785FE862283D}"/>
    <cellStyle name="20% - Dekorfärg6 2 3 3 3" xfId="37004" xr:uid="{742D31EC-C331-4470-A398-1130C02EB595}"/>
    <cellStyle name="20% - Dekorfärg6 2 3 3_3. Loans" xfId="8469" xr:uid="{BA9BB707-9885-469A-8642-C2B02ED95A55}"/>
    <cellStyle name="20% - Dekorfärg6 2 3 4" xfId="8470" xr:uid="{86D09F37-7491-4AC0-BC20-F3AD309C6073}"/>
    <cellStyle name="20% - Dekorfärg6 2 3 4 2" xfId="37006" xr:uid="{FBE834AC-0DE8-41C1-B523-AD2CB6A884CA}"/>
    <cellStyle name="20% - Dekorfärg6 2 3 4_Apart tables" xfId="49763" xr:uid="{DB1C39F5-E741-47C8-B928-4BFFA909555A}"/>
    <cellStyle name="20% - Dekorfärg6 2 3 5" xfId="8471" xr:uid="{C5D8B62C-32AB-4754-B10C-72F5B29A6FD9}"/>
    <cellStyle name="20% - Dekorfärg6 2 3 5 2" xfId="37007" xr:uid="{C464EF94-6DB2-4177-B2CC-D751493A18EC}"/>
    <cellStyle name="20% - Dekorfärg6 2 3 5_Apart tables" xfId="49764" xr:uid="{46380C34-BD62-426D-B705-1382EC5A6A34}"/>
    <cellStyle name="20% - Dekorfärg6 2 3 6" xfId="31858" xr:uid="{C54E12B3-A556-4D42-868C-C2723C427160}"/>
    <cellStyle name="20% - Dekorfärg6 2 3 7" xfId="35037" xr:uid="{8E0F5F73-B021-4F7C-B2BD-744D3DB3A515}"/>
    <cellStyle name="20% - Dekorfärg6 2 3 8" xfId="39464" xr:uid="{B09D3250-30A1-47B0-AD1B-EB28413F6C1B}"/>
    <cellStyle name="20% - Dekorfärg6 2 3_3. Loans" xfId="8472" xr:uid="{EBFC9EA3-E375-4AFD-AFA9-F615B8433390}"/>
    <cellStyle name="20% - Dekorfärg6 2 4" xfId="8473" xr:uid="{AC33D618-323B-4C8F-ACE3-C3DB8499597F}"/>
    <cellStyle name="20% - Dekorfärg6 2 4 2" xfId="8474" xr:uid="{ADF52637-D935-43AC-944C-15A142F42C74}"/>
    <cellStyle name="20% - Dekorfärg6 2 4 2 2" xfId="8475" xr:uid="{8DFEA72E-7625-47AB-8968-C7FBB6B11D65}"/>
    <cellStyle name="20% - Dekorfärg6 2 4 2 2 2" xfId="37010" xr:uid="{961F7FAD-BDA0-4E64-A0D6-1BCEB9AF9864}"/>
    <cellStyle name="20% - Dekorfärg6 2 4 2 2_Apart tables" xfId="49765" xr:uid="{9633F45F-B43F-4EE8-92A9-C5DE68482152}"/>
    <cellStyle name="20% - Dekorfärg6 2 4 2 3" xfId="37009" xr:uid="{032EFB6F-3807-4491-8E53-1A7177C9F972}"/>
    <cellStyle name="20% - Dekorfärg6 2 4 2_3. Loans" xfId="8476" xr:uid="{2EB4E3E1-F6BB-445E-A791-332EDE2FFAC3}"/>
    <cellStyle name="20% - Dekorfärg6 2 4 3" xfId="8477" xr:uid="{EB752523-6235-4CA9-B9E5-07A6ED1F2224}"/>
    <cellStyle name="20% - Dekorfärg6 2 4 3 2" xfId="37011" xr:uid="{CFA25063-1881-49AE-9B4B-03AAA70C8409}"/>
    <cellStyle name="20% - Dekorfärg6 2 4 3_Apart tables" xfId="49766" xr:uid="{5DB0E5B5-9547-4C17-AB49-76E8A4EACF40}"/>
    <cellStyle name="20% - Dekorfärg6 2 4 4" xfId="8478" xr:uid="{96F89CCC-1A08-4AAB-9634-44E9A82F6C76}"/>
    <cellStyle name="20% - Dekorfärg6 2 4 4 2" xfId="37012" xr:uid="{F076D47E-DD4B-46C2-881F-89CE476A7575}"/>
    <cellStyle name="20% - Dekorfärg6 2 4 4_Apart tables" xfId="49767" xr:uid="{BF145936-B248-4F99-94FB-5CF0F15018EC}"/>
    <cellStyle name="20% - Dekorfärg6 2 4 5" xfId="31859" xr:uid="{0408A271-B462-4B9A-AA91-70BD30009B72}"/>
    <cellStyle name="20% - Dekorfärg6 2 4 6" xfId="37008" xr:uid="{1DF26823-2D98-48A1-9E8D-964F0D823E51}"/>
    <cellStyle name="20% - Dekorfärg6 2 4_3. Loans" xfId="8479" xr:uid="{933D23D7-935D-4C64-BAC2-312CC83CC3FE}"/>
    <cellStyle name="20% - Dekorfärg6 2 5" xfId="8480" xr:uid="{1D0D8D1C-916D-45B1-A2DE-66F09FF254D9}"/>
    <cellStyle name="20% - Dekorfärg6 2 5 2" xfId="8481" xr:uid="{1B9E0AE5-215F-4C9B-8AF6-25CDAF899D76}"/>
    <cellStyle name="20% - Dekorfärg6 2 5 2 2" xfId="37014" xr:uid="{BFB86FCB-14CA-40DC-8041-F2C878238E3E}"/>
    <cellStyle name="20% - Dekorfärg6 2 5 2_Apart tables" xfId="49768" xr:uid="{ADA7F4C3-53BD-41DD-A8A3-087C6F8AABF7}"/>
    <cellStyle name="20% - Dekorfärg6 2 5 3" xfId="8482" xr:uid="{07E417F1-8F1E-4F07-8FC0-06415E62218C}"/>
    <cellStyle name="20% - Dekorfärg6 2 5 4" xfId="37013" xr:uid="{4D6BE31B-DD2A-41D2-85AF-2A005043A4B1}"/>
    <cellStyle name="20% - Dekorfärg6 2 5_3. Loans" xfId="8483" xr:uid="{C4BA2A7B-4E9F-492A-A494-5B4087462B29}"/>
    <cellStyle name="20% - Dekorfärg6 2 6" xfId="8484" xr:uid="{0E246615-0219-4FBE-A71A-F110E176FE0A}"/>
    <cellStyle name="20% - Dekorfärg6 2 6 2" xfId="8485" xr:uid="{75DEB90F-5304-4AB5-830A-96EA95766A66}"/>
    <cellStyle name="20% - Dekorfärg6 2 6 3" xfId="8486" xr:uid="{455961F1-EBE8-4D84-BD81-3ACAC1F19DAF}"/>
    <cellStyle name="20% - Dekorfärg6 2 6 4" xfId="37015" xr:uid="{91A4F085-0006-4BC8-8D88-5135C98BA4C2}"/>
    <cellStyle name="20% - Dekorfärg6 2 6_3. Loans" xfId="8487" xr:uid="{D4B90DA2-96AB-4A5C-990A-39C1D2728CA3}"/>
    <cellStyle name="20% - Dekorfärg6 2 7" xfId="8488" xr:uid="{D717CD9C-72FF-4030-8571-F58E0F2B04A4}"/>
    <cellStyle name="20% - Dekorfärg6 2 7 2" xfId="8489" xr:uid="{6CD148E4-9643-4A66-B959-352E3526978E}"/>
    <cellStyle name="20% - Dekorfärg6 2 7 3" xfId="8490" xr:uid="{7BF8BD5E-57A8-49DE-BB8A-0FDAAD693834}"/>
    <cellStyle name="20% - Dekorfärg6 2 7 4" xfId="37016" xr:uid="{20A38E71-7F50-49F8-91BD-D3519C4FC718}"/>
    <cellStyle name="20% - Dekorfärg6 2 7_3. Loans" xfId="8491" xr:uid="{43C94B77-5F0B-4431-9837-C3A49337D903}"/>
    <cellStyle name="20% - Dekorfärg6 2 8" xfId="8492" xr:uid="{5E08CEFA-EB6C-4C31-8CEC-F222E4404A50}"/>
    <cellStyle name="20% - Dekorfärg6 2 8 2" xfId="31860" xr:uid="{05AAE172-FE58-4BAF-9182-5D149D52F703}"/>
    <cellStyle name="20% - Dekorfärg6 2 8 3" xfId="31861" xr:uid="{B8153290-9E44-4D12-8334-270B2EDDC2D2}"/>
    <cellStyle name="20% - Dekorfärg6 2 9" xfId="8493" xr:uid="{4E315CA1-3E74-49B3-835F-11E2264C910A}"/>
    <cellStyle name="20% - Dekorfärg6 2_3. Loans" xfId="8494" xr:uid="{94E2974B-6451-4B40-A9DE-D8874E02F8E2}"/>
    <cellStyle name="20% - Dekorfärg6 20" xfId="8495" xr:uid="{935D95E0-32D1-423D-8B08-636F5D60E740}"/>
    <cellStyle name="20% - Dekorfärg6 20 10" xfId="35038" xr:uid="{27C73A70-6BFC-4D40-BB93-F6BCF2494E80}"/>
    <cellStyle name="20% - Dekorfärg6 20 2" xfId="8496" xr:uid="{0D4FFDF0-2181-431F-B0C8-54384C1708B0}"/>
    <cellStyle name="20% - Dekorfärg6 20 2 2" xfId="8497" xr:uid="{EA9F8306-71A5-4352-9B06-0FAC264008C9}"/>
    <cellStyle name="20% - Dekorfärg6 20 2 2 2" xfId="8498" xr:uid="{F3D44C5E-C51D-4D5B-85D5-61FE7EC6888A}"/>
    <cellStyle name="20% - Dekorfärg6 20 2 2 2 2" xfId="37019" xr:uid="{D9FB3930-B8AA-4BB2-B2C7-66AAEBB037B8}"/>
    <cellStyle name="20% - Dekorfärg6 20 2 2 2_Apart tables" xfId="49769" xr:uid="{CAAC1A35-BD7C-4CAB-AB01-0B0D2EC67725}"/>
    <cellStyle name="20% - Dekorfärg6 20 2 2 3" xfId="37018" xr:uid="{0EE82097-B3B6-41E3-8C3F-E7B1E80D13EB}"/>
    <cellStyle name="20% - Dekorfärg6 20 2 2_3. Loans" xfId="8499" xr:uid="{A6E7C3F3-DD43-4C83-A19C-15E9528211FF}"/>
    <cellStyle name="20% - Dekorfärg6 20 2 3" xfId="8500" xr:uid="{DCFEEC85-E8E6-4780-9DF3-E51819FD41EE}"/>
    <cellStyle name="20% - Dekorfärg6 20 2 3 2" xfId="37020" xr:uid="{C269B81B-97FE-464D-9237-78B8043E04A7}"/>
    <cellStyle name="20% - Dekorfärg6 20 2 3_Apart tables" xfId="49770" xr:uid="{0171EB72-FF71-4C9A-802B-5A0C455A2955}"/>
    <cellStyle name="20% - Dekorfärg6 20 2 4" xfId="31862" xr:uid="{8968FB48-F3DA-459A-832A-279A7A664861}"/>
    <cellStyle name="20% - Dekorfärg6 20 2 5" xfId="37017" xr:uid="{8F766D19-817A-43A9-964D-3D4034E1618A}"/>
    <cellStyle name="20% - Dekorfärg6 20 2_3. Loans" xfId="8501" xr:uid="{80279D84-715A-461A-BC47-120D8F9FF932}"/>
    <cellStyle name="20% - Dekorfärg6 20 3" xfId="8502" xr:uid="{6EACD9BD-B019-4BBA-91BE-2DB295C68198}"/>
    <cellStyle name="20% - Dekorfärg6 20 3 2" xfId="8503" xr:uid="{0B48A260-E761-4FE8-8A3A-8AF72F88D3C2}"/>
    <cellStyle name="20% - Dekorfärg6 20 3 2 2" xfId="37022" xr:uid="{62368236-F13B-42C1-BB37-3118B5A95EDE}"/>
    <cellStyle name="20% - Dekorfärg6 20 3 2_Apart tables" xfId="49771" xr:uid="{DC454029-E0C2-40DB-ACB0-659BE27B0956}"/>
    <cellStyle name="20% - Dekorfärg6 20 3 3" xfId="8504" xr:uid="{C7F36F9D-3B74-4322-90FD-7BA69DE774BD}"/>
    <cellStyle name="20% - Dekorfärg6 20 3 4" xfId="37021" xr:uid="{6D6891F2-EECC-4C4B-BBE5-1DC104E29FD2}"/>
    <cellStyle name="20% - Dekorfärg6 20 3_3. Loans" xfId="8505" xr:uid="{B7C5E9B0-AB51-4D5C-A677-571FEF7997CF}"/>
    <cellStyle name="20% - Dekorfärg6 20 4" xfId="8506" xr:uid="{EB7B700A-935E-4D6B-A81F-418E3C4E5F79}"/>
    <cellStyle name="20% - Dekorfärg6 20 4 2" xfId="8507" xr:uid="{F91F0068-FEB1-427C-AE16-AE098593B6FD}"/>
    <cellStyle name="20% - Dekorfärg6 20 4 3" xfId="8508" xr:uid="{A8E252A2-5FEF-4277-899D-6F6CDC8BA8B9}"/>
    <cellStyle name="20% - Dekorfärg6 20 4 4" xfId="37023" xr:uid="{09A915D8-B2F0-40F9-BD22-46D06E749A08}"/>
    <cellStyle name="20% - Dekorfärg6 20 4_3. Loans" xfId="8509" xr:uid="{EB7A28CC-29FA-44A1-821A-D2531B36B8F6}"/>
    <cellStyle name="20% - Dekorfärg6 20 5" xfId="8510" xr:uid="{3146D861-28AC-44C7-8194-4998FD127C10}"/>
    <cellStyle name="20% - Dekorfärg6 20 5 2" xfId="8511" xr:uid="{517787A2-441D-431E-8D52-472E2E38127D}"/>
    <cellStyle name="20% - Dekorfärg6 20 5 3" xfId="8512" xr:uid="{28A8CF0A-0BC8-4C5B-BFB9-E5CD5CF269E9}"/>
    <cellStyle name="20% - Dekorfärg6 20 5 4" xfId="37024" xr:uid="{173537F1-ECBC-432C-BB03-862909599A1A}"/>
    <cellStyle name="20% - Dekorfärg6 20 5_3. Loans" xfId="8513" xr:uid="{425E254A-C4AF-4F29-8488-33F23117FE6F}"/>
    <cellStyle name="20% - Dekorfärg6 20 6" xfId="8514" xr:uid="{23ABB4FD-8018-41A6-B38D-E2BB403F8332}"/>
    <cellStyle name="20% - Dekorfärg6 20 6 2" xfId="8515" xr:uid="{9DE685C5-66BC-4E9B-9585-59A9C9DFE03D}"/>
    <cellStyle name="20% - Dekorfärg6 20 6 3" xfId="8516" xr:uid="{6D25D4E8-2CC0-4082-8EC4-637ED1627540}"/>
    <cellStyle name="20% - Dekorfärg6 20 6 4" xfId="31863" xr:uid="{7503A2F9-FA00-47F9-B3B5-C9B44F1B4B17}"/>
    <cellStyle name="20% - Dekorfärg6 20 6_CASH 8000" xfId="44969" xr:uid="{02EC1BE9-7C22-45EA-A5E3-80598EDC4816}"/>
    <cellStyle name="20% - Dekorfärg6 20 7" xfId="8517" xr:uid="{0AE335F5-CA22-447A-B38D-CC3E6EF8D17A}"/>
    <cellStyle name="20% - Dekorfärg6 20 7 2" xfId="8518" xr:uid="{FA6DB151-CFFC-4998-88F2-80EF0DAF19D9}"/>
    <cellStyle name="20% - Dekorfärg6 20 7 3" xfId="8519" xr:uid="{E7C920D4-2849-4DAD-BED2-0B6DA9FFB951}"/>
    <cellStyle name="20% - Dekorfärg6 20 7_CASH 8000" xfId="44970" xr:uid="{CEF60AB0-FD41-43F3-BA0A-AA669EC60B49}"/>
    <cellStyle name="20% - Dekorfärg6 20 8" xfId="8520" xr:uid="{E63F375A-A0E7-42DA-8444-B83D0B0B0D22}"/>
    <cellStyle name="20% - Dekorfärg6 20 9" xfId="8521" xr:uid="{C78B5DCF-06F7-4413-8E74-16358A22E56B}"/>
    <cellStyle name="20% - Dekorfärg6 20_3. Loans" xfId="8522" xr:uid="{252C4DEF-7FB3-4238-AB95-5127DCFB59FD}"/>
    <cellStyle name="20% - Dekorfärg6 21" xfId="8523" xr:uid="{73C83F02-EB67-46E0-8D12-0AEC07436BB2}"/>
    <cellStyle name="20% - Dekorfärg6 21 10" xfId="35039" xr:uid="{A34BB2DA-4BCF-4FAC-90E0-EB64F877BDB0}"/>
    <cellStyle name="20% - Dekorfärg6 21 2" xfId="8524" xr:uid="{94ACCF73-49CB-440F-B752-FE05AF3C8B5C}"/>
    <cellStyle name="20% - Dekorfärg6 21 2 2" xfId="8525" xr:uid="{638055EC-C363-4F08-AC0F-0F82DBE0EB6C}"/>
    <cellStyle name="20% - Dekorfärg6 21 2 2 2" xfId="8526" xr:uid="{137AFDA0-7B73-46EC-BB1C-90AA364501A9}"/>
    <cellStyle name="20% - Dekorfärg6 21 2 2 2 2" xfId="37027" xr:uid="{DBD8930C-AC5B-4B0F-83B3-823314A535F4}"/>
    <cellStyle name="20% - Dekorfärg6 21 2 2 2_Apart tables" xfId="49772" xr:uid="{D0F91F1B-D335-4F6C-B62E-DD37FB001C27}"/>
    <cellStyle name="20% - Dekorfärg6 21 2 2 3" xfId="37026" xr:uid="{5965999C-5021-4D75-A748-92D03E7D8E95}"/>
    <cellStyle name="20% - Dekorfärg6 21 2 2_3. Loans" xfId="8527" xr:uid="{D107269C-6803-46FC-A562-8EE3DAB2C954}"/>
    <cellStyle name="20% - Dekorfärg6 21 2 3" xfId="8528" xr:uid="{DCE87EDE-0BDB-4837-A46E-575E19896197}"/>
    <cellStyle name="20% - Dekorfärg6 21 2 3 2" xfId="37028" xr:uid="{671D296C-330D-437C-A525-691CEEE0B1EA}"/>
    <cellStyle name="20% - Dekorfärg6 21 2 3_Apart tables" xfId="49773" xr:uid="{229E1253-9795-4D46-B5C7-64A54A1D22F5}"/>
    <cellStyle name="20% - Dekorfärg6 21 2 4" xfId="31864" xr:uid="{D21EDACA-4C05-4DD8-BE7C-59B71AB4AA03}"/>
    <cellStyle name="20% - Dekorfärg6 21 2 5" xfId="37025" xr:uid="{0B40D42A-78EE-40FF-B6DA-0FCC4C5FF551}"/>
    <cellStyle name="20% - Dekorfärg6 21 2_3. Loans" xfId="8529" xr:uid="{C49CD18E-76D5-47D6-8635-EA984B6F1911}"/>
    <cellStyle name="20% - Dekorfärg6 21 3" xfId="8530" xr:uid="{126876A9-1B34-4125-A949-FCF943F11526}"/>
    <cellStyle name="20% - Dekorfärg6 21 3 2" xfId="8531" xr:uid="{D6777D51-79DD-4DD3-BD93-75072E62B63C}"/>
    <cellStyle name="20% - Dekorfärg6 21 3 2 2" xfId="37030" xr:uid="{BE4198EA-E6EF-4B83-A8B3-5C5E3782ED07}"/>
    <cellStyle name="20% - Dekorfärg6 21 3 2_Apart tables" xfId="49774" xr:uid="{510CF6A7-0237-47F5-B795-B2C2E3B3D18E}"/>
    <cellStyle name="20% - Dekorfärg6 21 3 3" xfId="8532" xr:uid="{E9AE1AA4-0F85-42B6-BB21-3E931158C9EA}"/>
    <cellStyle name="20% - Dekorfärg6 21 3 4" xfId="37029" xr:uid="{7C9642D9-247F-4501-AF76-EEAAA24833C6}"/>
    <cellStyle name="20% - Dekorfärg6 21 3_3. Loans" xfId="8533" xr:uid="{E9A20334-A802-49C0-8E78-A43A11ACE888}"/>
    <cellStyle name="20% - Dekorfärg6 21 4" xfId="8534" xr:uid="{DACF22DC-C857-4A15-8653-FEF4B0BB5517}"/>
    <cellStyle name="20% - Dekorfärg6 21 4 2" xfId="8535" xr:uid="{384EE7F9-DD49-41A3-A732-79AAA1560BC3}"/>
    <cellStyle name="20% - Dekorfärg6 21 4 3" xfId="8536" xr:uid="{B6EA1F8C-AE27-474E-ADC9-3C8FDAE98F5F}"/>
    <cellStyle name="20% - Dekorfärg6 21 4 4" xfId="37031" xr:uid="{DABDD5AE-1E78-4B64-82D6-D5317B56D53E}"/>
    <cellStyle name="20% - Dekorfärg6 21 4_3. Loans" xfId="8537" xr:uid="{C1846880-1261-4FEC-80D0-553506DEBA02}"/>
    <cellStyle name="20% - Dekorfärg6 21 5" xfId="8538" xr:uid="{A2F7F6AE-6C4F-45EA-9093-07FD1689475E}"/>
    <cellStyle name="20% - Dekorfärg6 21 5 2" xfId="8539" xr:uid="{6CCE1D5E-C5EF-43FA-A120-71B5D6D32ED3}"/>
    <cellStyle name="20% - Dekorfärg6 21 5 3" xfId="8540" xr:uid="{02A762F2-845B-41D4-8303-50F71DDE725E}"/>
    <cellStyle name="20% - Dekorfärg6 21 5 4" xfId="37032" xr:uid="{CF1B3419-C0BE-4A45-8835-7C97DA507FAA}"/>
    <cellStyle name="20% - Dekorfärg6 21 5_3. Loans" xfId="8541" xr:uid="{CE9FB2F6-FD3E-47F7-BB97-1E9EB420717B}"/>
    <cellStyle name="20% - Dekorfärg6 21 6" xfId="8542" xr:uid="{D30F9A5E-6628-4E63-9C41-48E910DB3BE4}"/>
    <cellStyle name="20% - Dekorfärg6 21 6 2" xfId="8543" xr:uid="{BC9A6623-C70A-41AF-B65B-8937B4C37149}"/>
    <cellStyle name="20% - Dekorfärg6 21 6 3" xfId="8544" xr:uid="{A12D4D31-B2DF-4857-94F6-DD1B854DF187}"/>
    <cellStyle name="20% - Dekorfärg6 21 6 4" xfId="31865" xr:uid="{1AAD5631-4AC6-4308-A290-4410CBA2E31E}"/>
    <cellStyle name="20% - Dekorfärg6 21 6_CASH 8000" xfId="44971" xr:uid="{203CA377-C6F8-467D-87B3-C8DA3930D182}"/>
    <cellStyle name="20% - Dekorfärg6 21 7" xfId="8545" xr:uid="{DB5FA103-C7EC-4B32-8977-88A21EA44FAA}"/>
    <cellStyle name="20% - Dekorfärg6 21 7 2" xfId="8546" xr:uid="{E4BE7C48-E083-41F1-8EBA-9E6301AE4204}"/>
    <cellStyle name="20% - Dekorfärg6 21 7 3" xfId="8547" xr:uid="{665197A6-15A5-4E0B-AB23-E8B5210F7502}"/>
    <cellStyle name="20% - Dekorfärg6 21 7_CASH 8000" xfId="44972" xr:uid="{BCCFC349-9A50-44F2-83D0-2ABFAF6725BD}"/>
    <cellStyle name="20% - Dekorfärg6 21 8" xfId="8548" xr:uid="{24F5A7B0-A5B3-477B-84D5-CDA2305879D9}"/>
    <cellStyle name="20% - Dekorfärg6 21 9" xfId="8549" xr:uid="{30835F8D-334C-4C05-A119-C62FB230D6A2}"/>
    <cellStyle name="20% - Dekorfärg6 21_3. Loans" xfId="8550" xr:uid="{88AD4251-CB2C-4EAD-ACCA-99142A6D323A}"/>
    <cellStyle name="20% - Dekorfärg6 22" xfId="8551" xr:uid="{B291A9B7-2A2C-4CE3-ACB9-4ACB777DA4A4}"/>
    <cellStyle name="20% - Dekorfärg6 22 10" xfId="35040" xr:uid="{B6BCE570-681B-435B-8631-A4052DE1C737}"/>
    <cellStyle name="20% - Dekorfärg6 22 2" xfId="8552" xr:uid="{B6A58E0B-5E73-4E13-A1A3-55E3AAF98ABD}"/>
    <cellStyle name="20% - Dekorfärg6 22 2 2" xfId="8553" xr:uid="{CAAE0CCB-E003-4CFE-8C4A-47CFFCD27748}"/>
    <cellStyle name="20% - Dekorfärg6 22 2 2 2" xfId="8554" xr:uid="{BF6BB73F-D231-4213-B470-C0C1345CAC52}"/>
    <cellStyle name="20% - Dekorfärg6 22 2 2 2 2" xfId="37035" xr:uid="{91DD7209-DBC9-4B37-8E36-2B7BC39252AF}"/>
    <cellStyle name="20% - Dekorfärg6 22 2 2 2_Apart tables" xfId="49775" xr:uid="{93C40C8C-C6D3-4CC9-AA38-54C7219B1534}"/>
    <cellStyle name="20% - Dekorfärg6 22 2 2 3" xfId="37034" xr:uid="{8B21F594-2D54-4CE3-B563-572C399A93E4}"/>
    <cellStyle name="20% - Dekorfärg6 22 2 2_3. Loans" xfId="8555" xr:uid="{201429B0-1597-4539-959E-68552B94E3C1}"/>
    <cellStyle name="20% - Dekorfärg6 22 2 3" xfId="8556" xr:uid="{EAEEB3ED-2AE9-456B-ABE0-8C3F68C1B684}"/>
    <cellStyle name="20% - Dekorfärg6 22 2 3 2" xfId="37036" xr:uid="{70C8ADA3-7965-4B1A-A668-449C5D230E9F}"/>
    <cellStyle name="20% - Dekorfärg6 22 2 3_Apart tables" xfId="49776" xr:uid="{543DA4C0-3A90-4253-9B4A-4B603053483C}"/>
    <cellStyle name="20% - Dekorfärg6 22 2 4" xfId="31866" xr:uid="{D82CFD77-97F7-44E8-97B2-E6AD20C8EF5E}"/>
    <cellStyle name="20% - Dekorfärg6 22 2 5" xfId="37033" xr:uid="{5E1BC2F9-64D6-4017-BA20-05A7ECCE0880}"/>
    <cellStyle name="20% - Dekorfärg6 22 2_3. Loans" xfId="8557" xr:uid="{D94517DA-2E31-45B7-B061-73AEC12F5AAF}"/>
    <cellStyle name="20% - Dekorfärg6 22 3" xfId="8558" xr:uid="{01A68A91-BA72-44E0-9131-7ACD5D4D8AF0}"/>
    <cellStyle name="20% - Dekorfärg6 22 3 2" xfId="8559" xr:uid="{37B55B87-75A0-4242-95CC-B613FC3C4DBC}"/>
    <cellStyle name="20% - Dekorfärg6 22 3 2 2" xfId="37038" xr:uid="{C1EAC3BD-1A8F-40CD-8E8B-38FE29A68749}"/>
    <cellStyle name="20% - Dekorfärg6 22 3 2_Apart tables" xfId="49777" xr:uid="{733A686B-F442-479B-B8AC-5E96DDA7DF60}"/>
    <cellStyle name="20% - Dekorfärg6 22 3 3" xfId="8560" xr:uid="{1B45FFF9-CBF4-4E5A-9C43-23610312FCF1}"/>
    <cellStyle name="20% - Dekorfärg6 22 3 4" xfId="37037" xr:uid="{91E89E08-437A-4351-930C-384483B16371}"/>
    <cellStyle name="20% - Dekorfärg6 22 3_3. Loans" xfId="8561" xr:uid="{429D6FD9-D3BF-4742-970F-C68885E91B50}"/>
    <cellStyle name="20% - Dekorfärg6 22 4" xfId="8562" xr:uid="{5A0625AE-4591-4D73-93E4-0C0E83ECFADE}"/>
    <cellStyle name="20% - Dekorfärg6 22 4 2" xfId="8563" xr:uid="{5B4A4899-5FC9-4B54-9C78-CAB72468F201}"/>
    <cellStyle name="20% - Dekorfärg6 22 4 3" xfId="8564" xr:uid="{E2DD6139-4BDE-4064-BD2E-89C2AA8829F7}"/>
    <cellStyle name="20% - Dekorfärg6 22 4 4" xfId="37039" xr:uid="{AAA43B44-1396-4DEC-87AB-6FCAA0400118}"/>
    <cellStyle name="20% - Dekorfärg6 22 4_3. Loans" xfId="8565" xr:uid="{56BEF97F-06B7-45E4-87E1-015FF2499C88}"/>
    <cellStyle name="20% - Dekorfärg6 22 5" xfId="8566" xr:uid="{6D3A54BB-880E-4F57-8B5E-CC519353BE66}"/>
    <cellStyle name="20% - Dekorfärg6 22 5 2" xfId="8567" xr:uid="{B5551AB2-B8EA-45F9-866B-7E5DD824F4B2}"/>
    <cellStyle name="20% - Dekorfärg6 22 5 3" xfId="8568" xr:uid="{016C81BA-2253-4645-A6EB-427F6ABF416F}"/>
    <cellStyle name="20% - Dekorfärg6 22 5 4" xfId="37040" xr:uid="{32BF6B06-E98D-4D33-8FD8-7BE94AE06368}"/>
    <cellStyle name="20% - Dekorfärg6 22 5_3. Loans" xfId="8569" xr:uid="{8D06653B-E60B-4790-944E-4349E1A98143}"/>
    <cellStyle name="20% - Dekorfärg6 22 6" xfId="8570" xr:uid="{AEE49FE8-8030-42B5-9E2E-BCAC754F5824}"/>
    <cellStyle name="20% - Dekorfärg6 22 6 2" xfId="8571" xr:uid="{1D1C8086-AE3E-4C48-9C6A-900F14209377}"/>
    <cellStyle name="20% - Dekorfärg6 22 6 3" xfId="8572" xr:uid="{AC2C14A0-FF98-4DE1-8A9B-BEC74A447209}"/>
    <cellStyle name="20% - Dekorfärg6 22 6 4" xfId="31867" xr:uid="{84700219-A610-4C0D-A9B0-F528CDDF03AD}"/>
    <cellStyle name="20% - Dekorfärg6 22 6_CASH 8000" xfId="44973" xr:uid="{CAEC6342-72B8-49AF-B4F9-36372FDFD892}"/>
    <cellStyle name="20% - Dekorfärg6 22 7" xfId="8573" xr:uid="{9FA780D3-B53A-40A5-8A0F-190CE3633EE2}"/>
    <cellStyle name="20% - Dekorfärg6 22 7 2" xfId="8574" xr:uid="{02C44A0F-6D0A-4215-A877-77B4055AEBDD}"/>
    <cellStyle name="20% - Dekorfärg6 22 7 3" xfId="8575" xr:uid="{2D1DC6B8-8CB8-4017-ADA4-0414B4FD28CF}"/>
    <cellStyle name="20% - Dekorfärg6 22 7_CASH 8000" xfId="44974" xr:uid="{0C963E55-AC55-4BE5-BB79-F8A6CF454831}"/>
    <cellStyle name="20% - Dekorfärg6 22 8" xfId="8576" xr:uid="{F251186F-9B52-4674-97F3-C890E359765B}"/>
    <cellStyle name="20% - Dekorfärg6 22 9" xfId="8577" xr:uid="{4F4ACEA3-6236-45DF-84DF-A1823B873AE2}"/>
    <cellStyle name="20% - Dekorfärg6 22_3. Loans" xfId="8578" xr:uid="{B37997BB-733B-4983-8ABC-64C70C9A23DD}"/>
    <cellStyle name="20% - Dekorfärg6 23" xfId="8579" xr:uid="{2B88EA0C-2D3E-4DB8-A9A1-952007DE7423}"/>
    <cellStyle name="20% - Dekorfärg6 23 10" xfId="8580" xr:uid="{E5893166-FAEF-4768-B93C-23D240747681}"/>
    <cellStyle name="20% - Dekorfärg6 23 11" xfId="35041" xr:uid="{A24CA523-F5FE-403B-B28D-C4F24C00347E}"/>
    <cellStyle name="20% - Dekorfärg6 23 2" xfId="8581" xr:uid="{EED054E4-B295-4766-94BC-D3136D260F1A}"/>
    <cellStyle name="20% - Dekorfärg6 23 2 2" xfId="8582" xr:uid="{AD06E9CB-3673-4C25-9229-1F625A64D82F}"/>
    <cellStyle name="20% - Dekorfärg6 23 2 2 2" xfId="8583" xr:uid="{2863B46E-245C-4A48-B4B1-D1384E666856}"/>
    <cellStyle name="20% - Dekorfärg6 23 2 2 3" xfId="37042" xr:uid="{F37C2A27-0C4C-4FBD-83DF-06967B94DC10}"/>
    <cellStyle name="20% - Dekorfärg6 23 2 2_3. Loans" xfId="8584" xr:uid="{F1A443AA-9881-4222-907A-06AAA42DCD9C}"/>
    <cellStyle name="20% - Dekorfärg6 23 2 3" xfId="8585" xr:uid="{B9C13350-48FB-495B-A4D6-25D71A03CA21}"/>
    <cellStyle name="20% - Dekorfärg6 23 2 3 2" xfId="37043" xr:uid="{4732BF07-C423-487C-8093-7EDA6067969B}"/>
    <cellStyle name="20% - Dekorfärg6 23 2 3_Apart tables" xfId="49778" xr:uid="{4CE6912B-CE4C-4D83-9506-1D9EFC5A59A2}"/>
    <cellStyle name="20% - Dekorfärg6 23 2 4" xfId="31868" xr:uid="{63B8B3F1-AAC8-45C6-8189-DFB56164091F}"/>
    <cellStyle name="20% - Dekorfärg6 23 2 5" xfId="37041" xr:uid="{96B26CF6-A5AA-48A4-A39F-56BDA16BE111}"/>
    <cellStyle name="20% - Dekorfärg6 23 2_3. Loans" xfId="8586" xr:uid="{47DE29EF-5180-4945-9499-BECDEB1940FB}"/>
    <cellStyle name="20% - Dekorfärg6 23 3" xfId="8587" xr:uid="{09800718-2316-437E-BB1E-73F2FAAFC938}"/>
    <cellStyle name="20% - Dekorfärg6 23 3 2" xfId="8588" xr:uid="{829E5037-B017-41B8-9981-52DE046DE384}"/>
    <cellStyle name="20% - Dekorfärg6 23 3 2 2" xfId="31869" xr:uid="{19C0E45F-1A27-40D7-99B9-59B7A15800B4}"/>
    <cellStyle name="20% - Dekorfärg6 23 3 3" xfId="8589" xr:uid="{DF6111D0-29E4-4C22-855A-D0DC3D0CC426}"/>
    <cellStyle name="20% - Dekorfärg6 23 3 4" xfId="8590" xr:uid="{2541689B-C781-4199-8E46-FA0E4379E934}"/>
    <cellStyle name="20% - Dekorfärg6 23 3 5" xfId="37044" xr:uid="{C58E6DE2-CFA4-4A6D-A1A5-0FAC49D6D40D}"/>
    <cellStyle name="20% - Dekorfärg6 23 3_3. Loans" xfId="8591" xr:uid="{B36CC01E-7783-491F-AD9D-65AE5758789B}"/>
    <cellStyle name="20% - Dekorfärg6 23 4" xfId="8592" xr:uid="{B68C56DB-4DE2-4C4C-AA6C-FAA2D23E21CF}"/>
    <cellStyle name="20% - Dekorfärg6 23 4 2" xfId="8593" xr:uid="{40260A57-8741-47B5-B4DA-AE6F731B24AD}"/>
    <cellStyle name="20% - Dekorfärg6 23 4 3" xfId="8594" xr:uid="{9F9A9FE5-881B-4F71-B4F0-827A3B29E77A}"/>
    <cellStyle name="20% - Dekorfärg6 23 4 4" xfId="37045" xr:uid="{356EA4E9-9405-4CD7-AD26-738F7403F16F}"/>
    <cellStyle name="20% - Dekorfärg6 23 4_3. Loans" xfId="8595" xr:uid="{658446DB-A2AB-42D3-A0F9-4AD0A11DA212}"/>
    <cellStyle name="20% - Dekorfärg6 23 5" xfId="8596" xr:uid="{1401CBDE-EBA6-4E8A-BA7D-A30A3C195BA9}"/>
    <cellStyle name="20% - Dekorfärg6 23 5 2" xfId="8597" xr:uid="{25905D4B-8DC1-4D31-82C9-9B22B42EA285}"/>
    <cellStyle name="20% - Dekorfärg6 23 5 3" xfId="8598" xr:uid="{23C3749A-7112-4CF5-A71F-762EA7A8130C}"/>
    <cellStyle name="20% - Dekorfärg6 23 5 4" xfId="31870" xr:uid="{07F91CA3-7EAC-4BA4-9F57-1416AB3842A2}"/>
    <cellStyle name="20% - Dekorfärg6 23 5_CASH 8000" xfId="44975" xr:uid="{A0AAFEAD-B367-41BF-9C7C-380CD9ACBA1A}"/>
    <cellStyle name="20% - Dekorfärg6 23 6" xfId="8599" xr:uid="{0C05DAE8-E8D3-47AB-8F49-672CA98AE3B2}"/>
    <cellStyle name="20% - Dekorfärg6 23 6 2" xfId="8600" xr:uid="{42FB6D69-8511-4556-8E71-492C5A9994AC}"/>
    <cellStyle name="20% - Dekorfärg6 23 6 3" xfId="8601" xr:uid="{37B9179A-D184-4145-999D-23A66FEF474F}"/>
    <cellStyle name="20% - Dekorfärg6 23 6_CASH 8000" xfId="44976" xr:uid="{01F0314C-9317-4E87-916C-EE511FC4A415}"/>
    <cellStyle name="20% - Dekorfärg6 23 7" xfId="8602" xr:uid="{A92D0317-DE50-4E84-BE36-2FE9DE5682A4}"/>
    <cellStyle name="20% - Dekorfärg6 23 7 2" xfId="8603" xr:uid="{F3559248-B4B4-4DCC-9EF7-2F2B289956A8}"/>
    <cellStyle name="20% - Dekorfärg6 23 7 3" xfId="8604" xr:uid="{3258B7D9-54CB-49A2-AFA5-F25AFE4A02CF}"/>
    <cellStyle name="20% - Dekorfärg6 23 7_CASH 8000" xfId="44977" xr:uid="{3147F9A1-5464-4F14-B939-92A5C4CAB4AF}"/>
    <cellStyle name="20% - Dekorfärg6 23 8" xfId="8605" xr:uid="{3A0EC1AD-0B14-48E3-9062-F7E4FBFA8701}"/>
    <cellStyle name="20% - Dekorfärg6 23 9" xfId="8606" xr:uid="{5A22934D-F0F7-4532-9F21-31A6CB543F76}"/>
    <cellStyle name="20% - Dekorfärg6 23_3. Loans" xfId="8607" xr:uid="{B7F9FE5F-3844-4E9A-89FF-654C55E564F7}"/>
    <cellStyle name="20% - Dekorfärg6 24" xfId="8608" xr:uid="{EA1007EF-87F2-4993-9680-579F155A2FEB}"/>
    <cellStyle name="20% - Dekorfärg6 24 10" xfId="8609" xr:uid="{05DE8CA9-F295-46B2-B373-696E8FCB5512}"/>
    <cellStyle name="20% - Dekorfärg6 24 11" xfId="35042" xr:uid="{731C58FD-C565-4798-908C-D9D4813A9F3D}"/>
    <cellStyle name="20% - Dekorfärg6 24 2" xfId="8610" xr:uid="{1B2A88F4-224C-47F1-AEF2-391AB7D616D5}"/>
    <cellStyle name="20% - Dekorfärg6 24 2 2" xfId="8611" xr:uid="{C73B4DE2-EE6D-472E-B452-C78BC0EC105E}"/>
    <cellStyle name="20% - Dekorfärg6 24 2 2 2" xfId="8612" xr:uid="{4831670B-9242-42D8-9D0C-1649B2D6C364}"/>
    <cellStyle name="20% - Dekorfärg6 24 2 2 3" xfId="37047" xr:uid="{B2288E44-C693-4451-B070-9C207FD5DACA}"/>
    <cellStyle name="20% - Dekorfärg6 24 2 2_3. Loans" xfId="8613" xr:uid="{DB253DDC-4C80-4A18-807C-4765CDF9D2B8}"/>
    <cellStyle name="20% - Dekorfärg6 24 2 3" xfId="8614" xr:uid="{23B0CD59-FC27-4635-AC91-0D8FB62761A3}"/>
    <cellStyle name="20% - Dekorfärg6 24 2 3 2" xfId="37048" xr:uid="{130755D9-EC93-4CEF-8C4F-7B0DB547D470}"/>
    <cellStyle name="20% - Dekorfärg6 24 2 3_Apart tables" xfId="49779" xr:uid="{20F50672-5C29-465D-8D31-7F4D1327BDEE}"/>
    <cellStyle name="20% - Dekorfärg6 24 2 4" xfId="31871" xr:uid="{94926A23-0C52-405E-B423-3750837E4F7A}"/>
    <cellStyle name="20% - Dekorfärg6 24 2 5" xfId="37046" xr:uid="{65D625EC-98B2-4529-9C11-04686EFB51D9}"/>
    <cellStyle name="20% - Dekorfärg6 24 2_3. Loans" xfId="8615" xr:uid="{40029502-88EA-45FD-BFEB-33EC615BAFDB}"/>
    <cellStyle name="20% - Dekorfärg6 24 3" xfId="8616" xr:uid="{8FAB5440-2B4F-4FF3-AF73-41288BF060DB}"/>
    <cellStyle name="20% - Dekorfärg6 24 3 2" xfId="8617" xr:uid="{2D229ABF-38E9-4464-B3AC-E2EA79B31267}"/>
    <cellStyle name="20% - Dekorfärg6 24 3 2 2" xfId="31872" xr:uid="{5EA35765-7371-4B03-91EC-318887B96987}"/>
    <cellStyle name="20% - Dekorfärg6 24 3 3" xfId="8618" xr:uid="{871E7B64-91EB-42C9-A6F0-2DD792EA8157}"/>
    <cellStyle name="20% - Dekorfärg6 24 3 4" xfId="8619" xr:uid="{DEB65AB8-7A22-403A-BAFD-A43FD39E79B2}"/>
    <cellStyle name="20% - Dekorfärg6 24 3 5" xfId="37049" xr:uid="{2D266601-7E45-4B36-B41D-C6E6D99C96A5}"/>
    <cellStyle name="20% - Dekorfärg6 24 3_3. Loans" xfId="8620" xr:uid="{C6EB4A5B-1648-419E-97A9-791BABD6AD28}"/>
    <cellStyle name="20% - Dekorfärg6 24 4" xfId="8621" xr:uid="{DAA46C12-889A-4B39-8463-C5D6C84401F5}"/>
    <cellStyle name="20% - Dekorfärg6 24 4 2" xfId="8622" xr:uid="{57CB787A-2332-44AE-AE8B-840571084F93}"/>
    <cellStyle name="20% - Dekorfärg6 24 4 3" xfId="8623" xr:uid="{54087FE2-27B3-455F-905B-3EFBA9C134E7}"/>
    <cellStyle name="20% - Dekorfärg6 24 4 4" xfId="37050" xr:uid="{F594E65E-7AD2-4875-9B1A-BD3FD34AF880}"/>
    <cellStyle name="20% - Dekorfärg6 24 4_3. Loans" xfId="8624" xr:uid="{DB5E3375-2A98-4EA3-B0FA-EF96FEEB7A5D}"/>
    <cellStyle name="20% - Dekorfärg6 24 5" xfId="8625" xr:uid="{947A6D5D-7010-4248-9FDA-4B350BD251A9}"/>
    <cellStyle name="20% - Dekorfärg6 24 5 2" xfId="8626" xr:uid="{22424C7B-67D7-459E-8514-EBF6DF6D8FF6}"/>
    <cellStyle name="20% - Dekorfärg6 24 5 3" xfId="8627" xr:uid="{56EDE41A-5D27-4551-9365-991DD2941FC0}"/>
    <cellStyle name="20% - Dekorfärg6 24 5 4" xfId="31873" xr:uid="{1E78A42D-EA7E-4961-96B1-92D3ABD61F8B}"/>
    <cellStyle name="20% - Dekorfärg6 24 5_CASH 8000" xfId="44978" xr:uid="{C113A317-F150-43A8-A756-0AAD395FE831}"/>
    <cellStyle name="20% - Dekorfärg6 24 6" xfId="8628" xr:uid="{4DCF720D-6481-4713-A6E6-CC6F5A67B656}"/>
    <cellStyle name="20% - Dekorfärg6 24 6 2" xfId="8629" xr:uid="{3672340B-3C1F-4BCD-A4CA-E9C31657DE24}"/>
    <cellStyle name="20% - Dekorfärg6 24 6 3" xfId="8630" xr:uid="{4C2ACC53-4F69-48CC-9838-CE8F8FB748D8}"/>
    <cellStyle name="20% - Dekorfärg6 24 6_CASH 8000" xfId="44979" xr:uid="{5635A72A-5340-4CA5-83CA-0736BE677BF4}"/>
    <cellStyle name="20% - Dekorfärg6 24 7" xfId="8631" xr:uid="{CF1E2E97-9EB9-4559-9534-62B0637AF635}"/>
    <cellStyle name="20% - Dekorfärg6 24 7 2" xfId="8632" xr:uid="{8FC72BDB-B168-4038-8908-FAA5C568BAB7}"/>
    <cellStyle name="20% - Dekorfärg6 24 7 3" xfId="8633" xr:uid="{9DD763E9-B705-4D55-9A9A-6A0E526D815A}"/>
    <cellStyle name="20% - Dekorfärg6 24 7_CASH 8000" xfId="44980" xr:uid="{7C6477FB-CADE-45FA-98A2-72419AF0154A}"/>
    <cellStyle name="20% - Dekorfärg6 24 8" xfId="8634" xr:uid="{A0B8C0EA-541C-4853-A9A6-4CFF1D145C16}"/>
    <cellStyle name="20% - Dekorfärg6 24 9" xfId="8635" xr:uid="{B1F37831-AFBF-4EAB-8320-F6F975B6670B}"/>
    <cellStyle name="20% - Dekorfärg6 24_3. Loans" xfId="8636" xr:uid="{4DE6AC4F-96E8-486C-9FBC-096D442AC51D}"/>
    <cellStyle name="20% - Dekorfärg6 25" xfId="8637" xr:uid="{5158CB9A-FCBF-4F22-9D42-3B024A685006}"/>
    <cellStyle name="20% - Dekorfärg6 25 10" xfId="8638" xr:uid="{B9EE9E67-A170-49FA-A314-B9262621A05B}"/>
    <cellStyle name="20% - Dekorfärg6 25 11" xfId="35043" xr:uid="{58A2025E-89AB-445A-8C44-089561175A8C}"/>
    <cellStyle name="20% - Dekorfärg6 25 2" xfId="8639" xr:uid="{FF92F436-65D6-46C3-95AB-6CB5644F5E3F}"/>
    <cellStyle name="20% - Dekorfärg6 25 2 2" xfId="8640" xr:uid="{83B61946-46A3-4BE2-939D-2CFD3DDCB57F}"/>
    <cellStyle name="20% - Dekorfärg6 25 2 2 2" xfId="8641" xr:uid="{A3DF35EB-6005-4731-8798-1AA2B9310C52}"/>
    <cellStyle name="20% - Dekorfärg6 25 2 2 3" xfId="37052" xr:uid="{507CDF40-9B18-4AD8-BA1E-6B460FEB24B9}"/>
    <cellStyle name="20% - Dekorfärg6 25 2 2_3. Loans" xfId="8642" xr:uid="{3C1F70F0-8688-401F-A447-8C66194EFB71}"/>
    <cellStyle name="20% - Dekorfärg6 25 2 3" xfId="8643" xr:uid="{44F8632B-ED2F-4BAC-B26E-CE5F15F4DC76}"/>
    <cellStyle name="20% - Dekorfärg6 25 2 3 2" xfId="37053" xr:uid="{AACB77A0-0962-46EC-85F1-E4797225B466}"/>
    <cellStyle name="20% - Dekorfärg6 25 2 3_Apart tables" xfId="49780" xr:uid="{547A60AA-B326-4F4A-994C-54B80B7B756C}"/>
    <cellStyle name="20% - Dekorfärg6 25 2 4" xfId="31874" xr:uid="{5068C2F1-D653-414A-BBAB-A07080F18367}"/>
    <cellStyle name="20% - Dekorfärg6 25 2 5" xfId="37051" xr:uid="{AE0A7401-D9C2-4932-B4D5-F499D00B39D8}"/>
    <cellStyle name="20% - Dekorfärg6 25 2_3. Loans" xfId="8644" xr:uid="{2674ED4D-CA3A-4094-91BA-703A8FBFF8AA}"/>
    <cellStyle name="20% - Dekorfärg6 25 3" xfId="8645" xr:uid="{D5C84C30-B14F-4956-93EA-2FD3C33E5A55}"/>
    <cellStyle name="20% - Dekorfärg6 25 3 2" xfId="8646" xr:uid="{173BDB8F-A404-4E95-A9F8-8BBA7DFA4AF7}"/>
    <cellStyle name="20% - Dekorfärg6 25 3 2 2" xfId="31875" xr:uid="{04B53115-EA8D-468E-8B10-E9E509AACA6A}"/>
    <cellStyle name="20% - Dekorfärg6 25 3 3" xfId="8647" xr:uid="{69A07B68-5FEF-4544-B35D-64EE876912D7}"/>
    <cellStyle name="20% - Dekorfärg6 25 3 4" xfId="8648" xr:uid="{73931F24-DC1E-447C-B0BF-7B36966E8621}"/>
    <cellStyle name="20% - Dekorfärg6 25 3 5" xfId="37054" xr:uid="{0DDAF649-CB35-4D5A-855B-E696C7FD645F}"/>
    <cellStyle name="20% - Dekorfärg6 25 3_3. Loans" xfId="8649" xr:uid="{3B24BE3A-7822-46FE-858A-FF418E8C1402}"/>
    <cellStyle name="20% - Dekorfärg6 25 4" xfId="8650" xr:uid="{4D05DC0F-F696-419D-9E92-A98286AB7CB7}"/>
    <cellStyle name="20% - Dekorfärg6 25 4 2" xfId="8651" xr:uid="{13181335-7EA4-411D-BD4D-D33A01B81741}"/>
    <cellStyle name="20% - Dekorfärg6 25 4 3" xfId="8652" xr:uid="{EA67DEC1-F8BE-4AA4-9F6A-22E970E4FF32}"/>
    <cellStyle name="20% - Dekorfärg6 25 4 4" xfId="37055" xr:uid="{BF07C47C-E5D8-4724-AEAA-915738EAC5B8}"/>
    <cellStyle name="20% - Dekorfärg6 25 4_3. Loans" xfId="8653" xr:uid="{2C2C2AA8-F33C-4015-9750-5FE01773FD34}"/>
    <cellStyle name="20% - Dekorfärg6 25 5" xfId="8654" xr:uid="{24927A60-2ABE-4F5E-A0FB-61383BA7E95A}"/>
    <cellStyle name="20% - Dekorfärg6 25 5 2" xfId="8655" xr:uid="{E2B16709-54C9-4D8D-B70E-9C25C9A3B2FA}"/>
    <cellStyle name="20% - Dekorfärg6 25 5 3" xfId="8656" xr:uid="{5C955D8D-C993-4ED6-AA3E-6705E9FBB99E}"/>
    <cellStyle name="20% - Dekorfärg6 25 5 4" xfId="31876" xr:uid="{053D1946-33EA-4B7B-AE1C-CD5D45D7C1F6}"/>
    <cellStyle name="20% - Dekorfärg6 25 5_CASH 8000" xfId="44981" xr:uid="{83FFDDDC-8B3D-4F2D-8CDE-66BBADCCA423}"/>
    <cellStyle name="20% - Dekorfärg6 25 6" xfId="8657" xr:uid="{D2B33F9E-01EF-41E8-A714-9A0BD13F1C2E}"/>
    <cellStyle name="20% - Dekorfärg6 25 6 2" xfId="8658" xr:uid="{3AF9BEDD-ED05-44C3-B323-999C8D42F99E}"/>
    <cellStyle name="20% - Dekorfärg6 25 6 3" xfId="8659" xr:uid="{59F4B695-54C6-4EAB-A2D7-BC13E50B8252}"/>
    <cellStyle name="20% - Dekorfärg6 25 6_CASH 8000" xfId="44982" xr:uid="{BD7493F6-AB15-4842-A811-FF707B610FA9}"/>
    <cellStyle name="20% - Dekorfärg6 25 7" xfId="8660" xr:uid="{5ADE2E86-B533-4B8E-9BFD-8921216A31C1}"/>
    <cellStyle name="20% - Dekorfärg6 25 7 2" xfId="8661" xr:uid="{90ED69A2-FAED-4812-8C33-7425B3EB887E}"/>
    <cellStyle name="20% - Dekorfärg6 25 7 3" xfId="8662" xr:uid="{C5F2E8C3-3F22-4412-BCA2-5F5BD1AD6BE7}"/>
    <cellStyle name="20% - Dekorfärg6 25 7_CASH 8000" xfId="44983" xr:uid="{A3B22FEA-2E46-434D-8BB4-CEA3D51BDBF9}"/>
    <cellStyle name="20% - Dekorfärg6 25 8" xfId="8663" xr:uid="{7DD0D941-29E5-4C22-ABC8-D64AE4F35555}"/>
    <cellStyle name="20% - Dekorfärg6 25 9" xfId="8664" xr:uid="{2BE08E58-FF1F-4C0B-98B0-4BA37D691D53}"/>
    <cellStyle name="20% - Dekorfärg6 25_3. Loans" xfId="8665" xr:uid="{C0AFB6BC-BE13-4470-A980-51375CEEC2F4}"/>
    <cellStyle name="20% - Dekorfärg6 26" xfId="8666" xr:uid="{651C443C-84B8-4C11-9B95-E058BCEF8466}"/>
    <cellStyle name="20% - Dekorfärg6 26 10" xfId="8667" xr:uid="{27B4DACC-6CB5-49FC-BA76-D965BB2E4E28}"/>
    <cellStyle name="20% - Dekorfärg6 26 11" xfId="37056" xr:uid="{D01D312C-CFE9-49DA-9399-8407B16392A6}"/>
    <cellStyle name="20% - Dekorfärg6 26 2" xfId="8668" xr:uid="{A6CE9A65-1B7D-44D3-9B9F-CD261060BB48}"/>
    <cellStyle name="20% - Dekorfärg6 26 2 2" xfId="8669" xr:uid="{03F6B8CA-0888-46AA-B26D-31B6554C1BE9}"/>
    <cellStyle name="20% - Dekorfärg6 26 2 2 2" xfId="8670" xr:uid="{7427189F-5500-4AFF-8420-D6AA2566E522}"/>
    <cellStyle name="20% - Dekorfärg6 26 2 2 3" xfId="37058" xr:uid="{A8FC2573-D6D7-4BB5-9F4C-97800B1BAF4F}"/>
    <cellStyle name="20% - Dekorfärg6 26 2 2_3. Loans" xfId="8671" xr:uid="{24345D7E-F682-459C-8989-5776BD3A8212}"/>
    <cellStyle name="20% - Dekorfärg6 26 2 3" xfId="8672" xr:uid="{50A81BD4-11BB-4981-BFB6-BB382BDAB823}"/>
    <cellStyle name="20% - Dekorfärg6 26 2 3 2" xfId="31877" xr:uid="{85C33927-CEAE-4EA8-8CA8-424766DBC637}"/>
    <cellStyle name="20% - Dekorfärg6 26 2 4" xfId="8673" xr:uid="{7A6EBD86-8F55-481A-BAED-AA5E30D3D453}"/>
    <cellStyle name="20% - Dekorfärg6 26 2 5" xfId="37057" xr:uid="{5494F834-0487-4437-B8B2-32E59448FB38}"/>
    <cellStyle name="20% - Dekorfärg6 26 2_3. Loans" xfId="8674" xr:uid="{6C267641-9C19-4E8A-BA5A-FA24F66ACB1C}"/>
    <cellStyle name="20% - Dekorfärg6 26 3" xfId="8675" xr:uid="{F9EA190D-94D0-4AE2-88D2-78B575C24688}"/>
    <cellStyle name="20% - Dekorfärg6 26 3 2" xfId="8676" xr:uid="{532338F3-3A86-47B3-8B22-820F68B150D5}"/>
    <cellStyle name="20% - Dekorfärg6 26 3 2 2" xfId="31878" xr:uid="{2F1C0566-F80C-4565-9EC2-9BD097ACB9F7}"/>
    <cellStyle name="20% - Dekorfärg6 26 3 3" xfId="8677" xr:uid="{BFA8BFF9-3C4F-475F-9A2B-72D399E69B26}"/>
    <cellStyle name="20% - Dekorfärg6 26 3 4" xfId="8678" xr:uid="{7CD14F0D-2020-4E01-AA1C-BD33E57CA8C3}"/>
    <cellStyle name="20% - Dekorfärg6 26 3 5" xfId="37059" xr:uid="{2AF7854F-FDD4-4572-95E8-E67DBB6697AC}"/>
    <cellStyle name="20% - Dekorfärg6 26 3_3. Loans" xfId="8679" xr:uid="{775006D6-9210-4C31-923F-28ADA82E3A28}"/>
    <cellStyle name="20% - Dekorfärg6 26 4" xfId="8680" xr:uid="{05C35772-8ADB-4D7C-A707-70DC6AB1DE71}"/>
    <cellStyle name="20% - Dekorfärg6 26 4 2" xfId="8681" xr:uid="{1DDCEFDA-3E23-44FF-A51B-CD548D9D25C8}"/>
    <cellStyle name="20% - Dekorfärg6 26 4 3" xfId="8682" xr:uid="{C4C267A9-9618-473B-863D-543D396E65A5}"/>
    <cellStyle name="20% - Dekorfärg6 26 4 4" xfId="37060" xr:uid="{F845BB05-98D0-4440-88F9-9CDCEE62CF3C}"/>
    <cellStyle name="20% - Dekorfärg6 26 4_3. Loans" xfId="8683" xr:uid="{E026BB2C-4DEA-4BE6-A466-C37011BCAAC8}"/>
    <cellStyle name="20% - Dekorfärg6 26 5" xfId="8684" xr:uid="{B7B8ED1B-E49B-422E-9046-B60B569E9113}"/>
    <cellStyle name="20% - Dekorfärg6 26 5 2" xfId="8685" xr:uid="{3CC11ED5-C24C-4AE7-A3A1-E2447BA6DA6C}"/>
    <cellStyle name="20% - Dekorfärg6 26 5 3" xfId="8686" xr:uid="{79281CDE-CE84-48B3-B897-6B30BB62ACFA}"/>
    <cellStyle name="20% - Dekorfärg6 26 5 4" xfId="37061" xr:uid="{9CAF70B0-2B86-4DEC-AB74-DEBC9D2BDAB0}"/>
    <cellStyle name="20% - Dekorfärg6 26 5_3. Loans" xfId="8687" xr:uid="{80E27F24-0990-47ED-BADE-87BC00210E13}"/>
    <cellStyle name="20% - Dekorfärg6 26 6" xfId="8688" xr:uid="{42A7A7B5-46B9-4F61-8B42-C8DD9947C5B6}"/>
    <cellStyle name="20% - Dekorfärg6 26 6 2" xfId="8689" xr:uid="{26427ECE-9D9F-4AFF-8BBF-E021DB3D096E}"/>
    <cellStyle name="20% - Dekorfärg6 26 6 3" xfId="8690" xr:uid="{2B67CADF-2E0A-4B1E-BEE9-F5D33ACCAF79}"/>
    <cellStyle name="20% - Dekorfärg6 26 6 4" xfId="31879" xr:uid="{C4420744-FCFD-4103-8FB9-52DD46F5692A}"/>
    <cellStyle name="20% - Dekorfärg6 26 6_CASH 8000" xfId="44984" xr:uid="{9DD9F18F-7464-4C15-9B8A-3A78A32B69BC}"/>
    <cellStyle name="20% - Dekorfärg6 26 7" xfId="8691" xr:uid="{52E83749-3916-4CDD-AA7C-0BFC1D536498}"/>
    <cellStyle name="20% - Dekorfärg6 26 7 2" xfId="8692" xr:uid="{035DF4BE-2437-4E7E-9C29-E6C4FFFDE874}"/>
    <cellStyle name="20% - Dekorfärg6 26 7 3" xfId="8693" xr:uid="{C9094763-F368-48E2-9C60-ED7279080B23}"/>
    <cellStyle name="20% - Dekorfärg6 26 7_CASH 8000" xfId="44985" xr:uid="{DFF8A308-AD57-4B95-9937-118AA9584AC3}"/>
    <cellStyle name="20% - Dekorfärg6 26 8" xfId="8694" xr:uid="{CD363789-FBA7-4FCA-96E9-5527A10E775B}"/>
    <cellStyle name="20% - Dekorfärg6 26 9" xfId="8695" xr:uid="{03816A3E-1D33-445C-8E72-2C51137A4D34}"/>
    <cellStyle name="20% - Dekorfärg6 26_3. Loans" xfId="8696" xr:uid="{A2DAC412-5777-444D-9BB4-E3B425871AC6}"/>
    <cellStyle name="20% - Dekorfärg6 27" xfId="8697" xr:uid="{062D693C-4199-496C-B224-DF3261887EA0}"/>
    <cellStyle name="20% - Dekorfärg6 27 2" xfId="8698" xr:uid="{11052831-9406-44BC-9B68-848F2C643CB2}"/>
    <cellStyle name="20% - Dekorfärg6 27 2 2" xfId="8699" xr:uid="{9A18D046-68BE-4882-9449-87287BBCFD05}"/>
    <cellStyle name="20% - Dekorfärg6 27 2 2 2" xfId="37064" xr:uid="{6151ADFB-C355-4BEA-8B4E-1CBECCB1BC9A}"/>
    <cellStyle name="20% - Dekorfärg6 27 2 2_Apart tables" xfId="49781" xr:uid="{3C56B778-3D6D-4A40-BAE3-7B783BD19A3A}"/>
    <cellStyle name="20% - Dekorfärg6 27 2 3" xfId="8700" xr:uid="{04AF0D97-3D8B-43AB-9144-B79BD7C96097}"/>
    <cellStyle name="20% - Dekorfärg6 27 2 4" xfId="37063" xr:uid="{2FF5FC34-C8D8-49A9-A55F-F0FF9EB3CD90}"/>
    <cellStyle name="20% - Dekorfärg6 27 2_3. Loans" xfId="8701" xr:uid="{030AF76B-A938-4C71-92B6-E7A4E317D864}"/>
    <cellStyle name="20% - Dekorfärg6 27 3" xfId="8702" xr:uid="{DD77B9F8-AF10-424B-875C-289D5F5F0E96}"/>
    <cellStyle name="20% - Dekorfärg6 27 3 2" xfId="37065" xr:uid="{6ACA229C-3749-47DF-8D27-42CBB080A45D}"/>
    <cellStyle name="20% - Dekorfärg6 27 3_Apart tables" xfId="49782" xr:uid="{75CC466D-09A5-43AD-8D63-6BB68A393453}"/>
    <cellStyle name="20% - Dekorfärg6 27 4" xfId="8703" xr:uid="{7BB1CADB-FEA5-4352-8FAA-B371A3007547}"/>
    <cellStyle name="20% - Dekorfärg6 27 4 2" xfId="31880" xr:uid="{0CADA4D7-6F52-4471-A667-35581BEC1E4F}"/>
    <cellStyle name="20% - Dekorfärg6 27 5" xfId="37062" xr:uid="{E0A556B5-4016-4A23-BFBC-A25796D8DCBA}"/>
    <cellStyle name="20% - Dekorfärg6 27_3. Loans" xfId="8704" xr:uid="{47E99FFD-0096-4F74-9D13-4A11D34238EC}"/>
    <cellStyle name="20% - Dekorfärg6 28" xfId="8705" xr:uid="{B3C79E96-882A-4A29-8907-5341E7677421}"/>
    <cellStyle name="20% - Dekorfärg6 28 2" xfId="8706" xr:uid="{94002C95-B8EA-489D-B905-83539BF1F2DB}"/>
    <cellStyle name="20% - Dekorfärg6 28 2 2" xfId="8707" xr:uid="{5E3DBAEC-B4E4-485A-BF8E-3BE337526457}"/>
    <cellStyle name="20% - Dekorfärg6 28 2 3" xfId="8708" xr:uid="{4B219C91-79B1-4ABF-8A21-7D63FEB6D31F}"/>
    <cellStyle name="20% - Dekorfärg6 28 2 4" xfId="37067" xr:uid="{A61C9174-12BE-427E-A011-50BF01C3E398}"/>
    <cellStyle name="20% - Dekorfärg6 28 2_3. Loans" xfId="8709" xr:uid="{5593991C-49F4-45A8-8145-1F4EA2F1B46D}"/>
    <cellStyle name="20% - Dekorfärg6 28 3" xfId="8710" xr:uid="{B4061024-16E6-4161-BBFA-81FD880E829F}"/>
    <cellStyle name="20% - Dekorfärg6 28 3 2" xfId="37068" xr:uid="{C7DE830D-DD38-4899-860C-6B03333C6E29}"/>
    <cellStyle name="20% - Dekorfärg6 28 3_Apart tables" xfId="49783" xr:uid="{B3849661-C1E3-4D85-9970-A2F115C0BEE1}"/>
    <cellStyle name="20% - Dekorfärg6 28 4" xfId="8711" xr:uid="{A80ADC31-3B00-44A3-9F69-5AB47F2590FB}"/>
    <cellStyle name="20% - Dekorfärg6 28 4 2" xfId="31881" xr:uid="{53862BA5-BA64-4282-88FB-0DB687D5A5B7}"/>
    <cellStyle name="20% - Dekorfärg6 28 5" xfId="37066" xr:uid="{7E1E3144-F2DE-43E2-884D-E0F7CD826C10}"/>
    <cellStyle name="20% - Dekorfärg6 28_3. Loans" xfId="8712" xr:uid="{8E6B4408-8919-4815-98C0-28C71D472860}"/>
    <cellStyle name="20% - Dekorfärg6 29" xfId="8713" xr:uid="{F837351C-AD7E-4529-902C-4DE98379EA31}"/>
    <cellStyle name="20% - Dekorfärg6 29 2" xfId="8714" xr:uid="{39178696-DB4F-4485-BF44-1598C3FDC989}"/>
    <cellStyle name="20% - Dekorfärg6 29 2 2" xfId="8715" xr:uid="{7439FF27-ECEB-463F-8D02-BF662E7635C5}"/>
    <cellStyle name="20% - Dekorfärg6 29 2 2 2" xfId="37071" xr:uid="{40387BB9-F0A7-4508-A6EB-C0FEE7BAEF2D}"/>
    <cellStyle name="20% - Dekorfärg6 29 2 2_Apart tables" xfId="49784" xr:uid="{B7DBE930-9B40-43F3-9073-483A7662D978}"/>
    <cellStyle name="20% - Dekorfärg6 29 2 3" xfId="8716" xr:uid="{931B7FE3-0EDD-4F0A-8F4D-3B8F4F4CE020}"/>
    <cellStyle name="20% - Dekorfärg6 29 2 4" xfId="37070" xr:uid="{4DF4B287-6B04-460E-B086-D7402560BA6E}"/>
    <cellStyle name="20% - Dekorfärg6 29 2_3. Loans" xfId="8717" xr:uid="{29FFA252-891D-47D7-9D90-96208165936E}"/>
    <cellStyle name="20% - Dekorfärg6 29 3" xfId="8718" xr:uid="{7D86B543-8E75-4BEC-ABEB-1E877053E7C3}"/>
    <cellStyle name="20% - Dekorfärg6 29 3 2" xfId="37072" xr:uid="{C7F8A9F0-9D29-434F-84C1-4621D82950CD}"/>
    <cellStyle name="20% - Dekorfärg6 29 3_Apart tables" xfId="49785" xr:uid="{B450C1E6-9D8E-4B5F-9FAE-0764703C760C}"/>
    <cellStyle name="20% - Dekorfärg6 29 4" xfId="8719" xr:uid="{2642D102-1695-4527-9B24-76051BC083CC}"/>
    <cellStyle name="20% - Dekorfärg6 29 4 2" xfId="31882" xr:uid="{2428E7F2-7DE0-4566-95BD-20C3DBE0712B}"/>
    <cellStyle name="20% - Dekorfärg6 29 5" xfId="37069" xr:uid="{CE00CE1E-E741-45E7-8695-81B9A18CEF87}"/>
    <cellStyle name="20% - Dekorfärg6 29_3. Loans" xfId="8720" xr:uid="{52899788-0ED7-4E98-B676-72472E2FE223}"/>
    <cellStyle name="20% - Dekorfärg6 3" xfId="70" xr:uid="{B9C0A9D2-88B9-45D5-B8C8-E328A29B4247}"/>
    <cellStyle name="20% - Dekorfärg6 3 10" xfId="35044" xr:uid="{1796DA02-3029-412C-AC82-55BEA4BDE699}"/>
    <cellStyle name="20% - Dekorfärg6 3 2" xfId="8721" xr:uid="{3C13F77F-F1D4-4C1C-9ED7-1FD17865405B}"/>
    <cellStyle name="20% - Dekorfärg6 3 2 2" xfId="8722" xr:uid="{CACDC0CE-36B2-4D27-8F97-BAF6B25C3ED7}"/>
    <cellStyle name="20% - Dekorfärg6 3 2 2 2" xfId="8723" xr:uid="{5182F067-173A-4864-88E2-83CCDD5915DC}"/>
    <cellStyle name="20% - Dekorfärg6 3 2 2 2 2" xfId="37074" xr:uid="{D551EFD9-CEA0-403C-9839-E3D9A3C5AEC1}"/>
    <cellStyle name="20% - Dekorfärg6 3 2 2 2_Apart tables" xfId="49786" xr:uid="{B737F366-058E-4946-85B5-E5A478390F74}"/>
    <cellStyle name="20% - Dekorfärg6 3 2 2 3" xfId="31883" xr:uid="{244DCD90-4785-46C7-AA35-B961D6AEBF93}"/>
    <cellStyle name="20% - Dekorfärg6 3 2 2 4" xfId="37073" xr:uid="{3FFDC832-45AF-41D8-A0C1-D6547D002BD4}"/>
    <cellStyle name="20% - Dekorfärg6 3 2 2_3. Loans" xfId="8724" xr:uid="{903415E0-9F6D-46EE-867F-74A28AD96A2D}"/>
    <cellStyle name="20% - Dekorfärg6 3 2 3" xfId="8725" xr:uid="{2550DD60-6D69-4BF8-80CF-A4CC3CA4AB5B}"/>
    <cellStyle name="20% - Dekorfärg6 3 2 3 2" xfId="8726" xr:uid="{479F6ED8-EB44-4390-AB35-86CF10D0BE36}"/>
    <cellStyle name="20% - Dekorfärg6 3 2 3 2 2" xfId="37076" xr:uid="{48D23F39-74DE-470B-B83F-27FB676FC846}"/>
    <cellStyle name="20% - Dekorfärg6 3 2 3 2_Apart tables" xfId="49787" xr:uid="{8D2C09B1-56F2-4C1F-8FB2-09014035A338}"/>
    <cellStyle name="20% - Dekorfärg6 3 2 3 3" xfId="37075" xr:uid="{7FCD010A-3854-42AD-830E-40C551548F3A}"/>
    <cellStyle name="20% - Dekorfärg6 3 2 3_3. Loans" xfId="8727" xr:uid="{83C25B96-EF08-4BE1-814D-87C2B9FFD413}"/>
    <cellStyle name="20% - Dekorfärg6 3 2 4" xfId="8728" xr:uid="{B1B42E84-44DE-46EF-B912-42FBF9B04276}"/>
    <cellStyle name="20% - Dekorfärg6 3 2 4 2" xfId="37077" xr:uid="{336A299F-A32C-4AE4-A66B-9E28F7A618A3}"/>
    <cellStyle name="20% - Dekorfärg6 3 2 4_Apart tables" xfId="49788" xr:uid="{B6937751-645F-4C01-B203-42DE992AEA69}"/>
    <cellStyle name="20% - Dekorfärg6 3 2 5" xfId="8729" xr:uid="{0BC8C904-0DE2-42AA-B674-E55CECC33796}"/>
    <cellStyle name="20% - Dekorfärg6 3 2 5 2" xfId="37078" xr:uid="{57702FB4-90D0-4E88-9B03-4FCF7AA2CE53}"/>
    <cellStyle name="20% - Dekorfärg6 3 2 5_Apart tables" xfId="49789" xr:uid="{F376B232-0641-4BDC-B354-E05271B4E0D6}"/>
    <cellStyle name="20% - Dekorfärg6 3 2 6" xfId="31884" xr:uid="{95F600BD-4475-4676-AE82-2E68F71C984E}"/>
    <cellStyle name="20% - Dekorfärg6 3 2 7" xfId="35045" xr:uid="{18493390-1CB7-4265-A9B9-E9A836582BEF}"/>
    <cellStyle name="20% - Dekorfärg6 3 2 8" xfId="39463" xr:uid="{6FAC5A04-3B69-43A9-884F-28536BD657B9}"/>
    <cellStyle name="20% - Dekorfärg6 3 2_3. Loans" xfId="8730" xr:uid="{4E1429F3-C8D5-4194-B00B-FE47515A1E45}"/>
    <cellStyle name="20% - Dekorfärg6 3 3" xfId="8731" xr:uid="{8012969D-C456-4139-96B3-2C453C210184}"/>
    <cellStyle name="20% - Dekorfärg6 3 3 2" xfId="8732" xr:uid="{7347AC82-99C1-4B32-8AAE-53E34BC7AF64}"/>
    <cellStyle name="20% - Dekorfärg6 3 3 2 2" xfId="8733" xr:uid="{D537673E-32E9-497E-8386-62AB89B64117}"/>
    <cellStyle name="20% - Dekorfärg6 3 3 2 2 2" xfId="37080" xr:uid="{52897BC5-55AF-4B2A-AFAF-EB46150D1F54}"/>
    <cellStyle name="20% - Dekorfärg6 3 3 2 2_Apart tables" xfId="49790" xr:uid="{05DC93B3-F935-437A-A374-C449F950F81F}"/>
    <cellStyle name="20% - Dekorfärg6 3 3 2 3" xfId="31885" xr:uid="{1A4F3FB0-A9B1-45A4-975E-D0B94749A3AF}"/>
    <cellStyle name="20% - Dekorfärg6 3 3 2 4" xfId="37079" xr:uid="{36D0FAB9-C7E7-46B3-BC66-BC8ECC59B24F}"/>
    <cellStyle name="20% - Dekorfärg6 3 3 2_3. Loans" xfId="8734" xr:uid="{0EEE082E-4542-4AEF-842B-506D77616318}"/>
    <cellStyle name="20% - Dekorfärg6 3 3 3" xfId="8735" xr:uid="{A1F86322-1C7F-4582-AEA1-3504D620F3A2}"/>
    <cellStyle name="20% - Dekorfärg6 3 3 3 2" xfId="8736" xr:uid="{9420F0B7-0F8B-4479-94C8-DD7E4F9E85C6}"/>
    <cellStyle name="20% - Dekorfärg6 3 3 3 2 2" xfId="37082" xr:uid="{5E2CD8DA-7020-40CA-8023-FFD360E94282}"/>
    <cellStyle name="20% - Dekorfärg6 3 3 3 2_Apart tables" xfId="49791" xr:uid="{38807038-04C1-4CE2-A719-3C47E7B254E3}"/>
    <cellStyle name="20% - Dekorfärg6 3 3 3 3" xfId="37081" xr:uid="{F35A2165-BAD3-42BA-A856-A99C408A8229}"/>
    <cellStyle name="20% - Dekorfärg6 3 3 3_3. Loans" xfId="8737" xr:uid="{F5E9FE4E-BF64-4496-9237-DF7D8ED51C25}"/>
    <cellStyle name="20% - Dekorfärg6 3 3 4" xfId="8738" xr:uid="{471CB7EE-EF64-4BCA-9E85-F7D11885242F}"/>
    <cellStyle name="20% - Dekorfärg6 3 3 4 2" xfId="37083" xr:uid="{B1CB1A70-5169-4687-9CAA-FB2C75853ED0}"/>
    <cellStyle name="20% - Dekorfärg6 3 3 4_Apart tables" xfId="49792" xr:uid="{6D355EA9-E4D9-4C15-A98B-74B05A377543}"/>
    <cellStyle name="20% - Dekorfärg6 3 3 5" xfId="8739" xr:uid="{83637C76-258B-44CA-81C5-92777957053D}"/>
    <cellStyle name="20% - Dekorfärg6 3 3 5 2" xfId="37084" xr:uid="{9E50F32F-BF43-45E1-AE73-F07CA753369E}"/>
    <cellStyle name="20% - Dekorfärg6 3 3 5_Apart tables" xfId="49793" xr:uid="{F6D9C8D3-AEBA-4C7E-B40C-4F7185A11EF0}"/>
    <cellStyle name="20% - Dekorfärg6 3 3 6" xfId="31886" xr:uid="{6743717F-F425-4725-A396-2A7D3D0A0E47}"/>
    <cellStyle name="20% - Dekorfärg6 3 3 7" xfId="35046" xr:uid="{A4205C51-5770-4563-A339-0C36DA53BA4D}"/>
    <cellStyle name="20% - Dekorfärg6 3 3 8" xfId="39462" xr:uid="{D13F1CE8-BE28-43BA-B64A-B2EA17D5BE9E}"/>
    <cellStyle name="20% - Dekorfärg6 3 3_3. Loans" xfId="8740" xr:uid="{B12ACEEE-6975-43E4-B175-9FEC010A1436}"/>
    <cellStyle name="20% - Dekorfärg6 3 4" xfId="8741" xr:uid="{91BBE5C3-6532-4EA2-AD85-0F72E3353D39}"/>
    <cellStyle name="20% - Dekorfärg6 3 4 2" xfId="8742" xr:uid="{90E14345-608C-4230-9971-F9BAC770E8F4}"/>
    <cellStyle name="20% - Dekorfärg6 3 4 2 2" xfId="8743" xr:uid="{A1A2FAA4-F40F-4C80-AF8B-A2AFA98825E3}"/>
    <cellStyle name="20% - Dekorfärg6 3 4 2 2 2" xfId="37087" xr:uid="{21441AF0-1197-4D64-9C91-590FE494F13B}"/>
    <cellStyle name="20% - Dekorfärg6 3 4 2 2_Apart tables" xfId="49794" xr:uid="{1736FC15-34AD-40A2-94B0-A8C3476AB743}"/>
    <cellStyle name="20% - Dekorfärg6 3 4 2 3" xfId="37086" xr:uid="{D83F4237-4AB6-4DF9-914F-13CA92BE3063}"/>
    <cellStyle name="20% - Dekorfärg6 3 4 2_3. Loans" xfId="8744" xr:uid="{E2337DE1-9BE4-46AB-BFA5-06EB886274AF}"/>
    <cellStyle name="20% - Dekorfärg6 3 4 3" xfId="8745" xr:uid="{99308CD1-3341-4BC7-9529-96E4FF04444D}"/>
    <cellStyle name="20% - Dekorfärg6 3 4 3 2" xfId="37088" xr:uid="{7763DDB3-51C8-40BE-B996-C23241B78CC0}"/>
    <cellStyle name="20% - Dekorfärg6 3 4 3_Apart tables" xfId="49795" xr:uid="{4464B9E5-DF81-492C-A0DC-61AF6F550B65}"/>
    <cellStyle name="20% - Dekorfärg6 3 4 4" xfId="31887" xr:uid="{966B744C-C336-49AD-8085-52B16544F3CD}"/>
    <cellStyle name="20% - Dekorfärg6 3 4 5" xfId="37085" xr:uid="{CAF8BE28-6F1F-4DBE-AA61-BAD85BFA255E}"/>
    <cellStyle name="20% - Dekorfärg6 3 4_3. Loans" xfId="8746" xr:uid="{4A1AF3B0-B67F-4FE8-A889-6C136BEDA935}"/>
    <cellStyle name="20% - Dekorfärg6 3 5" xfId="8747" xr:uid="{A8F54F72-4F40-4F8F-92D8-10DD16C1A54B}"/>
    <cellStyle name="20% - Dekorfärg6 3 5 2" xfId="8748" xr:uid="{93CB3D09-7559-4E7E-95A6-66691D508B28}"/>
    <cellStyle name="20% - Dekorfärg6 3 5 2 2" xfId="37090" xr:uid="{22F42A56-0B98-4CBB-8ED5-A0E53AD17075}"/>
    <cellStyle name="20% - Dekorfärg6 3 5 2_Apart tables" xfId="49796" xr:uid="{E6518B60-EB99-41EA-8608-F898E982EC9F}"/>
    <cellStyle name="20% - Dekorfärg6 3 5 3" xfId="8749" xr:uid="{C08A7A47-8532-401B-B93C-576BB9FBFEDF}"/>
    <cellStyle name="20% - Dekorfärg6 3 5 4" xfId="37089" xr:uid="{A27C02D4-A9AA-4F77-9C10-843752B46FA1}"/>
    <cellStyle name="20% - Dekorfärg6 3 5_3. Loans" xfId="8750" xr:uid="{BA0C958D-9278-4578-A218-C441B4B98540}"/>
    <cellStyle name="20% - Dekorfärg6 3 6" xfId="8751" xr:uid="{1EB46285-1FAB-4397-997D-EE6B5A7EAC00}"/>
    <cellStyle name="20% - Dekorfärg6 3 6 2" xfId="8752" xr:uid="{FC0BFB67-90A0-4EC6-B5F9-745DE3746D7B}"/>
    <cellStyle name="20% - Dekorfärg6 3 6 3" xfId="8753" xr:uid="{AE1E3A30-4B8E-4A59-B4B2-76E8EFC658E8}"/>
    <cellStyle name="20% - Dekorfärg6 3 6 4" xfId="37091" xr:uid="{3BF219D6-7DEA-43AA-8B3E-9BFA917A9323}"/>
    <cellStyle name="20% - Dekorfärg6 3 6_3. Loans" xfId="8754" xr:uid="{20B8D276-C618-4202-A270-A93F425E5A4B}"/>
    <cellStyle name="20% - Dekorfärg6 3 7" xfId="8755" xr:uid="{A0E2599F-C3DC-4F29-A7AA-FAB15510F983}"/>
    <cellStyle name="20% - Dekorfärg6 3 7 2" xfId="8756" xr:uid="{2CBBB6B1-C179-49CE-8B95-12138A517E65}"/>
    <cellStyle name="20% - Dekorfärg6 3 7 3" xfId="8757" xr:uid="{82CC6884-CD48-414C-A224-A022BEF96C56}"/>
    <cellStyle name="20% - Dekorfärg6 3 7 4" xfId="37092" xr:uid="{4CBE230C-0686-4A84-8DA6-E3A1EE43679D}"/>
    <cellStyle name="20% - Dekorfärg6 3 7_3. Loans" xfId="8758" xr:uid="{86F48AB9-71F6-436F-A743-AEA36C38E892}"/>
    <cellStyle name="20% - Dekorfärg6 3 8" xfId="8759" xr:uid="{BCA363D3-17DB-4FAB-A2CB-C8D2604FA4BE}"/>
    <cellStyle name="20% - Dekorfärg6 3 8 2" xfId="31888" xr:uid="{3B04E16A-B746-4BBB-88A3-2DEBB4E62642}"/>
    <cellStyle name="20% - Dekorfärg6 3 9" xfId="8760" xr:uid="{FED6BDD7-4937-495A-8CC0-50C8E59C6B64}"/>
    <cellStyle name="20% - Dekorfärg6 3_3. Loans" xfId="8761" xr:uid="{FA130187-86C9-4649-89B5-B68CF74AEE0C}"/>
    <cellStyle name="20% - Dekorfärg6 30" xfId="8762" xr:uid="{A4B1FAA1-A418-4CF2-9E60-CBEC0B42B0A7}"/>
    <cellStyle name="20% - Dekorfärg6 30 2" xfId="8763" xr:uid="{733C2125-204D-4099-8CFA-C1775F757A98}"/>
    <cellStyle name="20% - Dekorfärg6 30 2 2" xfId="8764" xr:uid="{93C11A78-0483-44F4-9F17-1B7030632EFB}"/>
    <cellStyle name="20% - Dekorfärg6 30 2 2 2" xfId="37095" xr:uid="{0B27A9F1-68EE-4477-9218-F8C96282D204}"/>
    <cellStyle name="20% - Dekorfärg6 30 2 2_Apart tables" xfId="49797" xr:uid="{01F7BBA2-33AB-4713-B19F-EA24FF859A35}"/>
    <cellStyle name="20% - Dekorfärg6 30 2 3" xfId="8765" xr:uid="{4EEE16C2-F219-4F40-BA76-7A611AE8B2C5}"/>
    <cellStyle name="20% - Dekorfärg6 30 2 4" xfId="37094" xr:uid="{998B198C-4D6A-41B0-884B-DD833FE09B0E}"/>
    <cellStyle name="20% - Dekorfärg6 30 2_3. Loans" xfId="8766" xr:uid="{472089D8-8478-4B44-90E9-436A33AA19AE}"/>
    <cellStyle name="20% - Dekorfärg6 30 3" xfId="8767" xr:uid="{9D9A38EA-AB6C-43B9-B93C-52C5262B7964}"/>
    <cellStyle name="20% - Dekorfärg6 30 3 2" xfId="37096" xr:uid="{AAC99559-57BE-476F-9EC1-062957549E9F}"/>
    <cellStyle name="20% - Dekorfärg6 30 3_Apart tables" xfId="49798" xr:uid="{B964E089-3FE9-4C96-A522-CF7C14C32CD8}"/>
    <cellStyle name="20% - Dekorfärg6 30 4" xfId="8768" xr:uid="{C2F58687-5095-433B-AAB1-155F2A611938}"/>
    <cellStyle name="20% - Dekorfärg6 30 5" xfId="37093" xr:uid="{E164A5C7-A0DC-4D22-AF13-E5A758EEF702}"/>
    <cellStyle name="20% - Dekorfärg6 30_3. Loans" xfId="8769" xr:uid="{393557AF-2B64-46A6-97D3-05433F09F6B9}"/>
    <cellStyle name="20% - Dekorfärg6 31" xfId="8770" xr:uid="{925939DF-AB9F-4FCB-887D-8268D7C249EA}"/>
    <cellStyle name="20% - Dekorfärg6 31 2" xfId="8771" xr:uid="{106B4794-D663-44D2-A82A-BD44FC6E27D0}"/>
    <cellStyle name="20% - Dekorfärg6 31 2 2" xfId="8772" xr:uid="{D9048FFF-F17F-4187-82C6-2D74C9B3D835}"/>
    <cellStyle name="20% - Dekorfärg6 31 2 2 2" xfId="37099" xr:uid="{7AF5918F-4FF3-41C5-96D6-32ACEA4B3732}"/>
    <cellStyle name="20% - Dekorfärg6 31 2 2_Apart tables" xfId="49799" xr:uid="{4A83B11F-83A4-45C4-805E-F9C41EF6ADE2}"/>
    <cellStyle name="20% - Dekorfärg6 31 2 3" xfId="37098" xr:uid="{923CD383-6C83-4AA2-B3F5-81ADC7806A5C}"/>
    <cellStyle name="20% - Dekorfärg6 31 2_3. Loans" xfId="8773" xr:uid="{8B517F67-3494-4535-923F-45B73BF2AAED}"/>
    <cellStyle name="20% - Dekorfärg6 31 3" xfId="8774" xr:uid="{28CD3060-C875-41CA-9700-8FB4CE0D0256}"/>
    <cellStyle name="20% - Dekorfärg6 31 3 2" xfId="37100" xr:uid="{80650C00-408E-4F93-8C32-9133D3D69565}"/>
    <cellStyle name="20% - Dekorfärg6 31 3_Apart tables" xfId="49800" xr:uid="{18B841B6-EC8B-4312-8455-840C6B0A0029}"/>
    <cellStyle name="20% - Dekorfärg6 31 4" xfId="37097" xr:uid="{0C01D477-868C-435D-8D20-36D9B98CAD53}"/>
    <cellStyle name="20% - Dekorfärg6 31_3. Loans" xfId="8775" xr:uid="{7FF89A6D-33FC-486E-BF0D-2B2FFF2D7D27}"/>
    <cellStyle name="20% - Dekorfärg6 32" xfId="8776" xr:uid="{ACAF7EE6-55BC-4F66-9BAC-96FA1D36091D}"/>
    <cellStyle name="20% - Dekorfärg6 32 2" xfId="8777" xr:uid="{8A1003D4-DCF3-4CCE-806A-551E4E21C0F2}"/>
    <cellStyle name="20% - Dekorfärg6 32 2 2" xfId="37102" xr:uid="{2B23B954-7179-4C2E-A66F-AF7BB85F5D51}"/>
    <cellStyle name="20% - Dekorfärg6 32 2_Apart tables" xfId="49801" xr:uid="{CAAA1174-421F-4606-953A-6822F94E65A8}"/>
    <cellStyle name="20% - Dekorfärg6 32 3" xfId="8778" xr:uid="{6F71778B-0F10-4282-9E9F-6D633CA357DD}"/>
    <cellStyle name="20% - Dekorfärg6 32 4" xfId="37101" xr:uid="{FF3FA2FA-BFA6-49B3-AE79-0E7570D74459}"/>
    <cellStyle name="20% - Dekorfärg6 32_3. Loans" xfId="8779" xr:uid="{33115576-07FC-42A6-B49D-C1029845F9F0}"/>
    <cellStyle name="20% - Dekorfärg6 33" xfId="8780" xr:uid="{727E9E05-1CE3-448E-B605-59EEC6D0C334}"/>
    <cellStyle name="20% - Dekorfärg6 33 2" xfId="8781" xr:uid="{4857F527-9432-4C12-92F8-24203D16B11C}"/>
    <cellStyle name="20% - Dekorfärg6 33 2 2" xfId="37104" xr:uid="{0560F669-BD05-4934-8075-618A8D810694}"/>
    <cellStyle name="20% - Dekorfärg6 33 2_Apart tables" xfId="49802" xr:uid="{08FA34D3-2F94-467A-817E-C91A98983405}"/>
    <cellStyle name="20% - Dekorfärg6 33 3" xfId="8782" xr:uid="{F713C796-8823-46A5-99E3-4CDDDD5BD1C5}"/>
    <cellStyle name="20% - Dekorfärg6 33 4" xfId="37103" xr:uid="{94DC75EB-8B36-4B93-9CEA-E5EEE438AE74}"/>
    <cellStyle name="20% - Dekorfärg6 33_3. Loans" xfId="8783" xr:uid="{9C07603A-9A55-4095-880C-6E0E2A50C1E9}"/>
    <cellStyle name="20% - Dekorfärg6 34" xfId="8784" xr:uid="{F1F77C55-E869-4E04-AD6F-EFCC186FD148}"/>
    <cellStyle name="20% - Dekorfärg6 34 2" xfId="8785" xr:uid="{E39E2C16-C024-43E7-928F-6B5855E5DB20}"/>
    <cellStyle name="20% - Dekorfärg6 34 3" xfId="8786" xr:uid="{A4415C81-E0B6-4226-A6F2-F1412E6F0A7E}"/>
    <cellStyle name="20% - Dekorfärg6 34 4" xfId="37105" xr:uid="{ED26890A-FB39-4D95-B8FF-02CD8658D021}"/>
    <cellStyle name="20% - Dekorfärg6 34_3. Loans" xfId="8787" xr:uid="{55314222-E404-489C-8B51-3D7516A5745D}"/>
    <cellStyle name="20% - Dekorfärg6 35" xfId="8788" xr:uid="{3DEE0A15-CED4-46FD-A631-A81DC921A452}"/>
    <cellStyle name="20% - Dekorfärg6 35 2" xfId="8789" xr:uid="{4073CA6C-2DFE-4795-8505-3C92378E9006}"/>
    <cellStyle name="20% - Dekorfärg6 35 3" xfId="8790" xr:uid="{EC502D41-9815-4103-8762-9D1D445A7379}"/>
    <cellStyle name="20% - Dekorfärg6 35 4" xfId="37106" xr:uid="{8DAF848C-E32D-44B5-A930-966EABDF257C}"/>
    <cellStyle name="20% - Dekorfärg6 35_3. Loans" xfId="8791" xr:uid="{B2079E39-EEA6-43A0-BF5B-B907AA4E069C}"/>
    <cellStyle name="20% - Dekorfärg6 36" xfId="8792" xr:uid="{4B3102FD-6CD1-4F6F-9A4F-382AA2C9A94A}"/>
    <cellStyle name="20% - Dekorfärg6 36 2" xfId="8793" xr:uid="{B1CE0FAA-4259-4BDA-BB83-71B82FC5187C}"/>
    <cellStyle name="20% - Dekorfärg6 36 3" xfId="8794" xr:uid="{430103CB-13A4-4509-BE3F-A311D64A27DC}"/>
    <cellStyle name="20% - Dekorfärg6 36 4" xfId="37107" xr:uid="{6637C9C9-4076-4DC5-8A69-59303F45800E}"/>
    <cellStyle name="20% - Dekorfärg6 36_3. Loans" xfId="8795" xr:uid="{9D51700B-194B-42A3-A214-901D30C58603}"/>
    <cellStyle name="20% - Dekorfärg6 37" xfId="8796" xr:uid="{74439146-4452-4BC5-8859-FD5E9D90E359}"/>
    <cellStyle name="20% - Dekorfärg6 37 2" xfId="8797" xr:uid="{51C3DE7F-8490-489C-A896-1BA9A6444B3C}"/>
    <cellStyle name="20% - Dekorfärg6 37 3" xfId="8798" xr:uid="{C513510A-BA85-4243-9439-8774E1A1BEEB}"/>
    <cellStyle name="20% - Dekorfärg6 37 4" xfId="37108" xr:uid="{C11557E8-F8DF-4297-B4EF-90068871752C}"/>
    <cellStyle name="20% - Dekorfärg6 37_3. Loans" xfId="8799" xr:uid="{FBC944ED-CF6C-4527-A55B-A4080E0E3188}"/>
    <cellStyle name="20% - Dekorfärg6 38" xfId="8800" xr:uid="{DFD4E121-FAAB-463F-9AE4-AD30B074361B}"/>
    <cellStyle name="20% - Dekorfärg6 38 2" xfId="8801" xr:uid="{225556B8-3534-405C-A3F8-59781456383F}"/>
    <cellStyle name="20% - Dekorfärg6 38 3" xfId="8802" xr:uid="{40DE520E-7FFC-4050-87AE-E8F180D04A2F}"/>
    <cellStyle name="20% - Dekorfärg6 38 4" xfId="37109" xr:uid="{A57C0A64-044E-40D6-8B4A-566AA122CBFD}"/>
    <cellStyle name="20% - Dekorfärg6 38_3. Loans" xfId="8803" xr:uid="{6C24657A-7E7D-46E6-BE8A-BFD744F2689E}"/>
    <cellStyle name="20% - Dekorfärg6 39" xfId="8804" xr:uid="{7513114E-EB2A-4B89-8CD6-D09C7C4A22FC}"/>
    <cellStyle name="20% - Dekorfärg6 39 2" xfId="8805" xr:uid="{CEA4CBA2-246C-4B5E-839C-CF6FE411B9CC}"/>
    <cellStyle name="20% - Dekorfärg6 39 3" xfId="8806" xr:uid="{C570AB26-78A9-42FD-96A0-D0F5D6BC8ECF}"/>
    <cellStyle name="20% - Dekorfärg6 39 4" xfId="37110" xr:uid="{170B579C-F7BE-4E1D-A3A1-24074F9FF9D2}"/>
    <cellStyle name="20% - Dekorfärg6 39_3. Loans" xfId="8807" xr:uid="{0F2C47D4-AB50-4489-9E2A-4A6FCBCDA810}"/>
    <cellStyle name="20% - Dekorfärg6 4" xfId="71" xr:uid="{8C208C0D-C218-48DC-88C2-FAFEAE28E36E}"/>
    <cellStyle name="20% - Dekorfärg6 4 10" xfId="35047" xr:uid="{38E99754-0B8E-4833-AF88-61A307E1CF10}"/>
    <cellStyle name="20% - Dekorfärg6 4 2" xfId="8808" xr:uid="{9351CDAB-A2CB-4B89-B934-79E78DD4FF68}"/>
    <cellStyle name="20% - Dekorfärg6 4 2 2" xfId="8809" xr:uid="{4F663AE1-88EC-4C02-8CFB-C2C79A254DE0}"/>
    <cellStyle name="20% - Dekorfärg6 4 2 2 2" xfId="8810" xr:uid="{F22FCFB5-02A8-4B32-9C13-B7B1DB3173A7}"/>
    <cellStyle name="20% - Dekorfärg6 4 2 2 2 2" xfId="37112" xr:uid="{F7E6F0F3-92FD-43CD-A408-F133373D179B}"/>
    <cellStyle name="20% - Dekorfärg6 4 2 2 2_Apart tables" xfId="49803" xr:uid="{1F8D9F2B-EE15-4221-B640-B764C1D0E132}"/>
    <cellStyle name="20% - Dekorfärg6 4 2 2 3" xfId="31889" xr:uid="{E40D8695-6712-43BC-A00A-28BE90FA3886}"/>
    <cellStyle name="20% - Dekorfärg6 4 2 2 4" xfId="37111" xr:uid="{3C3DB0BD-F5FE-488C-8E17-BC97EA8E88FA}"/>
    <cellStyle name="20% - Dekorfärg6 4 2 2_3. Loans" xfId="8811" xr:uid="{463ECF63-C886-4D35-903E-7D5C88B516AC}"/>
    <cellStyle name="20% - Dekorfärg6 4 2 3" xfId="8812" xr:uid="{298CDBAF-F5B3-4277-8B87-4B8D5B12FC1D}"/>
    <cellStyle name="20% - Dekorfärg6 4 2 3 2" xfId="8813" xr:uid="{DBD9EED5-15C6-4D2E-B702-8700A0607DEF}"/>
    <cellStyle name="20% - Dekorfärg6 4 2 3 2 2" xfId="37114" xr:uid="{9E8FB2E4-0713-4DA6-AF66-84F35840FF7D}"/>
    <cellStyle name="20% - Dekorfärg6 4 2 3 2_Apart tables" xfId="49804" xr:uid="{C173F491-DE2F-43E0-8D93-B9823B92C4BB}"/>
    <cellStyle name="20% - Dekorfärg6 4 2 3 3" xfId="37113" xr:uid="{80CE2BDC-080B-4A53-B0EE-8AD104507665}"/>
    <cellStyle name="20% - Dekorfärg6 4 2 3_3. Loans" xfId="8814" xr:uid="{E32DC849-F938-47D1-8001-BBEEBBCC6D3F}"/>
    <cellStyle name="20% - Dekorfärg6 4 2 4" xfId="8815" xr:uid="{3C5D5C02-7342-4642-9860-180944C40B30}"/>
    <cellStyle name="20% - Dekorfärg6 4 2 4 2" xfId="37115" xr:uid="{E3C8354E-0A61-4198-B2E5-2209669BE9A1}"/>
    <cellStyle name="20% - Dekorfärg6 4 2 4_Apart tables" xfId="49805" xr:uid="{7AF39DD2-EF28-4E2B-8599-53A54B1DC81C}"/>
    <cellStyle name="20% - Dekorfärg6 4 2 5" xfId="8816" xr:uid="{A0B67487-F71C-4E87-905D-DBC713F04182}"/>
    <cellStyle name="20% - Dekorfärg6 4 2 5 2" xfId="37116" xr:uid="{55A5087F-670E-4EC0-AC4F-E1550CE7978C}"/>
    <cellStyle name="20% - Dekorfärg6 4 2 5_Apart tables" xfId="49806" xr:uid="{2CC28C9E-1ABC-499D-BF4C-7ADB6C1DB16A}"/>
    <cellStyle name="20% - Dekorfärg6 4 2 6" xfId="31890" xr:uid="{51F30EC4-7EA2-4B80-B059-A77656BB9735}"/>
    <cellStyle name="20% - Dekorfärg6 4 2 7" xfId="35048" xr:uid="{80232A42-336B-4579-ABFE-4B9A93EDC739}"/>
    <cellStyle name="20% - Dekorfärg6 4 2 8" xfId="39461" xr:uid="{7180ACD7-B15C-4AF1-8F54-64B7FEC7D94E}"/>
    <cellStyle name="20% - Dekorfärg6 4 2_3. Loans" xfId="8817" xr:uid="{D94BA317-BC56-448B-BFC5-6E73E14461F8}"/>
    <cellStyle name="20% - Dekorfärg6 4 3" xfId="8818" xr:uid="{85B9D5EC-64AC-47BC-8E8E-BD918D9D39F8}"/>
    <cellStyle name="20% - Dekorfärg6 4 3 2" xfId="8819" xr:uid="{AC8E801D-F688-494E-B1F4-0C6FEBE448FC}"/>
    <cellStyle name="20% - Dekorfärg6 4 3 2 2" xfId="8820" xr:uid="{E396F28C-831B-4188-9D70-9280D1AA636A}"/>
    <cellStyle name="20% - Dekorfärg6 4 3 2 2 2" xfId="37118" xr:uid="{B1C84DFD-CB18-4F0A-A668-A0BB4AD43553}"/>
    <cellStyle name="20% - Dekorfärg6 4 3 2 2_Apart tables" xfId="49807" xr:uid="{66D5F75B-1154-4F6A-8193-5526F862496E}"/>
    <cellStyle name="20% - Dekorfärg6 4 3 2 3" xfId="31891" xr:uid="{B8AC5E04-FE9D-46C6-BAC7-695FFE18B166}"/>
    <cellStyle name="20% - Dekorfärg6 4 3 2 4" xfId="37117" xr:uid="{01409996-3885-471A-8FB0-F8057B5D31AD}"/>
    <cellStyle name="20% - Dekorfärg6 4 3 2_3. Loans" xfId="8821" xr:uid="{265E29DF-7227-4AAA-9AD0-F17D62718E7B}"/>
    <cellStyle name="20% - Dekorfärg6 4 3 3" xfId="8822" xr:uid="{9301775B-558E-4738-809B-361234FA60EE}"/>
    <cellStyle name="20% - Dekorfärg6 4 3 3 2" xfId="8823" xr:uid="{8A4E797E-D092-42B1-915E-72284E575081}"/>
    <cellStyle name="20% - Dekorfärg6 4 3 3 2 2" xfId="37120" xr:uid="{AF5DC74F-7CB2-4BB4-8ACE-E3498F9BFBA9}"/>
    <cellStyle name="20% - Dekorfärg6 4 3 3 2_Apart tables" xfId="49808" xr:uid="{25E9EEDE-47FA-4FA8-9FAF-D734CF078546}"/>
    <cellStyle name="20% - Dekorfärg6 4 3 3 3" xfId="37119" xr:uid="{80570F5B-9889-40B7-A552-242CFA8DB998}"/>
    <cellStyle name="20% - Dekorfärg6 4 3 3_3. Loans" xfId="8824" xr:uid="{29CBA5FF-B300-4FE3-B7D1-86A66A19C332}"/>
    <cellStyle name="20% - Dekorfärg6 4 3 4" xfId="8825" xr:uid="{A43073BC-D472-4FE8-99EB-1313C76FBB77}"/>
    <cellStyle name="20% - Dekorfärg6 4 3 4 2" xfId="37121" xr:uid="{2AC4E278-71A0-4C9D-9817-C24F978B4848}"/>
    <cellStyle name="20% - Dekorfärg6 4 3 4_Apart tables" xfId="49809" xr:uid="{C118229C-58C0-427D-A222-7FEDDA953454}"/>
    <cellStyle name="20% - Dekorfärg6 4 3 5" xfId="8826" xr:uid="{CDD3A92D-BB92-408E-BAEC-1B0D85FAF26F}"/>
    <cellStyle name="20% - Dekorfärg6 4 3 5 2" xfId="37122" xr:uid="{B571A432-A430-46C8-998C-534D03445E51}"/>
    <cellStyle name="20% - Dekorfärg6 4 3 5_Apart tables" xfId="49810" xr:uid="{CD37B01F-8E0F-46FA-9D53-4EAC0EAA57E2}"/>
    <cellStyle name="20% - Dekorfärg6 4 3 6" xfId="31892" xr:uid="{1F2CFD04-6B57-4A79-AD61-53955DC8F40F}"/>
    <cellStyle name="20% - Dekorfärg6 4 3 7" xfId="35049" xr:uid="{A37D3714-F4E4-4134-8212-86E73024FD41}"/>
    <cellStyle name="20% - Dekorfärg6 4 3 8" xfId="39460" xr:uid="{6200BC97-C94C-43BB-8756-EAE7B9F4ECAA}"/>
    <cellStyle name="20% - Dekorfärg6 4 3_3. Loans" xfId="8827" xr:uid="{B582A88F-3EBA-4C2B-9A4A-BB9D8A38C37F}"/>
    <cellStyle name="20% - Dekorfärg6 4 4" xfId="8828" xr:uid="{E3496103-CD12-420F-BEB9-DA31BA66BAD7}"/>
    <cellStyle name="20% - Dekorfärg6 4 4 2" xfId="8829" xr:uid="{430916D2-EB02-4152-87AD-7093FBCAF260}"/>
    <cellStyle name="20% - Dekorfärg6 4 4 2 2" xfId="8830" xr:uid="{3638726E-0CF9-4E27-8179-CB0BD5CA046D}"/>
    <cellStyle name="20% - Dekorfärg6 4 4 2 2 2" xfId="37125" xr:uid="{09BCE98F-689F-4C11-8E99-C6C6DFA3D284}"/>
    <cellStyle name="20% - Dekorfärg6 4 4 2 2_Apart tables" xfId="49811" xr:uid="{3A13358E-F022-4AB5-878D-9EE95D2A2A75}"/>
    <cellStyle name="20% - Dekorfärg6 4 4 2 3" xfId="37124" xr:uid="{1063CA25-FDF0-4AF2-9ABE-484D61CDAC04}"/>
    <cellStyle name="20% - Dekorfärg6 4 4 2_3. Loans" xfId="8831" xr:uid="{E844BB66-CAA8-448A-953D-E4372B0CCF26}"/>
    <cellStyle name="20% - Dekorfärg6 4 4 3" xfId="8832" xr:uid="{78998029-096A-4861-81D9-A2A476D29EBF}"/>
    <cellStyle name="20% - Dekorfärg6 4 4 3 2" xfId="37126" xr:uid="{D7B15EAD-4F67-4A27-9B88-FB0E389933DE}"/>
    <cellStyle name="20% - Dekorfärg6 4 4 3_Apart tables" xfId="49812" xr:uid="{93067088-0672-4135-9AD7-9BB8361B7708}"/>
    <cellStyle name="20% - Dekorfärg6 4 4 4" xfId="31893" xr:uid="{F581058C-57CE-4974-923F-DEAF8ACECA79}"/>
    <cellStyle name="20% - Dekorfärg6 4 4 5" xfId="37123" xr:uid="{912BB945-7A4D-48DC-B300-B370EFB01ABB}"/>
    <cellStyle name="20% - Dekorfärg6 4 4_3. Loans" xfId="8833" xr:uid="{11D551DF-5348-435A-AA5E-A0355D89EBD5}"/>
    <cellStyle name="20% - Dekorfärg6 4 5" xfId="8834" xr:uid="{73C6D2BA-1248-494E-814F-6717B2BDC972}"/>
    <cellStyle name="20% - Dekorfärg6 4 5 2" xfId="8835" xr:uid="{79AF2569-5CD3-4041-95E2-CFB46F235118}"/>
    <cellStyle name="20% - Dekorfärg6 4 5 2 2" xfId="37128" xr:uid="{C81A4B64-5D77-47C8-964A-FC5048747D2E}"/>
    <cellStyle name="20% - Dekorfärg6 4 5 2_Apart tables" xfId="49813" xr:uid="{45F73B07-A224-447B-8466-6B00929B2010}"/>
    <cellStyle name="20% - Dekorfärg6 4 5 3" xfId="8836" xr:uid="{696AF04A-5660-4F2F-9962-871D1F58D221}"/>
    <cellStyle name="20% - Dekorfärg6 4 5 4" xfId="37127" xr:uid="{04F8B0CB-2787-442E-A148-E744042BF7F2}"/>
    <cellStyle name="20% - Dekorfärg6 4 5_3. Loans" xfId="8837" xr:uid="{CC89F05E-1C2E-426C-B37F-74AA545F7C54}"/>
    <cellStyle name="20% - Dekorfärg6 4 6" xfId="8838" xr:uid="{6B508401-BBA5-437C-B609-B192B4853A5B}"/>
    <cellStyle name="20% - Dekorfärg6 4 6 2" xfId="8839" xr:uid="{BEA7BD14-599D-46DC-899E-6BD1DEF190B2}"/>
    <cellStyle name="20% - Dekorfärg6 4 6 3" xfId="8840" xr:uid="{29BF0967-8E60-449B-A3B9-4CF775E52C5D}"/>
    <cellStyle name="20% - Dekorfärg6 4 6 4" xfId="37129" xr:uid="{D6E15EEE-64AB-455B-88CD-3C6F98C9D24B}"/>
    <cellStyle name="20% - Dekorfärg6 4 6_3. Loans" xfId="8841" xr:uid="{158F8194-A79D-447B-86EE-EBC7C8743B1E}"/>
    <cellStyle name="20% - Dekorfärg6 4 7" xfId="8842" xr:uid="{D6EEC2B3-8C2A-4CDC-9EBB-853AD37AB603}"/>
    <cellStyle name="20% - Dekorfärg6 4 7 2" xfId="8843" xr:uid="{8CCF1D97-8BC1-4935-B519-F02523CF8C72}"/>
    <cellStyle name="20% - Dekorfärg6 4 7 3" xfId="8844" xr:uid="{BB9E9B21-7FD3-461C-811D-13C9E2D7FB88}"/>
    <cellStyle name="20% - Dekorfärg6 4 7 4" xfId="37130" xr:uid="{7218365A-3A74-4108-A4CC-B5549C6AF71A}"/>
    <cellStyle name="20% - Dekorfärg6 4 7_3. Loans" xfId="8845" xr:uid="{2E0D60FD-9D60-4D77-993C-72C297FB5AF2}"/>
    <cellStyle name="20% - Dekorfärg6 4 8" xfId="8846" xr:uid="{1F2D87D0-8692-41EF-ACE9-D919EC2F9E52}"/>
    <cellStyle name="20% - Dekorfärg6 4 8 2" xfId="31894" xr:uid="{8F6096B4-FCC8-4FCD-8243-230990414E21}"/>
    <cellStyle name="20% - Dekorfärg6 4 9" xfId="8847" xr:uid="{ACF667B0-10C3-477A-87C8-52E403B8CB31}"/>
    <cellStyle name="20% - Dekorfärg6 4_3. Loans" xfId="8848" xr:uid="{17714E86-76AE-41F8-BC2E-8B648B7662F8}"/>
    <cellStyle name="20% - Dekorfärg6 40" xfId="8849" xr:uid="{A6ED7C3E-3833-412C-A2BE-767A3E2DF7C5}"/>
    <cellStyle name="20% - Dekorfärg6 40 2" xfId="8850" xr:uid="{1FD703B3-5169-4478-8E34-46DA6ABB14E0}"/>
    <cellStyle name="20% - Dekorfärg6 40 3" xfId="8851" xr:uid="{44D64B25-5169-4EE5-BB73-3290D7470590}"/>
    <cellStyle name="20% - Dekorfärg6 40 4" xfId="37131" xr:uid="{2296BAD7-1AF9-4008-A47D-4750E51E3D2B}"/>
    <cellStyle name="20% - Dekorfärg6 40_3. Loans" xfId="8852" xr:uid="{0AFC210F-B4A8-4E75-BF30-A5D02C11DA4C}"/>
    <cellStyle name="20% - Dekorfärg6 41" xfId="8853" xr:uid="{18E820C2-4923-4BB9-827D-11BF08E12464}"/>
    <cellStyle name="20% - Dekorfärg6 41 2" xfId="8854" xr:uid="{3C4AA7F6-4928-427A-AFEC-F9A9FAB93854}"/>
    <cellStyle name="20% - Dekorfärg6 41 3" xfId="8855" xr:uid="{E5A7A53E-5D7A-4A0A-AF06-CD3B112B9AA2}"/>
    <cellStyle name="20% - Dekorfärg6 41 4" xfId="37132" xr:uid="{AD16D447-43EF-4BE1-A509-7064FDF20BAA}"/>
    <cellStyle name="20% - Dekorfärg6 41_3. Loans" xfId="8856" xr:uid="{DB4C5B78-A111-41F3-B04A-A30C700E2A74}"/>
    <cellStyle name="20% - Dekorfärg6 42" xfId="8857" xr:uid="{1402E79D-4226-492B-9CE3-E119E0C8B9DC}"/>
    <cellStyle name="20% - Dekorfärg6 42 2" xfId="8858" xr:uid="{2AD3575F-BF7D-43DC-B236-012E659CDC28}"/>
    <cellStyle name="20% - Dekorfärg6 42 3" xfId="8859" xr:uid="{84A5B53F-5729-473F-99C8-E0215DE1288A}"/>
    <cellStyle name="20% - Dekorfärg6 42 4" xfId="37133" xr:uid="{98669E1D-2725-415F-859F-0B4E23F61A72}"/>
    <cellStyle name="20% - Dekorfärg6 42_3. Loans" xfId="8860" xr:uid="{BC078DF0-E285-42C7-9DF0-DDF5B90E4B35}"/>
    <cellStyle name="20% - Dekorfärg6 43" xfId="8861" xr:uid="{75311559-B4B9-4A26-B008-2540E0378AB2}"/>
    <cellStyle name="20% - Dekorfärg6 43 2" xfId="8862" xr:uid="{AD05EA51-3B6C-468B-954F-91404095DB4C}"/>
    <cellStyle name="20% - Dekorfärg6 43 3" xfId="8863" xr:uid="{DA7A1B9E-6EA4-4080-8310-A51AF5C2D1E7}"/>
    <cellStyle name="20% - Dekorfärg6 43 4" xfId="37134" xr:uid="{3448F7A1-AE15-4F12-9354-0E8B598AA67A}"/>
    <cellStyle name="20% - Dekorfärg6 43_3. Loans" xfId="8864" xr:uid="{CA0155B9-3D5A-437E-902B-75501C35445E}"/>
    <cellStyle name="20% - Dekorfärg6 44" xfId="8865" xr:uid="{E7DD9721-51E3-49BF-97FF-4323446843AC}"/>
    <cellStyle name="20% - Dekorfärg6 44 2" xfId="8866" xr:uid="{B35353AD-0442-41AE-926E-01510790DC07}"/>
    <cellStyle name="20% - Dekorfärg6 44 3" xfId="8867" xr:uid="{7DB3BD94-C8C7-48E2-901B-13A90526AAD0}"/>
    <cellStyle name="20% - Dekorfärg6 44 4" xfId="37135" xr:uid="{352527D3-2F8B-42C0-B601-9C551642D6BF}"/>
    <cellStyle name="20% - Dekorfärg6 44_3. Loans" xfId="8868" xr:uid="{E4FBB666-8693-46A3-A58B-C10F59DED334}"/>
    <cellStyle name="20% - Dekorfärg6 45" xfId="8869" xr:uid="{ABA09A46-1840-4706-B18A-3F37139DFD6D}"/>
    <cellStyle name="20% - Dekorfärg6 45 2" xfId="8870" xr:uid="{BADF6962-4C87-4327-9727-68D03DBBA627}"/>
    <cellStyle name="20% - Dekorfärg6 45 3" xfId="8871" xr:uid="{02732CF3-F6BC-40E8-9E9F-B0AEDBFE9F43}"/>
    <cellStyle name="20% - Dekorfärg6 45 4" xfId="37136" xr:uid="{4A1D6047-29A3-415D-BC10-B381CEFF1244}"/>
    <cellStyle name="20% - Dekorfärg6 45_3. Loans" xfId="8872" xr:uid="{E462A239-BEBE-415D-89EC-41F985A58E64}"/>
    <cellStyle name="20% - Dekorfärg6 46" xfId="8873" xr:uid="{B8FB1320-55CF-4739-8B43-A3B545EC48D2}"/>
    <cellStyle name="20% - Dekorfärg6 46 2" xfId="8874" xr:uid="{7AF02BC4-3BA2-47DB-B564-E421F52CE79D}"/>
    <cellStyle name="20% - Dekorfärg6 46 3" xfId="8875" xr:uid="{0873FE89-1637-4865-8B52-AD3A019A1C58}"/>
    <cellStyle name="20% - Dekorfärg6 46 4" xfId="37137" xr:uid="{7FC9C6E5-BD1F-4CC6-861A-AE444D33D702}"/>
    <cellStyle name="20% - Dekorfärg6 46_3. Loans" xfId="8876" xr:uid="{4341C1AC-3AED-4A21-BF6B-1688B69DC5FE}"/>
    <cellStyle name="20% - Dekorfärg6 47" xfId="8877" xr:uid="{F599EB34-745D-48C1-85B3-9B393C3CD8B6}"/>
    <cellStyle name="20% - Dekorfärg6 47 2" xfId="8878" xr:uid="{555BBFBC-E98D-42E0-84A1-68D691E0BCD3}"/>
    <cellStyle name="20% - Dekorfärg6 47 3" xfId="8879" xr:uid="{7D8EE127-29E5-472D-BDFA-91725BFB32FB}"/>
    <cellStyle name="20% - Dekorfärg6 47 4" xfId="37138" xr:uid="{638E630B-E2D5-41A5-982D-FF6D48F17EBD}"/>
    <cellStyle name="20% - Dekorfärg6 47_3. Loans" xfId="8880" xr:uid="{48870034-95A6-4FD5-B447-479F4498A5F9}"/>
    <cellStyle name="20% - Dekorfärg6 48" xfId="8881" xr:uid="{BB3E2137-52DB-4F5E-85C0-C5F2B8955286}"/>
    <cellStyle name="20% - Dekorfärg6 48 2" xfId="8882" xr:uid="{1FCB2AE4-9FAA-4DD2-AB6A-58586659A033}"/>
    <cellStyle name="20% - Dekorfärg6 48 3" xfId="8883" xr:uid="{E160DB90-4B8C-4A00-946F-97C563BF36D3}"/>
    <cellStyle name="20% - Dekorfärg6 48 4" xfId="37139" xr:uid="{D22CEF02-B992-45D6-B39A-FB04E44C7FBD}"/>
    <cellStyle name="20% - Dekorfärg6 48_3. Loans" xfId="8884" xr:uid="{7BCFD5DB-4DED-4A7B-9225-D47DA8EA7A6C}"/>
    <cellStyle name="20% - Dekorfärg6 49" xfId="8885" xr:uid="{49B2E520-F7FD-41DC-AC98-AACB20E7AF4B}"/>
    <cellStyle name="20% - Dekorfärg6 49 2" xfId="8886" xr:uid="{689C9C73-A821-40C6-9B02-0A823228D6C1}"/>
    <cellStyle name="20% - Dekorfärg6 49 3" xfId="8887" xr:uid="{5CB2CA22-ACE3-492A-88F9-C142BA87983F}"/>
    <cellStyle name="20% - Dekorfärg6 49_CASH 8000" xfId="44986" xr:uid="{A35699C8-F487-4ED2-9FA7-D1833B0A887E}"/>
    <cellStyle name="20% - Dekorfärg6 5" xfId="8888" xr:uid="{FEC696F1-FB40-4A01-B124-181C9620B9BF}"/>
    <cellStyle name="20% - Dekorfärg6 5 10" xfId="35050" xr:uid="{E618DBEA-8823-4A52-ABB3-9982864DEF37}"/>
    <cellStyle name="20% - Dekorfärg6 5 2" xfId="8889" xr:uid="{1399C447-15DC-4E24-B8BE-D0C17390E9AF}"/>
    <cellStyle name="20% - Dekorfärg6 5 2 2" xfId="8890" xr:uid="{4F36D1FF-78E8-42E2-A3B4-B83883FC9588}"/>
    <cellStyle name="20% - Dekorfärg6 5 2 2 2" xfId="8891" xr:uid="{0376F667-943D-43D0-A42B-C89CFA3C067C}"/>
    <cellStyle name="20% - Dekorfärg6 5 2 2 2 2" xfId="37141" xr:uid="{4BC786CB-AF01-4271-A411-0285AAB8AEA2}"/>
    <cellStyle name="20% - Dekorfärg6 5 2 2 2_Apart tables" xfId="49814" xr:uid="{DCB19FE2-9854-4D97-9F7B-243BC1A0FCD1}"/>
    <cellStyle name="20% - Dekorfärg6 5 2 2 3" xfId="31895" xr:uid="{6D12E4D9-3952-498B-89EA-228BE6E7123D}"/>
    <cellStyle name="20% - Dekorfärg6 5 2 2 4" xfId="37140" xr:uid="{E19035BF-99F6-4674-9442-3C00E4653E11}"/>
    <cellStyle name="20% - Dekorfärg6 5 2 2_3. Loans" xfId="8892" xr:uid="{C6A6F1D4-357A-4404-872B-F71B662A0BC8}"/>
    <cellStyle name="20% - Dekorfärg6 5 2 3" xfId="8893" xr:uid="{07C58B8B-079F-4331-BE54-3CB3506F80FC}"/>
    <cellStyle name="20% - Dekorfärg6 5 2 3 2" xfId="8894" xr:uid="{B24C49B3-3C1A-479E-A055-D3D1EB17E214}"/>
    <cellStyle name="20% - Dekorfärg6 5 2 3 2 2" xfId="37143" xr:uid="{68685BC5-E1BD-4E6E-8806-F1E5ED57BBE6}"/>
    <cellStyle name="20% - Dekorfärg6 5 2 3 2_Apart tables" xfId="49815" xr:uid="{CCB846F8-72D8-4E1D-A22D-7A8B8ACA670C}"/>
    <cellStyle name="20% - Dekorfärg6 5 2 3 3" xfId="37142" xr:uid="{50DA5C71-8062-463B-B69F-D832457DE442}"/>
    <cellStyle name="20% - Dekorfärg6 5 2 3_3. Loans" xfId="8895" xr:uid="{BBAC7894-6F3F-4F1C-A7E4-B41FF8AF84D6}"/>
    <cellStyle name="20% - Dekorfärg6 5 2 4" xfId="8896" xr:uid="{296D1592-4322-445A-BE7A-2F2A23E967F6}"/>
    <cellStyle name="20% - Dekorfärg6 5 2 4 2" xfId="37144" xr:uid="{4791E6F7-EA10-40BB-B6AE-FB6ACBE6D50A}"/>
    <cellStyle name="20% - Dekorfärg6 5 2 4_Apart tables" xfId="49816" xr:uid="{1ED92994-AC95-4721-9EB9-000B1058C57E}"/>
    <cellStyle name="20% - Dekorfärg6 5 2 5" xfId="8897" xr:uid="{0F7E009F-21E5-4E47-AB21-A180C5E5BBD9}"/>
    <cellStyle name="20% - Dekorfärg6 5 2 5 2" xfId="37145" xr:uid="{C663A30B-8B5E-4DCD-A5D1-A4FAF3E4DFE2}"/>
    <cellStyle name="20% - Dekorfärg6 5 2 5_Apart tables" xfId="49817" xr:uid="{DF8FA330-A7CF-4C52-B279-665112A3B6D5}"/>
    <cellStyle name="20% - Dekorfärg6 5 2 6" xfId="31896" xr:uid="{FF2DC45F-58EA-4B01-80D2-430FF9D588AF}"/>
    <cellStyle name="20% - Dekorfärg6 5 2 7" xfId="35051" xr:uid="{224E5B6C-A5F0-4093-A92E-BB1AC80CC4B5}"/>
    <cellStyle name="20% - Dekorfärg6 5 2 8" xfId="39459" xr:uid="{E79AFE4E-3E4B-4C20-8405-DC48CA3C2119}"/>
    <cellStyle name="20% - Dekorfärg6 5 2_3. Loans" xfId="8898" xr:uid="{A5F8CB3A-74C7-4CFD-B556-8C3C4B0E5282}"/>
    <cellStyle name="20% - Dekorfärg6 5 3" xfId="8899" xr:uid="{F9071E2E-31C9-4328-B9BB-CEFDDB4FB246}"/>
    <cellStyle name="20% - Dekorfärg6 5 3 2" xfId="8900" xr:uid="{F04A186A-5B39-416D-B81D-A58088B5E2A2}"/>
    <cellStyle name="20% - Dekorfärg6 5 3 2 2" xfId="8901" xr:uid="{4E2C3687-0895-4BDC-A79D-39DA3DDB9854}"/>
    <cellStyle name="20% - Dekorfärg6 5 3 2 2 2" xfId="37148" xr:uid="{AA4DBC00-E473-415C-9804-7962624A84A4}"/>
    <cellStyle name="20% - Dekorfärg6 5 3 2 2_Apart tables" xfId="49818" xr:uid="{1215D7C5-5790-4CC4-B65F-8831D391A06C}"/>
    <cellStyle name="20% - Dekorfärg6 5 3 2 3" xfId="37147" xr:uid="{34A63C14-50B2-4ED6-AC85-8B14FF7DB56E}"/>
    <cellStyle name="20% - Dekorfärg6 5 3 2_3. Loans" xfId="8902" xr:uid="{4C87F487-81D5-410D-B8D1-D2BCCF96F2A4}"/>
    <cellStyle name="20% - Dekorfärg6 5 3 3" xfId="8903" xr:uid="{9A435846-AF76-43C8-89F9-CBA7B5307F22}"/>
    <cellStyle name="20% - Dekorfärg6 5 3 3 2" xfId="37149" xr:uid="{85E72B52-F59D-4609-B1A5-CE42417FE28E}"/>
    <cellStyle name="20% - Dekorfärg6 5 3 3_Apart tables" xfId="49819" xr:uid="{A1141877-3DB9-450D-9AA4-0855338AEE54}"/>
    <cellStyle name="20% - Dekorfärg6 5 3 4" xfId="31897" xr:uid="{4CE297C1-30E7-4C59-BD10-6C06C68D4A3A}"/>
    <cellStyle name="20% - Dekorfärg6 5 3 5" xfId="37146" xr:uid="{53A5662B-44B8-45D3-922C-CE85B00AE100}"/>
    <cellStyle name="20% - Dekorfärg6 5 3_3. Loans" xfId="8904" xr:uid="{CBAE2FD3-C24F-4D37-AABF-0F8709F7443B}"/>
    <cellStyle name="20% - Dekorfärg6 5 4" xfId="8905" xr:uid="{2DE0A8DD-D0DD-48CE-9F09-716E8F00D3FC}"/>
    <cellStyle name="20% - Dekorfärg6 5 4 2" xfId="8906" xr:uid="{5F25582F-C7EC-4D22-99F0-8A2C9F2E7A0B}"/>
    <cellStyle name="20% - Dekorfärg6 5 4 2 2" xfId="37151" xr:uid="{F93B1A11-5BFC-4BC3-BE04-B2FED2E92F91}"/>
    <cellStyle name="20% - Dekorfärg6 5 4 2_Apart tables" xfId="49820" xr:uid="{8082F48E-3E6C-4682-ACA8-F3F04A791C31}"/>
    <cellStyle name="20% - Dekorfärg6 5 4 3" xfId="8907" xr:uid="{1D57D2CB-9BAA-42EA-8515-A16210F9BF28}"/>
    <cellStyle name="20% - Dekorfärg6 5 4 4" xfId="37150" xr:uid="{0384F447-8BC2-4165-A428-F79010E428E1}"/>
    <cellStyle name="20% - Dekorfärg6 5 4_3. Loans" xfId="8908" xr:uid="{DBCFB1AF-B0A6-48A5-A0CA-694BFA3E32D3}"/>
    <cellStyle name="20% - Dekorfärg6 5 5" xfId="8909" xr:uid="{CB97237E-831E-477E-8094-818CC509F8A0}"/>
    <cellStyle name="20% - Dekorfärg6 5 5 2" xfId="8910" xr:uid="{1900B982-857D-427A-8F6B-4DC315E25C3A}"/>
    <cellStyle name="20% - Dekorfärg6 5 5 3" xfId="8911" xr:uid="{93263706-ED62-4841-B225-0EA8E667A2B2}"/>
    <cellStyle name="20% - Dekorfärg6 5 5 4" xfId="37152" xr:uid="{4F338F06-AF5D-4002-AC16-53FAF2E5141D}"/>
    <cellStyle name="20% - Dekorfärg6 5 5_3. Loans" xfId="8912" xr:uid="{2397D1A9-AD73-4E90-B72B-C86A805DA76E}"/>
    <cellStyle name="20% - Dekorfärg6 5 6" xfId="8913" xr:uid="{AF20D776-18CE-42FE-BCD1-A9C91809C52B}"/>
    <cellStyle name="20% - Dekorfärg6 5 6 2" xfId="8914" xr:uid="{0A56D81A-A9CD-4549-B562-C450F8F4D906}"/>
    <cellStyle name="20% - Dekorfärg6 5 6 3" xfId="8915" xr:uid="{DB7E8198-668F-468B-B7D5-E65ABAC1668A}"/>
    <cellStyle name="20% - Dekorfärg6 5 6 4" xfId="37153" xr:uid="{83C12944-B23A-4A8D-BEBB-D966584C3819}"/>
    <cellStyle name="20% - Dekorfärg6 5 6_3. Loans" xfId="8916" xr:uid="{572A1992-CC10-43A8-8B95-5B0340D3F5E0}"/>
    <cellStyle name="20% - Dekorfärg6 5 7" xfId="8917" xr:uid="{525B7450-B3B1-4CBD-9F80-17DB778E76B9}"/>
    <cellStyle name="20% - Dekorfärg6 5 7 2" xfId="8918" xr:uid="{A57CAFD3-D55D-4D8F-8887-FC57004FC81B}"/>
    <cellStyle name="20% - Dekorfärg6 5 7 2 2" xfId="31898" xr:uid="{1BAAAE64-D82E-4F48-A7AD-144043538067}"/>
    <cellStyle name="20% - Dekorfärg6 5 7 3" xfId="8919" xr:uid="{56EE3BC0-868D-4474-B6DD-DDBB77D200EC}"/>
    <cellStyle name="20% - Dekorfärg6 5 7 4" xfId="31899" xr:uid="{33AD4EB0-CDE0-472B-9096-FC8D5183A9ED}"/>
    <cellStyle name="20% - Dekorfärg6 5 7_CASH 8000" xfId="44987" xr:uid="{2333CBE2-B322-453D-A1E2-E94B74387749}"/>
    <cellStyle name="20% - Dekorfärg6 5 8" xfId="8920" xr:uid="{D1C8C349-2E2D-4EA9-8A9A-577D979837DE}"/>
    <cellStyle name="20% - Dekorfärg6 5 9" xfId="8921" xr:uid="{824CBCAC-7F4E-4466-A15D-8A100284BF22}"/>
    <cellStyle name="20% - Dekorfärg6 5_3. Loans" xfId="8922" xr:uid="{286EF16B-1E79-4321-948F-3B133664F4E5}"/>
    <cellStyle name="20% - Dekorfärg6 50" xfId="8923" xr:uid="{6C9A682B-22FE-480B-9DAE-B8988B80E8C4}"/>
    <cellStyle name="20% - Dekorfärg6 50 2" xfId="8924" xr:uid="{E177C4A0-5990-4AD8-8C02-F6D62A394B81}"/>
    <cellStyle name="20% - Dekorfärg6 50 3" xfId="8925" xr:uid="{69B1CF3D-1717-4C56-B171-B2BD9DF915A2}"/>
    <cellStyle name="20% - Dekorfärg6 50_CASH 8000" xfId="44988" xr:uid="{04B45D24-0C6B-4876-AF05-C1A59CC247B8}"/>
    <cellStyle name="20% - Dekorfärg6 51" xfId="8926" xr:uid="{5DAAE82B-322D-421D-B6E8-D445EA8977DB}"/>
    <cellStyle name="20% - Dekorfärg6 51 2" xfId="8927" xr:uid="{367077CE-F8F3-4BEE-A883-9DB4F1616D9E}"/>
    <cellStyle name="20% - Dekorfärg6 51 3" xfId="8928" xr:uid="{0F85B3FD-5D0A-4C82-ABF8-3E34FDED1E64}"/>
    <cellStyle name="20% - Dekorfärg6 51_CASH 8000" xfId="44989" xr:uid="{567FEBFE-F34D-4B50-A0E2-9C9193204931}"/>
    <cellStyle name="20% - Dekorfärg6 52" xfId="8929" xr:uid="{80121EAD-7532-45AC-AA30-EF72C66DAD19}"/>
    <cellStyle name="20% - Dekorfärg6 52 2" xfId="8930" xr:uid="{42FA0903-4982-4333-8833-65FF11C0F56F}"/>
    <cellStyle name="20% - Dekorfärg6 52 3" xfId="8931" xr:uid="{314DB230-6836-4107-8F16-11BF65750453}"/>
    <cellStyle name="20% - Dekorfärg6 52_CASH 8000" xfId="44990" xr:uid="{44A497EE-46FC-429C-B9B7-C767A9E84139}"/>
    <cellStyle name="20% - Dekorfärg6 53" xfId="8932" xr:uid="{BEC1458F-37AD-4A3A-A9DF-1BAAAFB9EBF5}"/>
    <cellStyle name="20% - Dekorfärg6 53 2" xfId="8933" xr:uid="{130693C4-DC1A-4631-8BBD-205B21148B86}"/>
    <cellStyle name="20% - Dekorfärg6 53 3" xfId="8934" xr:uid="{A27A5A4A-AC90-47C0-8CC9-969456C1EE4D}"/>
    <cellStyle name="20% - Dekorfärg6 53_CASH 8000" xfId="44991" xr:uid="{1EB7E2CD-5846-4CEB-96D1-331E9CACC9D0}"/>
    <cellStyle name="20% - Dekorfärg6 54" xfId="8935" xr:uid="{CCF7D3AC-B294-4A7B-8455-C0ED16B542C5}"/>
    <cellStyle name="20% - Dekorfärg6 54 2" xfId="8936" xr:uid="{AAF450F3-0DB6-4F2B-9A10-3A80F78EE20F}"/>
    <cellStyle name="20% - Dekorfärg6 54 3" xfId="8937" xr:uid="{587F115A-9FF1-4433-B5DA-B44C5C493D40}"/>
    <cellStyle name="20% - Dekorfärg6 54_CASH 8000" xfId="44992" xr:uid="{CBFFB0E2-42FB-483F-8AD3-26B16C38109E}"/>
    <cellStyle name="20% - Dekorfärg6 55" xfId="8938" xr:uid="{B4EF47F4-7361-4EC1-AEEC-3191F1388A9F}"/>
    <cellStyle name="20% - Dekorfärg6 55 2" xfId="8939" xr:uid="{5CC0B827-A2C2-4264-A606-14822CB04E5B}"/>
    <cellStyle name="20% - Dekorfärg6 55 3" xfId="8940" xr:uid="{22B74265-9BFF-425B-B64E-A2D9FD4593E0}"/>
    <cellStyle name="20% - Dekorfärg6 55_CASH 8000" xfId="44993" xr:uid="{3DABA86D-984D-4727-8BC4-1B417BDC2871}"/>
    <cellStyle name="20% - Dekorfärg6 56" xfId="8941" xr:uid="{9A4E8F65-A629-491B-9955-8B68FA01594C}"/>
    <cellStyle name="20% - Dekorfärg6 56 2" xfId="8942" xr:uid="{676D66B2-91C0-4FDC-8602-FC0ECCC7A7AB}"/>
    <cellStyle name="20% - Dekorfärg6 56 3" xfId="8943" xr:uid="{FDD18DAA-6569-4944-BC20-D4859A1E7805}"/>
    <cellStyle name="20% - Dekorfärg6 56_CASH 8000" xfId="44994" xr:uid="{680685B6-E29C-4897-8A43-EB3D87B8EC1A}"/>
    <cellStyle name="20% - Dekorfärg6 57" xfId="8944" xr:uid="{CE032DED-1487-45A4-9D2C-1623ED1BDCB6}"/>
    <cellStyle name="20% - Dekorfärg6 57 2" xfId="8945" xr:uid="{0D1EA8EC-536D-49B4-8A2A-5197CCF4F3E4}"/>
    <cellStyle name="20% - Dekorfärg6 57 3" xfId="8946" xr:uid="{A7FAC209-357C-4696-BE1E-0C70B7696575}"/>
    <cellStyle name="20% - Dekorfärg6 57_CASH 8000" xfId="44995" xr:uid="{A93C908F-6D7B-4A4C-BF43-ADF1B8C0EEED}"/>
    <cellStyle name="20% - Dekorfärg6 58" xfId="8947" xr:uid="{D6004312-CEDA-4178-B09E-B52F27059AD4}"/>
    <cellStyle name="20% - Dekorfärg6 58 2" xfId="8948" xr:uid="{CB77C89A-66EF-4D27-A6CE-4B378CBF90F2}"/>
    <cellStyle name="20% - Dekorfärg6 58 3" xfId="8949" xr:uid="{2DB6C0EE-9149-4663-A12A-F9A409E1CE42}"/>
    <cellStyle name="20% - Dekorfärg6 58_CASH 8000" xfId="44996" xr:uid="{26EB0844-BC03-4A2F-B6FB-BCF231D77530}"/>
    <cellStyle name="20% - Dekorfärg6 59" xfId="8950" xr:uid="{C5404758-4CB9-4B4D-98F2-71A99D101491}"/>
    <cellStyle name="20% - Dekorfärg6 59 2" xfId="8951" xr:uid="{973BD0B7-0A67-47B2-8B05-D5715DCDB12C}"/>
    <cellStyle name="20% - Dekorfärg6 59 3" xfId="8952" xr:uid="{2AC2A6F2-D896-4364-B8CA-BDAEC3EBFE10}"/>
    <cellStyle name="20% - Dekorfärg6 59_CASH 8000" xfId="44997" xr:uid="{9E826FCC-3654-475A-8ABD-9900A967A0C6}"/>
    <cellStyle name="20% - Dekorfärg6 6" xfId="8953" xr:uid="{B6738A9D-7E1A-4A58-A2C9-DA10E71C6003}"/>
    <cellStyle name="20% - Dekorfärg6 6 10" xfId="35052" xr:uid="{244D0E5F-4178-4ADD-9C76-70592CBDF96F}"/>
    <cellStyle name="20% - Dekorfärg6 6 2" xfId="8954" xr:uid="{567C037E-C260-477A-98D5-0D2A04B4F85E}"/>
    <cellStyle name="20% - Dekorfärg6 6 2 2" xfId="8955" xr:uid="{DCF7FC3C-7DA3-468C-88D7-C58A17B192C1}"/>
    <cellStyle name="20% - Dekorfärg6 6 2 2 2" xfId="8956" xr:uid="{44205EC9-468E-423A-80BA-6267F75E9B2B}"/>
    <cellStyle name="20% - Dekorfärg6 6 2 2 2 2" xfId="37155" xr:uid="{FE3777B3-9A2A-45FE-8ADD-6E849E01CD7A}"/>
    <cellStyle name="20% - Dekorfärg6 6 2 2 2_Apart tables" xfId="49821" xr:uid="{D10EE6B4-1B43-420D-A867-EA2F867B54B2}"/>
    <cellStyle name="20% - Dekorfärg6 6 2 2 3" xfId="31900" xr:uid="{D6BABC0C-4DEB-40AD-A742-D09E1C20C453}"/>
    <cellStyle name="20% - Dekorfärg6 6 2 2 4" xfId="37154" xr:uid="{6803EB6F-B0EB-4D38-8C59-210BD43F22DE}"/>
    <cellStyle name="20% - Dekorfärg6 6 2 2_3. Loans" xfId="8957" xr:uid="{75D73750-93B3-4093-84CC-48F3816E395D}"/>
    <cellStyle name="20% - Dekorfärg6 6 2 3" xfId="8958" xr:uid="{186D4371-BAB4-49A6-94F9-D00048EECA0F}"/>
    <cellStyle name="20% - Dekorfärg6 6 2 3 2" xfId="8959" xr:uid="{B70A092A-8C0E-44F4-9F80-22C4AF397423}"/>
    <cellStyle name="20% - Dekorfärg6 6 2 3 2 2" xfId="37157" xr:uid="{83D7AC50-E409-43BA-BA45-CDC498951AD8}"/>
    <cellStyle name="20% - Dekorfärg6 6 2 3 2_Apart tables" xfId="49822" xr:uid="{A127D92F-0517-42B3-8751-C22D833B94BA}"/>
    <cellStyle name="20% - Dekorfärg6 6 2 3 3" xfId="37156" xr:uid="{E55ABDC5-19F7-4854-A1DE-382F3486396E}"/>
    <cellStyle name="20% - Dekorfärg6 6 2 3_3. Loans" xfId="8960" xr:uid="{707F748B-1DA0-4DB2-8F19-B2EBF70D869B}"/>
    <cellStyle name="20% - Dekorfärg6 6 2 4" xfId="8961" xr:uid="{4C12E90E-E30F-4BE3-A739-5CC8865A62FC}"/>
    <cellStyle name="20% - Dekorfärg6 6 2 4 2" xfId="37158" xr:uid="{D0B8FBE6-1CC1-4E92-B941-8E1E904A0EE7}"/>
    <cellStyle name="20% - Dekorfärg6 6 2 4_Apart tables" xfId="49823" xr:uid="{CC8E7B74-CE8A-4250-A271-2CFEBF8541B7}"/>
    <cellStyle name="20% - Dekorfärg6 6 2 5" xfId="8962" xr:uid="{F5A25D61-2BCE-4753-AF67-D96D4EF2D61B}"/>
    <cellStyle name="20% - Dekorfärg6 6 2 5 2" xfId="37159" xr:uid="{BE29E0A6-F7A6-478E-937A-EC7ADE57C295}"/>
    <cellStyle name="20% - Dekorfärg6 6 2 5_Apart tables" xfId="49824" xr:uid="{B16FD9FA-3343-4BB0-A2BD-0915B71031E6}"/>
    <cellStyle name="20% - Dekorfärg6 6 2 6" xfId="31901" xr:uid="{1B9B7333-572C-43E9-B7A1-A87C19B93065}"/>
    <cellStyle name="20% - Dekorfärg6 6 2 7" xfId="35053" xr:uid="{90F1F1C2-C709-4B97-ACCD-F0EE4F067EE4}"/>
    <cellStyle name="20% - Dekorfärg6 6 2 8" xfId="39458" xr:uid="{1C3B0A80-736E-4BB0-9444-947A84B5D5D3}"/>
    <cellStyle name="20% - Dekorfärg6 6 2_3. Loans" xfId="8963" xr:uid="{52646F3D-E331-4283-A3AD-538E3347C2CF}"/>
    <cellStyle name="20% - Dekorfärg6 6 3" xfId="8964" xr:uid="{6EED92DC-D4B5-493C-9626-E505442A2F2F}"/>
    <cellStyle name="20% - Dekorfärg6 6 3 2" xfId="8965" xr:uid="{511DFEAE-67E6-40CD-8169-9F9A65C9D2AD}"/>
    <cellStyle name="20% - Dekorfärg6 6 3 2 2" xfId="8966" xr:uid="{D79698C8-20E8-4C37-B855-8EE8490C74F2}"/>
    <cellStyle name="20% - Dekorfärg6 6 3 2 2 2" xfId="37162" xr:uid="{E84C579E-E0B0-4AFF-9F69-E51343537A6B}"/>
    <cellStyle name="20% - Dekorfärg6 6 3 2 2_Apart tables" xfId="49825" xr:uid="{A5AA3FDE-579C-44A6-8800-2257B9315310}"/>
    <cellStyle name="20% - Dekorfärg6 6 3 2 3" xfId="37161" xr:uid="{99B46DF3-1CEC-437F-BB23-7F781268E3EF}"/>
    <cellStyle name="20% - Dekorfärg6 6 3 2_3. Loans" xfId="8967" xr:uid="{07DBBE3B-6C3B-4774-9960-AAF23E90D49F}"/>
    <cellStyle name="20% - Dekorfärg6 6 3 3" xfId="8968" xr:uid="{EAEDF25A-17CA-43C6-820A-5E5648C0F109}"/>
    <cellStyle name="20% - Dekorfärg6 6 3 3 2" xfId="37163" xr:uid="{006E5C61-9124-4788-9B74-6F5ABB4ADE18}"/>
    <cellStyle name="20% - Dekorfärg6 6 3 3_Apart tables" xfId="49826" xr:uid="{20529538-21A4-4505-8C9A-7C3ECA0DD692}"/>
    <cellStyle name="20% - Dekorfärg6 6 3 4" xfId="31902" xr:uid="{4FB1DEB5-F4DF-4266-83F8-94DEDF28B831}"/>
    <cellStyle name="20% - Dekorfärg6 6 3 5" xfId="37160" xr:uid="{F0214380-D2FA-4A87-8449-6D7081C6E646}"/>
    <cellStyle name="20% - Dekorfärg6 6 3_3. Loans" xfId="8969" xr:uid="{1E39B3C2-E56E-4049-8D7B-ED3D47306F8D}"/>
    <cellStyle name="20% - Dekorfärg6 6 4" xfId="8970" xr:uid="{1110A42D-5075-4CC1-A2F8-B17507B658D2}"/>
    <cellStyle name="20% - Dekorfärg6 6 4 2" xfId="8971" xr:uid="{B528B3FF-705D-4046-A0A8-8FC1754599BC}"/>
    <cellStyle name="20% - Dekorfärg6 6 4 2 2" xfId="37165" xr:uid="{409A024F-9AA5-4E8F-B579-677E776FD9B5}"/>
    <cellStyle name="20% - Dekorfärg6 6 4 2_Apart tables" xfId="49827" xr:uid="{1011ABE9-3B18-4615-9578-145EE0DD12AA}"/>
    <cellStyle name="20% - Dekorfärg6 6 4 3" xfId="8972" xr:uid="{7A9BAD61-2692-41F9-B228-CBA898CEA922}"/>
    <cellStyle name="20% - Dekorfärg6 6 4 4" xfId="37164" xr:uid="{69B339C4-8301-4746-9A97-E0C9ADE7678A}"/>
    <cellStyle name="20% - Dekorfärg6 6 4_3. Loans" xfId="8973" xr:uid="{8411D92F-6723-4CBA-ABFC-6D687894DDBC}"/>
    <cellStyle name="20% - Dekorfärg6 6 5" xfId="8974" xr:uid="{5F26B45F-EAC9-4936-87F9-3DE3FF09A55C}"/>
    <cellStyle name="20% - Dekorfärg6 6 5 2" xfId="8975" xr:uid="{68BD1712-8971-4496-AAFA-8DE755D7DE4F}"/>
    <cellStyle name="20% - Dekorfärg6 6 5 3" xfId="8976" xr:uid="{7985A87B-0058-461F-BA16-7985B1B92DC9}"/>
    <cellStyle name="20% - Dekorfärg6 6 5 4" xfId="37166" xr:uid="{D5353CF7-7CBA-4D05-96A7-76E98A0FFFC6}"/>
    <cellStyle name="20% - Dekorfärg6 6 5_3. Loans" xfId="8977" xr:uid="{E2ABC3CC-AF5F-4135-9FC6-2677101BEC2D}"/>
    <cellStyle name="20% - Dekorfärg6 6 6" xfId="8978" xr:uid="{896849D0-1E0A-4E66-AA31-1FC16EC15983}"/>
    <cellStyle name="20% - Dekorfärg6 6 6 2" xfId="8979" xr:uid="{EB7D227F-F416-4ACE-AA1D-28C5EC56A78F}"/>
    <cellStyle name="20% - Dekorfärg6 6 6 3" xfId="8980" xr:uid="{A8584DA2-EE38-487B-9FC7-9917AB5E234D}"/>
    <cellStyle name="20% - Dekorfärg6 6 6 4" xfId="37167" xr:uid="{75D135D1-9645-4F95-AFFA-48BFC7BC2B31}"/>
    <cellStyle name="20% - Dekorfärg6 6 6_3. Loans" xfId="8981" xr:uid="{D367A8C5-3470-4962-9F17-4AF81354A099}"/>
    <cellStyle name="20% - Dekorfärg6 6 7" xfId="8982" xr:uid="{0956EC09-20ED-4A6C-8D66-20C21E9DC346}"/>
    <cellStyle name="20% - Dekorfärg6 6 7 2" xfId="8983" xr:uid="{EECE5296-E5C3-4480-B6EA-2242CF5B60BF}"/>
    <cellStyle name="20% - Dekorfärg6 6 7 2 2" xfId="31903" xr:uid="{FB47CEE8-34E7-4965-B93D-BB043768FADE}"/>
    <cellStyle name="20% - Dekorfärg6 6 7 3" xfId="8984" xr:uid="{64DD5A18-DF0F-4B61-BF2B-BABB44562B80}"/>
    <cellStyle name="20% - Dekorfärg6 6 7 4" xfId="31904" xr:uid="{DB1ADA2D-DC5F-4A1C-B77B-657FB702D9C8}"/>
    <cellStyle name="20% - Dekorfärg6 6 7_CASH 8000" xfId="44998" xr:uid="{EFB5BA27-BA6D-4EAC-92A2-9BE9273B0B06}"/>
    <cellStyle name="20% - Dekorfärg6 6 8" xfId="8985" xr:uid="{CB991367-1ADA-4DC9-8624-D93458D46220}"/>
    <cellStyle name="20% - Dekorfärg6 6 9" xfId="8986" xr:uid="{7654A0CC-62E1-4F3C-A1A5-32BB830BF1A6}"/>
    <cellStyle name="20% - Dekorfärg6 6_3. Loans" xfId="8987" xr:uid="{90F70962-3BA7-458F-9828-30E6095ABF44}"/>
    <cellStyle name="20% - Dekorfärg6 60" xfId="8988" xr:uid="{8DD21121-A67E-4761-8BF1-20486B860943}"/>
    <cellStyle name="20% - Dekorfärg6 60 2" xfId="8989" xr:uid="{A0B49E6A-3859-43C9-868E-F6D2E3EE2FDD}"/>
    <cellStyle name="20% - Dekorfärg6 60 3" xfId="8990" xr:uid="{2CABE5F0-8741-45BF-8243-5ED01D3BFC02}"/>
    <cellStyle name="20% - Dekorfärg6 60_CASH 8000" xfId="44999" xr:uid="{4DF6639B-F9BE-439B-BD8D-7607C2CFC56B}"/>
    <cellStyle name="20% - Dekorfärg6 61" xfId="8991" xr:uid="{39A5DA82-E937-4AE7-A3D2-E90ED6C0E6DC}"/>
    <cellStyle name="20% - Dekorfärg6 61 2" xfId="8992" xr:uid="{8B06A21F-94C0-4236-BC5B-B470B7336707}"/>
    <cellStyle name="20% - Dekorfärg6 61 3" xfId="8993" xr:uid="{F71636F1-92A0-48BB-A4D7-DAAD6C08FB0F}"/>
    <cellStyle name="20% - Dekorfärg6 61_CASH 8000" xfId="45000" xr:uid="{9CBA9F40-8E78-4B53-B5B8-A5E3906D4D64}"/>
    <cellStyle name="20% - Dekorfärg6 62" xfId="8994" xr:uid="{D27CBCA8-FA12-4011-A8AA-B891ED1FA154}"/>
    <cellStyle name="20% - Dekorfärg6 62 2" xfId="8995" xr:uid="{E5FD71E2-B9EF-4F15-B21D-629D984EF6D4}"/>
    <cellStyle name="20% - Dekorfärg6 62 3" xfId="8996" xr:uid="{CA8B00A3-AD52-434D-BD97-913AB2253B25}"/>
    <cellStyle name="20% - Dekorfärg6 62_CASH 8000" xfId="45001" xr:uid="{7EA485B4-524C-4FDF-B3EB-2FA00D042821}"/>
    <cellStyle name="20% - Dekorfärg6 63" xfId="8997" xr:uid="{4E943058-23FB-485B-B8EE-A524F0649A1D}"/>
    <cellStyle name="20% - Dekorfärg6 63 2" xfId="8998" xr:uid="{065E633E-FAC5-496D-A089-39A3C4B48C99}"/>
    <cellStyle name="20% - Dekorfärg6 63 3" xfId="8999" xr:uid="{ACE81C5E-E87D-4258-8828-C6A548699E6A}"/>
    <cellStyle name="20% - Dekorfärg6 63_CASH 8000" xfId="45002" xr:uid="{BBF93BC4-8602-463D-9FB9-9B8492CE5BB7}"/>
    <cellStyle name="20% - Dekorfärg6 64" xfId="9000" xr:uid="{F5B0C461-9A56-44AB-B7CE-FF3B5099CBF6}"/>
    <cellStyle name="20% - Dekorfärg6 65" xfId="9001" xr:uid="{FC342B83-8C36-4E5F-B72F-6442E1297A01}"/>
    <cellStyle name="20% - Dekorfärg6 66" xfId="9002" xr:uid="{6D16B20A-00BB-4395-A36B-D31C164EC234}"/>
    <cellStyle name="20% - Dekorfärg6 67" xfId="9003" xr:uid="{9E75E048-5C12-450B-859D-0B3C29E1B3DE}"/>
    <cellStyle name="20% - Dekorfärg6 68" xfId="9004" xr:uid="{4E20C059-8650-42E1-9A88-045F166EDEF1}"/>
    <cellStyle name="20% - Dekorfärg6 69" xfId="9005" xr:uid="{5955A009-AE2B-47F3-9B06-63CDAC86BCFA}"/>
    <cellStyle name="20% - Dekorfärg6 7" xfId="9006" xr:uid="{701B799C-6FB7-45E1-BA41-4583BDD62436}"/>
    <cellStyle name="20% - Dekorfärg6 7 10" xfId="35054" xr:uid="{CDD11266-FDD6-4603-9603-32864408FB88}"/>
    <cellStyle name="20% - Dekorfärg6 7 2" xfId="9007" xr:uid="{E71B3E27-A1AB-4D7B-9FE2-4F031A3277C2}"/>
    <cellStyle name="20% - Dekorfärg6 7 2 2" xfId="9008" xr:uid="{0854D6AB-6220-4BFF-BC93-ED7A162CE913}"/>
    <cellStyle name="20% - Dekorfärg6 7 2 2 2" xfId="9009" xr:uid="{C26E2210-0D3A-43A2-B9A1-FF11E7BA206D}"/>
    <cellStyle name="20% - Dekorfärg6 7 2 2 2 2" xfId="37169" xr:uid="{356387D9-4A30-42DD-8105-F2CC0F95E0E6}"/>
    <cellStyle name="20% - Dekorfärg6 7 2 2 2_Apart tables" xfId="49828" xr:uid="{63407A61-D0AB-4484-8AA4-66E398203DA2}"/>
    <cellStyle name="20% - Dekorfärg6 7 2 2 3" xfId="31905" xr:uid="{411DE476-24E3-46E3-910F-35B851981A2A}"/>
    <cellStyle name="20% - Dekorfärg6 7 2 2 4" xfId="37168" xr:uid="{2EA05E10-16EA-4FE7-974E-B0208BD2434A}"/>
    <cellStyle name="20% - Dekorfärg6 7 2 2_3. Loans" xfId="9010" xr:uid="{9921F70E-BB15-4A71-A2FC-290FFEA84F91}"/>
    <cellStyle name="20% - Dekorfärg6 7 2 3" xfId="9011" xr:uid="{0990E0A7-6B48-40C1-938E-CDA0DCBF2B54}"/>
    <cellStyle name="20% - Dekorfärg6 7 2 3 2" xfId="9012" xr:uid="{3514FBE7-6ED9-4A3D-B586-30EBD1BD6C9D}"/>
    <cellStyle name="20% - Dekorfärg6 7 2 3 2 2" xfId="37171" xr:uid="{AE108C95-3595-4AD7-B24E-FD3446B81210}"/>
    <cellStyle name="20% - Dekorfärg6 7 2 3 2_Apart tables" xfId="49829" xr:uid="{4C439140-35CB-4A2F-9857-2358930963E7}"/>
    <cellStyle name="20% - Dekorfärg6 7 2 3 3" xfId="37170" xr:uid="{C4E91FE4-6C97-47F4-9F44-332A888B3C35}"/>
    <cellStyle name="20% - Dekorfärg6 7 2 3_3. Loans" xfId="9013" xr:uid="{152039E5-8257-41D7-A237-017A3ADCFD67}"/>
    <cellStyle name="20% - Dekorfärg6 7 2 4" xfId="9014" xr:uid="{177D8228-C3B2-4E48-AEDA-172DC9999A98}"/>
    <cellStyle name="20% - Dekorfärg6 7 2 4 2" xfId="37172" xr:uid="{2F55FCA7-883C-4FCE-A848-81EE4F9FCFA0}"/>
    <cellStyle name="20% - Dekorfärg6 7 2 4_Apart tables" xfId="49830" xr:uid="{38AE4EBC-164F-4B98-B71C-D9AD88F6EE3B}"/>
    <cellStyle name="20% - Dekorfärg6 7 2 5" xfId="9015" xr:uid="{21339F02-7723-4C8B-B2FF-6D9F4E1B6A04}"/>
    <cellStyle name="20% - Dekorfärg6 7 2 5 2" xfId="37173" xr:uid="{5319EAD9-3CCF-450C-8516-F7BC2E3CBF4D}"/>
    <cellStyle name="20% - Dekorfärg6 7 2 5_Apart tables" xfId="49831" xr:uid="{EA22AB42-92CA-4F1A-AA00-057B6AFBE3F1}"/>
    <cellStyle name="20% - Dekorfärg6 7 2 6" xfId="31906" xr:uid="{0279DAB6-BF21-4E52-B97B-CD7E9E2530A3}"/>
    <cellStyle name="20% - Dekorfärg6 7 2 7" xfId="35055" xr:uid="{AACE8C7D-C4EC-4009-93CE-5B45770F5224}"/>
    <cellStyle name="20% - Dekorfärg6 7 2 8" xfId="39457" xr:uid="{1A0BAD5A-D4C3-4635-93EF-955121B45C71}"/>
    <cellStyle name="20% - Dekorfärg6 7 2_3. Loans" xfId="9016" xr:uid="{D7DF8CDF-4687-4699-BD76-FCEEC52C8213}"/>
    <cellStyle name="20% - Dekorfärg6 7 3" xfId="9017" xr:uid="{93C967A4-1A5E-497B-9551-15FD3B382462}"/>
    <cellStyle name="20% - Dekorfärg6 7 3 2" xfId="9018" xr:uid="{AF8ADB3C-DD0E-41F6-9861-99FC4854B1EC}"/>
    <cellStyle name="20% - Dekorfärg6 7 3 2 2" xfId="9019" xr:uid="{3B9C66BD-D9F5-4933-B727-83FDD1F7C69B}"/>
    <cellStyle name="20% - Dekorfärg6 7 3 2 2 2" xfId="37176" xr:uid="{AF6985AB-A795-4896-82CE-263AF35A0220}"/>
    <cellStyle name="20% - Dekorfärg6 7 3 2 2_Apart tables" xfId="49832" xr:uid="{0947CDDE-C060-411F-9477-A5A026C5D684}"/>
    <cellStyle name="20% - Dekorfärg6 7 3 2 3" xfId="37175" xr:uid="{0931360E-2135-4CDA-9AF7-6FC7EEF09979}"/>
    <cellStyle name="20% - Dekorfärg6 7 3 2_3. Loans" xfId="9020" xr:uid="{C0AC7787-B6C9-4E3D-B5EA-3E4F15498A67}"/>
    <cellStyle name="20% - Dekorfärg6 7 3 3" xfId="9021" xr:uid="{6C0EEF75-22F3-4315-8999-BE48CFF1DFAB}"/>
    <cellStyle name="20% - Dekorfärg6 7 3 3 2" xfId="37177" xr:uid="{11531228-67D7-4934-A064-DC968411866B}"/>
    <cellStyle name="20% - Dekorfärg6 7 3 3_Apart tables" xfId="49833" xr:uid="{EA00E36B-DB5B-47AE-A7A3-34237DC22685}"/>
    <cellStyle name="20% - Dekorfärg6 7 3 4" xfId="31907" xr:uid="{273B27DC-58AE-4D0C-AB01-11EDB68BACE7}"/>
    <cellStyle name="20% - Dekorfärg6 7 3 5" xfId="37174" xr:uid="{01208A65-B122-4FD7-A154-5A828D6B84DC}"/>
    <cellStyle name="20% - Dekorfärg6 7 3_3. Loans" xfId="9022" xr:uid="{41E35F60-5E62-459C-A356-B35CDAE84C17}"/>
    <cellStyle name="20% - Dekorfärg6 7 4" xfId="9023" xr:uid="{9E31E057-031C-47B9-978B-86A53C324045}"/>
    <cellStyle name="20% - Dekorfärg6 7 4 2" xfId="9024" xr:uid="{2FA2809C-FDBB-46A1-9E37-08B54A4CEE4D}"/>
    <cellStyle name="20% - Dekorfärg6 7 4 2 2" xfId="37179" xr:uid="{D0A356E1-6874-4886-85AD-069C38A92954}"/>
    <cellStyle name="20% - Dekorfärg6 7 4 2_Apart tables" xfId="49834" xr:uid="{52EF9FD2-4061-4741-AC72-290BDDE566B7}"/>
    <cellStyle name="20% - Dekorfärg6 7 4 3" xfId="9025" xr:uid="{C42F8D5B-0A8D-4349-B9F2-E2D95CB56C57}"/>
    <cellStyle name="20% - Dekorfärg6 7 4 4" xfId="37178" xr:uid="{6877FB5C-28BF-4DB1-8F0C-AAB8E0A9AEE9}"/>
    <cellStyle name="20% - Dekorfärg6 7 4_3. Loans" xfId="9026" xr:uid="{3260F226-7DD5-4639-9700-739A94B1274C}"/>
    <cellStyle name="20% - Dekorfärg6 7 5" xfId="9027" xr:uid="{FA018344-7804-4B26-81DF-A07FBEB2EBD2}"/>
    <cellStyle name="20% - Dekorfärg6 7 5 2" xfId="9028" xr:uid="{C6BA2977-4038-4ACD-A466-AB43741DA87D}"/>
    <cellStyle name="20% - Dekorfärg6 7 5 3" xfId="9029" xr:uid="{A59D6634-1685-4504-98A3-C9A561D2070A}"/>
    <cellStyle name="20% - Dekorfärg6 7 5 4" xfId="37180" xr:uid="{478E79C3-D612-48C3-88E7-48584AD5A096}"/>
    <cellStyle name="20% - Dekorfärg6 7 5_3. Loans" xfId="9030" xr:uid="{DC458486-D0F2-45D8-A39D-BD2FB0A3A0F9}"/>
    <cellStyle name="20% - Dekorfärg6 7 6" xfId="9031" xr:uid="{56F91BD6-8FFF-4BEE-A1B3-8F8C01A0514A}"/>
    <cellStyle name="20% - Dekorfärg6 7 6 2" xfId="9032" xr:uid="{23256B16-9E4A-4325-941B-46E1AFE89195}"/>
    <cellStyle name="20% - Dekorfärg6 7 6 3" xfId="9033" xr:uid="{FECFA590-5712-4CD7-B26A-054D38A80537}"/>
    <cellStyle name="20% - Dekorfärg6 7 6 4" xfId="37181" xr:uid="{9AC8832C-6443-4834-A6AE-0A067F00ABEC}"/>
    <cellStyle name="20% - Dekorfärg6 7 6_3. Loans" xfId="9034" xr:uid="{96F4E9CD-B259-483E-9193-FEAE46A9ECD5}"/>
    <cellStyle name="20% - Dekorfärg6 7 7" xfId="9035" xr:uid="{B3D475C2-7C91-42D4-B399-2426917C1028}"/>
    <cellStyle name="20% - Dekorfärg6 7 7 2" xfId="9036" xr:uid="{80A7A82F-A144-48F2-AD7B-81BD50F93654}"/>
    <cellStyle name="20% - Dekorfärg6 7 7 3" xfId="9037" xr:uid="{F710878B-34E4-476C-B4FC-932F193433F2}"/>
    <cellStyle name="20% - Dekorfärg6 7 7 4" xfId="31908" xr:uid="{93F99B7A-6791-4F4B-9DB2-4894BC4C3221}"/>
    <cellStyle name="20% - Dekorfärg6 7 7_CASH 8000" xfId="45003" xr:uid="{1928FC66-063F-4FB5-8FA8-5B0F87345CA6}"/>
    <cellStyle name="20% - Dekorfärg6 7 8" xfId="9038" xr:uid="{9C283352-ABF8-47DF-84B6-F248A46AD74D}"/>
    <cellStyle name="20% - Dekorfärg6 7 9" xfId="9039" xr:uid="{ECD4A37A-5A44-4F6C-9891-4CF2BECF636F}"/>
    <cellStyle name="20% - Dekorfärg6 7_3. Loans" xfId="9040" xr:uid="{6DFBD7D8-90A1-4C10-9F78-6BF52B9D0540}"/>
    <cellStyle name="20% - Dekorfärg6 70" xfId="9041" xr:uid="{E1FA2BFE-403D-4919-8BF5-A4C5889CB59F}"/>
    <cellStyle name="20% - Dekorfärg6 71" xfId="9042" xr:uid="{BD535D36-2ACC-4E2D-A0E3-8D218C380AF2}"/>
    <cellStyle name="20% - Dekorfärg6 72" xfId="9043" xr:uid="{62324183-E756-4D50-8B71-8FA0AADB59FB}"/>
    <cellStyle name="20% - Dekorfärg6 73" xfId="9044" xr:uid="{8025A0D3-9E4F-4F43-81FE-AF9C46CC073A}"/>
    <cellStyle name="20% - Dekorfärg6 74" xfId="9045" xr:uid="{D3C261B8-6B7D-4D2C-98BE-BC6AFFC516E5}"/>
    <cellStyle name="20% - Dekorfärg6 75" xfId="9046" xr:uid="{8731E2C7-7818-45CF-A75A-F117B0D02353}"/>
    <cellStyle name="20% - Dekorfärg6 75 2" xfId="9047" xr:uid="{2CF31E5D-F511-483B-8B5E-921EF5511500}"/>
    <cellStyle name="20% - Dekorfärg6 75_CASH 8000" xfId="45004" xr:uid="{F5F50C2F-8C6B-4140-B57C-36734D445A71}"/>
    <cellStyle name="20% - Dekorfärg6 76" xfId="9048" xr:uid="{AA41E1C9-C374-4DCB-8300-E626CEC93DCE}"/>
    <cellStyle name="20% - Dekorfärg6 76 2" xfId="9049" xr:uid="{04CBCED7-4529-4725-A7AC-DE7D69B9A262}"/>
    <cellStyle name="20% - Dekorfärg6 76_CASH 8000" xfId="45005" xr:uid="{52D4360B-164E-4965-A4E2-B137844AE78A}"/>
    <cellStyle name="20% - Dekorfärg6 77" xfId="9050" xr:uid="{8AFB05A3-11E4-4862-9C44-767CD8C977AA}"/>
    <cellStyle name="20% - Dekorfärg6 78" xfId="9051" xr:uid="{02925403-D6F6-49B6-A076-D64579D16FE3}"/>
    <cellStyle name="20% - Dekorfärg6 79" xfId="44664" xr:uid="{F406912A-7DD8-4133-B96A-78CF75AB4B96}"/>
    <cellStyle name="20% - Dekorfärg6 8" xfId="9052" xr:uid="{8E6C435C-0A0F-43D5-BCF7-1480E3586B69}"/>
    <cellStyle name="20% - Dekorfärg6 8 10" xfId="35056" xr:uid="{5C6A5C37-C1A7-4CBF-B56C-E49BA8A27F20}"/>
    <cellStyle name="20% - Dekorfärg6 8 2" xfId="9053" xr:uid="{9AEFF276-6752-4EEF-83B7-EC7B432D2A22}"/>
    <cellStyle name="20% - Dekorfärg6 8 2 2" xfId="9054" xr:uid="{7EEF0872-1CF4-4E4F-88C8-C4BE12486C43}"/>
    <cellStyle name="20% - Dekorfärg6 8 2 2 2" xfId="9055" xr:uid="{AAE864FB-4067-4B6F-A88E-5CF047623822}"/>
    <cellStyle name="20% - Dekorfärg6 8 2 2 2 2" xfId="37183" xr:uid="{4A1B09D7-EA11-466D-B4B0-195345C3C92A}"/>
    <cellStyle name="20% - Dekorfärg6 8 2 2 2_Apart tables" xfId="49835" xr:uid="{2B8E2D5C-8722-4C0C-93D5-D62785A47638}"/>
    <cellStyle name="20% - Dekorfärg6 8 2 2 3" xfId="31909" xr:uid="{AC6DF503-C34B-4CC9-AEC2-9318A605B844}"/>
    <cellStyle name="20% - Dekorfärg6 8 2 2 4" xfId="37182" xr:uid="{A59A69FB-5787-4CF7-8933-7A7058434DC8}"/>
    <cellStyle name="20% - Dekorfärg6 8 2 2_3. Loans" xfId="9056" xr:uid="{34D8E52D-27A8-4226-8756-1C2031CD7899}"/>
    <cellStyle name="20% - Dekorfärg6 8 2 3" xfId="9057" xr:uid="{47C6B4C3-F677-4336-B0A2-CCC7F1574780}"/>
    <cellStyle name="20% - Dekorfärg6 8 2 3 2" xfId="9058" xr:uid="{0C7041DD-CC74-41ED-9D83-60FDC673317F}"/>
    <cellStyle name="20% - Dekorfärg6 8 2 3 2 2" xfId="37185" xr:uid="{F13BB1F6-F934-4171-9489-13D86052C66C}"/>
    <cellStyle name="20% - Dekorfärg6 8 2 3 2_Apart tables" xfId="49836" xr:uid="{FA49923C-7784-408B-B20D-EA650F65A021}"/>
    <cellStyle name="20% - Dekorfärg6 8 2 3 3" xfId="37184" xr:uid="{C76A3D1C-3ACF-4717-8C53-84B5F27F0A9A}"/>
    <cellStyle name="20% - Dekorfärg6 8 2 3_3. Loans" xfId="9059" xr:uid="{0BA86AA8-2237-4298-A043-DD79C77B1687}"/>
    <cellStyle name="20% - Dekorfärg6 8 2 4" xfId="9060" xr:uid="{6B8BCE4D-9B27-4319-93BF-A0024417EBAA}"/>
    <cellStyle name="20% - Dekorfärg6 8 2 4 2" xfId="37186" xr:uid="{5C4438B9-2D85-498E-B9EC-88D638F9DEB2}"/>
    <cellStyle name="20% - Dekorfärg6 8 2 4_Apart tables" xfId="49837" xr:uid="{D4F6CD3A-E997-4F89-AC9C-CA810B15FBBA}"/>
    <cellStyle name="20% - Dekorfärg6 8 2 5" xfId="9061" xr:uid="{442A3041-D73D-49AE-99F9-A62DFC325BBC}"/>
    <cellStyle name="20% - Dekorfärg6 8 2 5 2" xfId="37187" xr:uid="{576D8D62-F057-480C-A77C-FEB8152D8B24}"/>
    <cellStyle name="20% - Dekorfärg6 8 2 5_Apart tables" xfId="49838" xr:uid="{B0194B98-A44D-4057-B44E-4A13F3F01846}"/>
    <cellStyle name="20% - Dekorfärg6 8 2 6" xfId="31910" xr:uid="{E4E013DD-9C76-439D-9D4A-64641760F935}"/>
    <cellStyle name="20% - Dekorfärg6 8 2 7" xfId="35057" xr:uid="{5850A6BE-28D6-44AA-A5E5-9D2EDFD7AE31}"/>
    <cellStyle name="20% - Dekorfärg6 8 2 8" xfId="39456" xr:uid="{0DB24C03-6FDF-45B8-A243-D6B1AE5898CF}"/>
    <cellStyle name="20% - Dekorfärg6 8 2_3. Loans" xfId="9062" xr:uid="{2AC2A0DF-83A9-41A3-9BD1-5476C0A40521}"/>
    <cellStyle name="20% - Dekorfärg6 8 3" xfId="9063" xr:uid="{3C4B9470-FB96-4DAC-BBF6-1CF679F0CEE3}"/>
    <cellStyle name="20% - Dekorfärg6 8 3 2" xfId="9064" xr:uid="{B446F5B4-7D92-47CE-B00A-E95CA02E49C0}"/>
    <cellStyle name="20% - Dekorfärg6 8 3 2 2" xfId="9065" xr:uid="{DCE3211E-C8D5-45B3-9255-BB598D54101F}"/>
    <cellStyle name="20% - Dekorfärg6 8 3 2 2 2" xfId="37190" xr:uid="{1CBB1C55-4E4A-4958-8A8B-0F65F5737EE4}"/>
    <cellStyle name="20% - Dekorfärg6 8 3 2 2_Apart tables" xfId="49839" xr:uid="{86CF3ED8-9374-4CFF-A9BA-5F4AE6BA4785}"/>
    <cellStyle name="20% - Dekorfärg6 8 3 2 3" xfId="37189" xr:uid="{61EE1E4C-CF1E-4EA0-A40C-328BF8687E57}"/>
    <cellStyle name="20% - Dekorfärg6 8 3 2_3. Loans" xfId="9066" xr:uid="{221F6715-BA28-42D8-AA52-1C2DEDE7C673}"/>
    <cellStyle name="20% - Dekorfärg6 8 3 3" xfId="9067" xr:uid="{5F5500F2-5458-4EC0-8051-C7EE66E8B734}"/>
    <cellStyle name="20% - Dekorfärg6 8 3 3 2" xfId="37191" xr:uid="{2889A0C4-5137-4FD4-A4FE-43D36A744B50}"/>
    <cellStyle name="20% - Dekorfärg6 8 3 3_Apart tables" xfId="49840" xr:uid="{B4B8F487-1613-47F0-9894-F587DF9037D5}"/>
    <cellStyle name="20% - Dekorfärg6 8 3 4" xfId="31911" xr:uid="{4DF3CF26-EB35-4880-9FB5-5AD65DFCAEB1}"/>
    <cellStyle name="20% - Dekorfärg6 8 3 5" xfId="37188" xr:uid="{1658438A-13B4-439E-AD10-C2360F03E2CA}"/>
    <cellStyle name="20% - Dekorfärg6 8 3_3. Loans" xfId="9068" xr:uid="{5CF5EDAC-E5FD-4F9B-846F-2BB742C940DB}"/>
    <cellStyle name="20% - Dekorfärg6 8 4" xfId="9069" xr:uid="{76C1097C-AA73-441A-8754-31B2013B452D}"/>
    <cellStyle name="20% - Dekorfärg6 8 4 2" xfId="9070" xr:uid="{ADD617BC-B9BB-4E67-B2AA-FADBC45880AB}"/>
    <cellStyle name="20% - Dekorfärg6 8 4 2 2" xfId="37193" xr:uid="{1931D9AA-A26E-4626-A081-AD6142F037B3}"/>
    <cellStyle name="20% - Dekorfärg6 8 4 2_Apart tables" xfId="49841" xr:uid="{9CE061BB-3700-4ACF-B837-2C4A885F87D4}"/>
    <cellStyle name="20% - Dekorfärg6 8 4 3" xfId="9071" xr:uid="{7A244ADB-848C-42D2-81D1-FCCBF6457C69}"/>
    <cellStyle name="20% - Dekorfärg6 8 4 4" xfId="37192" xr:uid="{80D4060A-9FA9-49C3-9775-2B4F830EFB66}"/>
    <cellStyle name="20% - Dekorfärg6 8 4_3. Loans" xfId="9072" xr:uid="{3F52F2B2-4426-46A6-B4FD-C3639E60C4F0}"/>
    <cellStyle name="20% - Dekorfärg6 8 5" xfId="9073" xr:uid="{6FF6A30F-E31F-44BB-AC25-C2085E0FA7FF}"/>
    <cellStyle name="20% - Dekorfärg6 8 5 2" xfId="9074" xr:uid="{6AAD9DF6-4A8C-447F-91F3-C4550D2D98D1}"/>
    <cellStyle name="20% - Dekorfärg6 8 5 3" xfId="9075" xr:uid="{A6FEC882-1C40-4CE7-8CBC-E107DC87567B}"/>
    <cellStyle name="20% - Dekorfärg6 8 5 4" xfId="37194" xr:uid="{A7299033-6462-477C-B322-3C45EF5272BC}"/>
    <cellStyle name="20% - Dekorfärg6 8 5_3. Loans" xfId="9076" xr:uid="{C259D8D5-3406-479E-92B8-2C34977CD590}"/>
    <cellStyle name="20% - Dekorfärg6 8 6" xfId="9077" xr:uid="{8A3BE83E-A2AD-4232-A9FE-8861E48583CF}"/>
    <cellStyle name="20% - Dekorfärg6 8 6 2" xfId="9078" xr:uid="{052D8FF7-7807-4555-BFE1-72FDCB150DEF}"/>
    <cellStyle name="20% - Dekorfärg6 8 6 3" xfId="9079" xr:uid="{109DA085-CD1B-43E5-B7C7-2039F458CBDD}"/>
    <cellStyle name="20% - Dekorfärg6 8 6 4" xfId="37195" xr:uid="{001CFC13-F794-4DFA-8384-74D375F8AD1A}"/>
    <cellStyle name="20% - Dekorfärg6 8 6_3. Loans" xfId="9080" xr:uid="{A79B1D8D-FDA1-4260-B0D8-467E173724FF}"/>
    <cellStyle name="20% - Dekorfärg6 8 7" xfId="9081" xr:uid="{91E1573D-3C9A-45B9-9FF1-0F66E6E0E96E}"/>
    <cellStyle name="20% - Dekorfärg6 8 7 2" xfId="9082" xr:uid="{704BCE1E-F8FC-4F27-9D08-EC53D3034B7B}"/>
    <cellStyle name="20% - Dekorfärg6 8 7 3" xfId="9083" xr:uid="{176AA67E-09B5-4203-8059-799E83BBEEFA}"/>
    <cellStyle name="20% - Dekorfärg6 8 7 4" xfId="31912" xr:uid="{A1ED052B-D5B1-4C4A-9C8C-788D67E3C612}"/>
    <cellStyle name="20% - Dekorfärg6 8 7_CASH 8000" xfId="45006" xr:uid="{6094AD1E-5768-4BEE-A8EA-6149D2CBEA2A}"/>
    <cellStyle name="20% - Dekorfärg6 8 8" xfId="9084" xr:uid="{5D650B2B-A5D9-4059-BC67-EA5F0D841B58}"/>
    <cellStyle name="20% - Dekorfärg6 8 9" xfId="9085" xr:uid="{3630B642-D768-41FC-B185-4C0F2A281FA3}"/>
    <cellStyle name="20% - Dekorfärg6 8_3. Loans" xfId="9086" xr:uid="{5E267C71-44DE-4EC9-9AFF-5AB564E697A6}"/>
    <cellStyle name="20% - Dekorfärg6 80" xfId="44770" xr:uid="{7AA5C124-857F-4C32-B6B7-FB75845158B7}"/>
    <cellStyle name="20% - Dekorfärg6 81" xfId="44852" xr:uid="{F39815CF-D5AC-4DB1-929D-817C460D02EA}"/>
    <cellStyle name="20% - Dekorfärg6 9" xfId="9087" xr:uid="{A912FE73-76A8-45A5-96E6-A31003EC7081}"/>
    <cellStyle name="20% - Dekorfärg6 9 10" xfId="35058" xr:uid="{3A4A1D68-20A4-499C-A52D-A5CDB5E551F5}"/>
    <cellStyle name="20% - Dekorfärg6 9 2" xfId="9088" xr:uid="{BA2913AD-25C7-4DA4-8277-6E1DF23F8D28}"/>
    <cellStyle name="20% - Dekorfärg6 9 2 2" xfId="9089" xr:uid="{3DEB9221-47EA-439F-A7EF-4029BDCB40BB}"/>
    <cellStyle name="20% - Dekorfärg6 9 2 2 2" xfId="9090" xr:uid="{0B9C6841-BA3C-4870-B7D7-CE71E42F37ED}"/>
    <cellStyle name="20% - Dekorfärg6 9 2 2 2 2" xfId="37197" xr:uid="{4E5071D4-74C3-48C1-9B90-E09B1D95AFD5}"/>
    <cellStyle name="20% - Dekorfärg6 9 2 2 2_Apart tables" xfId="49842" xr:uid="{A791C7A4-0BF5-4DB7-9097-109876FCB2EC}"/>
    <cellStyle name="20% - Dekorfärg6 9 2 2 3" xfId="31913" xr:uid="{1CDE1A2E-D883-4479-A162-19F2FB5F4EDA}"/>
    <cellStyle name="20% - Dekorfärg6 9 2 2 4" xfId="37196" xr:uid="{D94EB6AA-7301-4BB3-938E-A0048EEA93D6}"/>
    <cellStyle name="20% - Dekorfärg6 9 2 2_3. Loans" xfId="9091" xr:uid="{B9DAE838-7208-4FDB-8663-2674A41346B4}"/>
    <cellStyle name="20% - Dekorfärg6 9 2 3" xfId="9092" xr:uid="{FB5784EB-6CDA-4743-9B79-3214E36E9578}"/>
    <cellStyle name="20% - Dekorfärg6 9 2 3 2" xfId="9093" xr:uid="{041FBD89-29A0-4ACC-AFC7-CF2A60DC0005}"/>
    <cellStyle name="20% - Dekorfärg6 9 2 3 2 2" xfId="37199" xr:uid="{C801A73B-DDB8-4C10-BDB2-802858410B09}"/>
    <cellStyle name="20% - Dekorfärg6 9 2 3 2_Apart tables" xfId="49843" xr:uid="{1BA3505A-933E-4851-92AD-9141473C33CB}"/>
    <cellStyle name="20% - Dekorfärg6 9 2 3 3" xfId="37198" xr:uid="{8052FAA6-8F48-48B0-BD39-708CBF17DE3E}"/>
    <cellStyle name="20% - Dekorfärg6 9 2 3_3. Loans" xfId="9094" xr:uid="{31E482B2-11DD-48FB-8C85-AED1CE40CB12}"/>
    <cellStyle name="20% - Dekorfärg6 9 2 4" xfId="9095" xr:uid="{DDAF7724-26AF-4569-8C27-539E8DDA4A2A}"/>
    <cellStyle name="20% - Dekorfärg6 9 2 4 2" xfId="37200" xr:uid="{36622DE5-1B58-4A87-8686-4614669A46D5}"/>
    <cellStyle name="20% - Dekorfärg6 9 2 4_Apart tables" xfId="49844" xr:uid="{93BB14D7-535D-4B7F-A40C-38DF94E37BAE}"/>
    <cellStyle name="20% - Dekorfärg6 9 2 5" xfId="9096" xr:uid="{0EA72DD0-A162-40CE-8C00-263BE2F8C4AB}"/>
    <cellStyle name="20% - Dekorfärg6 9 2 5 2" xfId="37201" xr:uid="{33E42CE3-78AD-46C2-92AC-2F29EF50EC01}"/>
    <cellStyle name="20% - Dekorfärg6 9 2 5_Apart tables" xfId="49845" xr:uid="{4679A70A-67EE-402D-8470-BB6C31632D66}"/>
    <cellStyle name="20% - Dekorfärg6 9 2 6" xfId="31914" xr:uid="{C4427274-71AC-4672-9040-8F8D4FB15FF1}"/>
    <cellStyle name="20% - Dekorfärg6 9 2 7" xfId="35059" xr:uid="{5616B04A-020D-49C5-858C-2ACB608FCA74}"/>
    <cellStyle name="20% - Dekorfärg6 9 2 8" xfId="39455" xr:uid="{70C9A55D-8AEB-4C1C-BF49-E1F1933DF0A1}"/>
    <cellStyle name="20% - Dekorfärg6 9 2_3. Loans" xfId="9097" xr:uid="{F6241559-3F85-43C5-84A9-52F9389091C4}"/>
    <cellStyle name="20% - Dekorfärg6 9 3" xfId="9098" xr:uid="{2C3DDBA9-027D-4E16-A8F7-1828F2688499}"/>
    <cellStyle name="20% - Dekorfärg6 9 3 2" xfId="9099" xr:uid="{C9827DFF-201F-4BA0-99BE-BE81F295E17C}"/>
    <cellStyle name="20% - Dekorfärg6 9 3 2 2" xfId="9100" xr:uid="{848401A5-68CE-426E-9564-726BE1408C61}"/>
    <cellStyle name="20% - Dekorfärg6 9 3 2 2 2" xfId="37204" xr:uid="{B9CE026C-CAD7-42B5-B93F-2EDF31866548}"/>
    <cellStyle name="20% - Dekorfärg6 9 3 2 2_Apart tables" xfId="49846" xr:uid="{2B17478F-163F-4AAE-A796-422A656F6F97}"/>
    <cellStyle name="20% - Dekorfärg6 9 3 2 3" xfId="37203" xr:uid="{AA6C0406-1DBE-4E07-A45A-3A9929D979E9}"/>
    <cellStyle name="20% - Dekorfärg6 9 3 2_3. Loans" xfId="9101" xr:uid="{C1969981-E11E-4F6A-9561-4F50027B1353}"/>
    <cellStyle name="20% - Dekorfärg6 9 3 3" xfId="9102" xr:uid="{D7382B88-FC2D-46A1-8B3C-6E4C01C6C282}"/>
    <cellStyle name="20% - Dekorfärg6 9 3 3 2" xfId="37205" xr:uid="{FF15FC31-B3E0-469C-8086-927809E6C5CB}"/>
    <cellStyle name="20% - Dekorfärg6 9 3 3_Apart tables" xfId="49847" xr:uid="{D51DC74B-8DEE-4B58-94A2-B7258822A739}"/>
    <cellStyle name="20% - Dekorfärg6 9 3 4" xfId="31915" xr:uid="{2F4AEB1C-5A73-4176-A239-33C0084EFFAA}"/>
    <cellStyle name="20% - Dekorfärg6 9 3 5" xfId="37202" xr:uid="{5FC8EEE8-DCB7-4975-980F-36E02F4954B1}"/>
    <cellStyle name="20% - Dekorfärg6 9 3_3. Loans" xfId="9103" xr:uid="{F783BC41-EECD-4A65-BC4E-37A25E723354}"/>
    <cellStyle name="20% - Dekorfärg6 9 4" xfId="9104" xr:uid="{46614DD4-87E5-489B-88BD-ED3C3216DA57}"/>
    <cellStyle name="20% - Dekorfärg6 9 4 2" xfId="9105" xr:uid="{14D9F80F-F984-4A3A-B122-E2761A4B7986}"/>
    <cellStyle name="20% - Dekorfärg6 9 4 2 2" xfId="37207" xr:uid="{EB420AD0-1AE4-4CF5-98EA-EB034E8D9C08}"/>
    <cellStyle name="20% - Dekorfärg6 9 4 2_Apart tables" xfId="49848" xr:uid="{5FC92ADD-4C28-461E-AE94-74B19544D06E}"/>
    <cellStyle name="20% - Dekorfärg6 9 4 3" xfId="9106" xr:uid="{971522F9-746C-4224-BA81-270A1AC2FE26}"/>
    <cellStyle name="20% - Dekorfärg6 9 4 4" xfId="37206" xr:uid="{E0FD8821-893E-461A-B7F4-752B1D60774A}"/>
    <cellStyle name="20% - Dekorfärg6 9 4_3. Loans" xfId="9107" xr:uid="{CDA57EBA-3BF1-406D-9AE8-E3B3E138778D}"/>
    <cellStyle name="20% - Dekorfärg6 9 5" xfId="9108" xr:uid="{A442DA8C-A3CA-4BEC-B725-4352440BC400}"/>
    <cellStyle name="20% - Dekorfärg6 9 5 2" xfId="9109" xr:uid="{F2D7C48D-6CE4-4259-9D38-CBC1A8EE9C39}"/>
    <cellStyle name="20% - Dekorfärg6 9 5 3" xfId="9110" xr:uid="{37785817-0C35-45F9-B1B7-B44B81E96DAC}"/>
    <cellStyle name="20% - Dekorfärg6 9 5 4" xfId="37208" xr:uid="{BF748860-A93E-4FEE-8DB5-E9ADD5295906}"/>
    <cellStyle name="20% - Dekorfärg6 9 5_3. Loans" xfId="9111" xr:uid="{B90D059B-0D0F-4B61-A01A-6ED43976F773}"/>
    <cellStyle name="20% - Dekorfärg6 9 6" xfId="9112" xr:uid="{DBBAC817-3D40-4AAE-9BDB-A99AF632A62E}"/>
    <cellStyle name="20% - Dekorfärg6 9 6 2" xfId="9113" xr:uid="{3B04C169-BA25-4325-A0FE-11AC2C225BD0}"/>
    <cellStyle name="20% - Dekorfärg6 9 6 3" xfId="9114" xr:uid="{C6C5CEDB-30D3-45D7-B792-AFE7A7713A51}"/>
    <cellStyle name="20% - Dekorfärg6 9 6 4" xfId="37209" xr:uid="{625A7265-0017-4DC5-B2FC-9229EE5655F7}"/>
    <cellStyle name="20% - Dekorfärg6 9 6_3. Loans" xfId="9115" xr:uid="{F69CC42F-002D-494F-87F2-9120AE6EFAB4}"/>
    <cellStyle name="20% - Dekorfärg6 9 7" xfId="9116" xr:uid="{E33E1D83-C0DD-49C5-B2DF-B6AF899646E1}"/>
    <cellStyle name="20% - Dekorfärg6 9 7 2" xfId="9117" xr:uid="{5031599F-BDD8-4423-81D0-81F676A058A3}"/>
    <cellStyle name="20% - Dekorfärg6 9 7 3" xfId="9118" xr:uid="{BAF78A0D-A44F-414A-B170-E2812EEACC9E}"/>
    <cellStyle name="20% - Dekorfärg6 9 7 4" xfId="31916" xr:uid="{0D50A4E2-7470-4A18-9839-55405CA7E317}"/>
    <cellStyle name="20% - Dekorfärg6 9 7_CASH 8000" xfId="45007" xr:uid="{F392DABD-D411-4041-826A-D8E5ECCE45E7}"/>
    <cellStyle name="20% - Dekorfärg6 9 8" xfId="9119" xr:uid="{993A8CC1-0024-4A44-840D-12BE820A9244}"/>
    <cellStyle name="20% - Dekorfärg6 9 9" xfId="9120" xr:uid="{9A2F8C3D-3447-49FF-A098-EE28DB3A4439}"/>
    <cellStyle name="20% - Dekorfärg6 9_3. Loans" xfId="9121" xr:uid="{5F699450-9500-4D5B-B681-336984D8B69B}"/>
    <cellStyle name="20% - Énfasis1" xfId="39653" xr:uid="{7661E149-5A1B-44C4-ADD0-9B2A9303D64D}"/>
    <cellStyle name="20% - Énfasis2" xfId="39654" xr:uid="{26285E7A-9D34-4655-ACAF-F460FB8735FF}"/>
    <cellStyle name="20% - Énfasis3" xfId="39655" xr:uid="{E378E1E8-F49C-4EF4-91F9-DE0D5A4E3D99}"/>
    <cellStyle name="20% - Énfasis4" xfId="39656" xr:uid="{B49D88F1-ED6A-4736-987C-BE407938DEF4}"/>
    <cellStyle name="20% - Énfasis5" xfId="39657" xr:uid="{E33D2CEC-0141-4E33-B558-2A2C5BD30708}"/>
    <cellStyle name="20% - Énfasis6" xfId="39658" xr:uid="{B97D3773-67E5-4276-B14A-9A79DA4680D7}"/>
    <cellStyle name="40 % - Aksentti1" xfId="42181" xr:uid="{83D245AD-18DB-4902-8B12-6D9DA57BF6B2}"/>
    <cellStyle name="40 % - Aksentti2" xfId="42182" xr:uid="{64DF7DA7-8FEF-465E-AC2A-C811DB88C571}"/>
    <cellStyle name="40 % - Aksentti3" xfId="42183" xr:uid="{B1F0D875-F8EF-4D6F-9E57-18A9CE275F23}"/>
    <cellStyle name="40 % - Aksentti4" xfId="42184" xr:uid="{84F3B728-8EBD-46B5-8327-E04FD6CE7261}"/>
    <cellStyle name="40 % - Aksentti5" xfId="42185" xr:uid="{77A1B770-7236-4E96-B638-1A2CD757D855}"/>
    <cellStyle name="40 % - Aksentti6" xfId="42186" xr:uid="{2FA7B0B3-6961-4CBA-A1ED-C57E239D5062}"/>
    <cellStyle name="40 % - Akzent1" xfId="9122" xr:uid="{6CEBCD0F-1921-496E-B08A-6E67C6B43219}"/>
    <cellStyle name="40 % - Akzent1 2" xfId="9123" xr:uid="{1C6902B3-094B-453E-83AF-45B95631720D}"/>
    <cellStyle name="40 % - Akzent1 2 2" xfId="9124" xr:uid="{6AF16973-F67F-452A-9415-D6D915581358}"/>
    <cellStyle name="40 % - Akzent1 2 3" xfId="47724" xr:uid="{2824C3C2-D903-4E5D-ABAA-0F0A11FBE124}"/>
    <cellStyle name="40 % - Akzent1 2_3. Loans" xfId="9125" xr:uid="{B780F265-73DD-431C-80E3-A08C8440A876}"/>
    <cellStyle name="40 % - Akzent1 3" xfId="9126" xr:uid="{3AF9706C-82F8-4233-BB83-B3F30F5A02F8}"/>
    <cellStyle name="40 % - Akzent1 4" xfId="42187" xr:uid="{9779A435-3B26-454C-85C0-7C400CD41B30}"/>
    <cellStyle name="40 % - Akzent1_3. Loans" xfId="9127" xr:uid="{E75BC0BC-8E82-48E2-B06A-96FD61AC1599}"/>
    <cellStyle name="40 % - Akzent2" xfId="9128" xr:uid="{8DD43D10-5405-4E36-AF07-A051A0A04EF0}"/>
    <cellStyle name="40 % - Akzent2 2" xfId="9129" xr:uid="{DD530EF0-ADF8-40C4-9E57-83570894B03B}"/>
    <cellStyle name="40 % - Akzent2 2 2" xfId="9130" xr:uid="{851A123F-CD67-4E59-B72D-7ED83DC272BD}"/>
    <cellStyle name="40 % - Akzent2 2 3" xfId="47725" xr:uid="{9E0EF31E-187F-4629-A968-C0BDC4D9BA12}"/>
    <cellStyle name="40 % - Akzent2 2_3. Loans" xfId="9131" xr:uid="{C1DFEB3D-5040-419D-AFD7-BEF40E65A5D9}"/>
    <cellStyle name="40 % - Akzent2 3" xfId="9132" xr:uid="{C7C2E2A8-3D29-476B-8FD7-069B91B2E286}"/>
    <cellStyle name="40 % - Akzent2 4" xfId="42188" xr:uid="{D0F905D7-1493-4C38-BD16-1B2F75C12463}"/>
    <cellStyle name="40 % - Akzent2_3. Loans" xfId="9133" xr:uid="{784A248B-C8A9-4EF1-B536-3073DF17363F}"/>
    <cellStyle name="40 % - Akzent3" xfId="9134" xr:uid="{549999C1-3589-45D2-8130-CD7104820545}"/>
    <cellStyle name="40 % - Akzent3 2" xfId="9135" xr:uid="{4B02DD8B-A9F9-4A6D-96E5-E47F6935AA35}"/>
    <cellStyle name="40 % - Akzent3 2 2" xfId="9136" xr:uid="{ABD53E92-D0F1-460F-803B-91DD769A8EDA}"/>
    <cellStyle name="40 % - Akzent3 2 3" xfId="47726" xr:uid="{CFCD9543-15A3-4976-BC56-C31F9EB65EFD}"/>
    <cellStyle name="40 % - Akzent3 2_3. Loans" xfId="9137" xr:uid="{12D90475-5DAE-4DAC-AAC4-C8DA7FE1E7A3}"/>
    <cellStyle name="40 % - Akzent3 3" xfId="9138" xr:uid="{9BF4D460-1F75-4166-A686-CF02D6F77A03}"/>
    <cellStyle name="40 % - Akzent3 4" xfId="42189" xr:uid="{48470F01-BB3C-4F70-9794-3713BFD58DFF}"/>
    <cellStyle name="40 % - Akzent3_3. Loans" xfId="9139" xr:uid="{EA33E2FA-64A4-41D9-A11E-DE6E5238FE51}"/>
    <cellStyle name="40 % - Akzent4" xfId="9140" xr:uid="{A55BCC4D-7CA5-4E84-B25D-7D4B46991308}"/>
    <cellStyle name="40 % - Akzent4 2" xfId="9141" xr:uid="{60226D32-1887-40C3-BEA8-9CE5C619D38B}"/>
    <cellStyle name="40 % - Akzent4 2 2" xfId="9142" xr:uid="{55AD89E0-4133-432F-B338-83A40F3C7B60}"/>
    <cellStyle name="40 % - Akzent4 2 3" xfId="47727" xr:uid="{5B2135DD-13DD-4484-B127-37F7E4DD03C9}"/>
    <cellStyle name="40 % - Akzent4 2_3. Loans" xfId="9143" xr:uid="{57FB2710-B520-4418-931E-93104672CD72}"/>
    <cellStyle name="40 % - Akzent4 3" xfId="9144" xr:uid="{D310B53E-D959-48D9-B41E-A4E6C61514B6}"/>
    <cellStyle name="40 % - Akzent4 4" xfId="42190" xr:uid="{F60AC38F-E567-40D6-A852-DF91CACDF52C}"/>
    <cellStyle name="40 % - Akzent4_3. Loans" xfId="9145" xr:uid="{32233037-1C3F-47B7-93AD-0B91D52369BD}"/>
    <cellStyle name="40 % - Akzent5" xfId="9146" xr:uid="{430FD9E0-72F8-41DA-A094-281685ACF1A6}"/>
    <cellStyle name="40 % - Akzent5 2" xfId="9147" xr:uid="{EB0BD010-8001-4B1A-8504-21AFB5A3CA59}"/>
    <cellStyle name="40 % - Akzent5 2 2" xfId="9148" xr:uid="{004AA3FC-24FA-484E-B16D-CD740C50367E}"/>
    <cellStyle name="40 % - Akzent5 2 3" xfId="47728" xr:uid="{87429F27-BA84-4B74-AFFD-5CA33F99DD88}"/>
    <cellStyle name="40 % - Akzent5 2_3. Loans" xfId="9149" xr:uid="{39CED1F5-AE0D-45B9-B07F-4744429DAA4E}"/>
    <cellStyle name="40 % - Akzent5 3" xfId="9150" xr:uid="{AC1E3EC4-3EFE-47A2-A9C0-E9A6D224CA52}"/>
    <cellStyle name="40 % - Akzent5 4" xfId="42191" xr:uid="{318D437B-7479-4BE4-B169-16BF9B28C570}"/>
    <cellStyle name="40 % - Akzent5_3. Loans" xfId="9151" xr:uid="{2A8A7D16-A2E3-490D-A159-4D8DF793B6F4}"/>
    <cellStyle name="40 % - Akzent6" xfId="9152" xr:uid="{C8CED7A2-69EC-4814-A25E-A8C92A9A2A87}"/>
    <cellStyle name="40 % - Akzent6 2" xfId="9153" xr:uid="{90BFDDD1-55EC-4999-9A9C-BD7E7248E06C}"/>
    <cellStyle name="40 % - Akzent6 2 2" xfId="9154" xr:uid="{8A8A9D63-BBD1-46FC-9CAD-65C3A8FFF976}"/>
    <cellStyle name="40 % - Akzent6 2 3" xfId="47729" xr:uid="{B9A0E4A1-A34B-4725-83CF-AAB205D11454}"/>
    <cellStyle name="40 % - Akzent6 2_3. Loans" xfId="9155" xr:uid="{3941EB8F-E138-4A96-B750-2F829ABEE7E1}"/>
    <cellStyle name="40 % - Akzent6 3" xfId="9156" xr:uid="{760D23B9-F854-4315-8E0B-762B437E45F4}"/>
    <cellStyle name="40 % - Akzent6 4" xfId="42192" xr:uid="{618CD716-DEB7-4703-AD3C-2B66E0CFEBA4}"/>
    <cellStyle name="40 % - Akzent6_3. Loans" xfId="9157" xr:uid="{140F1905-FE4C-4227-9805-6961C2807716}"/>
    <cellStyle name="40 % - Accent1 2" xfId="47970" xr:uid="{9F144898-8CA0-45A5-9DA5-8F8B04974B13}"/>
    <cellStyle name="40 % - Accent1 2 2" xfId="47971" xr:uid="{13527F1B-B768-4933-98BE-2C0B866F4DA1}"/>
    <cellStyle name="40 % - Accent1 3" xfId="47972" xr:uid="{940D572C-FF84-4880-9D97-8A67C87B3584}"/>
    <cellStyle name="40 % - Accent1 3 2" xfId="47973" xr:uid="{7F622DFF-76B8-4033-AF9B-D7036D142D62}"/>
    <cellStyle name="40 % - Accent1 4" xfId="47974" xr:uid="{5572DE9D-054C-41F9-BBE2-9B96A108FA9D}"/>
    <cellStyle name="40 % - Accent1 5" xfId="47975" xr:uid="{5EDCE317-BEEE-4D08-9117-5DB397F05B59}"/>
    <cellStyle name="40 % - Accent2 2" xfId="47976" xr:uid="{FB4E3ED3-26E5-4830-958C-FFD87CC6D849}"/>
    <cellStyle name="40 % - Accent2 2 2" xfId="47977" xr:uid="{6E9ED0AA-1DFF-4AA6-9203-DEB595391B03}"/>
    <cellStyle name="40 % - Accent2 3" xfId="47978" xr:uid="{E749D342-5A05-445E-A0E0-93FA8ADC7651}"/>
    <cellStyle name="40 % - Accent2 3 2" xfId="47979" xr:uid="{CE7C68FC-4E37-4292-9EF6-45C9CC667DB2}"/>
    <cellStyle name="40 % - Accent2 4" xfId="47980" xr:uid="{58CE7573-6766-49AF-B069-C3BB19414197}"/>
    <cellStyle name="40 % - Accent2 5" xfId="47981" xr:uid="{449A38F5-FD67-4835-BE02-B4BA19729709}"/>
    <cellStyle name="40 % - Accent3 2" xfId="47982" xr:uid="{83495987-A1ED-460C-B5C9-18B3909D91EA}"/>
    <cellStyle name="40 % - Accent3 2 2" xfId="47983" xr:uid="{E48D5793-A9E3-44D9-8AD4-242045AE0054}"/>
    <cellStyle name="40 % - Accent3 3" xfId="47984" xr:uid="{6531ED0B-9756-4A3B-BC50-13A3A81DEF60}"/>
    <cellStyle name="40 % - Accent3 3 2" xfId="47985" xr:uid="{09A146FC-5EDD-4AC2-A295-0C4189981199}"/>
    <cellStyle name="40 % - Accent3 4" xfId="47986" xr:uid="{927CFC13-58C8-4530-AD34-0AB2E3C9E2CE}"/>
    <cellStyle name="40 % - Accent3 5" xfId="47987" xr:uid="{85838F90-E1CB-4A1C-87E5-1AE39639274F}"/>
    <cellStyle name="40 % - Accent4 2" xfId="47988" xr:uid="{E30C8125-65B6-44AC-B50A-3E0AEA3CDD43}"/>
    <cellStyle name="40 % - Accent4 2 2" xfId="47989" xr:uid="{7B9EA769-AB05-4E31-AA02-900F25D0CC2B}"/>
    <cellStyle name="40 % - Accent4 3" xfId="47990" xr:uid="{DDF44C51-0193-4005-9084-79F2C1CA803D}"/>
    <cellStyle name="40 % - Accent4 3 2" xfId="47991" xr:uid="{3781BC93-7C98-4298-8B28-54F3060160F9}"/>
    <cellStyle name="40 % - Accent4 4" xfId="47992" xr:uid="{D900FD65-C6ED-4CFD-B602-E4C2E3583476}"/>
    <cellStyle name="40 % - Accent4 5" xfId="47993" xr:uid="{ED01C62D-DF47-4D94-829B-F96C408F496F}"/>
    <cellStyle name="40 % - Accent5 2" xfId="47994" xr:uid="{1B75DD2A-08D9-494A-A34B-64B7ED539DA1}"/>
    <cellStyle name="40 % - Accent5 2 2" xfId="47995" xr:uid="{4E7A171B-324E-4B5D-BF4A-0C7AC2E6975A}"/>
    <cellStyle name="40 % - Accent5 3" xfId="47996" xr:uid="{30611F13-BD38-4336-8761-A27511ECCB9C}"/>
    <cellStyle name="40 % - Accent5 3 2" xfId="47997" xr:uid="{8C70AAA4-79DA-4B5C-8189-CA8CBD941B16}"/>
    <cellStyle name="40 % - Accent5 4" xfId="47998" xr:uid="{97EFC790-44BA-4D98-8832-66A7B4EE63F1}"/>
    <cellStyle name="40 % - Accent5 5" xfId="47999" xr:uid="{D2D3531B-DD08-4F35-BF0A-5BDB8E38EA0D}"/>
    <cellStyle name="40 % - Accent6 2" xfId="48000" xr:uid="{3BCA475B-7E8B-49C0-804C-4A3FE22E14B2}"/>
    <cellStyle name="40 % - Accent6 2 2" xfId="48001" xr:uid="{976BE6FC-A1C3-438D-B775-56CBF3D58F27}"/>
    <cellStyle name="40 % - Accent6 3" xfId="48002" xr:uid="{C1FAD0A5-8909-4E65-92A4-C1C6D1BDD1EC}"/>
    <cellStyle name="40 % - Accent6 3 2" xfId="48003" xr:uid="{86F516F3-5E39-4808-9953-98D1082F789C}"/>
    <cellStyle name="40 % - Accent6 4" xfId="48004" xr:uid="{43445778-37B4-4497-BDA9-317124D1F023}"/>
    <cellStyle name="40 % - Accent6 5" xfId="48005" xr:uid="{24BBD759-A295-481D-81D8-1DAB4823EE78}"/>
    <cellStyle name="40% - Accent1" xfId="19" builtinId="31" customBuiltin="1"/>
    <cellStyle name="40% - Accent1 10" xfId="39614" xr:uid="{EB245F49-6BCC-4818-A23D-4BC44B162003}"/>
    <cellStyle name="40% - Accent1 10 2" xfId="47730" xr:uid="{89A20706-6E46-41A3-9A13-8EEB814FEB26}"/>
    <cellStyle name="40% - Accent1 10_Apart tables" xfId="52502" xr:uid="{F2E88467-7D60-448A-8019-BDEFD90C00AD}"/>
    <cellStyle name="40% - Accent1 11" xfId="50822" xr:uid="{835F1660-FA9A-4BB6-953F-37F1BFD3C06A}"/>
    <cellStyle name="40% - Accent1 11 2" xfId="50823" xr:uid="{BF4E0C8E-E42E-4318-B4B2-1D9B76AAFCE7}"/>
    <cellStyle name="40% - Accent1 12" xfId="50824" xr:uid="{6EC2568F-CACA-4584-9293-68B2D1FAB9A2}"/>
    <cellStyle name="40% - Accent1 12 2" xfId="50825" xr:uid="{95D18905-D7EC-4006-AE06-89BA66DCDF6D}"/>
    <cellStyle name="40% - Accent1 13" xfId="50826" xr:uid="{9363B179-54AB-4F92-A6F4-51136A2DDF9D}"/>
    <cellStyle name="40% - Accent1 13 2" xfId="50827" xr:uid="{0A25D1BE-0AC5-4CC4-AF1D-7FB92E757705}"/>
    <cellStyle name="40% - Accent1 14" xfId="50828" xr:uid="{9E7140CE-96B0-40F2-A270-529DA6BC36C1}"/>
    <cellStyle name="40% - Accent1 14 2" xfId="50829" xr:uid="{FB256666-E31F-490D-BCEB-A2334D7D72EF}"/>
    <cellStyle name="40% - Accent1 15" xfId="50830" xr:uid="{21F5132B-2A65-47D3-A922-DC9B974F163E}"/>
    <cellStyle name="40% - Accent1 15 2" xfId="50831" xr:uid="{949E8E74-0855-47AA-BD9E-D7505BB07056}"/>
    <cellStyle name="40% - Accent1 16" xfId="50832" xr:uid="{4E411221-C731-46F8-845C-D1004C0BA735}"/>
    <cellStyle name="40% - Accent1 16 2" xfId="50833" xr:uid="{E358E8FB-A111-4BAD-A8A1-BB7291EB28A8}"/>
    <cellStyle name="40% - Accent1 17" xfId="50834" xr:uid="{AE9221DA-A003-4177-83DC-E04397F87462}"/>
    <cellStyle name="40% - Accent1 17 2" xfId="50835" xr:uid="{45DC61B9-97DF-4BCB-BABE-FFC93EE0FE65}"/>
    <cellStyle name="40% - Accent1 18" xfId="50836" xr:uid="{D86F7886-3CB3-41FE-B334-86DC06DB3364}"/>
    <cellStyle name="40% - Accent1 18 2" xfId="50837" xr:uid="{7358F47C-5F1D-402A-AF07-539895D6DAE0}"/>
    <cellStyle name="40% - Accent1 19" xfId="50838" xr:uid="{A9B66C53-B5EC-46EC-82BE-E83886927802}"/>
    <cellStyle name="40% - Accent1 19 2" xfId="50839" xr:uid="{D40F4328-8933-4AD3-A2ED-93C89C5993E4}"/>
    <cellStyle name="40% - Accent1 2" xfId="72" xr:uid="{8024500C-10E9-4F87-83BB-2441D4758BA4}"/>
    <cellStyle name="40% - Accent1 2 10" xfId="9158" xr:uid="{7154719A-E343-48EE-8D73-79391A28CA4C}"/>
    <cellStyle name="40% - Accent1 2 10 2" xfId="47731" xr:uid="{C920234E-A35B-43BE-A28F-603A1952CAAA}"/>
    <cellStyle name="40% - Accent1 2 10_ICR" xfId="49090" xr:uid="{78B2168A-2227-4643-B85F-952126054A81}"/>
    <cellStyle name="40% - Accent1 2 11" xfId="37210" xr:uid="{AFEB3AD5-FF87-43BA-B791-5E390C9B1A2B}"/>
    <cellStyle name="40% - Accent1 2 12" xfId="42193" xr:uid="{983BDF6E-C674-4F22-A7D0-FDE570E9BD79}"/>
    <cellStyle name="40% - Accent1 2 2" xfId="406" xr:uid="{C92F5D05-D7A3-4CC4-A4CB-E0176919E959}"/>
    <cellStyle name="40% - Accent1 2 2 2" xfId="31917" xr:uid="{327877E1-546A-481C-AA5C-EC80E811DB37}"/>
    <cellStyle name="40% - Accent1 2 2 2 2" xfId="50840" xr:uid="{070CD49B-D8B5-41B8-9FD4-DAEF04FA5B6A}"/>
    <cellStyle name="40% - Accent1 2 2 2 3" xfId="50841" xr:uid="{CC39DC1E-6885-4E08-B0B6-5CDFB1F22C56}"/>
    <cellStyle name="40% - Accent1 2 2 2_Apart tables" xfId="52503" xr:uid="{9FD42969-1FF9-4575-A959-F11D4695D26A}"/>
    <cellStyle name="40% - Accent1 2 2 3" xfId="50842" xr:uid="{287F0B87-6B75-4A54-A858-52B5D18EAF99}"/>
    <cellStyle name="40% - Accent1 2 2 4" xfId="50843" xr:uid="{2E927842-EB90-4E8A-93B1-84B24CC451C2}"/>
    <cellStyle name="40% - Accent1 2 2 5" xfId="50844" xr:uid="{F954C8AC-7AC1-4154-AE16-21F8E755DB2B}"/>
    <cellStyle name="40% - Accent1 2 2_B14 liquidity" xfId="44872" xr:uid="{389E1807-8105-40D3-A8ED-347B4E4D9E28}"/>
    <cellStyle name="40% - Accent1 2 3" xfId="407" xr:uid="{6BD08609-672E-4247-94D9-03A9E292EE05}"/>
    <cellStyle name="40% - Accent1 2 3 2" xfId="50845" xr:uid="{153AF02A-33F2-4455-AA57-A607013595B0}"/>
    <cellStyle name="40% - Accent1 2 3 3" xfId="50846" xr:uid="{CE82AFD9-F114-41C3-8009-F80D55030EDC}"/>
    <cellStyle name="40% - Accent1 2 4" xfId="408" xr:uid="{16BD1C78-4C32-4A4E-9B87-B67372AB0109}"/>
    <cellStyle name="40% - Accent1 2 4 2" xfId="50847" xr:uid="{46658889-3019-443B-AFD0-B1CF6ACB7543}"/>
    <cellStyle name="40% - Accent1 2 5" xfId="409" xr:uid="{397B903D-E7CE-4CF8-AA59-02CD22471E6A}"/>
    <cellStyle name="40% - Accent1 2 6" xfId="410" xr:uid="{5033426F-6250-4C08-AC89-709F80D99DF9}"/>
    <cellStyle name="40% - Accent1 2 7" xfId="411" xr:uid="{CA25C46D-4E18-4476-99BC-9F5E1B7EFA9C}"/>
    <cellStyle name="40% - Accent1 2 8" xfId="412" xr:uid="{E907032A-1A9C-491B-AD8C-A5E13F7E08AA}"/>
    <cellStyle name="40% - Accent1 2 9" xfId="413" xr:uid="{758E6CE0-BF8B-43D7-8B2C-7958D3BB2932}"/>
    <cellStyle name="40% - Accent1 2 9 2" xfId="9159" xr:uid="{5A3FE0EE-7F93-4E72-A864-60ED69095530}"/>
    <cellStyle name="40% - Accent1 2 9 3" xfId="45815" xr:uid="{203CB403-B78B-4020-831D-BCBAB28D7B89}"/>
    <cellStyle name="40% - Accent1 2 9_1" xfId="50848" xr:uid="{77BB151D-BBFC-49AA-8B01-4D80B701A236}"/>
    <cellStyle name="40% - Accent1 2_3. Loans" xfId="9160" xr:uid="{F278EF9B-2C41-4404-A787-C401C12BBB86}"/>
    <cellStyle name="40% - Accent1 20" xfId="50849" xr:uid="{68C9E512-DB0A-4466-B811-280E90C814AF}"/>
    <cellStyle name="40% - Accent1 20 2" xfId="50850" xr:uid="{097AF7DD-B2AC-4D8C-9612-E8C274B9B97E}"/>
    <cellStyle name="40% - Accent1 21" xfId="50851" xr:uid="{DDC11C19-7B88-4E0A-92A7-3CC3EF418F32}"/>
    <cellStyle name="40% - Accent1 21 2" xfId="50852" xr:uid="{6DCDF221-7901-4B0C-8824-201C4453D002}"/>
    <cellStyle name="40% - Accent1 22" xfId="50853" xr:uid="{7AB7E052-BDF4-496E-AECE-FCA5F37285AE}"/>
    <cellStyle name="40% - Accent1 22 2" xfId="50854" xr:uid="{B18F17D2-649D-40C3-8879-691005CA7DAE}"/>
    <cellStyle name="40% - Accent1 23" xfId="50855" xr:uid="{B91F21A0-E16E-4300-92C5-E31EC9155C05}"/>
    <cellStyle name="40% - Accent1 23 2" xfId="50856" xr:uid="{0BA3F404-E059-4FCA-B4CF-26E7A802D37C}"/>
    <cellStyle name="40% - Accent1 24" xfId="50857" xr:uid="{0F0F8296-5471-4506-A845-FDBA47BF3272}"/>
    <cellStyle name="40% - Accent1 24 2" xfId="50858" xr:uid="{CF46AA4F-FA7C-46B9-B13A-77E09DFA23D5}"/>
    <cellStyle name="40% - Accent1 25" xfId="50859" xr:uid="{565D658F-04A2-44AB-AF5E-B79F2FCCC517}"/>
    <cellStyle name="40% - Accent1 25 2" xfId="50860" xr:uid="{0B8ECDBB-48BE-4049-AC24-03D747313007}"/>
    <cellStyle name="40% - Accent1 26" xfId="50861" xr:uid="{2D67AF52-A2DE-496F-8985-414B8DBCBE02}"/>
    <cellStyle name="40% - Accent1 26 2" xfId="50862" xr:uid="{488ED438-7252-4FE4-B228-397B592D896F}"/>
    <cellStyle name="40% - Accent1 27" xfId="50863" xr:uid="{BE538368-290F-4BC5-8F11-7A08200B4097}"/>
    <cellStyle name="40% - Accent1 27 2" xfId="50864" xr:uid="{088D8D66-7D5F-49B7-A883-7B25AE93D62E}"/>
    <cellStyle name="40% - Accent1 28" xfId="50865" xr:uid="{7A737267-B7DE-41AB-928D-61E89D83A1CD}"/>
    <cellStyle name="40% - Accent1 28 2" xfId="50866" xr:uid="{B5355BD8-3DD1-4DF9-8C51-D13A3D3CBE79}"/>
    <cellStyle name="40% - Accent1 29" xfId="50867" xr:uid="{670367C7-AE8F-4188-889C-2CBD7B6B1544}"/>
    <cellStyle name="40% - Accent1 29 2" xfId="50868" xr:uid="{2B5C843C-CE14-4BD2-8C4A-86EA1349D45F}"/>
    <cellStyle name="40% - Accent1 3" xfId="414" xr:uid="{CC50B3AE-A42C-480E-8BBB-1493C031324D}"/>
    <cellStyle name="40% - Accent1 3 2" xfId="415" xr:uid="{208DCE9A-938C-4A41-914C-0011A7F700DC}"/>
    <cellStyle name="40% - Accent1 3 2 2" xfId="9161" xr:uid="{66ECBE1A-9F30-433D-A0DA-FF60B42D2672}"/>
    <cellStyle name="40% - Accent1 3 2 2 2" xfId="45818" xr:uid="{153E7FED-92E3-43FB-99A7-5AFCD2B61D4E}"/>
    <cellStyle name="40% - Accent1 3 2 2_Apart tables" xfId="49849" xr:uid="{DFDDCA50-1FF1-43DE-9099-05AFA6932339}"/>
    <cellStyle name="40% - Accent1 3 2 3" xfId="45817" xr:uid="{7952270B-26BB-4874-BA07-BB4DA88EC6BA}"/>
    <cellStyle name="40% - Accent1 3 2_2. Property deals" xfId="9162" xr:uid="{18CCD88A-A0B3-43C0-A102-A985000C2729}"/>
    <cellStyle name="40% - Accent1 3 3" xfId="9163" xr:uid="{9AB8DE18-DF40-4A20-A0C8-3AEDB83C5276}"/>
    <cellStyle name="40% - Accent1 3 3 2" xfId="45819" xr:uid="{7CE66304-172F-45A3-AC79-33A69BEC71B4}"/>
    <cellStyle name="40% - Accent1 3 3_Apart tables" xfId="49850" xr:uid="{99587081-42DD-4273-AAF2-25FCE8A50819}"/>
    <cellStyle name="40% - Accent1 3 4" xfId="31918" xr:uid="{38A7F517-5DEE-4D6C-88A2-08C8C35DD40B}"/>
    <cellStyle name="40% - Accent1 3 5" xfId="39553" xr:uid="{9B41D80D-5B02-4E18-9825-23C9462A6E06}"/>
    <cellStyle name="40% - Accent1 3 6" xfId="39596" xr:uid="{B5378F6E-7E50-4DD0-B3E9-A7749DD63A30}"/>
    <cellStyle name="40% - Accent1 3 7" xfId="45816" xr:uid="{A8D4328E-12A5-466D-96CE-9E943B9D5AB1}"/>
    <cellStyle name="40% - Accent1 3_2. Property deals" xfId="9164" xr:uid="{82F90AA2-5DD0-4584-8BDC-35202317F037}"/>
    <cellStyle name="40% - Accent1 30" xfId="50869" xr:uid="{6B734273-B3E2-44BE-95F9-3BAF56E5ADD6}"/>
    <cellStyle name="40% - Accent1 30 2" xfId="50870" xr:uid="{67902BFD-0CD8-4E6E-9BD1-6EB5714AC782}"/>
    <cellStyle name="40% - Accent1 31" xfId="50871" xr:uid="{73FFD73D-D798-4905-A9BB-F2A862872576}"/>
    <cellStyle name="40% - Accent1 31 2" xfId="50872" xr:uid="{A1A1FEFF-A248-4B38-836D-533A7BCBEDC6}"/>
    <cellStyle name="40% - Accent1 32" xfId="50873" xr:uid="{A4937909-58DE-409B-80B3-C7C1C4EA5353}"/>
    <cellStyle name="40% - Accent1 32 2" xfId="50874" xr:uid="{7AF5CDF4-A52B-4FBE-85DB-BE1AD22E3A32}"/>
    <cellStyle name="40% - Accent1 33" xfId="50875" xr:uid="{84AB971C-34DA-4DC7-A060-1F8E24D611E2}"/>
    <cellStyle name="40% - Accent1 34" xfId="50876" xr:uid="{B841DE0C-58DE-40F2-9D69-DFA813FF4E26}"/>
    <cellStyle name="40% - Accent1 35" xfId="50877" xr:uid="{FDE9033C-0810-4ACD-858F-7B4ACD2F29A7}"/>
    <cellStyle name="40% - Accent1 36" xfId="50878" xr:uid="{1B4D6A22-A1EC-4FA5-AF4F-6CC87E7D3B3D}"/>
    <cellStyle name="40% - Accent1 37" xfId="50879" xr:uid="{028DF84D-905F-4E94-81DC-EBD932CC1400}"/>
    <cellStyle name="40% - Accent1 38" xfId="50880" xr:uid="{9A7EEA25-4C0B-4D23-81F0-D0DA1E4711A8}"/>
    <cellStyle name="40% - Accent1 39" xfId="50881" xr:uid="{CD6751A6-99F0-487F-8B5C-7CE3F7B614F7}"/>
    <cellStyle name="40% - Accent1 4" xfId="416" xr:uid="{27E3E350-AFBB-466E-A2C8-2619CCC653A5}"/>
    <cellStyle name="40% - Accent1 4 2" xfId="9165" xr:uid="{E12F9B96-3297-4A9A-AA9A-0286622BA050}"/>
    <cellStyle name="40% - Accent1 4 2 2" xfId="45821" xr:uid="{F9B7A7A6-2CE5-45FF-BF22-A48D65972312}"/>
    <cellStyle name="40% - Accent1 4 2_Apart tables" xfId="49851" xr:uid="{B5E22BB1-307D-413F-9884-70959CE54C67}"/>
    <cellStyle name="40% - Accent1 4 3" xfId="45820" xr:uid="{08ED3C7B-5FBA-4B47-B2BB-73E37B4C27F7}"/>
    <cellStyle name="40% - Accent1 4 3 2" xfId="50882" xr:uid="{60EF9674-FE69-415B-B438-04F507FA1910}"/>
    <cellStyle name="40% - Accent1 4 3_Apart tables" xfId="52504" xr:uid="{83BEB29F-A5CA-41AD-8ABE-67F663720562}"/>
    <cellStyle name="40% - Accent1 4_2. Property deals" xfId="9166" xr:uid="{5D31DACF-A067-49AB-BBC8-7DB884094093}"/>
    <cellStyle name="40% - Accent1 40" xfId="50883" xr:uid="{033B4D80-04D7-48A9-93A8-FB0E42B4CF49}"/>
    <cellStyle name="40% - Accent1 41" xfId="50884" xr:uid="{B08E4F1B-E938-40C3-A210-B59146C21E65}"/>
    <cellStyle name="40% - Accent1 42" xfId="53226" xr:uid="{BF34BB1D-4895-4807-B245-F86E41E8383F}"/>
    <cellStyle name="40% - Accent1 5" xfId="417" xr:uid="{7F341A65-93A5-464D-BD74-6D1AB6C3E2B7}"/>
    <cellStyle name="40% - Accent1 5 2" xfId="50885" xr:uid="{A5D6697F-4B2F-490D-9B4E-53462896E0D8}"/>
    <cellStyle name="40% - Accent1 5 3" xfId="50886" xr:uid="{B6B762C9-C658-458B-AE4B-9755B8B3CD0D}"/>
    <cellStyle name="40% - Accent1 6" xfId="418" xr:uid="{01079C2C-4911-4249-BA9D-ECE5517998EE}"/>
    <cellStyle name="40% - Accent1 6 2" xfId="50887" xr:uid="{7F019C05-6BE7-41D5-9295-4633C6D37174}"/>
    <cellStyle name="40% - Accent1 6 3" xfId="50888" xr:uid="{414975AF-CEC2-473F-BCC0-A8669B1011B0}"/>
    <cellStyle name="40% - Accent1 7" xfId="419" xr:uid="{E0FA0C03-B80F-4E46-AD5F-2E898D5119B7}"/>
    <cellStyle name="40% - Accent1 7 2" xfId="50889" xr:uid="{F80D4AA8-A181-4F0B-8FE7-0FAAF856FF6C}"/>
    <cellStyle name="40% - Accent1 7 3" xfId="50890" xr:uid="{870C93CD-71C8-4F0D-83A7-312BA112D811}"/>
    <cellStyle name="40% - Accent1 7 4" xfId="50891" xr:uid="{A35D1DE7-9F83-48FF-8B6A-E552C674BFEC}"/>
    <cellStyle name="40% - Accent1 8" xfId="420" xr:uid="{034E1C62-FE04-4CE9-A89B-F952BF435402}"/>
    <cellStyle name="40% - Accent1 8 2" xfId="50892" xr:uid="{0752D959-C802-4227-9786-220FCAF3EA2F}"/>
    <cellStyle name="40% - Accent1 8 3" xfId="50893" xr:uid="{C98C0377-4E2B-42E5-9BDD-6FB64398BAD0}"/>
    <cellStyle name="40% - Accent1 8 4" xfId="50894" xr:uid="{7A789689-0C47-4AD8-A172-D16C827F6C48}"/>
    <cellStyle name="40% - Accent1 9" xfId="421" xr:uid="{E2BCF28D-796C-49E0-94B4-3A6543398987}"/>
    <cellStyle name="40% - Accent1 9 2" xfId="50895" xr:uid="{CE5FEC80-3B3B-403D-96D3-316C0B81CE66}"/>
    <cellStyle name="40% - Accent1 9 3" xfId="50896" xr:uid="{37B30A91-48AD-4F3A-AF36-CEB1E0B3C96C}"/>
    <cellStyle name="40% - Accent1 9 4" xfId="50897" xr:uid="{B1E8BD6C-5CCD-4A99-96FA-369DFBAC270E}"/>
    <cellStyle name="40% - Accent2" xfId="22" builtinId="35" customBuiltin="1"/>
    <cellStyle name="40% - Accent2 10" xfId="39615" xr:uid="{8FA2A5EC-198F-4BC7-B155-27D276EDDE5D}"/>
    <cellStyle name="40% - Accent2 10 2" xfId="47732" xr:uid="{4CD7F1BB-ACDB-47F9-8210-2EE908525BD3}"/>
    <cellStyle name="40% - Accent2 10_Apart tables" xfId="52505" xr:uid="{D0BC62D7-7DD4-48C4-A5F1-CB8CA48BFB86}"/>
    <cellStyle name="40% - Accent2 11" xfId="50898" xr:uid="{54B87201-7AA2-496B-93F3-7408A74C471A}"/>
    <cellStyle name="40% - Accent2 11 2" xfId="50899" xr:uid="{B6EB9521-DB16-4B97-824A-4F9B2BFBE0CA}"/>
    <cellStyle name="40% - Accent2 12" xfId="50900" xr:uid="{7608929E-2FEF-4235-AACB-41C31BAE33B6}"/>
    <cellStyle name="40% - Accent2 12 2" xfId="50901" xr:uid="{09DE913C-D3AD-4B00-B647-A5350AAF1283}"/>
    <cellStyle name="40% - Accent2 13" xfId="50902" xr:uid="{F3EAC783-5204-476D-9803-E37BB3DFA3F6}"/>
    <cellStyle name="40% - Accent2 13 2" xfId="50903" xr:uid="{BB5ED3D7-5584-4049-A4CF-D64D3D010EAC}"/>
    <cellStyle name="40% - Accent2 14" xfId="50904" xr:uid="{EBFBAC6A-0E65-4934-923C-8015CD7E1376}"/>
    <cellStyle name="40% - Accent2 14 2" xfId="50905" xr:uid="{3D2FECD7-93CA-436A-B902-B72621FD8BF2}"/>
    <cellStyle name="40% - Accent2 15" xfId="50906" xr:uid="{C88557FC-AD74-4D61-A544-013B12876AA8}"/>
    <cellStyle name="40% - Accent2 15 2" xfId="50907" xr:uid="{EF8DF099-5BA1-428A-A687-B759972EDE42}"/>
    <cellStyle name="40% - Accent2 16" xfId="50908" xr:uid="{9AE2543B-9059-477E-AE5E-53649418C6C8}"/>
    <cellStyle name="40% - Accent2 16 2" xfId="50909" xr:uid="{0A9CB3C9-48EF-421D-82C9-63D2CD46299B}"/>
    <cellStyle name="40% - Accent2 17" xfId="50910" xr:uid="{EB7ED477-3317-4CEB-B00B-F83CA6C5637D}"/>
    <cellStyle name="40% - Accent2 17 2" xfId="50911" xr:uid="{133C7561-341B-4B48-B3D6-050A108ED759}"/>
    <cellStyle name="40% - Accent2 18" xfId="50912" xr:uid="{F9936919-0EBD-4E53-A4D8-BD7FBE96692C}"/>
    <cellStyle name="40% - Accent2 18 2" xfId="50913" xr:uid="{5CF967E0-7B1D-4C31-912C-B9BB1D5C05F1}"/>
    <cellStyle name="40% - Accent2 19" xfId="50914" xr:uid="{84103C33-6B69-4F80-9417-4863D7DF2518}"/>
    <cellStyle name="40% - Accent2 19 2" xfId="50915" xr:uid="{18954292-B195-45F7-9E17-F41CFB283CB5}"/>
    <cellStyle name="40% - Accent2 2" xfId="73" xr:uid="{47390A5F-7FC1-4059-8347-473C401B27DA}"/>
    <cellStyle name="40% - Accent2 2 10" xfId="9167" xr:uid="{9BCBBF51-AA99-43A0-8CBB-0FEE3E72C798}"/>
    <cellStyle name="40% - Accent2 2 10 2" xfId="47733" xr:uid="{B1ADFA4B-26E1-4984-8D08-4360B4922B07}"/>
    <cellStyle name="40% - Accent2 2 10_ICR" xfId="49091" xr:uid="{7294DC98-59B1-4C45-A896-969E197412ED}"/>
    <cellStyle name="40% - Accent2 2 11" xfId="37211" xr:uid="{C18F692E-6352-4B20-9C54-7CD8FF36F135}"/>
    <cellStyle name="40% - Accent2 2 12" xfId="42194" xr:uid="{243B1843-EF6A-4044-B7BC-32157B89CD3B}"/>
    <cellStyle name="40% - Accent2 2 2" xfId="422" xr:uid="{ACEA39F6-4670-4EE3-BD0C-FFE5936ED86F}"/>
    <cellStyle name="40% - Accent2 2 2 2" xfId="31919" xr:uid="{5D1F8A01-81D0-400E-9433-54A50FE9E4AC}"/>
    <cellStyle name="40% - Accent2 2 2 2 2" xfId="50916" xr:uid="{AF4DBF59-57F6-44B5-9869-93032FC3AABA}"/>
    <cellStyle name="40% - Accent2 2 2 2 3" xfId="50917" xr:uid="{A947EE61-F950-4552-8E82-0D5B54FF94C1}"/>
    <cellStyle name="40% - Accent2 2 2 2_Apart tables" xfId="52506" xr:uid="{1E926E13-B777-49F6-B622-B9CEC87D08C0}"/>
    <cellStyle name="40% - Accent2 2 2 3" xfId="50918" xr:uid="{09303E61-B71A-44C7-8213-ECE3D396CBB7}"/>
    <cellStyle name="40% - Accent2 2 2 4" xfId="50919" xr:uid="{970CDFFF-6853-41D9-B1FC-80A88A0BB2CC}"/>
    <cellStyle name="40% - Accent2 2 2 5" xfId="50920" xr:uid="{8FADF282-E874-4273-B257-15C10EF00274}"/>
    <cellStyle name="40% - Accent2 2 2_B14 liquidity" xfId="44873" xr:uid="{D87AF0E8-9DDF-4602-8B3E-EF8871B4BCF3}"/>
    <cellStyle name="40% - Accent2 2 3" xfId="423" xr:uid="{FE2FFA94-6D6D-47A6-B107-50E7B57BA4BE}"/>
    <cellStyle name="40% - Accent2 2 3 2" xfId="50921" xr:uid="{96C452DD-941D-47D4-9598-B790AFC5C181}"/>
    <cellStyle name="40% - Accent2 2 3 3" xfId="50922" xr:uid="{21541C6B-9CCB-420D-9A4F-79799BE037AE}"/>
    <cellStyle name="40% - Accent2 2 4" xfId="424" xr:uid="{8CAD9FE1-8F51-475B-ADE0-C400784E332D}"/>
    <cellStyle name="40% - Accent2 2 4 2" xfId="50923" xr:uid="{959C0FF5-3E7E-4AAB-B483-E006124AA51F}"/>
    <cellStyle name="40% - Accent2 2 5" xfId="425" xr:uid="{FC372D8F-B11D-4BCA-9328-4148005A7500}"/>
    <cellStyle name="40% - Accent2 2 6" xfId="426" xr:uid="{DDB7593C-4DA9-441D-AA4D-80FE41ED6102}"/>
    <cellStyle name="40% - Accent2 2 7" xfId="427" xr:uid="{02741900-45CF-47B7-86EC-170F384F5A94}"/>
    <cellStyle name="40% - Accent2 2 8" xfId="428" xr:uid="{B9BDE344-AD9F-462E-B6F2-46DCB2A9F8BC}"/>
    <cellStyle name="40% - Accent2 2 9" xfId="429" xr:uid="{0940BB13-FC29-49EF-9F38-333E63F8410B}"/>
    <cellStyle name="40% - Accent2 2 9 2" xfId="9168" xr:uid="{2D46D2E5-2A3E-432C-BDAD-753D998407B2}"/>
    <cellStyle name="40% - Accent2 2 9 3" xfId="45835" xr:uid="{65126296-6953-429A-BAAF-E27DB64D15C5}"/>
    <cellStyle name="40% - Accent2 2 9_1" xfId="50924" xr:uid="{83EAE347-754C-418B-965A-0E5077319978}"/>
    <cellStyle name="40% - Accent2 2_3. Loans" xfId="9169" xr:uid="{3A3B753A-0E51-4783-B55A-683731E0991D}"/>
    <cellStyle name="40% - Accent2 20" xfId="50925" xr:uid="{70687677-38FF-40C5-B252-CB25ACC564D4}"/>
    <cellStyle name="40% - Accent2 20 2" xfId="50926" xr:uid="{999DBBD2-CDC0-437E-961D-9901FE0DD38E}"/>
    <cellStyle name="40% - Accent2 21" xfId="50927" xr:uid="{F57EBA01-38F0-4D90-A518-131ED6A6D9BB}"/>
    <cellStyle name="40% - Accent2 21 2" xfId="50928" xr:uid="{AE1E5A31-ED68-417E-99F8-723C048B6D80}"/>
    <cellStyle name="40% - Accent2 22" xfId="50929" xr:uid="{44F9E600-7168-4EA6-9F25-60C8D2CFB34E}"/>
    <cellStyle name="40% - Accent2 22 2" xfId="50930" xr:uid="{077B2EF9-EB95-4055-82F7-41B07805C40D}"/>
    <cellStyle name="40% - Accent2 23" xfId="50931" xr:uid="{BD89E879-D668-440C-832F-1174E052A0D3}"/>
    <cellStyle name="40% - Accent2 23 2" xfId="50932" xr:uid="{A2BF4F45-5FCE-4DAC-873F-B8DB5D59822D}"/>
    <cellStyle name="40% - Accent2 24" xfId="50933" xr:uid="{A84EF043-FB02-4733-81D5-E79E9FC4958A}"/>
    <cellStyle name="40% - Accent2 24 2" xfId="50934" xr:uid="{227CC92A-E1F8-44CB-A691-306393C34107}"/>
    <cellStyle name="40% - Accent2 25" xfId="50935" xr:uid="{FBFC3F1E-E3CC-4A33-82EE-E8CBCB327437}"/>
    <cellStyle name="40% - Accent2 25 2" xfId="50936" xr:uid="{D1DF9E0C-5548-49A4-936B-9B756018B76D}"/>
    <cellStyle name="40% - Accent2 26" xfId="50937" xr:uid="{77588BE6-4D25-4AA5-8EFD-45602A42E5BB}"/>
    <cellStyle name="40% - Accent2 26 2" xfId="50938" xr:uid="{8B5E3A3E-DD8A-4850-8EE3-836E8657AE44}"/>
    <cellStyle name="40% - Accent2 27" xfId="50939" xr:uid="{3698C0D9-BCE3-4BD6-8FAE-74E2340E9B84}"/>
    <cellStyle name="40% - Accent2 27 2" xfId="50940" xr:uid="{F10C9415-2F26-4317-8A94-5F0CB50D8FC8}"/>
    <cellStyle name="40% - Accent2 28" xfId="50941" xr:uid="{7445F23E-EE42-482E-81AD-2A7293CCCA01}"/>
    <cellStyle name="40% - Accent2 28 2" xfId="50942" xr:uid="{5CADFE4A-3E66-40AA-B644-5743C93747C3}"/>
    <cellStyle name="40% - Accent2 29" xfId="50943" xr:uid="{D2982FD7-8B5E-40D3-98AA-3D2434BEBBD2}"/>
    <cellStyle name="40% - Accent2 29 2" xfId="50944" xr:uid="{2D8B9995-5D1B-4928-A052-B3A426083C5E}"/>
    <cellStyle name="40% - Accent2 3" xfId="430" xr:uid="{9F6A603F-F3B7-459F-BF64-3AA9E53173CC}"/>
    <cellStyle name="40% - Accent2 3 2" xfId="431" xr:uid="{CDF1B93A-72FF-4104-94BD-94C5D322E050}"/>
    <cellStyle name="40% - Accent2 3 2 2" xfId="9170" xr:uid="{E7D2FC22-1C27-460A-BFFE-BC7C7CE9F2FB}"/>
    <cellStyle name="40% - Accent2 3 2 2 2" xfId="45838" xr:uid="{37669E77-7C72-4828-91B1-39D5D3E80A51}"/>
    <cellStyle name="40% - Accent2 3 2 2_Apart tables" xfId="49852" xr:uid="{98EF502A-4E9C-4E58-8F10-CF0E6E40BA1B}"/>
    <cellStyle name="40% - Accent2 3 2 3" xfId="45837" xr:uid="{A0FE61F7-9334-4374-AFA1-4EB6556595DE}"/>
    <cellStyle name="40% - Accent2 3 2_2. Property deals" xfId="9171" xr:uid="{2DEAF810-29E3-48BD-8823-185421F2EB6F}"/>
    <cellStyle name="40% - Accent2 3 3" xfId="9172" xr:uid="{4911AE5F-9241-4542-8B9F-DA9B3E148238}"/>
    <cellStyle name="40% - Accent2 3 3 2" xfId="45839" xr:uid="{8F9F687F-9EAA-489C-83B1-FA6CBB2A3F83}"/>
    <cellStyle name="40% - Accent2 3 3_Apart tables" xfId="49853" xr:uid="{F8A2E9F6-27F3-4D91-94F9-C5B64C4ACEC6}"/>
    <cellStyle name="40% - Accent2 3 4" xfId="31920" xr:uid="{DA541F3C-B75E-41D9-B9BF-D37A972F2333}"/>
    <cellStyle name="40% - Accent2 3 5" xfId="39554" xr:uid="{E6E44D7C-5660-427F-A3AF-27A00C7BB880}"/>
    <cellStyle name="40% - Accent2 3 6" xfId="39597" xr:uid="{7B3F9DA0-40E2-4638-A619-09688BE27A42}"/>
    <cellStyle name="40% - Accent2 3 7" xfId="45836" xr:uid="{155474C3-5D73-4799-91BC-40F2410ADEA5}"/>
    <cellStyle name="40% - Accent2 3_2. Property deals" xfId="9173" xr:uid="{E5E9E2D1-C5ED-48D5-903B-1FAEDEF38283}"/>
    <cellStyle name="40% - Accent2 30" xfId="50945" xr:uid="{658EE947-18E2-4835-BC96-51E986604804}"/>
    <cellStyle name="40% - Accent2 30 2" xfId="50946" xr:uid="{9C1CB56D-6D9D-4BE0-8350-8CA308D0A526}"/>
    <cellStyle name="40% - Accent2 31" xfId="50947" xr:uid="{A76A0E2A-5A9D-41B8-9594-38A95D403877}"/>
    <cellStyle name="40% - Accent2 31 2" xfId="50948" xr:uid="{CDAA450B-2B26-4C6F-A2D7-209C413B2FD6}"/>
    <cellStyle name="40% - Accent2 32" xfId="50949" xr:uid="{68C48239-FC7A-454A-B234-5439ED701ACC}"/>
    <cellStyle name="40% - Accent2 32 2" xfId="50950" xr:uid="{1EFC55D4-9B4D-4F6E-AE65-0E089CF6E8DB}"/>
    <cellStyle name="40% - Accent2 33" xfId="50951" xr:uid="{76C5C908-8A74-457A-901D-47F00A297416}"/>
    <cellStyle name="40% - Accent2 34" xfId="50952" xr:uid="{B193D74E-7A04-4021-A5E1-B39E31C40009}"/>
    <cellStyle name="40% - Accent2 35" xfId="50953" xr:uid="{9AB745C7-30F2-4B77-8535-BE1648B20F79}"/>
    <cellStyle name="40% - Accent2 36" xfId="50954" xr:uid="{10C48E98-A3C9-42C8-8AF4-7C0C00D30A65}"/>
    <cellStyle name="40% - Accent2 37" xfId="50955" xr:uid="{E75E2BB9-2326-48DA-B2CF-80A801D87E88}"/>
    <cellStyle name="40% - Accent2 38" xfId="50956" xr:uid="{FB4993DE-9458-4A97-862B-0EB35C1FD8D6}"/>
    <cellStyle name="40% - Accent2 39" xfId="50957" xr:uid="{B4B129E3-3672-44A2-89EB-D2247A960B07}"/>
    <cellStyle name="40% - Accent2 4" xfId="432" xr:uid="{860DF050-8EDE-4881-80BC-E00E78B8A1A3}"/>
    <cellStyle name="40% - Accent2 4 2" xfId="9174" xr:uid="{C05000DE-D26F-4C0A-8890-97340124F891}"/>
    <cellStyle name="40% - Accent2 4 2 2" xfId="45841" xr:uid="{75F927E9-8AC3-4EEF-88AD-127C0DF49691}"/>
    <cellStyle name="40% - Accent2 4 2_Apart tables" xfId="49854" xr:uid="{1E774D0C-E316-4810-8D74-BC891AB4D6A9}"/>
    <cellStyle name="40% - Accent2 4 3" xfId="45840" xr:uid="{EF281EC7-E944-4449-B339-E10A3EA0E75C}"/>
    <cellStyle name="40% - Accent2 4 3 2" xfId="50958" xr:uid="{D26F1769-295D-4984-B210-CF52959E1C79}"/>
    <cellStyle name="40% - Accent2 4 3_Apart tables" xfId="52507" xr:uid="{C0A0D239-82F3-4128-B2B8-57FBEA83411C}"/>
    <cellStyle name="40% - Accent2 4_2. Property deals" xfId="9175" xr:uid="{56EE9E8B-E8AF-4F0F-BC3E-5A38D3E03800}"/>
    <cellStyle name="40% - Accent2 40" xfId="50959" xr:uid="{FCE9B6B8-EABD-4023-8832-D5E9D2D0DD61}"/>
    <cellStyle name="40% - Accent2 41" xfId="50960" xr:uid="{504FD9A3-586C-443F-AFA6-62793CFD394E}"/>
    <cellStyle name="40% - Accent2 42" xfId="53230" xr:uid="{A9BE437F-A618-47A6-BB07-3DC944E89A68}"/>
    <cellStyle name="40% - Accent2 5" xfId="433" xr:uid="{7E97730D-B3E7-4D01-9D24-ED1AC61A6223}"/>
    <cellStyle name="40% - Accent2 5 2" xfId="50961" xr:uid="{ECEC7997-D8E7-4AC4-A8DF-FFE65E68B9E5}"/>
    <cellStyle name="40% - Accent2 5 3" xfId="50962" xr:uid="{4661EC7D-D84E-4958-BD4E-8407784DAEB3}"/>
    <cellStyle name="40% - Accent2 6" xfId="434" xr:uid="{94E17B81-E1F9-42D4-9D13-B8251123554A}"/>
    <cellStyle name="40% - Accent2 6 2" xfId="50963" xr:uid="{378462C8-8E0A-4A91-A5D7-39CEAA380611}"/>
    <cellStyle name="40% - Accent2 6 3" xfId="50964" xr:uid="{039A11D7-9C35-4F4C-9FA3-A1923167D3FB}"/>
    <cellStyle name="40% - Accent2 7" xfId="435" xr:uid="{D587BE4E-04B9-40F2-B3FD-F61840B3013E}"/>
    <cellStyle name="40% - Accent2 7 2" xfId="50965" xr:uid="{25CF1B26-3DF7-4D0A-891C-48A4A24DBA50}"/>
    <cellStyle name="40% - Accent2 7 3" xfId="50966" xr:uid="{BAA458E1-E68D-4F46-A5D7-1E0EFD7F1320}"/>
    <cellStyle name="40% - Accent2 7 4" xfId="50967" xr:uid="{585EF09A-AA87-44B3-9C4D-51BA02EBF013}"/>
    <cellStyle name="40% - Accent2 8" xfId="436" xr:uid="{8F03786C-7E16-4738-A4E2-3A909D23B1DD}"/>
    <cellStyle name="40% - Accent2 8 2" xfId="50968" xr:uid="{2560D0CB-D78B-428D-8D51-FD927EADB46F}"/>
    <cellStyle name="40% - Accent2 8 3" xfId="50969" xr:uid="{7F8F07F1-23B9-45B8-AF28-E51071E7B689}"/>
    <cellStyle name="40% - Accent2 8 4" xfId="50970" xr:uid="{07551C35-40CA-48E3-9D17-19AAC5DC64B6}"/>
    <cellStyle name="40% - Accent2 9" xfId="437" xr:uid="{BFB9FCBE-955A-4A29-8DA2-BBD4E29FA0C0}"/>
    <cellStyle name="40% - Accent2 9 2" xfId="50971" xr:uid="{24436761-7081-40F2-BBEF-B45B208C3000}"/>
    <cellStyle name="40% - Accent2 9 3" xfId="50972" xr:uid="{68620E32-C3FD-425F-A580-1B6398A843A3}"/>
    <cellStyle name="40% - Accent2 9 4" xfId="50973" xr:uid="{E2BC4043-E189-4901-9DDB-03B1B24BDD29}"/>
    <cellStyle name="40% - Accent3" xfId="25" builtinId="39" customBuiltin="1"/>
    <cellStyle name="40% - Accent3 10" xfId="39616" xr:uid="{84E5ECAC-4C5C-4D46-ADA4-222A050EA023}"/>
    <cellStyle name="40% - Accent3 10 2" xfId="47734" xr:uid="{C1FC6CCE-6E17-4A34-B5D0-A0D885EAEC74}"/>
    <cellStyle name="40% - Accent3 10_Apart tables" xfId="52508" xr:uid="{55ADEC0B-88E7-4A87-9941-57DF8167A4B2}"/>
    <cellStyle name="40% - Accent3 11" xfId="50974" xr:uid="{40D1E5BB-6336-4573-BA48-393372FFBE4C}"/>
    <cellStyle name="40% - Accent3 11 2" xfId="50975" xr:uid="{C1549556-4D29-4D95-A7F0-12AF762F0091}"/>
    <cellStyle name="40% - Accent3 12" xfId="50976" xr:uid="{31D05DD3-A46F-449E-B2DA-1C3F56BB45B5}"/>
    <cellStyle name="40% - Accent3 12 2" xfId="50977" xr:uid="{F28ED4BD-0F15-4DAA-ABD1-91171768D5CF}"/>
    <cellStyle name="40% - Accent3 13" xfId="50978" xr:uid="{ABAEBDD9-4AC3-4226-9A3B-6B20B194853E}"/>
    <cellStyle name="40% - Accent3 13 2" xfId="50979" xr:uid="{7FB53BDB-E6EA-45B7-828B-C9B13391B3CF}"/>
    <cellStyle name="40% - Accent3 14" xfId="50980" xr:uid="{12C11070-8BF1-4BA0-B185-8317BC50DD00}"/>
    <cellStyle name="40% - Accent3 14 2" xfId="50981" xr:uid="{4FC7FB27-6745-4C0E-A63C-31C4643C3071}"/>
    <cellStyle name="40% - Accent3 15" xfId="50982" xr:uid="{B46AC3B0-46FF-4FD3-9EF1-C257159BB685}"/>
    <cellStyle name="40% - Accent3 15 2" xfId="50983" xr:uid="{AA3E1CC2-CB82-4895-9466-72B0F456BD11}"/>
    <cellStyle name="40% - Accent3 16" xfId="50984" xr:uid="{6C7EEC36-DB97-4324-A968-E4A8A56EE825}"/>
    <cellStyle name="40% - Accent3 16 2" xfId="50985" xr:uid="{0DA7C46E-2240-46AA-83D4-805A7E2CD78A}"/>
    <cellStyle name="40% - Accent3 17" xfId="50986" xr:uid="{8C7E9FAB-D7CF-4C94-A719-8B5E29FA2EB1}"/>
    <cellStyle name="40% - Accent3 17 2" xfId="50987" xr:uid="{B1C445CB-5793-401E-B0BF-09DD076E4E1C}"/>
    <cellStyle name="40% - Accent3 18" xfId="50988" xr:uid="{A1E777E1-AAD4-4330-A199-B076C960EDD7}"/>
    <cellStyle name="40% - Accent3 18 2" xfId="50989" xr:uid="{65516191-6D37-480A-8F6E-F34D47765B7A}"/>
    <cellStyle name="40% - Accent3 19" xfId="50990" xr:uid="{3A8197E7-71A4-4613-9E88-4B1DC513A160}"/>
    <cellStyle name="40% - Accent3 19 2" xfId="50991" xr:uid="{16B22201-D929-4EB5-9772-760C34084712}"/>
    <cellStyle name="40% - Accent3 2" xfId="74" xr:uid="{F19A4EED-C625-4A8F-9303-15D5F2D4A26E}"/>
    <cellStyle name="40% - Accent3 2 10" xfId="9176" xr:uid="{D0719CBD-3AA6-47E3-AE63-B03474BE9B6A}"/>
    <cellStyle name="40% - Accent3 2 10 2" xfId="47735" xr:uid="{25EF08FE-B4BA-4D69-A28A-619A1140DBFE}"/>
    <cellStyle name="40% - Accent3 2 10_ICR" xfId="49092" xr:uid="{4CD49920-27EA-478A-A8DF-21A4503C5148}"/>
    <cellStyle name="40% - Accent3 2 11" xfId="37212" xr:uid="{A6F63FB8-5625-48CC-8B70-3374A2C15807}"/>
    <cellStyle name="40% - Accent3 2 12" xfId="42195" xr:uid="{2017A757-BB5F-4C62-A8D5-49103DA1BB82}"/>
    <cellStyle name="40% - Accent3 2 2" xfId="438" xr:uid="{E9E2E060-449A-4405-88A2-373EF324DCF8}"/>
    <cellStyle name="40% - Accent3 2 2 2" xfId="31921" xr:uid="{F854D300-A701-478B-AB0E-509861FBC831}"/>
    <cellStyle name="40% - Accent3 2 2 2 2" xfId="50992" xr:uid="{F39F3313-3433-4F28-B3D7-271961FA5B34}"/>
    <cellStyle name="40% - Accent3 2 2 2 3" xfId="50993" xr:uid="{B8E77E3E-5D7A-405B-8C43-61BF2F6A068E}"/>
    <cellStyle name="40% - Accent3 2 2 2_Apart tables" xfId="52509" xr:uid="{9C74F492-B8F0-44EE-9122-24AB1B054D1F}"/>
    <cellStyle name="40% - Accent3 2 2 3" xfId="50994" xr:uid="{5E5FFAD0-AAC2-42D9-B637-9210A0C44735}"/>
    <cellStyle name="40% - Accent3 2 2 4" xfId="50995" xr:uid="{9A022224-E6F0-4056-B9A2-F75C7C3F4DFA}"/>
    <cellStyle name="40% - Accent3 2 2 5" xfId="50996" xr:uid="{2E73CAAE-A6EF-4A20-A9F5-CE38F27DA76E}"/>
    <cellStyle name="40% - Accent3 2 2_B14 liquidity" xfId="44874" xr:uid="{70DEB8EE-0E4E-4F38-8836-80944F6B342A}"/>
    <cellStyle name="40% - Accent3 2 3" xfId="439" xr:uid="{C75A314F-0201-4AFA-BB5C-284315667AD0}"/>
    <cellStyle name="40% - Accent3 2 3 2" xfId="50997" xr:uid="{74133089-1ECC-4D17-B3CC-A1C1528ADC25}"/>
    <cellStyle name="40% - Accent3 2 3 3" xfId="50998" xr:uid="{A41F7235-F4E8-4413-A948-D6F1CE661140}"/>
    <cellStyle name="40% - Accent3 2 4" xfId="440" xr:uid="{6B076BB7-80A1-4AE6-B664-E12BA7BFD232}"/>
    <cellStyle name="40% - Accent3 2 4 2" xfId="50999" xr:uid="{5BDA0B6D-0F62-4FB8-972E-D1BBC5AF9984}"/>
    <cellStyle name="40% - Accent3 2 5" xfId="441" xr:uid="{D2B033E3-F63B-40E6-8E1C-72F40083B02B}"/>
    <cellStyle name="40% - Accent3 2 6" xfId="442" xr:uid="{C77690A9-C31B-4E32-B080-AC5D03066731}"/>
    <cellStyle name="40% - Accent3 2 7" xfId="443" xr:uid="{A145A99C-4BA7-4C55-8E81-7757F7006196}"/>
    <cellStyle name="40% - Accent3 2 8" xfId="444" xr:uid="{6D4F045F-CBAD-4BF1-8045-ACE67DD9D2A5}"/>
    <cellStyle name="40% - Accent3 2 9" xfId="445" xr:uid="{975D7BC5-8EDF-4958-BF9D-6B1F2D4E36DE}"/>
    <cellStyle name="40% - Accent3 2 9 2" xfId="9177" xr:uid="{0223A47E-E9D1-4035-AD16-1FFCFF3D61A6}"/>
    <cellStyle name="40% - Accent3 2 9 3" xfId="45855" xr:uid="{869B17EF-DEAC-4DFF-9E67-BC58373E2DFC}"/>
    <cellStyle name="40% - Accent3 2 9_1" xfId="51000" xr:uid="{14AAC212-923A-407F-9872-071841EC8DF5}"/>
    <cellStyle name="40% - Accent3 2_3. Loans" xfId="9178" xr:uid="{9F67783B-8745-41B3-9F29-9813220EF651}"/>
    <cellStyle name="40% - Accent3 20" xfId="51001" xr:uid="{AB4E4714-2FEE-4B44-B4FE-D8AD2FBBF2C9}"/>
    <cellStyle name="40% - Accent3 20 2" xfId="51002" xr:uid="{959F4D73-D759-49C5-B05C-B11E46DCC11A}"/>
    <cellStyle name="40% - Accent3 21" xfId="51003" xr:uid="{BD2D88A2-B228-4462-A395-1D095B737F6B}"/>
    <cellStyle name="40% - Accent3 21 2" xfId="51004" xr:uid="{0FF511E4-B4DA-41C7-8230-47BA17A8DCCE}"/>
    <cellStyle name="40% - Accent3 22" xfId="51005" xr:uid="{3CB9F4C0-3D7D-48BE-8431-258E5C4EB043}"/>
    <cellStyle name="40% - Accent3 22 2" xfId="51006" xr:uid="{16289D81-78CA-4F36-8CA0-2EECBBA98ADA}"/>
    <cellStyle name="40% - Accent3 23" xfId="51007" xr:uid="{D5CD6CEC-A7AC-48BF-A71B-999149ACD8FC}"/>
    <cellStyle name="40% - Accent3 23 2" xfId="51008" xr:uid="{9FE0DBC9-E4F5-468A-AB29-0967D2C4380D}"/>
    <cellStyle name="40% - Accent3 24" xfId="51009" xr:uid="{686AA562-6689-4D01-83D5-F265AC75082E}"/>
    <cellStyle name="40% - Accent3 24 2" xfId="51010" xr:uid="{14C5FA91-FDCA-49FE-A0AB-7C4BA758C231}"/>
    <cellStyle name="40% - Accent3 25" xfId="51011" xr:uid="{0DA696E8-6155-4ADB-83E1-164BCA5AC1AB}"/>
    <cellStyle name="40% - Accent3 25 2" xfId="51012" xr:uid="{25BCAE32-63D8-41D4-AE6C-E7F662EBB22D}"/>
    <cellStyle name="40% - Accent3 26" xfId="51013" xr:uid="{F47BA82D-492F-4486-BD30-1067A569E502}"/>
    <cellStyle name="40% - Accent3 26 2" xfId="51014" xr:uid="{CB4EB4FA-357F-4816-83CE-29F91AD7F967}"/>
    <cellStyle name="40% - Accent3 27" xfId="51015" xr:uid="{66364F72-FA90-42DA-A470-12E5C03F93DE}"/>
    <cellStyle name="40% - Accent3 27 2" xfId="51016" xr:uid="{6E3E4B51-9A91-4D62-9C29-61082D7B24A9}"/>
    <cellStyle name="40% - Accent3 28" xfId="51017" xr:uid="{92F83227-FC60-4DA5-B07D-73F7F8394ACA}"/>
    <cellStyle name="40% - Accent3 28 2" xfId="51018" xr:uid="{38A31024-DD29-45D8-98E2-8817E5675E90}"/>
    <cellStyle name="40% - Accent3 29" xfId="51019" xr:uid="{6E11263B-2970-4400-AD65-1017B73EF7BD}"/>
    <cellStyle name="40% - Accent3 29 2" xfId="51020" xr:uid="{F449F0FE-625D-4F55-A63F-35FBAA20EAF1}"/>
    <cellStyle name="40% - Accent3 3" xfId="446" xr:uid="{97C75FE8-D6CE-4EDA-AB81-3D9118489DC2}"/>
    <cellStyle name="40% - Accent3 3 2" xfId="447" xr:uid="{891AFBBC-FAD3-4B25-A22D-ADE5E2B22BBD}"/>
    <cellStyle name="40% - Accent3 3 2 2" xfId="9179" xr:uid="{8213118E-09CF-4F4B-9FEC-24B91F983151}"/>
    <cellStyle name="40% - Accent3 3 2 2 2" xfId="45858" xr:uid="{ACDB34AE-C810-4EB1-B58F-05F32D2180FE}"/>
    <cellStyle name="40% - Accent3 3 2 2_Apart tables" xfId="49855" xr:uid="{C969F403-26B7-48A5-84A1-35C58CF5A35F}"/>
    <cellStyle name="40% - Accent3 3 2 3" xfId="45857" xr:uid="{32D1D66F-854C-47C3-9B45-A24EA8B9D8D3}"/>
    <cellStyle name="40% - Accent3 3 2_2. Property deals" xfId="9180" xr:uid="{DF165632-E6BD-4921-8135-2B848B2CD035}"/>
    <cellStyle name="40% - Accent3 3 3" xfId="9181" xr:uid="{5045F035-5473-4733-94BD-CB733ABD0CD1}"/>
    <cellStyle name="40% - Accent3 3 3 2" xfId="45859" xr:uid="{B345086D-B592-4912-8116-7B7E20CBE3C7}"/>
    <cellStyle name="40% - Accent3 3 3_Apart tables" xfId="49856" xr:uid="{6F8C4E74-B61F-44C0-8BB0-346B5C9CF4F9}"/>
    <cellStyle name="40% - Accent3 3 4" xfId="31922" xr:uid="{B25CD5A3-3134-4D06-9665-1D8EBBB40789}"/>
    <cellStyle name="40% - Accent3 3 4 2" xfId="51021" xr:uid="{475CED4B-6832-473B-9297-ACD2B775FBDB}"/>
    <cellStyle name="40% - Accent3 3 4_Apart tables" xfId="52510" xr:uid="{280701E3-2E99-4708-A947-7D9E9180DD72}"/>
    <cellStyle name="40% - Accent3 3 5" xfId="39555" xr:uid="{0DF4D396-BA00-40C6-8A5C-3DF897438224}"/>
    <cellStyle name="40% - Accent3 3 6" xfId="39598" xr:uid="{8C0D0229-B4E6-49F7-BDCA-1591081DD3D2}"/>
    <cellStyle name="40% - Accent3 3 7" xfId="45856" xr:uid="{F364C720-45CA-4D73-BA73-1C08CB8D380F}"/>
    <cellStyle name="40% - Accent3 3_2. Property deals" xfId="9182" xr:uid="{B87916E7-BD95-4656-8611-2292E1B8F85F}"/>
    <cellStyle name="40% - Accent3 30" xfId="51022" xr:uid="{13C8A4B0-84A7-4849-83FE-8BAA540177DA}"/>
    <cellStyle name="40% - Accent3 30 2" xfId="51023" xr:uid="{6CF29BA3-85CE-4ED7-B2DE-BB9D5F30E0F3}"/>
    <cellStyle name="40% - Accent3 31" xfId="51024" xr:uid="{2A075C8E-0CA8-4F1F-A3AA-CF0BEAD91A72}"/>
    <cellStyle name="40% - Accent3 31 2" xfId="51025" xr:uid="{7B7C4A3E-FBA7-46CD-AE40-6FF24901E7AF}"/>
    <cellStyle name="40% - Accent3 32" xfId="51026" xr:uid="{1481F45B-E79A-4D19-A758-42E0234484E3}"/>
    <cellStyle name="40% - Accent3 32 2" xfId="51027" xr:uid="{7556E6B3-861F-4F95-AD7B-F18E8BC523B1}"/>
    <cellStyle name="40% - Accent3 33" xfId="51028" xr:uid="{C41FBD22-FF61-4917-AF7C-9AA508121A2F}"/>
    <cellStyle name="40% - Accent3 34" xfId="51029" xr:uid="{207E6BBC-417F-431C-BA7E-13F64A45F2FB}"/>
    <cellStyle name="40% - Accent3 35" xfId="51030" xr:uid="{6E88524B-5961-4406-AC49-C844AA487A60}"/>
    <cellStyle name="40% - Accent3 36" xfId="51031" xr:uid="{96328917-69C3-4A49-8FF5-D0E5393EC814}"/>
    <cellStyle name="40% - Accent3 37" xfId="51032" xr:uid="{A05FE4C6-4463-4790-A106-BD30B7B80A78}"/>
    <cellStyle name="40% - Accent3 38" xfId="51033" xr:uid="{4327CEF3-9C37-455B-B21C-9FD49B4752FA}"/>
    <cellStyle name="40% - Accent3 39" xfId="51034" xr:uid="{A822151B-CA81-4C66-933E-186F05CDA761}"/>
    <cellStyle name="40% - Accent3 4" xfId="448" xr:uid="{D24FE8BB-14FC-4130-B58E-3C1F473E1937}"/>
    <cellStyle name="40% - Accent3 4 2" xfId="9183" xr:uid="{49EC3CBA-1E76-4992-AF29-DDDF582AC711}"/>
    <cellStyle name="40% - Accent3 4 2 2" xfId="45861" xr:uid="{D189D3AD-7367-4C3A-BA3C-08CFA7CAA705}"/>
    <cellStyle name="40% - Accent3 4 2_Apart tables" xfId="49857" xr:uid="{755C90D8-85FA-469D-BC62-307FB49623C8}"/>
    <cellStyle name="40% - Accent3 4 3" xfId="45860" xr:uid="{9AA2FB07-5A56-4B48-8377-E22CB78505CB}"/>
    <cellStyle name="40% - Accent3 4 3 2" xfId="51035" xr:uid="{7058CF03-6294-4905-9307-CE619746900D}"/>
    <cellStyle name="40% - Accent3 4 3_Apart tables" xfId="52511" xr:uid="{8F309790-D2DA-47FB-98B2-6E1D034BF36E}"/>
    <cellStyle name="40% - Accent3 4_2. Property deals" xfId="9184" xr:uid="{B6464E84-7A8C-442A-9AF6-EF72010A73CA}"/>
    <cellStyle name="40% - Accent3 40" xfId="51036" xr:uid="{8C65E2D4-B733-4E9A-A8D8-227B967AB44D}"/>
    <cellStyle name="40% - Accent3 41" xfId="51037" xr:uid="{673C7B53-A7D6-4E4A-B607-78ED5E7B3F65}"/>
    <cellStyle name="40% - Accent3 42" xfId="53234" xr:uid="{46F7C113-1B53-447E-A08C-E811B5AFF84D}"/>
    <cellStyle name="40% - Accent3 5" xfId="449" xr:uid="{7AA07C69-0967-44C0-AC3F-3E356EAFDF27}"/>
    <cellStyle name="40% - Accent3 5 2" xfId="51038" xr:uid="{8ABDD9FA-19CD-4FB2-81D0-37476CBF1008}"/>
    <cellStyle name="40% - Accent3 5 3" xfId="51039" xr:uid="{45A8CF1F-209B-4E19-AC0F-CC56A471B4BC}"/>
    <cellStyle name="40% - Accent3 6" xfId="450" xr:uid="{1EEB4693-A8EE-48C2-A327-A2861E1B6C71}"/>
    <cellStyle name="40% - Accent3 6 2" xfId="51040" xr:uid="{F553C966-7744-490D-A12C-72736A9E6BFD}"/>
    <cellStyle name="40% - Accent3 6 3" xfId="51041" xr:uid="{67F8B1BD-192F-48C4-9AB1-E8E7815A791A}"/>
    <cellStyle name="40% - Accent3 7" xfId="451" xr:uid="{572E85B8-4AEA-48B1-906A-B4D147191C45}"/>
    <cellStyle name="40% - Accent3 7 2" xfId="51042" xr:uid="{75244112-8B6A-43CF-9433-5947A0BED781}"/>
    <cellStyle name="40% - Accent3 7 3" xfId="51043" xr:uid="{3A926015-2307-4998-97DE-0880EB3928A7}"/>
    <cellStyle name="40% - Accent3 7 4" xfId="51044" xr:uid="{C335B43A-86AB-42F1-BAE5-9E84F68ED442}"/>
    <cellStyle name="40% - Accent3 8" xfId="452" xr:uid="{B849B66E-1C46-4EBD-9809-D98F8CA72097}"/>
    <cellStyle name="40% - Accent3 8 2" xfId="51045" xr:uid="{C32035C9-BB2D-492D-8CF1-99B7B213F169}"/>
    <cellStyle name="40% - Accent3 8 3" xfId="51046" xr:uid="{B3D43DBD-4D57-4F47-A58B-6AA935CE96F9}"/>
    <cellStyle name="40% - Accent3 8 4" xfId="51047" xr:uid="{FBEE6353-EFD1-4C85-B607-3B8BB446D8EB}"/>
    <cellStyle name="40% - Accent3 9" xfId="453" xr:uid="{773C4E95-3950-4277-B31B-14FDF3362F0D}"/>
    <cellStyle name="40% - Accent3 9 2" xfId="51048" xr:uid="{7E3C7F91-C2A5-4AFA-84FE-115EE7907212}"/>
    <cellStyle name="40% - Accent3 9 3" xfId="51049" xr:uid="{87832A22-DC3D-4A30-AFBE-8DEB91BAF219}"/>
    <cellStyle name="40% - Accent3 9 4" xfId="51050" xr:uid="{61062E1D-C343-45AC-AE4C-59E610CB0E35}"/>
    <cellStyle name="40% - Accent4" xfId="28" builtinId="43" customBuiltin="1"/>
    <cellStyle name="40% - Accent4 10" xfId="39617" xr:uid="{D744E58A-776C-436E-AF80-57F26ACB2A62}"/>
    <cellStyle name="40% - Accent4 10 2" xfId="47736" xr:uid="{BEA2CE30-1F85-4FDD-A2AD-B0FB881F0B83}"/>
    <cellStyle name="40% - Accent4 10_Apart tables" xfId="52512" xr:uid="{25A1DD71-9182-45FE-923E-7FF2072645E0}"/>
    <cellStyle name="40% - Accent4 11" xfId="51051" xr:uid="{F9444E37-0A59-4064-AB21-10DF7204EFAF}"/>
    <cellStyle name="40% - Accent4 11 2" xfId="51052" xr:uid="{9D8E2133-3569-49F8-A15B-96E332FAC3DF}"/>
    <cellStyle name="40% - Accent4 12" xfId="51053" xr:uid="{C81CFAF4-0959-4523-84D1-2A824A9A2C33}"/>
    <cellStyle name="40% - Accent4 12 2" xfId="51054" xr:uid="{17CA4CAE-ED1A-482D-AC50-93A12AC7A786}"/>
    <cellStyle name="40% - Accent4 13" xfId="51055" xr:uid="{AEFE72E0-261D-49B7-88C6-637A0F2E448C}"/>
    <cellStyle name="40% - Accent4 13 2" xfId="51056" xr:uid="{601E6534-A7BE-4982-87B1-D0FC2C4E4D68}"/>
    <cellStyle name="40% - Accent4 14" xfId="51057" xr:uid="{57C7E518-DD83-40F6-956F-9204334D2AB3}"/>
    <cellStyle name="40% - Accent4 14 2" xfId="51058" xr:uid="{A2E3B6A8-796C-4562-BFD3-DCAB9CBBA5DD}"/>
    <cellStyle name="40% - Accent4 15" xfId="51059" xr:uid="{35C3CA86-DCBA-43B5-AACF-91CBA339A93A}"/>
    <cellStyle name="40% - Accent4 15 2" xfId="51060" xr:uid="{F3C6A07B-4DC5-4C0B-9F35-1EADCCB1E78A}"/>
    <cellStyle name="40% - Accent4 16" xfId="51061" xr:uid="{058DC6BE-3530-4CCC-A5D8-A9894E0F2CB2}"/>
    <cellStyle name="40% - Accent4 16 2" xfId="51062" xr:uid="{C7103226-8036-49AE-AFBA-4C5663A2CB94}"/>
    <cellStyle name="40% - Accent4 17" xfId="51063" xr:uid="{0CC203FF-1070-4665-94E2-1C46031C2736}"/>
    <cellStyle name="40% - Accent4 17 2" xfId="51064" xr:uid="{A973805D-D9DA-40B9-BB3F-89CE1828B7DF}"/>
    <cellStyle name="40% - Accent4 18" xfId="51065" xr:uid="{66DFF3AF-855B-4FCF-B4A2-BB6FD5CE18D7}"/>
    <cellStyle name="40% - Accent4 18 2" xfId="51066" xr:uid="{E1AB364D-FACF-4969-8DED-36D028AFF0B4}"/>
    <cellStyle name="40% - Accent4 19" xfId="51067" xr:uid="{F3536AC7-54B1-4373-82C8-172138E7479F}"/>
    <cellStyle name="40% - Accent4 19 2" xfId="51068" xr:uid="{B48A357E-57C1-4B8F-B829-E209E899302D}"/>
    <cellStyle name="40% - Accent4 2" xfId="75" xr:uid="{0AD02C0A-77FC-475F-96AC-97BDFF785E36}"/>
    <cellStyle name="40% - Accent4 2 10" xfId="9185" xr:uid="{47B17E70-972F-48ED-8B2F-B38BF895371F}"/>
    <cellStyle name="40% - Accent4 2 10 2" xfId="47737" xr:uid="{5A04591B-90B7-40B1-9A0E-3C1DB4CD3EEB}"/>
    <cellStyle name="40% - Accent4 2 10_ICR" xfId="49093" xr:uid="{57D32991-3790-4752-B707-9917FAD1408A}"/>
    <cellStyle name="40% - Accent4 2 11" xfId="37213" xr:uid="{64442D1E-CC4F-41FF-B3AB-DB02E0A21C62}"/>
    <cellStyle name="40% - Accent4 2 12" xfId="42196" xr:uid="{8853981D-8ADB-4AE0-8CA4-3BFA4F71ECFC}"/>
    <cellStyle name="40% - Accent4 2 2" xfId="454" xr:uid="{52A9C99D-6D7F-4F40-BF3A-108646FB6049}"/>
    <cellStyle name="40% - Accent4 2 2 2" xfId="31923" xr:uid="{AED0CF2A-1429-4919-9674-1CA93C1A76AB}"/>
    <cellStyle name="40% - Accent4 2 2 2 2" xfId="51069" xr:uid="{A745AD89-CE40-4EEB-A318-A14AF079D936}"/>
    <cellStyle name="40% - Accent4 2 2 2 3" xfId="51070" xr:uid="{2FFA19FB-A40B-4E15-B382-89F69E9906AC}"/>
    <cellStyle name="40% - Accent4 2 2 2_Apart tables" xfId="52513" xr:uid="{A9FA1A80-B1B0-4CC0-9880-FC6E8CBA3605}"/>
    <cellStyle name="40% - Accent4 2 2 3" xfId="51071" xr:uid="{33C8987B-6BA0-4358-BAC9-11F1FB0A1AD1}"/>
    <cellStyle name="40% - Accent4 2 2 4" xfId="51072" xr:uid="{80F4D271-C2CF-41EA-9690-F475EB3058D3}"/>
    <cellStyle name="40% - Accent4 2 2 5" xfId="51073" xr:uid="{F4C9BC64-8BD4-4C53-B78D-C0A20A333D7A}"/>
    <cellStyle name="40% - Accent4 2 2_B14 liquidity" xfId="44875" xr:uid="{CD4C06FD-094B-4130-A95D-9D9D84D5BAF0}"/>
    <cellStyle name="40% - Accent4 2 3" xfId="455" xr:uid="{EF1A90B5-6213-48C8-936F-DEF2C729289D}"/>
    <cellStyle name="40% - Accent4 2 3 2" xfId="51074" xr:uid="{FD49D553-86D7-4D14-B5E4-75038F794564}"/>
    <cellStyle name="40% - Accent4 2 3 3" xfId="51075" xr:uid="{5D8E3B8A-FF9C-4110-9E7B-31ABB688BEB5}"/>
    <cellStyle name="40% - Accent4 2 4" xfId="456" xr:uid="{B8900FA9-8632-4351-B8DB-50A4B52EF585}"/>
    <cellStyle name="40% - Accent4 2 4 2" xfId="51076" xr:uid="{E10EEA09-D41C-4886-B11C-E86693C5C127}"/>
    <cellStyle name="40% - Accent4 2 5" xfId="457" xr:uid="{9244D486-1587-452C-95B5-E98A849A7FD9}"/>
    <cellStyle name="40% - Accent4 2 6" xfId="458" xr:uid="{6A4371A9-EB32-4875-9C52-D77D469E8B08}"/>
    <cellStyle name="40% - Accent4 2 7" xfId="459" xr:uid="{52E924C9-093A-40BC-8980-61FEE4345F04}"/>
    <cellStyle name="40% - Accent4 2 8" xfId="460" xr:uid="{325A079B-71A7-45BF-BBFF-62BB7B85E9ED}"/>
    <cellStyle name="40% - Accent4 2 9" xfId="461" xr:uid="{5E7551BA-C774-434A-AD20-F31258265F82}"/>
    <cellStyle name="40% - Accent4 2 9 2" xfId="9186" xr:uid="{F368F8C7-A9CC-41F3-8FC0-4B35C7B32978}"/>
    <cellStyle name="40% - Accent4 2 9 3" xfId="45875" xr:uid="{FD60E670-8792-4836-BFEC-986D7A291B94}"/>
    <cellStyle name="40% - Accent4 2 9_1" xfId="51077" xr:uid="{4FA9D660-40D7-47A1-A366-FCEE9339750E}"/>
    <cellStyle name="40% - Accent4 2_3. Loans" xfId="9187" xr:uid="{F847F61A-3D01-4377-BD1F-CAFA48AC76CD}"/>
    <cellStyle name="40% - Accent4 20" xfId="51078" xr:uid="{99894184-B863-46B4-814F-9DE19A5108C9}"/>
    <cellStyle name="40% - Accent4 20 2" xfId="51079" xr:uid="{01E73D5E-2FEC-4679-A9C1-D297EEC1D774}"/>
    <cellStyle name="40% - Accent4 21" xfId="51080" xr:uid="{24FF6346-3659-4206-8EC5-C2ACC0E6DE7D}"/>
    <cellStyle name="40% - Accent4 21 2" xfId="51081" xr:uid="{9371B801-701E-4BE5-9967-3BC9CEE8B7D6}"/>
    <cellStyle name="40% - Accent4 22" xfId="51082" xr:uid="{6A3D8873-8D75-4EF4-AA94-3084FC19C783}"/>
    <cellStyle name="40% - Accent4 22 2" xfId="51083" xr:uid="{1A0BEFA7-5543-403D-9B49-156F13CB6614}"/>
    <cellStyle name="40% - Accent4 23" xfId="51084" xr:uid="{540C98BD-9D12-4E97-A48D-60034E270680}"/>
    <cellStyle name="40% - Accent4 23 2" xfId="51085" xr:uid="{A5C2C2BD-2E83-4047-818F-2C89A696B89D}"/>
    <cellStyle name="40% - Accent4 24" xfId="51086" xr:uid="{AE633ACB-CA5F-4A1B-943F-5B8A304A8631}"/>
    <cellStyle name="40% - Accent4 24 2" xfId="51087" xr:uid="{88FC410D-D266-4394-B043-24BD6FCCACA0}"/>
    <cellStyle name="40% - Accent4 25" xfId="51088" xr:uid="{04ED17F2-93AC-494F-9789-7FDC69B92A12}"/>
    <cellStyle name="40% - Accent4 25 2" xfId="51089" xr:uid="{B9ACD28E-1796-4683-8157-C612CB6AD0A4}"/>
    <cellStyle name="40% - Accent4 26" xfId="51090" xr:uid="{CE232AC5-9AD5-4E4C-B658-F826AC8B5566}"/>
    <cellStyle name="40% - Accent4 26 2" xfId="51091" xr:uid="{F07D7A3C-85E1-47AB-9539-0437D6F71491}"/>
    <cellStyle name="40% - Accent4 27" xfId="51092" xr:uid="{CA72723D-A1D6-41A9-B37C-9C7BE9486571}"/>
    <cellStyle name="40% - Accent4 27 2" xfId="51093" xr:uid="{DD8ADE74-6D4F-4D5D-9B0C-CF90EC42BE72}"/>
    <cellStyle name="40% - Accent4 28" xfId="51094" xr:uid="{2E16D4B0-A84C-467F-81CD-CBBA9386B185}"/>
    <cellStyle name="40% - Accent4 28 2" xfId="51095" xr:uid="{ADD0DCEA-BDEE-408A-B044-BB84BF89259C}"/>
    <cellStyle name="40% - Accent4 29" xfId="51096" xr:uid="{C1806D6F-031E-44CD-8C3E-276CA774C836}"/>
    <cellStyle name="40% - Accent4 29 2" xfId="51097" xr:uid="{F01FB4B3-1150-4B25-9512-4982A80094EE}"/>
    <cellStyle name="40% - Accent4 3" xfId="462" xr:uid="{4A2ECE61-0BC8-4F89-9FF9-FB99951D88D7}"/>
    <cellStyle name="40% - Accent4 3 2" xfId="463" xr:uid="{DF33062D-67A7-4B11-BC0C-9594E7A5AE4D}"/>
    <cellStyle name="40% - Accent4 3 2 2" xfId="9188" xr:uid="{AB3CB99B-FFD2-47B4-BCEE-F47DDBFC7C7F}"/>
    <cellStyle name="40% - Accent4 3 2 2 2" xfId="45878" xr:uid="{6063DF95-7C55-48BD-8BC1-EFB0527D95EF}"/>
    <cellStyle name="40% - Accent4 3 2 2_Apart tables" xfId="49858" xr:uid="{22828BA4-1DDD-4768-BE5E-C84D6761F414}"/>
    <cellStyle name="40% - Accent4 3 2 3" xfId="45877" xr:uid="{317102D9-9C37-4B52-A45D-23DB3870BA0A}"/>
    <cellStyle name="40% - Accent4 3 2_2. Property deals" xfId="9189" xr:uid="{E290C472-0FEE-4F28-BA74-A4A49E2E9483}"/>
    <cellStyle name="40% - Accent4 3 3" xfId="9190" xr:uid="{843D88C3-4198-43F8-A6AE-E539585DCEF2}"/>
    <cellStyle name="40% - Accent4 3 3 2" xfId="45879" xr:uid="{95147D6A-0259-44E3-8C42-97CCF09C0468}"/>
    <cellStyle name="40% - Accent4 3 3_Apart tables" xfId="49859" xr:uid="{9CA89748-E383-43D9-886B-9EEA2F343EF9}"/>
    <cellStyle name="40% - Accent4 3 4" xfId="31924" xr:uid="{229184A4-3151-4D1F-AFA8-AAC07D1DDB40}"/>
    <cellStyle name="40% - Accent4 3 5" xfId="39556" xr:uid="{E9F30532-702A-4C82-8DFF-014775B08235}"/>
    <cellStyle name="40% - Accent4 3 6" xfId="39599" xr:uid="{42E14548-CE51-40B0-A410-3183F01E7B3C}"/>
    <cellStyle name="40% - Accent4 3 7" xfId="45876" xr:uid="{ADDC9ADD-D2DA-46DD-8ED1-4612E182AA2F}"/>
    <cellStyle name="40% - Accent4 3_2. Property deals" xfId="9191" xr:uid="{C63043A3-93D6-4CC9-A0E3-8E64221EAA8E}"/>
    <cellStyle name="40% - Accent4 30" xfId="51098" xr:uid="{9C657996-0089-471F-B6AE-B519742E6FA6}"/>
    <cellStyle name="40% - Accent4 30 2" xfId="51099" xr:uid="{DC563453-1C82-4E6E-9E1B-551950FB40BE}"/>
    <cellStyle name="40% - Accent4 31" xfId="51100" xr:uid="{880139F8-EA1F-42BF-ACC9-063B58D075C0}"/>
    <cellStyle name="40% - Accent4 31 2" xfId="51101" xr:uid="{1FE68B53-124F-4E04-A9E0-2206D3E06797}"/>
    <cellStyle name="40% - Accent4 32" xfId="51102" xr:uid="{DCD7AD39-6DC2-478F-B10C-3D10FCB23EAE}"/>
    <cellStyle name="40% - Accent4 32 2" xfId="51103" xr:uid="{5E2AF97F-4ED1-4EA3-A28C-DE906FDD5DEE}"/>
    <cellStyle name="40% - Accent4 33" xfId="51104" xr:uid="{3EB39391-FBDB-46C5-BE76-E56C32EEEE54}"/>
    <cellStyle name="40% - Accent4 34" xfId="51105" xr:uid="{4BB6139C-EBA0-44D5-9F19-8CFA3D54831D}"/>
    <cellStyle name="40% - Accent4 35" xfId="51106" xr:uid="{F94A96D7-E633-4BD7-B262-B62865EAFD90}"/>
    <cellStyle name="40% - Accent4 36" xfId="51107" xr:uid="{36BA8DAC-C082-4D00-8884-B399EDB82577}"/>
    <cellStyle name="40% - Accent4 37" xfId="51108" xr:uid="{77797A75-9B68-4C68-922F-B8D7878FCD37}"/>
    <cellStyle name="40% - Accent4 38" xfId="51109" xr:uid="{FA7FA2CC-EA61-4CBF-BF8C-1C12794E9CE9}"/>
    <cellStyle name="40% - Accent4 39" xfId="51110" xr:uid="{0696DB53-4A17-47F6-AF2C-3893EB3B1DC0}"/>
    <cellStyle name="40% - Accent4 4" xfId="464" xr:uid="{6B36FA53-3F1F-4869-AC7D-8F686199EA9A}"/>
    <cellStyle name="40% - Accent4 4 2" xfId="9192" xr:uid="{7BE73F66-EAE7-4597-AAA9-6AD6E78CD446}"/>
    <cellStyle name="40% - Accent4 4 2 2" xfId="45881" xr:uid="{E26E3B2F-990E-4E76-8D34-A42ABCA95B5D}"/>
    <cellStyle name="40% - Accent4 4 2_Apart tables" xfId="49860" xr:uid="{C4555E8E-609F-4C5B-92A3-CBA67764D64A}"/>
    <cellStyle name="40% - Accent4 4 3" xfId="45880" xr:uid="{51105EAD-1A47-4064-B2FC-C3597D8C0E8C}"/>
    <cellStyle name="40% - Accent4 4 3 2" xfId="51111" xr:uid="{8DEC5B4B-B90F-4BF7-B5F8-3B8B4750C389}"/>
    <cellStyle name="40% - Accent4 4 3_Apart tables" xfId="52514" xr:uid="{DD1CB5FB-C47D-498B-900E-0811FC2AD7EC}"/>
    <cellStyle name="40% - Accent4 4_2. Property deals" xfId="9193" xr:uid="{8FA36128-EE19-4EA9-9F25-8621F0633EAB}"/>
    <cellStyle name="40% - Accent4 40" xfId="51112" xr:uid="{9DA46610-0E3A-46F9-B4DF-9DA00B6E36AC}"/>
    <cellStyle name="40% - Accent4 41" xfId="51113" xr:uid="{599E3DE7-294A-4CF2-AB8F-75E3F9261970}"/>
    <cellStyle name="40% - Accent4 42" xfId="53238" xr:uid="{5FB1EDA7-AD75-44D5-B5C5-3723AD6C69D5}"/>
    <cellStyle name="40% - Accent4 5" xfId="465" xr:uid="{63264A61-A006-40DB-8545-28FDDFDB4AE6}"/>
    <cellStyle name="40% - Accent4 5 2" xfId="51114" xr:uid="{B7748D6F-9AC1-4821-B7E2-9E70CEB459A4}"/>
    <cellStyle name="40% - Accent4 5 3" xfId="51115" xr:uid="{37408756-B9D0-4641-B3FC-9C8E58742501}"/>
    <cellStyle name="40% - Accent4 6" xfId="466" xr:uid="{C97E7701-8890-4257-A0F0-E7CECF55E5A3}"/>
    <cellStyle name="40% - Accent4 6 2" xfId="51116" xr:uid="{35416538-F45E-4D00-B120-D182EDF3AC1D}"/>
    <cellStyle name="40% - Accent4 6 3" xfId="51117" xr:uid="{25086011-D337-4D05-BB65-C4E6A72533DF}"/>
    <cellStyle name="40% - Accent4 7" xfId="467" xr:uid="{E54E025A-E28D-4387-A73C-6AB13E734B61}"/>
    <cellStyle name="40% - Accent4 7 2" xfId="51118" xr:uid="{1D892428-1F53-4B4F-91B6-502C52C8F25E}"/>
    <cellStyle name="40% - Accent4 7 3" xfId="51119" xr:uid="{2484832E-02EC-4481-A4C2-F5ECC6A23727}"/>
    <cellStyle name="40% - Accent4 7 4" xfId="51120" xr:uid="{23589EB9-81D7-4571-9F2B-B9394BB157AB}"/>
    <cellStyle name="40% - Accent4 8" xfId="468" xr:uid="{142955FC-148F-44DB-A672-8D495B6D4EC2}"/>
    <cellStyle name="40% - Accent4 8 2" xfId="51121" xr:uid="{879C2D3A-0678-40F3-A68A-8C7BA65159FD}"/>
    <cellStyle name="40% - Accent4 8 3" xfId="51122" xr:uid="{FE2A2990-6FE2-4440-80A1-D59F232CBEA1}"/>
    <cellStyle name="40% - Accent4 8 4" xfId="51123" xr:uid="{957FEA95-9D84-46B0-813A-D7F712670F61}"/>
    <cellStyle name="40% - Accent4 9" xfId="469" xr:uid="{121B28D1-61E8-4B79-8CC3-59CA4CC9DC5B}"/>
    <cellStyle name="40% - Accent4 9 2" xfId="51124" xr:uid="{C80C344F-BE2D-4770-A310-A83F66C47CFB}"/>
    <cellStyle name="40% - Accent4 9 3" xfId="51125" xr:uid="{4B42153E-CA3F-48C4-A51D-FA13D365C10D}"/>
    <cellStyle name="40% - Accent4 9 4" xfId="51126" xr:uid="{B8EAAB59-28B0-4411-AA6F-075ABFB4FBFA}"/>
    <cellStyle name="40% - Accent5" xfId="31" builtinId="47" customBuiltin="1"/>
    <cellStyle name="40% - Accent5 10" xfId="39618" xr:uid="{1EA834C9-77BD-4868-B766-052C2E04EA73}"/>
    <cellStyle name="40% - Accent5 10 2" xfId="47738" xr:uid="{8512B3E8-DC87-4B3B-B11A-381CB0BD778A}"/>
    <cellStyle name="40% - Accent5 10_Apart tables" xfId="52515" xr:uid="{DB4B6D5A-AD5C-470C-B412-2DD6E6DBF067}"/>
    <cellStyle name="40% - Accent5 11" xfId="51127" xr:uid="{6DA83814-CE69-4211-ACE3-14DFFCA916C3}"/>
    <cellStyle name="40% - Accent5 11 2" xfId="51128" xr:uid="{F17A7EB6-B916-403A-8671-54CA471CDD1A}"/>
    <cellStyle name="40% - Accent5 12" xfId="51129" xr:uid="{28D74FB8-BF33-4053-9F6D-4B4EEF08F369}"/>
    <cellStyle name="40% - Accent5 12 2" xfId="51130" xr:uid="{BB7C1739-C858-4ACB-B5CC-AF16491946C4}"/>
    <cellStyle name="40% - Accent5 13" xfId="51131" xr:uid="{6F633CB9-700C-4CBD-AAFB-673F4C9D5414}"/>
    <cellStyle name="40% - Accent5 13 2" xfId="51132" xr:uid="{67000393-1E61-4819-846A-A351908D650D}"/>
    <cellStyle name="40% - Accent5 14" xfId="51133" xr:uid="{85915882-6A33-4A4B-8A47-0FEA3CC0BBCB}"/>
    <cellStyle name="40% - Accent5 14 2" xfId="51134" xr:uid="{93D2DE7A-B7D5-40AA-96F8-0E9027A5461B}"/>
    <cellStyle name="40% - Accent5 15" xfId="51135" xr:uid="{665CAFB4-29FE-4B1B-947A-D31FC5376890}"/>
    <cellStyle name="40% - Accent5 15 2" xfId="51136" xr:uid="{9BEC09E1-490D-4630-A33F-A672C67B6DEB}"/>
    <cellStyle name="40% - Accent5 16" xfId="51137" xr:uid="{7220C84D-95A2-4773-B908-ED56382E8215}"/>
    <cellStyle name="40% - Accent5 16 2" xfId="51138" xr:uid="{9A3C25AD-AE5E-40C0-9D98-57FCEFC0C74D}"/>
    <cellStyle name="40% - Accent5 17" xfId="51139" xr:uid="{C2FF124E-059C-4EF1-991F-644A95A74B39}"/>
    <cellStyle name="40% - Accent5 17 2" xfId="51140" xr:uid="{6558D369-B3B3-4C75-B2DD-EFCC31B0D176}"/>
    <cellStyle name="40% - Accent5 18" xfId="51141" xr:uid="{90E19BB3-6815-4E9E-B0B7-F937E4BC184A}"/>
    <cellStyle name="40% - Accent5 18 2" xfId="51142" xr:uid="{D7967D74-0B00-4E8D-9E10-4EEBB1C8392E}"/>
    <cellStyle name="40% - Accent5 19" xfId="51143" xr:uid="{32219BEC-F694-46D0-ADA4-7C58B8726218}"/>
    <cellStyle name="40% - Accent5 19 2" xfId="51144" xr:uid="{6B8EE1C6-1203-4DA7-8E99-98956ECAF43E}"/>
    <cellStyle name="40% - Accent5 2" xfId="76" xr:uid="{E3C71F20-B990-4A9C-8BCB-5FFD83B2ED61}"/>
    <cellStyle name="40% - Accent5 2 10" xfId="9194" xr:uid="{5E439181-A9CE-4EC4-A2B9-6E49D2DE0A20}"/>
    <cellStyle name="40% - Accent5 2 10 2" xfId="47739" xr:uid="{F17FCC91-3426-43E0-8608-06515DCF2415}"/>
    <cellStyle name="40% - Accent5 2 10_ICR" xfId="49094" xr:uid="{1F325BD7-8039-40FF-8DA5-8945659EB6C1}"/>
    <cellStyle name="40% - Accent5 2 11" xfId="37214" xr:uid="{4C92A26B-B891-4D55-9C28-02420752B02C}"/>
    <cellStyle name="40% - Accent5 2 12" xfId="42197" xr:uid="{E2D165C5-1622-4B38-A5EB-EE3226A31A93}"/>
    <cellStyle name="40% - Accent5 2 2" xfId="470" xr:uid="{951DDFC4-B11F-4E63-82B0-8B3FED5980F6}"/>
    <cellStyle name="40% - Accent5 2 2 2" xfId="31925" xr:uid="{D14C9486-BD8D-4E69-A62C-902E22B8C2ED}"/>
    <cellStyle name="40% - Accent5 2 2 2 2" xfId="51145" xr:uid="{2A89440A-9A2E-4C8B-9109-887E851DA849}"/>
    <cellStyle name="40% - Accent5 2 2 2 3" xfId="51146" xr:uid="{1DCD4785-3397-4AD2-8260-37A4564B1AF1}"/>
    <cellStyle name="40% - Accent5 2 2 2_Apart tables" xfId="52516" xr:uid="{23BAE9C0-CC8B-4442-90D9-CC3D011BBB9B}"/>
    <cellStyle name="40% - Accent5 2 2 3" xfId="51147" xr:uid="{31A27457-CB2A-4962-B8AC-0E4AA9ACB76F}"/>
    <cellStyle name="40% - Accent5 2 2 4" xfId="51148" xr:uid="{ADD92911-795B-4EA8-A1A0-2FDD18904786}"/>
    <cellStyle name="40% - Accent5 2 2 5" xfId="51149" xr:uid="{928997F2-3983-4118-B9AA-965D283A2501}"/>
    <cellStyle name="40% - Accent5 2 2_B14 liquidity" xfId="44876" xr:uid="{4592B1F6-3CCF-496C-8586-5BC8BBD87A9A}"/>
    <cellStyle name="40% - Accent5 2 3" xfId="471" xr:uid="{EEF8403E-DB29-4100-B830-BB9DDC53D5B2}"/>
    <cellStyle name="40% - Accent5 2 3 2" xfId="51150" xr:uid="{B9A6C596-1EF0-477E-986C-A2E0F5D52D2F}"/>
    <cellStyle name="40% - Accent5 2 3 3" xfId="51151" xr:uid="{96ACBCA0-49D0-4A4E-B90A-C2239B4B8ABA}"/>
    <cellStyle name="40% - Accent5 2 4" xfId="472" xr:uid="{9410DDE1-F71F-4E42-8235-41D4ED1B7278}"/>
    <cellStyle name="40% - Accent5 2 4 2" xfId="51152" xr:uid="{1A56755C-AC7C-4DAE-B05D-2F3B0CB1A2C5}"/>
    <cellStyle name="40% - Accent5 2 5" xfId="473" xr:uid="{265E70A3-FEC7-4D31-9C8C-9F797BAE2053}"/>
    <cellStyle name="40% - Accent5 2 6" xfId="474" xr:uid="{8DA2D2CB-016C-4A25-A1F0-C2BEE6B32040}"/>
    <cellStyle name="40% - Accent5 2 7" xfId="475" xr:uid="{3FD82718-399D-4272-8350-F602C21B28B6}"/>
    <cellStyle name="40% - Accent5 2 8" xfId="476" xr:uid="{7ED04FA4-0FF0-41CA-8E32-0046F7F4AF32}"/>
    <cellStyle name="40% - Accent5 2 9" xfId="477" xr:uid="{250658DD-ABF9-4DEC-9D77-EC9D9420F434}"/>
    <cellStyle name="40% - Accent5 2 9 2" xfId="9195" xr:uid="{38AB54B7-AA71-45F9-A488-BF8AD4844D6A}"/>
    <cellStyle name="40% - Accent5 2 9 3" xfId="45895" xr:uid="{6E37AD8E-6DA3-4345-8A4B-B69DF3BDA392}"/>
    <cellStyle name="40% - Accent5 2 9_1" xfId="51153" xr:uid="{B8A146AC-28DA-4503-9324-F1C656E70379}"/>
    <cellStyle name="40% - Accent5 2_3. Loans" xfId="9196" xr:uid="{5FF2CA45-0222-492F-A244-FCE1960EA10D}"/>
    <cellStyle name="40% - Accent5 20" xfId="51154" xr:uid="{49398BF0-F27D-4A84-9597-6855680E6856}"/>
    <cellStyle name="40% - Accent5 20 2" xfId="51155" xr:uid="{33308FEE-2D58-4070-97EC-1450A9BDF71B}"/>
    <cellStyle name="40% - Accent5 21" xfId="51156" xr:uid="{CB2ABECE-7584-4ACB-AA2F-537652DDBBA9}"/>
    <cellStyle name="40% - Accent5 21 2" xfId="51157" xr:uid="{C643B070-9EC0-426A-9D11-FD1B6F53C2F2}"/>
    <cellStyle name="40% - Accent5 22" xfId="51158" xr:uid="{FD361479-4997-453B-BC09-4F3399FFF300}"/>
    <cellStyle name="40% - Accent5 22 2" xfId="51159" xr:uid="{35A6321E-8E62-4958-A8E7-6C6FE173AC27}"/>
    <cellStyle name="40% - Accent5 23" xfId="51160" xr:uid="{2668257D-DC0F-41AF-A1CC-0E7CF7208DA0}"/>
    <cellStyle name="40% - Accent5 23 2" xfId="51161" xr:uid="{36DCA30C-546E-45E4-A6C3-646446CFC300}"/>
    <cellStyle name="40% - Accent5 24" xfId="51162" xr:uid="{6DCA220F-FE68-4A26-A3F7-F76AF8F286FA}"/>
    <cellStyle name="40% - Accent5 24 2" xfId="51163" xr:uid="{DCA0BE08-B269-4F56-89A2-9CDA83D69489}"/>
    <cellStyle name="40% - Accent5 25" xfId="51164" xr:uid="{11950775-82DE-47C4-8951-AA6C5102420C}"/>
    <cellStyle name="40% - Accent5 25 2" xfId="51165" xr:uid="{D827BCB3-45DD-4F0F-85B3-2EE911B62BC4}"/>
    <cellStyle name="40% - Accent5 26" xfId="51166" xr:uid="{87736342-E04E-46D6-B451-1B3C19A8B169}"/>
    <cellStyle name="40% - Accent5 26 2" xfId="51167" xr:uid="{4D71DF22-82E4-4800-A892-579B93554E01}"/>
    <cellStyle name="40% - Accent5 27" xfId="51168" xr:uid="{254C2887-9F69-44E0-A138-88E71973F506}"/>
    <cellStyle name="40% - Accent5 27 2" xfId="51169" xr:uid="{B88E1924-281D-485B-AA15-41D92471D2DF}"/>
    <cellStyle name="40% - Accent5 28" xfId="51170" xr:uid="{0F1C61A8-E82B-4200-83F9-9D8ED972D259}"/>
    <cellStyle name="40% - Accent5 28 2" xfId="51171" xr:uid="{3F6305BB-C990-4EAB-A717-C67AF2C910CF}"/>
    <cellStyle name="40% - Accent5 29" xfId="51172" xr:uid="{345A96EC-8DAD-4AE8-ABB5-FCEC0EACDE21}"/>
    <cellStyle name="40% - Accent5 29 2" xfId="51173" xr:uid="{AACE3B1D-60E1-4B81-8EBA-2779C2A3CFAB}"/>
    <cellStyle name="40% - Accent5 3" xfId="478" xr:uid="{3FE5C5C0-9BDB-40FB-A8CD-BD92BEB81E29}"/>
    <cellStyle name="40% - Accent5 3 2" xfId="479" xr:uid="{2E3C5FD0-1847-4B60-A05D-503E91E61EB2}"/>
    <cellStyle name="40% - Accent5 3 2 2" xfId="9197" xr:uid="{13883BB3-8E53-4AFE-8339-6F68CF8AEB37}"/>
    <cellStyle name="40% - Accent5 3 2 2 2" xfId="45898" xr:uid="{92988A8F-2730-48CF-8EB4-3BCA362340D7}"/>
    <cellStyle name="40% - Accent5 3 2 2_Apart tables" xfId="49861" xr:uid="{C64793C6-5872-4EBE-841F-CD1780985873}"/>
    <cellStyle name="40% - Accent5 3 2 3" xfId="45897" xr:uid="{83A1D925-2368-488A-9B7E-F84CEB4EE3D0}"/>
    <cellStyle name="40% - Accent5 3 2_2. Property deals" xfId="9198" xr:uid="{EE8B6626-B195-4E8B-A08F-DE9622835FB5}"/>
    <cellStyle name="40% - Accent5 3 3" xfId="9199" xr:uid="{D9EECFA8-75B2-4EDB-913C-9362DC640E08}"/>
    <cellStyle name="40% - Accent5 3 3 2" xfId="45899" xr:uid="{D96D433C-A51B-429F-8873-45140D318A02}"/>
    <cellStyle name="40% - Accent5 3 3_Apart tables" xfId="49862" xr:uid="{96E5C814-7837-4018-A1A8-95B5F6A270A3}"/>
    <cellStyle name="40% - Accent5 3 4" xfId="31926" xr:uid="{8CFEB8A7-3D56-4340-A1DE-11FF06E700E3}"/>
    <cellStyle name="40% - Accent5 3 5" xfId="39557" xr:uid="{34C83D8F-6A1D-4F24-8127-35B8FD282AC3}"/>
    <cellStyle name="40% - Accent5 3 6" xfId="39600" xr:uid="{16FF770E-BB1C-4ED9-B8BC-C0BD267C3DCA}"/>
    <cellStyle name="40% - Accent5 3 7" xfId="45896" xr:uid="{91FDAB0B-2C7F-4AA2-B988-7CCDC8F547DD}"/>
    <cellStyle name="40% - Accent5 3_2. Property deals" xfId="9200" xr:uid="{6D89E4D9-62FC-4E87-AD91-CBAB45CF5859}"/>
    <cellStyle name="40% - Accent5 30" xfId="51174" xr:uid="{10644EAF-0506-4865-9539-9E482F30B236}"/>
    <cellStyle name="40% - Accent5 30 2" xfId="51175" xr:uid="{65E1C737-DA7B-4DF9-A75E-5CE89717F576}"/>
    <cellStyle name="40% - Accent5 31" xfId="51176" xr:uid="{CA43A479-FA54-40CF-B451-EBE095B2B123}"/>
    <cellStyle name="40% - Accent5 31 2" xfId="51177" xr:uid="{B5B7A521-DCEB-475A-AA77-BBCCDE109AA9}"/>
    <cellStyle name="40% - Accent5 32" xfId="51178" xr:uid="{301D6B88-1984-4A41-AD7E-DEFF9A5CECD7}"/>
    <cellStyle name="40% - Accent5 32 2" xfId="51179" xr:uid="{857657BC-EF9D-475F-B10D-D89A1E024BF2}"/>
    <cellStyle name="40% - Accent5 33" xfId="51180" xr:uid="{CC7DD2E3-D93B-4934-9C66-306B8AF13EB1}"/>
    <cellStyle name="40% - Accent5 34" xfId="51181" xr:uid="{F60F38A4-4A1A-4AA5-A3BC-ADA38141CA7A}"/>
    <cellStyle name="40% - Accent5 35" xfId="51182" xr:uid="{49B879FC-05EB-40D6-86C0-569754D4D136}"/>
    <cellStyle name="40% - Accent5 36" xfId="51183" xr:uid="{1A9F8A7C-A6FA-4BCE-B26C-4A2902F6C226}"/>
    <cellStyle name="40% - Accent5 37" xfId="51184" xr:uid="{36735B50-62EF-4A4E-B322-7A0B53FA8735}"/>
    <cellStyle name="40% - Accent5 38" xfId="51185" xr:uid="{2DE608F3-2C29-473A-9FAC-8E71E1386ACE}"/>
    <cellStyle name="40% - Accent5 39" xfId="51186" xr:uid="{2B432F4C-D874-43FC-B67E-6CAFBF34F1B1}"/>
    <cellStyle name="40% - Accent5 4" xfId="480" xr:uid="{6EEE1519-8046-4895-8104-75D2A54469A8}"/>
    <cellStyle name="40% - Accent5 4 2" xfId="9201" xr:uid="{24321E9D-DEB4-465B-A5C9-7BC50CB2FE92}"/>
    <cellStyle name="40% - Accent5 4 2 2" xfId="45901" xr:uid="{95B40CC8-EC2E-4454-B913-65171F6D18AD}"/>
    <cellStyle name="40% - Accent5 4 2_Apart tables" xfId="49863" xr:uid="{E3E5DDDF-46B2-4A65-A436-7E2854958D28}"/>
    <cellStyle name="40% - Accent5 4 3" xfId="45900" xr:uid="{77665FD1-A318-4DCD-AC41-E6879DBB7F76}"/>
    <cellStyle name="40% - Accent5 4 3 2" xfId="51187" xr:uid="{8867B246-3CC1-482A-A975-406A1D0D0828}"/>
    <cellStyle name="40% - Accent5 4 3_Apart tables" xfId="52517" xr:uid="{9EAC5C85-E424-4609-BC7B-4C1FC2F0C758}"/>
    <cellStyle name="40% - Accent5 4_2. Property deals" xfId="9202" xr:uid="{F36FEA12-6C1D-4D78-A46E-D2BE8990A2CF}"/>
    <cellStyle name="40% - Accent5 40" xfId="51188" xr:uid="{82CC3378-C475-4362-93E3-5404722A6965}"/>
    <cellStyle name="40% - Accent5 41" xfId="51189" xr:uid="{42BA8EE1-3E27-47B2-9A38-28128C3BE2C7}"/>
    <cellStyle name="40% - Accent5 42" xfId="53242" xr:uid="{D043F6E7-58E5-46B9-B20B-CDB948D9DBAB}"/>
    <cellStyle name="40% - Accent5 5" xfId="481" xr:uid="{7E053FF8-652F-449D-A266-102A60E2BF34}"/>
    <cellStyle name="40% - Accent5 5 2" xfId="51190" xr:uid="{1C37624C-E3E0-41C2-8162-4C8AC80BFA69}"/>
    <cellStyle name="40% - Accent5 5 3" xfId="51191" xr:uid="{E1B36D0C-3A5E-4C25-8F5F-67AB7795DC5A}"/>
    <cellStyle name="40% - Accent5 6" xfId="482" xr:uid="{CA16061D-4816-4086-BFEB-259BF77E9844}"/>
    <cellStyle name="40% - Accent5 6 2" xfId="51192" xr:uid="{6A699859-F787-4744-B027-4469831ACA87}"/>
    <cellStyle name="40% - Accent5 6 3" xfId="51193" xr:uid="{DC5852DE-8105-4302-8194-65FF563D552C}"/>
    <cellStyle name="40% - Accent5 7" xfId="483" xr:uid="{4E3E7032-3898-4F16-B894-222F94ED3E3F}"/>
    <cellStyle name="40% - Accent5 7 2" xfId="51194" xr:uid="{558DD4FF-2DDA-485A-BE76-D290A832C97D}"/>
    <cellStyle name="40% - Accent5 7 3" xfId="51195" xr:uid="{1962F001-67B7-45EB-8248-02FE9FC9299C}"/>
    <cellStyle name="40% - Accent5 7 4" xfId="51196" xr:uid="{557280DA-2D8A-4611-A933-D8C2A5010077}"/>
    <cellStyle name="40% - Accent5 8" xfId="484" xr:uid="{6C614A44-4E7A-4F04-8E84-C0A966F0C005}"/>
    <cellStyle name="40% - Accent5 8 2" xfId="51197" xr:uid="{D0E0057A-69CA-4AA1-9B0E-F04128692399}"/>
    <cellStyle name="40% - Accent5 8 3" xfId="51198" xr:uid="{7B64CE57-A1D3-4404-9D80-09141FA0EA6A}"/>
    <cellStyle name="40% - Accent5 8 4" xfId="51199" xr:uid="{CBAD276F-F70B-4D15-B919-49815D836600}"/>
    <cellStyle name="40% - Accent5 9" xfId="485" xr:uid="{A5B143CA-9831-425E-96A9-BA56935BB6EC}"/>
    <cellStyle name="40% - Accent5 9 2" xfId="51200" xr:uid="{0444D503-C08B-4CDB-9C46-DD7C57162D08}"/>
    <cellStyle name="40% - Accent5 9 3" xfId="51201" xr:uid="{8815D3AD-1D4E-4B5F-94AE-3AB28A8791FC}"/>
    <cellStyle name="40% - Accent5 9 4" xfId="51202" xr:uid="{03236286-4418-4364-9FE0-D5382D5F8AFC}"/>
    <cellStyle name="40% - Accent6" xfId="34" builtinId="51" customBuiltin="1"/>
    <cellStyle name="40% - Accent6 10" xfId="39619" xr:uid="{234732D7-28EE-4CBE-A1CC-D7B1B6C7EC61}"/>
    <cellStyle name="40% - Accent6 10 2" xfId="47740" xr:uid="{187A997A-47E5-4F20-9B5D-6CD6E3945BCB}"/>
    <cellStyle name="40% - Accent6 10_Apart tables" xfId="52518" xr:uid="{48E67E11-3932-4485-A9AC-3A100791CAEE}"/>
    <cellStyle name="40% - Accent6 11" xfId="51203" xr:uid="{DEA49150-1B4C-472B-8BF0-24C3624EE613}"/>
    <cellStyle name="40% - Accent6 11 2" xfId="51204" xr:uid="{54DD37DA-2AE6-4E3E-BFE2-07193FF605C2}"/>
    <cellStyle name="40% - Accent6 12" xfId="51205" xr:uid="{4DF9582C-0BA4-4AAD-9C46-1651A9A26676}"/>
    <cellStyle name="40% - Accent6 12 2" xfId="51206" xr:uid="{C716DEE9-56B1-4E41-B245-0D288EDC28D8}"/>
    <cellStyle name="40% - Accent6 13" xfId="51207" xr:uid="{2927BD20-5122-445B-97EB-11A145862B4C}"/>
    <cellStyle name="40% - Accent6 13 2" xfId="51208" xr:uid="{38B22470-7B5E-4D33-87D9-1CB415D68D67}"/>
    <cellStyle name="40% - Accent6 14" xfId="51209" xr:uid="{FC99C464-C269-4E86-ACBB-5286B8A73155}"/>
    <cellStyle name="40% - Accent6 14 2" xfId="51210" xr:uid="{755741AE-4241-4D5E-811E-DDDA3FC177FE}"/>
    <cellStyle name="40% - Accent6 15" xfId="51211" xr:uid="{E5C07413-BC63-48E5-8F8E-8900252542CF}"/>
    <cellStyle name="40% - Accent6 15 2" xfId="51212" xr:uid="{7D0CE49B-981C-49AA-8717-399726A4B5C9}"/>
    <cellStyle name="40% - Accent6 16" xfId="51213" xr:uid="{98595E2E-5D33-4914-8FBE-F0E102B13575}"/>
    <cellStyle name="40% - Accent6 16 2" xfId="51214" xr:uid="{29400C6B-FE99-47B3-9AB6-630361676BF7}"/>
    <cellStyle name="40% - Accent6 17" xfId="51215" xr:uid="{0238DDED-AFBB-409D-A671-4A3B88784678}"/>
    <cellStyle name="40% - Accent6 17 2" xfId="51216" xr:uid="{B7C88759-24CE-4B96-8BAD-2FC742B64118}"/>
    <cellStyle name="40% - Accent6 18" xfId="51217" xr:uid="{039D1E47-F7BF-491D-980F-9B323D84719D}"/>
    <cellStyle name="40% - Accent6 18 2" xfId="51218" xr:uid="{427CEBFC-E2C9-4415-9686-88FAE921AA62}"/>
    <cellStyle name="40% - Accent6 19" xfId="51219" xr:uid="{EE22C52B-80DA-4480-8A04-3382DC2A1746}"/>
    <cellStyle name="40% - Accent6 19 2" xfId="51220" xr:uid="{FE77015B-D653-4647-B90A-4C9BFEFABD55}"/>
    <cellStyle name="40% - Accent6 2" xfId="77" xr:uid="{7BBF519D-3994-40DC-8C94-474BA568F9D6}"/>
    <cellStyle name="40% - Accent6 2 10" xfId="9203" xr:uid="{64B5014D-C53A-4BCE-AE99-FF87E2A36F50}"/>
    <cellStyle name="40% - Accent6 2 10 2" xfId="47741" xr:uid="{4F59A497-A749-4800-9889-76E641D3DAB6}"/>
    <cellStyle name="40% - Accent6 2 10_ICR" xfId="49095" xr:uid="{A88D430B-437E-4259-A513-12CF2DF7F6C2}"/>
    <cellStyle name="40% - Accent6 2 11" xfId="37215" xr:uid="{CBCE0EEF-B7BC-41E1-9630-0FA8C3C969F8}"/>
    <cellStyle name="40% - Accent6 2 12" xfId="42198" xr:uid="{E72BBD2A-873E-4067-B934-563C718D116E}"/>
    <cellStyle name="40% - Accent6 2 2" xfId="486" xr:uid="{CEA2BF45-D5E6-4791-8C7C-1F83280EBD07}"/>
    <cellStyle name="40% - Accent6 2 2 2" xfId="31927" xr:uid="{507B5673-E04F-4202-B8DA-C85B4AB9F8B5}"/>
    <cellStyle name="40% - Accent6 2 2 2 2" xfId="51221" xr:uid="{0842A119-7FCB-4A24-9847-285AD79A8BB8}"/>
    <cellStyle name="40% - Accent6 2 2 2 3" xfId="51222" xr:uid="{911C5BFE-71D7-46BB-8C3F-69684EFBDD2A}"/>
    <cellStyle name="40% - Accent6 2 2 2_Apart tables" xfId="52519" xr:uid="{5BF047BA-16CC-4690-A1E8-36E6EFCA8F97}"/>
    <cellStyle name="40% - Accent6 2 2 3" xfId="51223" xr:uid="{E7C07FAE-871A-401D-9337-1BC8CE67676C}"/>
    <cellStyle name="40% - Accent6 2 2 4" xfId="51224" xr:uid="{1BED56A1-AC90-422B-8714-A8D931923A00}"/>
    <cellStyle name="40% - Accent6 2 2 5" xfId="51225" xr:uid="{D2380239-B72E-4156-A138-F7DFC0BB2774}"/>
    <cellStyle name="40% - Accent6 2 2_B14 liquidity" xfId="44877" xr:uid="{BE5B0B43-3157-468F-8A49-D2452BCC1CD4}"/>
    <cellStyle name="40% - Accent6 2 3" xfId="487" xr:uid="{9B51DD35-096D-45BC-908D-863D3CF23E02}"/>
    <cellStyle name="40% - Accent6 2 3 2" xfId="51226" xr:uid="{E397D164-EB27-41E0-9A3D-A1738AF93672}"/>
    <cellStyle name="40% - Accent6 2 3 3" xfId="51227" xr:uid="{539EBB5B-A4A6-4534-B8CC-E7EC0E1FF7BA}"/>
    <cellStyle name="40% - Accent6 2 4" xfId="488" xr:uid="{22DDB714-6A65-4B49-8EA1-E779715ED28B}"/>
    <cellStyle name="40% - Accent6 2 4 2" xfId="51228" xr:uid="{D99652CA-C55B-4133-888E-C71D1A7E8446}"/>
    <cellStyle name="40% - Accent6 2 5" xfId="489" xr:uid="{FC40FE11-1457-4A37-B5EC-50A61111D0A0}"/>
    <cellStyle name="40% - Accent6 2 6" xfId="490" xr:uid="{539593B7-E8A3-4C77-BE77-0D961EABDF25}"/>
    <cellStyle name="40% - Accent6 2 7" xfId="491" xr:uid="{EFD13296-E384-4204-8BFB-54752BE0C8AD}"/>
    <cellStyle name="40% - Accent6 2 8" xfId="492" xr:uid="{A2A62F39-DF7C-4760-BB62-694848008E22}"/>
    <cellStyle name="40% - Accent6 2 9" xfId="493" xr:uid="{6B6EC3E9-3D92-401A-9C12-CE24F919CB4D}"/>
    <cellStyle name="40% - Accent6 2 9 2" xfId="9204" xr:uid="{F914011E-4F76-44B1-8A5E-ECAF34B687B8}"/>
    <cellStyle name="40% - Accent6 2 9 3" xfId="45915" xr:uid="{F782DA76-AEC4-496F-96B5-BF89A2472BA4}"/>
    <cellStyle name="40% - Accent6 2 9_1" xfId="51229" xr:uid="{B02F08BD-869F-4588-B05F-01FED4AF595B}"/>
    <cellStyle name="40% - Accent6 2_3. Loans" xfId="9205" xr:uid="{97BF849B-0121-453C-ACE5-CA640FCE3FF0}"/>
    <cellStyle name="40% - Accent6 20" xfId="51230" xr:uid="{ACA4EC1F-46BD-422A-8042-4344448BE912}"/>
    <cellStyle name="40% - Accent6 20 2" xfId="51231" xr:uid="{418F18C2-944D-444E-B90D-D38C8786CFD9}"/>
    <cellStyle name="40% - Accent6 21" xfId="51232" xr:uid="{2B41BAE7-D87B-4012-B141-DF1363FEFF69}"/>
    <cellStyle name="40% - Accent6 21 2" xfId="51233" xr:uid="{26557608-C826-4857-9526-0F586C526DE5}"/>
    <cellStyle name="40% - Accent6 22" xfId="51234" xr:uid="{ECE4B19E-E113-4756-97DB-5D3489909260}"/>
    <cellStyle name="40% - Accent6 22 2" xfId="51235" xr:uid="{C82FC171-07FE-4B78-B5D5-912FB2FEC421}"/>
    <cellStyle name="40% - Accent6 23" xfId="51236" xr:uid="{E9FD81FC-DCD4-48A1-9030-47B56D8A75C6}"/>
    <cellStyle name="40% - Accent6 23 2" xfId="51237" xr:uid="{EDA418AF-E9D0-40A5-888E-0D1DB7391EBE}"/>
    <cellStyle name="40% - Accent6 24" xfId="51238" xr:uid="{939DE769-CC57-42CA-87CC-1424F6FBBDBB}"/>
    <cellStyle name="40% - Accent6 24 2" xfId="51239" xr:uid="{3311D63D-27EB-4ED8-BCD8-B4462EBF6CDB}"/>
    <cellStyle name="40% - Accent6 25" xfId="51240" xr:uid="{71466B4E-48A6-44D1-9BF5-2F51566758DC}"/>
    <cellStyle name="40% - Accent6 25 2" xfId="51241" xr:uid="{BAE06454-E405-4AD5-B9D3-CCC3491F0658}"/>
    <cellStyle name="40% - Accent6 26" xfId="51242" xr:uid="{ED860485-79E4-4257-B6F3-CE7947B099F5}"/>
    <cellStyle name="40% - Accent6 26 2" xfId="51243" xr:uid="{633E8958-20B1-484A-B900-67199252DA0A}"/>
    <cellStyle name="40% - Accent6 27" xfId="51244" xr:uid="{82960BED-92AC-4209-9243-B7F006460284}"/>
    <cellStyle name="40% - Accent6 27 2" xfId="51245" xr:uid="{BE06D0CA-0252-4A5B-82ED-B1514F8D51C5}"/>
    <cellStyle name="40% - Accent6 28" xfId="51246" xr:uid="{7C0D041A-D79F-445C-AA2A-1CC677B887FD}"/>
    <cellStyle name="40% - Accent6 28 2" xfId="51247" xr:uid="{7EBDE567-5E4D-4736-ABD2-065918DD75F8}"/>
    <cellStyle name="40% - Accent6 29" xfId="51248" xr:uid="{968B5314-CD62-4B1B-A180-FF600965F418}"/>
    <cellStyle name="40% - Accent6 29 2" xfId="51249" xr:uid="{65FD78FD-0DF5-4BF6-89DE-790526D0A31B}"/>
    <cellStyle name="40% - Accent6 3" xfId="494" xr:uid="{0622DF3F-7060-456A-B1CD-E9A43882403B}"/>
    <cellStyle name="40% - Accent6 3 2" xfId="495" xr:uid="{CB5D7946-5FE9-44FB-87E2-5CCA8CDEC922}"/>
    <cellStyle name="40% - Accent6 3 2 2" xfId="9206" xr:uid="{2A1F2DF4-11C5-4FAC-85D7-5CCB72F5898D}"/>
    <cellStyle name="40% - Accent6 3 2 2 2" xfId="45918" xr:uid="{809EA248-478E-4FB3-8BCD-EFA8296C42B2}"/>
    <cellStyle name="40% - Accent6 3 2 2_Apart tables" xfId="49864" xr:uid="{8DCEB35C-FDA5-473D-BDFB-70D93C7F4AE6}"/>
    <cellStyle name="40% - Accent6 3 2 3" xfId="45917" xr:uid="{1859525B-CF64-46CF-81DC-EBC9707F886A}"/>
    <cellStyle name="40% - Accent6 3 2_2. Property deals" xfId="9207" xr:uid="{E7FBA4FC-A547-4EE0-A190-3B632B63F689}"/>
    <cellStyle name="40% - Accent6 3 3" xfId="9208" xr:uid="{7A37C19D-A6E7-45AB-B1D9-89F688665808}"/>
    <cellStyle name="40% - Accent6 3 3 2" xfId="45919" xr:uid="{BF16F1C6-BEC4-449B-9B3A-A673604C2106}"/>
    <cellStyle name="40% - Accent6 3 3_Apart tables" xfId="49865" xr:uid="{DDDE8DEC-B9DC-4DA5-A754-87B4832C6726}"/>
    <cellStyle name="40% - Accent6 3 4" xfId="31928" xr:uid="{35E0296A-AA00-4402-9D63-52600462198A}"/>
    <cellStyle name="40% - Accent6 3 5" xfId="39558" xr:uid="{ED2D8D81-6732-4A39-9084-58BA57C49347}"/>
    <cellStyle name="40% - Accent6 3 6" xfId="39601" xr:uid="{0DD69A4E-3C7A-4FB2-9117-1597583CC06A}"/>
    <cellStyle name="40% - Accent6 3 7" xfId="45916" xr:uid="{0B455EDD-6CEF-45FD-9B6C-FAF2CCBAAC9D}"/>
    <cellStyle name="40% - Accent6 3_2. Property deals" xfId="9209" xr:uid="{51F03BF5-9684-452F-AEF0-E3A6DA05410D}"/>
    <cellStyle name="40% - Accent6 30" xfId="51250" xr:uid="{D250E45D-751D-45D4-B6F1-A0C54A2C7FE5}"/>
    <cellStyle name="40% - Accent6 30 2" xfId="51251" xr:uid="{F860B986-C4D2-4031-96D5-0031F774CC3A}"/>
    <cellStyle name="40% - Accent6 31" xfId="51252" xr:uid="{49972F3F-815B-4FB1-92B2-95C743027640}"/>
    <cellStyle name="40% - Accent6 31 2" xfId="51253" xr:uid="{C7BB9A6F-4190-4684-A6E9-671956BFC954}"/>
    <cellStyle name="40% - Accent6 32" xfId="51254" xr:uid="{72286695-9886-40E6-AF3E-9E4EDAE7D463}"/>
    <cellStyle name="40% - Accent6 32 2" xfId="51255" xr:uid="{8B86038C-8CF0-4A53-BCE8-B087E70DD09F}"/>
    <cellStyle name="40% - Accent6 33" xfId="51256" xr:uid="{5E479DC3-AE34-4A78-9165-2DA4ACB55DE2}"/>
    <cellStyle name="40% - Accent6 34" xfId="51257" xr:uid="{1FFCE675-919E-453D-8C50-EACB85FE92EE}"/>
    <cellStyle name="40% - Accent6 35" xfId="51258" xr:uid="{A90E6551-C316-4D2B-A28C-E391E6C48A03}"/>
    <cellStyle name="40% - Accent6 36" xfId="51259" xr:uid="{038E8BBC-897B-49D3-AFAD-7F281B2444A2}"/>
    <cellStyle name="40% - Accent6 37" xfId="51260" xr:uid="{FB1DC3EB-889F-45C1-AA48-10D4608FF2DF}"/>
    <cellStyle name="40% - Accent6 38" xfId="51261" xr:uid="{DC9AB085-7435-4E8D-B7FD-C59EE571B482}"/>
    <cellStyle name="40% - Accent6 39" xfId="51262" xr:uid="{0488C964-D4A7-4B9E-8731-9E750A98FEEF}"/>
    <cellStyle name="40% - Accent6 4" xfId="496" xr:uid="{A8025705-ED42-46A6-A60D-23B931BC012E}"/>
    <cellStyle name="40% - Accent6 4 2" xfId="9210" xr:uid="{8ABE9AD9-736B-4C62-9917-0ED590C05E7E}"/>
    <cellStyle name="40% - Accent6 4 2 2" xfId="45921" xr:uid="{5BB456DE-432F-464E-BEC5-638D4F6064FC}"/>
    <cellStyle name="40% - Accent6 4 2_Apart tables" xfId="49866" xr:uid="{E3D9A290-92DB-498F-A380-3A98CA70A57E}"/>
    <cellStyle name="40% - Accent6 4 3" xfId="45920" xr:uid="{991557D4-0575-4983-AE67-E80B890E9207}"/>
    <cellStyle name="40% - Accent6 4 3 2" xfId="51263" xr:uid="{B1096923-477F-4DBF-A8B1-0E8F57C42CC5}"/>
    <cellStyle name="40% - Accent6 4 3_Apart tables" xfId="52520" xr:uid="{8BB65812-C3C1-4EFC-A1B5-A5C467172FBF}"/>
    <cellStyle name="40% - Accent6 4_2. Property deals" xfId="9211" xr:uid="{6955215A-F54E-4082-BA6B-A65890492A94}"/>
    <cellStyle name="40% - Accent6 40" xfId="51264" xr:uid="{F2ED5663-CC70-43C0-84AB-4FF69E54D6FB}"/>
    <cellStyle name="40% - Accent6 41" xfId="51265" xr:uid="{50C18DDE-9464-4B25-BC08-F4BE9E6FB8AD}"/>
    <cellStyle name="40% - Accent6 42" xfId="53246" xr:uid="{05818051-EC46-4F5C-BC5C-CB8094DBEDFA}"/>
    <cellStyle name="40% - Accent6 5" xfId="497" xr:uid="{BBE4F821-FB93-401C-BFF2-C99328EC9141}"/>
    <cellStyle name="40% - Accent6 5 2" xfId="51266" xr:uid="{B4041DE1-E244-4CF6-B6C3-F18ECF98B0F4}"/>
    <cellStyle name="40% - Accent6 5 3" xfId="51267" xr:uid="{25744D5F-004B-45AD-B1C1-A7E38DD6D701}"/>
    <cellStyle name="40% - Accent6 6" xfId="498" xr:uid="{26875C4E-D881-472E-A612-9533E2E0035B}"/>
    <cellStyle name="40% - Accent6 6 2" xfId="51268" xr:uid="{2B42EFCF-67C2-4877-8F41-4E0CA366E358}"/>
    <cellStyle name="40% - Accent6 6 3" xfId="51269" xr:uid="{B72B6879-3422-454E-BFC4-71B6EDB373E6}"/>
    <cellStyle name="40% - Accent6 7" xfId="499" xr:uid="{5784510A-B72C-470B-AC65-706D8162758C}"/>
    <cellStyle name="40% - Accent6 7 2" xfId="51270" xr:uid="{E6FC3D39-C726-42E6-8F0A-13A90229A812}"/>
    <cellStyle name="40% - Accent6 7 3" xfId="51271" xr:uid="{27A3F745-76D3-47A8-A58F-33C0899D7751}"/>
    <cellStyle name="40% - Accent6 7 4" xfId="51272" xr:uid="{4D26F045-44EA-4717-8AFA-58DD76F29C91}"/>
    <cellStyle name="40% - Accent6 8" xfId="500" xr:uid="{A6D7EC67-16FF-4C93-B3C0-CB8A79126519}"/>
    <cellStyle name="40% - Accent6 8 2" xfId="51273" xr:uid="{3A71A1AD-28CA-4917-916F-F2E39FCCC1AB}"/>
    <cellStyle name="40% - Accent6 8 3" xfId="51274" xr:uid="{37508AB2-6754-48E3-9602-3626D7473B40}"/>
    <cellStyle name="40% - Accent6 8 4" xfId="51275" xr:uid="{47EC6C42-5377-4B51-BDAB-E4A6C33243A7}"/>
    <cellStyle name="40% - Accent6 9" xfId="501" xr:uid="{9B6BDD68-58FE-45BC-A157-F76C0C6F0D10}"/>
    <cellStyle name="40% - Accent6 9 2" xfId="51276" xr:uid="{844B1539-BCB7-4A39-8043-FC779ED1B97A}"/>
    <cellStyle name="40% - Accent6 9 3" xfId="51277" xr:uid="{C2DDA5EE-CF12-4B0D-825A-902546C48C88}"/>
    <cellStyle name="40% - Accent6 9 4" xfId="51278" xr:uid="{D468D2DF-8D6A-413E-8536-C36FAE3C0BD4}"/>
    <cellStyle name="40% - Akzent1" xfId="78" xr:uid="{D29194F6-869A-4758-8D94-97B4508DEC01}"/>
    <cellStyle name="40% - Akzent1 10" xfId="45927" xr:uid="{8BAE6978-7345-49EC-B06E-A3B304F23A5F}"/>
    <cellStyle name="40% - Akzent1 2" xfId="502" xr:uid="{04D31FFC-8AF7-49A4-B876-AAAA9F2D5161}"/>
    <cellStyle name="40% - Akzent1 2 2" xfId="503" xr:uid="{DA102CEC-7992-499F-A4B2-AEEC7E579B58}"/>
    <cellStyle name="40% - Akzent1 2 2 2" xfId="9212" xr:uid="{3A9C9D7E-C1F7-47E4-8C79-D92B09C5A4CC}"/>
    <cellStyle name="40% - Akzent1 2 2 2 2" xfId="9213" xr:uid="{35DDC271-9CEF-4048-8A7F-0A074BC6F57B}"/>
    <cellStyle name="40% - Akzent1 2 2 2 3" xfId="47742" xr:uid="{A2A3F3C9-92D6-4031-B3F8-52D472C53367}"/>
    <cellStyle name="40% - Akzent1 2 2 2_3. Loans" xfId="9214" xr:uid="{8743AB8B-3C3F-4E66-A14B-BDC0F05F84A8}"/>
    <cellStyle name="40% - Akzent1 2 2 3" xfId="9215" xr:uid="{F52D252C-5159-4DB8-A5BA-AF5650A8A14B}"/>
    <cellStyle name="40% - Akzent1 2 2 4" xfId="37218" xr:uid="{331686DA-5767-49D3-BC09-5C92190A5C9F}"/>
    <cellStyle name="40% - Akzent1 2 2 5" xfId="38353" xr:uid="{296E96A9-A1ED-44F3-80E0-9FC718445A1E}"/>
    <cellStyle name="40% - Akzent1 2 2 6" xfId="45929" xr:uid="{71280E57-E15D-42DB-92D1-1399CCE0A387}"/>
    <cellStyle name="40% - Akzent1 2 2_3. Loans" xfId="9216" xr:uid="{4847D076-0351-4622-8811-F6F18EDFABF1}"/>
    <cellStyle name="40% - Akzent1 2 3" xfId="9217" xr:uid="{ADA02303-FBA7-4D30-8FB8-8AEFFC60A30F}"/>
    <cellStyle name="40% - Akzent1 2 3 2" xfId="9218" xr:uid="{B819EED3-8416-47D7-8ACF-09224CFC55BE}"/>
    <cellStyle name="40% - Akzent1 2 3 3" xfId="45930" xr:uid="{36240CA0-82A3-4593-A747-66718C0EE762}"/>
    <cellStyle name="40% - Akzent1 2 3_3. Loans" xfId="9219" xr:uid="{C9957D47-835B-426A-9110-2311BD9ADC9E}"/>
    <cellStyle name="40% - Akzent1 2 4" xfId="9220" xr:uid="{AFE7D73A-E45D-4D0F-8D43-57E2BA07414D}"/>
    <cellStyle name="40% - Akzent1 2 5" xfId="37217" xr:uid="{9EF1B256-A51F-4EF1-87FD-F6A795F3A808}"/>
    <cellStyle name="40% - Akzent1 2 6" xfId="38354" xr:uid="{4A6E2D3C-A3B8-4ED2-A149-18D83C7C25E4}"/>
    <cellStyle name="40% - Akzent1 2 7" xfId="45928" xr:uid="{AF1E6E92-3942-4D61-AA2A-DB19C29D789A}"/>
    <cellStyle name="40% - Akzent1 2_1" xfId="49096" xr:uid="{F00B6891-B14C-41B3-B41C-6262515A5592}"/>
    <cellStyle name="40% - Akzent1 3" xfId="504" xr:uid="{5D5EF517-8F76-4D2D-AD4B-8AD8D8D02ECA}"/>
    <cellStyle name="40% - Akzent1 3 2" xfId="505" xr:uid="{51578B39-7EBE-4B54-9F8B-3E05CC2672A2}"/>
    <cellStyle name="40% - Akzent1 3 2 2" xfId="9221" xr:uid="{9E77F37E-2094-4CF7-B350-DD78320AC9AD}"/>
    <cellStyle name="40% - Akzent1 3 2 2 2" xfId="9222" xr:uid="{50F88364-96E9-487D-8A54-4CE9DEA1D248}"/>
    <cellStyle name="40% - Akzent1 3 2 2 3" xfId="47743" xr:uid="{D17E1C61-605B-4575-B9A5-A9F293A3B658}"/>
    <cellStyle name="40% - Akzent1 3 2 2_3. Loans" xfId="9223" xr:uid="{3DBA3E0B-2E9E-4642-B178-0E80CB5DDA59}"/>
    <cellStyle name="40% - Akzent1 3 2 3" xfId="9224" xr:uid="{C4A2E7E6-3E9F-4436-BAE8-824DB8FEF161}"/>
    <cellStyle name="40% - Akzent1 3 2 4" xfId="37220" xr:uid="{45BC5216-191A-41F5-8A5D-CA0C621A4D72}"/>
    <cellStyle name="40% - Akzent1 3 2 5" xfId="38351" xr:uid="{E56EBE81-E369-4E7B-82DE-D87CC9CBFE26}"/>
    <cellStyle name="40% - Akzent1 3 2 6" xfId="45932" xr:uid="{7CB082C0-B518-4537-AE36-F8761D057A7E}"/>
    <cellStyle name="40% - Akzent1 3 2_3. Loans" xfId="9225" xr:uid="{A6157F42-8739-4175-8FE1-1DC3D8CD5FD3}"/>
    <cellStyle name="40% - Akzent1 3 3" xfId="9226" xr:uid="{D00269DB-258D-4CBF-82A2-AAA0EBE262C2}"/>
    <cellStyle name="40% - Akzent1 3 3 2" xfId="9227" xr:uid="{C3F76541-FD65-4163-AA4A-C6C7F89CD356}"/>
    <cellStyle name="40% - Akzent1 3 3 3" xfId="45933" xr:uid="{3A817139-9CEC-4E74-B74F-8C02BDA652CA}"/>
    <cellStyle name="40% - Akzent1 3 3_3. Loans" xfId="9228" xr:uid="{C80DF28F-E504-4D69-8BC8-AB6FEB8CBDE7}"/>
    <cellStyle name="40% - Akzent1 3 4" xfId="9229" xr:uid="{7A2D5114-1505-4D80-B78A-008091006568}"/>
    <cellStyle name="40% - Akzent1 3 5" xfId="37219" xr:uid="{42CD1FD0-D71A-42E9-AAF8-F2CD5AAB4007}"/>
    <cellStyle name="40% - Akzent1 3 6" xfId="38352" xr:uid="{956965E2-CE62-4CCC-A1B9-3468C0E76449}"/>
    <cellStyle name="40% - Akzent1 3 7" xfId="45931" xr:uid="{AD4A7D18-B3F3-4CDB-AEEA-9E23B0D492D8}"/>
    <cellStyle name="40% - Akzent1 3_1" xfId="49097" xr:uid="{259020CF-37B0-4CBF-BDD0-C8658C9124A2}"/>
    <cellStyle name="40% - Akzent1 4" xfId="9230" xr:uid="{DE3A66B4-7BA6-4A41-8818-913A2C2AF229}"/>
    <cellStyle name="40% - Akzent1 4 2" xfId="39559" xr:uid="{2135881E-968D-4476-8843-E4EC1E3297D9}"/>
    <cellStyle name="40% - Akzent1 4 3" xfId="45934" xr:uid="{ED9D92B0-1C2C-43BB-9011-8A06D091D129}"/>
    <cellStyle name="40% - Akzent1 4_Apart tables" xfId="49867" xr:uid="{10197617-FB89-4F47-A413-500EA64771B3}"/>
    <cellStyle name="40% - Akzent1 5" xfId="37216" xr:uid="{6C1BDD36-DC5F-4143-8B25-4FD1039F0F0E}"/>
    <cellStyle name="40% - Akzent1 5 2" xfId="45935" xr:uid="{EE8FD109-DA24-494B-AA48-ADB954C9471D}"/>
    <cellStyle name="40% - Akzent1 5_Apart tables" xfId="49868" xr:uid="{B89EEC53-10CD-4387-907B-B8E13681EB12}"/>
    <cellStyle name="40% - Akzent1 6" xfId="38355" xr:uid="{6263F89F-0358-4A94-A264-E948DE773B7C}"/>
    <cellStyle name="40% - Akzent1 7" xfId="44666" xr:uid="{BFCA2955-2E90-462A-8369-4DD4CB4E7FE7}"/>
    <cellStyle name="40% - Akzent1 8" xfId="44738" xr:uid="{28626984-8A15-42EC-97D7-8D345E9898FC}"/>
    <cellStyle name="40% - Akzent1 9" xfId="44848" xr:uid="{E23DB235-AEB4-42B8-883F-19B3C4381530}"/>
    <cellStyle name="40% - Akzent1_3. Loans" xfId="9231" xr:uid="{DEA64E6B-31DC-4D21-B78F-8D3E3F4FD9A7}"/>
    <cellStyle name="40% - Akzent2" xfId="79" xr:uid="{C7DCEDE3-E332-42CE-8A71-9E7694548428}"/>
    <cellStyle name="40% - Akzent2 10" xfId="45936" xr:uid="{A8705D94-F107-4464-B360-C6CF3D0F6EA5}"/>
    <cellStyle name="40% - Akzent2 2" xfId="506" xr:uid="{1ACA1304-7F83-4122-BB6D-093937C0B29D}"/>
    <cellStyle name="40% - Akzent2 2 2" xfId="507" xr:uid="{592E04D5-F53C-473E-9218-A3060BBC1D42}"/>
    <cellStyle name="40% - Akzent2 2 2 2" xfId="9232" xr:uid="{15AA12F3-4BD1-4B8F-90FE-DAFAB5F1860E}"/>
    <cellStyle name="40% - Akzent2 2 2 2 2" xfId="9233" xr:uid="{8E428325-C1AA-4E02-B4F2-B17BBBB21855}"/>
    <cellStyle name="40% - Akzent2 2 2 2 3" xfId="47744" xr:uid="{6DFB2CE5-FF51-49C4-AFFA-3ADA0C24BC5E}"/>
    <cellStyle name="40% - Akzent2 2 2 2_3. Loans" xfId="9234" xr:uid="{0FC4B137-2AD2-4D4A-9402-B87DD65ABA5F}"/>
    <cellStyle name="40% - Akzent2 2 2 3" xfId="9235" xr:uid="{8FF9DF3D-AF21-4C66-8336-DB3B2A692494}"/>
    <cellStyle name="40% - Akzent2 2 2 4" xfId="37223" xr:uid="{A1594405-E316-499D-8786-6C022ED24C67}"/>
    <cellStyle name="40% - Akzent2 2 2 5" xfId="38348" xr:uid="{D417B1C3-2FD3-47A6-B635-D7DB21CAB4F4}"/>
    <cellStyle name="40% - Akzent2 2 2 6" xfId="45938" xr:uid="{11F74A0A-FA94-4A04-9FBE-1293C355B9BD}"/>
    <cellStyle name="40% - Akzent2 2 2_3. Loans" xfId="9236" xr:uid="{C4F60E9C-F6EE-41DC-9373-2619295B4FC0}"/>
    <cellStyle name="40% - Akzent2 2 3" xfId="9237" xr:uid="{64186753-4792-4DF3-8AF2-2227336C29AD}"/>
    <cellStyle name="40% - Akzent2 2 3 2" xfId="9238" xr:uid="{E504C1DD-8EF4-430D-A12A-64AF3DFB6808}"/>
    <cellStyle name="40% - Akzent2 2 3 3" xfId="45939" xr:uid="{4422742C-09F7-4E4B-9D31-995E2A006C37}"/>
    <cellStyle name="40% - Akzent2 2 3_3. Loans" xfId="9239" xr:uid="{CE070F29-8DF7-4363-9970-C136CB12D1D7}"/>
    <cellStyle name="40% - Akzent2 2 4" xfId="9240" xr:uid="{C00FA35E-C45B-4F2F-A6B7-48EB370673CE}"/>
    <cellStyle name="40% - Akzent2 2 5" xfId="37222" xr:uid="{798D2844-8E89-4BB3-8496-B43B1EC0BF39}"/>
    <cellStyle name="40% - Akzent2 2 6" xfId="38349" xr:uid="{2B6E9B29-2980-4CE8-9415-BF0A23377488}"/>
    <cellStyle name="40% - Akzent2 2 7" xfId="45937" xr:uid="{B4C059C4-5919-443A-915D-E39D9FEED151}"/>
    <cellStyle name="40% - Akzent2 2_1" xfId="49098" xr:uid="{F6702F58-041B-4869-964A-3FBBA24896D5}"/>
    <cellStyle name="40% - Akzent2 3" xfId="508" xr:uid="{4724968B-CB6C-416B-856E-BB4FB94EDEF8}"/>
    <cellStyle name="40% - Akzent2 3 2" xfId="509" xr:uid="{F276FCBC-0106-41B8-A3AF-A1A527F5B9CD}"/>
    <cellStyle name="40% - Akzent2 3 2 2" xfId="9241" xr:uid="{D6A7A687-2CC1-4768-BAEA-573852771489}"/>
    <cellStyle name="40% - Akzent2 3 2 2 2" xfId="9242" xr:uid="{6A88882C-6B07-4413-9FF5-A1C7758E8209}"/>
    <cellStyle name="40% - Akzent2 3 2 2 3" xfId="47745" xr:uid="{563CE2CE-96E0-4DE8-BE69-FF8E9BE04C92}"/>
    <cellStyle name="40% - Akzent2 3 2 2_3. Loans" xfId="9243" xr:uid="{286A80DE-19EF-4D8A-9D38-7475D9FA56FD}"/>
    <cellStyle name="40% - Akzent2 3 2 3" xfId="9244" xr:uid="{4DAD7D4B-A7E5-47EF-A1FA-28FE8B0E6B8F}"/>
    <cellStyle name="40% - Akzent2 3 2 4" xfId="37225" xr:uid="{6FFF7FB4-E7A5-473C-B0CF-6DB2F8004127}"/>
    <cellStyle name="40% - Akzent2 3 2 5" xfId="38346" xr:uid="{A0D0C59E-EA93-4873-8050-77D2AF52F9EF}"/>
    <cellStyle name="40% - Akzent2 3 2 6" xfId="45941" xr:uid="{8F190A1A-CC9C-497A-921B-B721C769ECEB}"/>
    <cellStyle name="40% - Akzent2 3 2_3. Loans" xfId="9245" xr:uid="{91ECAF2D-F811-4E01-8B4E-82A189EB20DC}"/>
    <cellStyle name="40% - Akzent2 3 3" xfId="9246" xr:uid="{E5F50038-6058-41EF-A189-C95FD1D79398}"/>
    <cellStyle name="40% - Akzent2 3 3 2" xfId="9247" xr:uid="{1CF72BBE-04A7-4EB4-AF7A-A1D9075EFE91}"/>
    <cellStyle name="40% - Akzent2 3 3 3" xfId="45942" xr:uid="{00823E14-4B29-4F28-A371-0D499EDAAC48}"/>
    <cellStyle name="40% - Akzent2 3 3_3. Loans" xfId="9248" xr:uid="{B4EA262C-9330-412A-BC72-960CD7A5D029}"/>
    <cellStyle name="40% - Akzent2 3 4" xfId="9249" xr:uid="{2D83E080-DE20-4039-A57E-7965022416A6}"/>
    <cellStyle name="40% - Akzent2 3 5" xfId="37224" xr:uid="{94DB2A93-AE2E-4F07-A6D4-B22343082CF4}"/>
    <cellStyle name="40% - Akzent2 3 6" xfId="38347" xr:uid="{46576B79-D7F2-48F1-9DCB-3FF4D47D8A34}"/>
    <cellStyle name="40% - Akzent2 3 7" xfId="45940" xr:uid="{D1CAA1E6-AF7A-49A7-944B-7E7717CD221E}"/>
    <cellStyle name="40% - Akzent2 3_1" xfId="49099" xr:uid="{B0EF711C-0CC0-4F30-9F37-8DB50F7BA861}"/>
    <cellStyle name="40% - Akzent2 4" xfId="9250" xr:uid="{285AC3CD-3521-4346-A5C0-0FE147E7E361}"/>
    <cellStyle name="40% - Akzent2 4 2" xfId="39560" xr:uid="{F17EE9F5-B138-4E6D-9C0D-11FD19881B9D}"/>
    <cellStyle name="40% - Akzent2 4 3" xfId="45943" xr:uid="{9864576D-8F81-4F02-8E79-87771C55A1EB}"/>
    <cellStyle name="40% - Akzent2 4_Apart tables" xfId="49869" xr:uid="{58B67BB5-C6F5-4AF0-B885-1696F938C0DC}"/>
    <cellStyle name="40% - Akzent2 5" xfId="37221" xr:uid="{2242C8BF-CCA5-422B-9556-0EC645C24A10}"/>
    <cellStyle name="40% - Akzent2 5 2" xfId="45944" xr:uid="{2E0B6953-BE8B-4BD5-A9A0-FE1111A26D88}"/>
    <cellStyle name="40% - Akzent2 5_Apart tables" xfId="49870" xr:uid="{A1F53555-4DD8-44B9-8973-5A863481C1E2}"/>
    <cellStyle name="40% - Akzent2 6" xfId="38350" xr:uid="{0EC08058-28B4-4651-8B40-6E38269030F0}"/>
    <cellStyle name="40% - Akzent2 7" xfId="44667" xr:uid="{54417041-70F0-4C19-880D-1BCF159C1D8D}"/>
    <cellStyle name="40% - Akzent2 8" xfId="44737" xr:uid="{A88D4D70-F687-462F-955F-6AA54AB4E657}"/>
    <cellStyle name="40% - Akzent2 9" xfId="44847" xr:uid="{DB453C18-4A81-4739-AA55-C86A44553839}"/>
    <cellStyle name="40% - Akzent2_3. Loans" xfId="9251" xr:uid="{E440EEFF-8A68-43EC-B840-4E8377052979}"/>
    <cellStyle name="40% - Akzent3" xfId="80" xr:uid="{E5C72FD7-89CB-499B-87C0-F5143B83B5A6}"/>
    <cellStyle name="40% - Akzent3 10" xfId="45945" xr:uid="{A4E0D4F4-EABF-4D84-B6F8-EB6EC2424715}"/>
    <cellStyle name="40% - Akzent3 2" xfId="510" xr:uid="{F42C622C-18DA-4CC8-B611-45A70141E26F}"/>
    <cellStyle name="40% - Akzent3 2 2" xfId="511" xr:uid="{CA287CCC-F448-4BE4-9247-880B2515925A}"/>
    <cellStyle name="40% - Akzent3 2 2 2" xfId="9252" xr:uid="{08DDF482-57B0-47DB-8DFA-6AE4C4451E6F}"/>
    <cellStyle name="40% - Akzent3 2 2 2 2" xfId="9253" xr:uid="{1258941F-050C-400A-A66A-17F45099822E}"/>
    <cellStyle name="40% - Akzent3 2 2 2 3" xfId="47746" xr:uid="{4EFECF75-E379-498C-8AA7-3B05D03CFAF1}"/>
    <cellStyle name="40% - Akzent3 2 2 2_3. Loans" xfId="9254" xr:uid="{D867CD55-D2AE-4843-8F04-F77B9DAB5907}"/>
    <cellStyle name="40% - Akzent3 2 2 3" xfId="9255" xr:uid="{ACCAB4F4-C322-44D0-9D2C-9C1C0740D781}"/>
    <cellStyle name="40% - Akzent3 2 2 4" xfId="37228" xr:uid="{B0C0071F-ECB3-470D-9B08-6E6CC70E61A4}"/>
    <cellStyle name="40% - Akzent3 2 2 5" xfId="38343" xr:uid="{483EF842-6E8C-4DAE-91D0-02DB5BEA1270}"/>
    <cellStyle name="40% - Akzent3 2 2 6" xfId="45947" xr:uid="{09F77B07-C43E-4B71-BEDD-6C82BBEC66AA}"/>
    <cellStyle name="40% - Akzent3 2 2_3. Loans" xfId="9256" xr:uid="{047CDBBF-AA0B-4502-B9CE-70EB6051DC5D}"/>
    <cellStyle name="40% - Akzent3 2 3" xfId="9257" xr:uid="{FB6A80F7-4A10-4088-A0A1-D03518F1DBFD}"/>
    <cellStyle name="40% - Akzent3 2 3 2" xfId="9258" xr:uid="{CA4E651E-0C29-4041-9EDF-B8E9A977E838}"/>
    <cellStyle name="40% - Akzent3 2 3 3" xfId="45948" xr:uid="{E786D111-F0DE-45CD-9564-C75A35895AAE}"/>
    <cellStyle name="40% - Akzent3 2 3_3. Loans" xfId="9259" xr:uid="{F62B2928-E7C8-48E2-88B7-B919FCE2D12E}"/>
    <cellStyle name="40% - Akzent3 2 4" xfId="9260" xr:uid="{00CED355-4B4E-4EED-A543-4D6EB15654E8}"/>
    <cellStyle name="40% - Akzent3 2 5" xfId="37227" xr:uid="{2357A9B2-D268-4371-A045-64B51D25336F}"/>
    <cellStyle name="40% - Akzent3 2 6" xfId="38344" xr:uid="{DEE09C1E-3683-44FB-8F02-DFFFC7FCAA44}"/>
    <cellStyle name="40% - Akzent3 2 7" xfId="45946" xr:uid="{75AC125D-2C68-4CFD-AEA1-7DCEDA0603B1}"/>
    <cellStyle name="40% - Akzent3 2_1" xfId="49100" xr:uid="{174219A7-9E28-4998-AA5A-FC0F9645079A}"/>
    <cellStyle name="40% - Akzent3 3" xfId="512" xr:uid="{76ABF668-2A78-4E37-B0F3-3B8682DF30D9}"/>
    <cellStyle name="40% - Akzent3 3 2" xfId="513" xr:uid="{79500A01-8118-4A7E-A24D-7FE60458FEB8}"/>
    <cellStyle name="40% - Akzent3 3 2 2" xfId="9261" xr:uid="{9DEFF244-3E20-4242-B398-22A5D1ADD00F}"/>
    <cellStyle name="40% - Akzent3 3 2 2 2" xfId="9262" xr:uid="{CF39183E-A378-4E78-9106-7E4E0A917645}"/>
    <cellStyle name="40% - Akzent3 3 2 2 3" xfId="47747" xr:uid="{E54CB16F-01E7-4DE6-8A6E-FD69794E3ECC}"/>
    <cellStyle name="40% - Akzent3 3 2 2_3. Loans" xfId="9263" xr:uid="{04F7652E-155D-4904-B6D4-AE2693937704}"/>
    <cellStyle name="40% - Akzent3 3 2 3" xfId="9264" xr:uid="{6E0DB470-1B4A-498E-B594-45440E74F52F}"/>
    <cellStyle name="40% - Akzent3 3 2 4" xfId="37230" xr:uid="{3464FB73-DB45-43E1-AD5C-97B9CDCB5A4A}"/>
    <cellStyle name="40% - Akzent3 3 2 5" xfId="38341" xr:uid="{20EAC518-C7D3-46C5-98D1-AD3172A961AC}"/>
    <cellStyle name="40% - Akzent3 3 2 6" xfId="45950" xr:uid="{911C3A24-A7FF-4597-B3BC-DCFAFDBEAFD9}"/>
    <cellStyle name="40% - Akzent3 3 2_3. Loans" xfId="9265" xr:uid="{F7952C1D-D519-421D-AB0E-7FE9265B762A}"/>
    <cellStyle name="40% - Akzent3 3 3" xfId="9266" xr:uid="{9EDE964C-0B8A-4823-A09F-589482863347}"/>
    <cellStyle name="40% - Akzent3 3 3 2" xfId="9267" xr:uid="{4B0EB335-BDF6-4EDB-B527-BA6E3DFEF943}"/>
    <cellStyle name="40% - Akzent3 3 3 3" xfId="45951" xr:uid="{BC6C657A-D16B-4FFF-A06F-D5D9896E6682}"/>
    <cellStyle name="40% - Akzent3 3 3_3. Loans" xfId="9268" xr:uid="{FBA0EE37-A462-4515-952B-C903F5E2BF75}"/>
    <cellStyle name="40% - Akzent3 3 4" xfId="9269" xr:uid="{8DDC930F-411A-40A8-8530-61E70F44962D}"/>
    <cellStyle name="40% - Akzent3 3 5" xfId="37229" xr:uid="{47F502BF-3D48-4AAF-93C9-C2FC1C345D64}"/>
    <cellStyle name="40% - Akzent3 3 6" xfId="38342" xr:uid="{AA6B7FFD-949E-4F9E-A29E-878409EDC76C}"/>
    <cellStyle name="40% - Akzent3 3 7" xfId="45949" xr:uid="{9C114A65-EE8F-4463-A1C3-6D9C45F0E553}"/>
    <cellStyle name="40% - Akzent3 3_1" xfId="49101" xr:uid="{313D22BF-2D0B-4A43-9148-E61C81EA370A}"/>
    <cellStyle name="40% - Akzent3 4" xfId="9270" xr:uid="{1A0C209F-04DC-44DC-99B6-A45444C703C3}"/>
    <cellStyle name="40% - Akzent3 4 2" xfId="39561" xr:uid="{CC44F15F-E9F2-4609-A407-F16BF7F05E6D}"/>
    <cellStyle name="40% - Akzent3 4 3" xfId="45952" xr:uid="{FDC3507A-2F68-4034-8C17-25189B1C2BE2}"/>
    <cellStyle name="40% - Akzent3 4_Apart tables" xfId="49871" xr:uid="{015AD4A0-BF80-469D-ABC1-998A6A349360}"/>
    <cellStyle name="40% - Akzent3 5" xfId="37226" xr:uid="{19572178-46B6-4C9B-9D5A-BF73530A4D1C}"/>
    <cellStyle name="40% - Akzent3 5 2" xfId="45953" xr:uid="{368AFFC5-E483-4812-8956-EE831B1F8EF5}"/>
    <cellStyle name="40% - Akzent3 5_Apart tables" xfId="49872" xr:uid="{5D789415-12A3-44D9-8B33-31213E966632}"/>
    <cellStyle name="40% - Akzent3 6" xfId="38345" xr:uid="{E247BFAE-CDE2-4DEE-856B-52709DAEE4C2}"/>
    <cellStyle name="40% - Akzent3 7" xfId="44668" xr:uid="{5AC1BBC8-C845-4725-AF6D-C38491A5A42B}"/>
    <cellStyle name="40% - Akzent3 8" xfId="44736" xr:uid="{1FE66A91-ADDA-4764-A5CB-B0CB60C022F3}"/>
    <cellStyle name="40% - Akzent3 9" xfId="44845" xr:uid="{BEF68E0C-BD3C-45A1-A1A7-9D51D819A37B}"/>
    <cellStyle name="40% - Akzent3_3. Loans" xfId="9271" xr:uid="{E9FE5A3C-9442-4A61-A251-8B80098EC295}"/>
    <cellStyle name="40% - Akzent4" xfId="81" xr:uid="{978C23E1-3591-4DB7-884A-0BAE23DC92C4}"/>
    <cellStyle name="40% - Akzent4 10" xfId="45954" xr:uid="{3C9A539F-F220-443A-B468-CBA5979A422B}"/>
    <cellStyle name="40% - Akzent4 2" xfId="514" xr:uid="{57B08E46-9ECA-40F4-A2B8-C1EB395D89B7}"/>
    <cellStyle name="40% - Akzent4 2 2" xfId="515" xr:uid="{79530A83-7A09-4BF9-BEA9-E961A01D1AFB}"/>
    <cellStyle name="40% - Akzent4 2 2 2" xfId="9272" xr:uid="{A77B7174-6683-43CE-B478-9D92E10E93EC}"/>
    <cellStyle name="40% - Akzent4 2 2 2 2" xfId="9273" xr:uid="{BCE4CC3C-9C3C-4971-9421-C1D52B6598F5}"/>
    <cellStyle name="40% - Akzent4 2 2 2 3" xfId="47748" xr:uid="{B93D5C71-9605-49B2-A72F-127A17C78BF6}"/>
    <cellStyle name="40% - Akzent4 2 2 2_3. Loans" xfId="9274" xr:uid="{1DC3ADED-45B2-495D-B0A2-92EE8FFE485D}"/>
    <cellStyle name="40% - Akzent4 2 2 3" xfId="9275" xr:uid="{E3BE0980-6DE2-4AC9-94C4-D6B66DD22AE0}"/>
    <cellStyle name="40% - Akzent4 2 2 4" xfId="37233" xr:uid="{E8A59204-F532-4401-9277-334FE81A11BB}"/>
    <cellStyle name="40% - Akzent4 2 2 5" xfId="38338" xr:uid="{FD4E1239-EF75-4111-BE90-E039593B74D8}"/>
    <cellStyle name="40% - Akzent4 2 2 6" xfId="45956" xr:uid="{40988B74-6CAF-4A95-ACCA-54210230CD69}"/>
    <cellStyle name="40% - Akzent4 2 2_3. Loans" xfId="9276" xr:uid="{22CF5680-E9E3-4564-9745-8735E76C38CA}"/>
    <cellStyle name="40% - Akzent4 2 3" xfId="9277" xr:uid="{9BDFD1BD-50E8-4F5B-9DB3-5C7E7DB82967}"/>
    <cellStyle name="40% - Akzent4 2 3 2" xfId="9278" xr:uid="{FAEDEA35-DEF0-41AE-BE76-619457346FBF}"/>
    <cellStyle name="40% - Akzent4 2 3 3" xfId="45957" xr:uid="{7F81BFD2-2657-40FE-82A4-3A171D31D23A}"/>
    <cellStyle name="40% - Akzent4 2 3_3. Loans" xfId="9279" xr:uid="{D932EC79-CC86-4A36-929F-9E0389B11194}"/>
    <cellStyle name="40% - Akzent4 2 4" xfId="9280" xr:uid="{2C7EA5AC-A46E-4078-9393-902DEC4203E8}"/>
    <cellStyle name="40% - Akzent4 2 5" xfId="37232" xr:uid="{77FDBDE1-0063-4D46-9CE0-6ACF65002546}"/>
    <cellStyle name="40% - Akzent4 2 6" xfId="38339" xr:uid="{DC12D1E3-6CA0-4D14-B6E6-2616FE4A8FE0}"/>
    <cellStyle name="40% - Akzent4 2 7" xfId="45955" xr:uid="{B5086EB4-817F-470B-9ADB-71231E5C06A7}"/>
    <cellStyle name="40% - Akzent4 2_1" xfId="49102" xr:uid="{B38860C5-0680-412D-A691-FE5CEC72AF2F}"/>
    <cellStyle name="40% - Akzent4 3" xfId="516" xr:uid="{1CB9D896-8EF2-40BE-AE6D-8FCAB11A6154}"/>
    <cellStyle name="40% - Akzent4 3 2" xfId="517" xr:uid="{0A30670D-C9D3-4CD4-8B59-0875E910EBE9}"/>
    <cellStyle name="40% - Akzent4 3 2 2" xfId="9281" xr:uid="{8810E060-BF5F-4A14-BCAF-C05B46CB333D}"/>
    <cellStyle name="40% - Akzent4 3 2 2 2" xfId="9282" xr:uid="{2484A05C-BF26-4831-987C-7B58347385FA}"/>
    <cellStyle name="40% - Akzent4 3 2 2 3" xfId="47749" xr:uid="{86CC7239-31F1-4BDC-BABE-A8CAE061789F}"/>
    <cellStyle name="40% - Akzent4 3 2 2_3. Loans" xfId="9283" xr:uid="{F60EE178-2227-4FEE-94BD-538EAB3C05F0}"/>
    <cellStyle name="40% - Akzent4 3 2 3" xfId="9284" xr:uid="{4F9983E5-B225-4A82-9B2B-A9C90156FDBB}"/>
    <cellStyle name="40% - Akzent4 3 2 4" xfId="37235" xr:uid="{B2816945-B6E3-4FE4-91DF-6C50E480D485}"/>
    <cellStyle name="40% - Akzent4 3 2 5" xfId="38336" xr:uid="{73D75005-1D8E-4736-907B-675B54A023F8}"/>
    <cellStyle name="40% - Akzent4 3 2 6" xfId="45959" xr:uid="{84FABD68-3AD0-4759-BDBD-49E537BEFDEA}"/>
    <cellStyle name="40% - Akzent4 3 2_3. Loans" xfId="9285" xr:uid="{989E6CA2-C4C3-435A-B5E1-0524B4A1344A}"/>
    <cellStyle name="40% - Akzent4 3 3" xfId="9286" xr:uid="{5166E4D4-4606-4011-8413-A2276345E8EF}"/>
    <cellStyle name="40% - Akzent4 3 3 2" xfId="9287" xr:uid="{B6BF51EC-773D-4FDE-A2EA-26E5FEC1F77F}"/>
    <cellStyle name="40% - Akzent4 3 3 3" xfId="45960" xr:uid="{F7C7FB42-5B31-4037-A23F-BA30ACF11E12}"/>
    <cellStyle name="40% - Akzent4 3 3_3. Loans" xfId="9288" xr:uid="{144206B1-994C-4268-B557-383BC01971E1}"/>
    <cellStyle name="40% - Akzent4 3 4" xfId="9289" xr:uid="{8DB12CD4-83AE-4559-8FD9-E71707A29EDC}"/>
    <cellStyle name="40% - Akzent4 3 5" xfId="37234" xr:uid="{41AA81EE-4AEC-4113-99FB-45554E2BE8A3}"/>
    <cellStyle name="40% - Akzent4 3 6" xfId="38337" xr:uid="{44EA62FB-B17F-47E2-AACA-339A74B90A38}"/>
    <cellStyle name="40% - Akzent4 3 7" xfId="45958" xr:uid="{F712400F-325F-4116-99FC-D1106B5412DD}"/>
    <cellStyle name="40% - Akzent4 3_1" xfId="49103" xr:uid="{FAF3A30A-D205-4CF8-808F-85646D397976}"/>
    <cellStyle name="40% - Akzent4 4" xfId="9290" xr:uid="{25F0792C-60CC-4B09-90C8-07A22DA658CD}"/>
    <cellStyle name="40% - Akzent4 4 2" xfId="39562" xr:uid="{95398FF4-7D75-4EB1-84ED-B173245E49EA}"/>
    <cellStyle name="40% - Akzent4 4 3" xfId="45961" xr:uid="{F6397CCE-84B3-472C-9D79-9A1839C0EA64}"/>
    <cellStyle name="40% - Akzent4 4_Apart tables" xfId="49873" xr:uid="{1E8917B6-1397-4C71-A81F-C1B5B71B8D32}"/>
    <cellStyle name="40% - Akzent4 5" xfId="37231" xr:uid="{81A75643-2440-4062-8A49-E5E85EA4E8DE}"/>
    <cellStyle name="40% - Akzent4 5 2" xfId="45962" xr:uid="{41660C7B-C446-41B9-A225-8F474D5DF60A}"/>
    <cellStyle name="40% - Akzent4 5_Apart tables" xfId="49874" xr:uid="{AA996699-41D2-4671-8857-D22C7CAF1B76}"/>
    <cellStyle name="40% - Akzent4 6" xfId="38340" xr:uid="{360692EE-BE9C-462D-B566-8880E8AF5813}"/>
    <cellStyle name="40% - Akzent4 7" xfId="44669" xr:uid="{651256F6-E69D-4A11-823F-2011C462418A}"/>
    <cellStyle name="40% - Akzent4 8" xfId="44735" xr:uid="{59A94DE6-C084-4DEA-9F56-1FB8CDFB04EA}"/>
    <cellStyle name="40% - Akzent4 9" xfId="44844" xr:uid="{9D282F5D-966E-4766-87EA-54FA0B67DE7B}"/>
    <cellStyle name="40% - Akzent4_3. Loans" xfId="9291" xr:uid="{AF9E9E42-1968-4F05-921E-77D824730DD6}"/>
    <cellStyle name="40% - Akzent5" xfId="82" xr:uid="{C522CCD5-8647-4128-A950-43EB6B383944}"/>
    <cellStyle name="40% - Akzent5 10" xfId="45963" xr:uid="{B8A9A195-3628-456B-9758-E8699074E03C}"/>
    <cellStyle name="40% - Akzent5 2" xfId="518" xr:uid="{91E5FEC3-04E7-4EC4-8772-6E8E77A25DFE}"/>
    <cellStyle name="40% - Akzent5 2 2" xfId="519" xr:uid="{BD73E825-64B3-4D0E-8FCE-49B4487C7445}"/>
    <cellStyle name="40% - Akzent5 2 2 2" xfId="9292" xr:uid="{E0B0D603-0C45-46A3-BCB6-96B844D5B3C4}"/>
    <cellStyle name="40% - Akzent5 2 2 2 2" xfId="9293" xr:uid="{BC7E757D-1998-43D4-B127-5753A217857D}"/>
    <cellStyle name="40% - Akzent5 2 2 2 3" xfId="47750" xr:uid="{CD78B05A-A675-4CA4-8710-679C9C3B0BC2}"/>
    <cellStyle name="40% - Akzent5 2 2 2_3. Loans" xfId="9294" xr:uid="{58C0EA38-5835-4983-90BC-425F6D94F1B1}"/>
    <cellStyle name="40% - Akzent5 2 2 3" xfId="9295" xr:uid="{39EFB8B7-1E56-4918-BC45-E3D74E65A241}"/>
    <cellStyle name="40% - Akzent5 2 2 4" xfId="37238" xr:uid="{18CFDD13-0827-4FAB-AD19-C57AA98E7C94}"/>
    <cellStyle name="40% - Akzent5 2 2 5" xfId="38333" xr:uid="{CA768ED5-8266-428A-BFD0-66F56619FF15}"/>
    <cellStyle name="40% - Akzent5 2 2 6" xfId="45965" xr:uid="{619E6783-D1B9-45BD-A8E5-34846E1DD53D}"/>
    <cellStyle name="40% - Akzent5 2 2_3. Loans" xfId="9296" xr:uid="{0AB77687-3AF7-4E99-A6B1-3CE1337E870C}"/>
    <cellStyle name="40% - Akzent5 2 3" xfId="9297" xr:uid="{5D735931-4D64-4E44-BD46-71F536B8D02D}"/>
    <cellStyle name="40% - Akzent5 2 3 2" xfId="9298" xr:uid="{51AF9692-5555-4540-AE88-F365F9AFD9F4}"/>
    <cellStyle name="40% - Akzent5 2 3 3" xfId="45966" xr:uid="{CA477A6E-DE4E-415F-8CC0-824EC6E85AB0}"/>
    <cellStyle name="40% - Akzent5 2 3_3. Loans" xfId="9299" xr:uid="{6C89BA37-7104-48F2-A264-C53C7B84F01F}"/>
    <cellStyle name="40% - Akzent5 2 4" xfId="9300" xr:uid="{9A64AE09-63B9-41A5-B020-8C0CA5047D8F}"/>
    <cellStyle name="40% - Akzent5 2 5" xfId="37237" xr:uid="{55BA54C1-F7A2-45F8-80E2-F74887AE755A}"/>
    <cellStyle name="40% - Akzent5 2 6" xfId="38334" xr:uid="{BAF6DB0B-6A17-45F6-9C86-0E08389E7E93}"/>
    <cellStyle name="40% - Akzent5 2 7" xfId="45964" xr:uid="{F7A2EB29-741F-4357-A008-5567DE7859A9}"/>
    <cellStyle name="40% - Akzent5 2_1" xfId="49104" xr:uid="{D66D3E5E-F553-4E43-829F-A27C7D0A6FCC}"/>
    <cellStyle name="40% - Akzent5 3" xfId="520" xr:uid="{034D63C9-02AB-4BFD-AF68-A2BA1BCDDF17}"/>
    <cellStyle name="40% - Akzent5 3 2" xfId="521" xr:uid="{7E9C4AFC-FCE4-4F5D-AB54-174408382257}"/>
    <cellStyle name="40% - Akzent5 3 2 2" xfId="9301" xr:uid="{90C3D469-0CDF-4E99-9B7C-4D9F3CFEC72C}"/>
    <cellStyle name="40% - Akzent5 3 2 2 2" xfId="9302" xr:uid="{E5656806-9066-4D5E-989B-059BBEFBFACE}"/>
    <cellStyle name="40% - Akzent5 3 2 2 3" xfId="47751" xr:uid="{387911C4-1955-4523-8BAB-5D3C624BC8AA}"/>
    <cellStyle name="40% - Akzent5 3 2 2_3. Loans" xfId="9303" xr:uid="{97E2EED4-AD0F-44A6-B181-686464A0BFB2}"/>
    <cellStyle name="40% - Akzent5 3 2 3" xfId="9304" xr:uid="{CBE1E776-FB77-4401-8BA0-B5693CE4D38F}"/>
    <cellStyle name="40% - Akzent5 3 2 4" xfId="37240" xr:uid="{30EAE8F1-732B-44E8-A355-DCD8FC4B7EB1}"/>
    <cellStyle name="40% - Akzent5 3 2 5" xfId="38331" xr:uid="{C5D88D37-7CBC-470A-8EC6-54FF22D0BDBF}"/>
    <cellStyle name="40% - Akzent5 3 2 6" xfId="45968" xr:uid="{AC9E4143-4F73-44C1-A27A-6994F21D28F2}"/>
    <cellStyle name="40% - Akzent5 3 2_3. Loans" xfId="9305" xr:uid="{A5EC2958-C484-48F1-9C49-814930C68287}"/>
    <cellStyle name="40% - Akzent5 3 3" xfId="9306" xr:uid="{F85A6115-F9E2-4A45-B237-7D69A5D240E8}"/>
    <cellStyle name="40% - Akzent5 3 3 2" xfId="9307" xr:uid="{76B5BD01-0732-4E4F-9CA4-8F99AE6A6CE2}"/>
    <cellStyle name="40% - Akzent5 3 3 3" xfId="45969" xr:uid="{67B8AE65-D9D5-4B74-9D7A-03D27C2D301E}"/>
    <cellStyle name="40% - Akzent5 3 3_3. Loans" xfId="9308" xr:uid="{4796B236-0649-486A-B247-94DDA2DEEF04}"/>
    <cellStyle name="40% - Akzent5 3 4" xfId="9309" xr:uid="{0FDD8B01-E375-42BA-9A43-453649DD8B5E}"/>
    <cellStyle name="40% - Akzent5 3 5" xfId="37239" xr:uid="{6C714EF5-61A9-4589-A12F-CA69FE735D92}"/>
    <cellStyle name="40% - Akzent5 3 6" xfId="38332" xr:uid="{79555817-FF63-454C-9A51-7C0EEB2E9A80}"/>
    <cellStyle name="40% - Akzent5 3 7" xfId="45967" xr:uid="{051B6522-4FA6-44CE-A55B-63AD0399F6CE}"/>
    <cellStyle name="40% - Akzent5 3_1" xfId="49105" xr:uid="{89E7CB92-1808-48DB-89FE-7523C2AD6252}"/>
    <cellStyle name="40% - Akzent5 4" xfId="9310" xr:uid="{31760F1D-E6DF-4390-910F-E3E6CA02F81E}"/>
    <cellStyle name="40% - Akzent5 4 2" xfId="39563" xr:uid="{B49F640B-0078-49EF-ABE2-229CB0D42C89}"/>
    <cellStyle name="40% - Akzent5 4 3" xfId="45970" xr:uid="{02257492-2924-4392-AF65-9FFD64AAFA6D}"/>
    <cellStyle name="40% - Akzent5 4_Apart tables" xfId="49875" xr:uid="{48A985BE-6567-4B65-809D-C0DFC9CBF443}"/>
    <cellStyle name="40% - Akzent5 5" xfId="37236" xr:uid="{67578365-D0B6-4443-9218-FE23706481E7}"/>
    <cellStyle name="40% - Akzent5 5 2" xfId="45971" xr:uid="{8C5063C3-ADB4-424C-8475-CD658C1B0080}"/>
    <cellStyle name="40% - Akzent5 5_Apart tables" xfId="49876" xr:uid="{DBDA34C4-71B3-44D7-8875-4189CA6739EB}"/>
    <cellStyle name="40% - Akzent5 6" xfId="38335" xr:uid="{740ABEDF-906A-472C-8606-F90BDA078B81}"/>
    <cellStyle name="40% - Akzent5 7" xfId="44670" xr:uid="{4A214C2E-19C7-40C3-BE98-65F9FB64EFF1}"/>
    <cellStyle name="40% - Akzent5 8" xfId="44734" xr:uid="{305EF9A2-2318-420D-904F-2E47C1313805}"/>
    <cellStyle name="40% - Akzent5 9" xfId="44843" xr:uid="{9428FF6F-2611-4BF0-B1FD-E7FDAB3D4231}"/>
    <cellStyle name="40% - Akzent5_3. Loans" xfId="9311" xr:uid="{6298F4CB-CE50-4908-8F27-73300C20481D}"/>
    <cellStyle name="40% - Akzent6" xfId="83" xr:uid="{184D6EBB-2BFC-4381-A60F-37DB815E4CEF}"/>
    <cellStyle name="40% - Akzent6 10" xfId="45972" xr:uid="{49A65AA7-24DD-4ADA-BB3E-DD8160A9C596}"/>
    <cellStyle name="40% - Akzent6 2" xfId="522" xr:uid="{8B7CD5D9-876F-4CFC-9A05-4D36E6A80F5E}"/>
    <cellStyle name="40% - Akzent6 2 2" xfId="523" xr:uid="{72AE6B4F-7D97-4FDA-BB69-173454B748BD}"/>
    <cellStyle name="40% - Akzent6 2 2 2" xfId="9312" xr:uid="{1344756E-D709-4EFB-AE9A-CE77214BCE9E}"/>
    <cellStyle name="40% - Akzent6 2 2 2 2" xfId="9313" xr:uid="{55033A34-F908-4668-AEC7-7D4488CD706D}"/>
    <cellStyle name="40% - Akzent6 2 2 2 3" xfId="47752" xr:uid="{7CEDF7BE-E536-4D62-9A38-21144BD7FCEB}"/>
    <cellStyle name="40% - Akzent6 2 2 2_3. Loans" xfId="9314" xr:uid="{88190678-21C1-4C38-808A-7221559E016B}"/>
    <cellStyle name="40% - Akzent6 2 2 3" xfId="9315" xr:uid="{3C76E99C-F453-4036-9320-271BDF5C7F9D}"/>
    <cellStyle name="40% - Akzent6 2 2 4" xfId="37243" xr:uid="{ECC9DDCF-E41D-47A9-9366-989B3F7391A6}"/>
    <cellStyle name="40% - Akzent6 2 2 5" xfId="38328" xr:uid="{CA5A7ADC-73C7-4676-84BE-0511149F780D}"/>
    <cellStyle name="40% - Akzent6 2 2 6" xfId="45974" xr:uid="{5D3AE274-41B5-43B5-97D0-3BA156318060}"/>
    <cellStyle name="40% - Akzent6 2 2_3. Loans" xfId="9316" xr:uid="{B302ACEF-2F35-4B2E-891F-78A028E7417C}"/>
    <cellStyle name="40% - Akzent6 2 3" xfId="9317" xr:uid="{45C8C639-F85E-47B6-A5A3-36751B1B286F}"/>
    <cellStyle name="40% - Akzent6 2 3 2" xfId="9318" xr:uid="{13176A42-34C6-49D8-B34F-E88C05DA8D92}"/>
    <cellStyle name="40% - Akzent6 2 3 3" xfId="45975" xr:uid="{BAA0F761-368C-47E4-8D25-C2BA671EC897}"/>
    <cellStyle name="40% - Akzent6 2 3_3. Loans" xfId="9319" xr:uid="{D241654E-7BDE-44F3-8E48-D821FD779121}"/>
    <cellStyle name="40% - Akzent6 2 4" xfId="9320" xr:uid="{CA11C058-942F-420A-B8FB-3FD76D23223A}"/>
    <cellStyle name="40% - Akzent6 2 5" xfId="37242" xr:uid="{602C03C5-49C5-465D-AFE9-1ABBF84C18D2}"/>
    <cellStyle name="40% - Akzent6 2 6" xfId="38329" xr:uid="{657B281D-C020-492D-A68B-68D71E1B72CE}"/>
    <cellStyle name="40% - Akzent6 2 7" xfId="45973" xr:uid="{60B51E21-48AA-441C-8547-B4B485351BD0}"/>
    <cellStyle name="40% - Akzent6 2_1" xfId="49106" xr:uid="{FDF224C0-495C-4E02-A91D-B87C32C64BC1}"/>
    <cellStyle name="40% - Akzent6 3" xfId="524" xr:uid="{3E460D89-9FCD-41F7-B1E6-AE47809654BC}"/>
    <cellStyle name="40% - Akzent6 3 2" xfId="525" xr:uid="{9CBAD010-9058-44D0-BCBF-6F0C518E5643}"/>
    <cellStyle name="40% - Akzent6 3 2 2" xfId="9321" xr:uid="{96E8032D-BB4C-425F-A40D-DF61E2A9C217}"/>
    <cellStyle name="40% - Akzent6 3 2 2 2" xfId="9322" xr:uid="{2E51D620-32D0-46C1-8489-5756ABE0BEAE}"/>
    <cellStyle name="40% - Akzent6 3 2 2 3" xfId="47753" xr:uid="{F0C440B0-51CD-4E2C-9CDE-A3DE30B6211C}"/>
    <cellStyle name="40% - Akzent6 3 2 2_3. Loans" xfId="9323" xr:uid="{0F57B47F-B979-460E-A930-7481F3688269}"/>
    <cellStyle name="40% - Akzent6 3 2 3" xfId="9324" xr:uid="{9D3330CA-3838-410B-8B4E-8FB607EFCD50}"/>
    <cellStyle name="40% - Akzent6 3 2 4" xfId="37245" xr:uid="{1EBE8C15-3DFC-4071-BCDF-14C31881C1A4}"/>
    <cellStyle name="40% - Akzent6 3 2 5" xfId="38326" xr:uid="{D8E8A6BD-A1E7-4EDE-9EE0-3759C1766B65}"/>
    <cellStyle name="40% - Akzent6 3 2 6" xfId="45977" xr:uid="{667176FB-F6B5-40F4-A396-7B53F6E69296}"/>
    <cellStyle name="40% - Akzent6 3 2_3. Loans" xfId="9325" xr:uid="{ACBD6AD7-645B-4BCD-9166-249115E656C2}"/>
    <cellStyle name="40% - Akzent6 3 3" xfId="9326" xr:uid="{1053E343-D876-40C5-807C-B97316CC3F37}"/>
    <cellStyle name="40% - Akzent6 3 3 2" xfId="9327" xr:uid="{CAD3052D-18D4-4006-8A39-59DCC372F982}"/>
    <cellStyle name="40% - Akzent6 3 3 3" xfId="45978" xr:uid="{A3CE4A90-35A7-40C5-B97A-578EC2FEABAC}"/>
    <cellStyle name="40% - Akzent6 3 3_3. Loans" xfId="9328" xr:uid="{B6BDC70C-820F-4AD0-B84B-92872DCBDBD2}"/>
    <cellStyle name="40% - Akzent6 3 4" xfId="9329" xr:uid="{7B6B435D-8498-405A-9D14-31A2E2D85FFA}"/>
    <cellStyle name="40% - Akzent6 3 5" xfId="37244" xr:uid="{E4D3DDF6-D4EA-45AD-96CA-A429EC446E5A}"/>
    <cellStyle name="40% - Akzent6 3 6" xfId="38327" xr:uid="{6133B662-17E0-4BDF-98CD-A1B925297359}"/>
    <cellStyle name="40% - Akzent6 3 7" xfId="45976" xr:uid="{EB2FED89-997C-4605-A25E-F58BC12006FC}"/>
    <cellStyle name="40% - Akzent6 3_1" xfId="49107" xr:uid="{75EEC7B3-C796-4B33-A7B4-1A16E33208B3}"/>
    <cellStyle name="40% - Akzent6 4" xfId="9330" xr:uid="{6ACE1ECB-F24A-4EB5-9651-B3127FD7F41D}"/>
    <cellStyle name="40% - Akzent6 4 2" xfId="39564" xr:uid="{D34D5C7D-0E4B-49CB-BB73-2B748FE7FE61}"/>
    <cellStyle name="40% - Akzent6 4 3" xfId="45979" xr:uid="{9841C71E-6C7B-4F86-BC0E-10D216132B07}"/>
    <cellStyle name="40% - Akzent6 4_Apart tables" xfId="49877" xr:uid="{8CE82AD5-9DF1-4063-9C76-1DAC33755F92}"/>
    <cellStyle name="40% - Akzent6 5" xfId="37241" xr:uid="{B1ACF51E-9BDA-40B1-B2C5-29F817270A1F}"/>
    <cellStyle name="40% - Akzent6 5 2" xfId="45980" xr:uid="{7AA2DA81-6D90-481E-AC19-967853D220E7}"/>
    <cellStyle name="40% - Akzent6 5_Apart tables" xfId="49878" xr:uid="{6998CDD5-832F-4597-A790-77326F579643}"/>
    <cellStyle name="40% - Akzent6 6" xfId="38330" xr:uid="{CB063688-3F89-47EF-B57A-87F017F728F7}"/>
    <cellStyle name="40% - Akzent6 7" xfId="44671" xr:uid="{B578E631-3EEB-4364-ACDB-A9F70C8FECFC}"/>
    <cellStyle name="40% - Akzent6 8" xfId="44732" xr:uid="{821EE583-A892-46F9-8C19-CEE525D0D28A}"/>
    <cellStyle name="40% - Akzent6 9" xfId="44842" xr:uid="{982B5767-5C62-4DEA-9224-24276CCF14CA}"/>
    <cellStyle name="40% - Akzent6_3. Loans" xfId="9331" xr:uid="{B90C2FAC-01F9-481D-9E2A-8DB81A2CF349}"/>
    <cellStyle name="40% - Cor1" xfId="39659" xr:uid="{F8A7F226-58AD-4F1A-B49C-A13060667430}"/>
    <cellStyle name="40% - Cor2" xfId="39660" xr:uid="{EE9599FC-4F7B-4B11-A99F-0A75A39741C9}"/>
    <cellStyle name="40% - Cor3" xfId="39661" xr:uid="{B0BD7D44-839D-41C7-9AFC-37BB01E7D9F9}"/>
    <cellStyle name="40% - Cor4" xfId="39662" xr:uid="{8E8B6065-24AA-42E1-A2E6-108EDBDBF8F5}"/>
    <cellStyle name="40% - Cor5" xfId="39663" xr:uid="{564DA3D1-EBB1-41AA-BFA4-CA2E6B008243}"/>
    <cellStyle name="40% - Cor6" xfId="39664" xr:uid="{E36B9601-970E-4F3F-8AA2-6281724836DC}"/>
    <cellStyle name="40% - Dekorfärg1" xfId="51279" xr:uid="{EF397795-5C1F-4DE1-8747-E11BE4120FF5}"/>
    <cellStyle name="40% - Dekorfärg1 10" xfId="9332" xr:uid="{19F9132B-9D89-4025-BAA4-387B7E48F9E2}"/>
    <cellStyle name="40% - Dekorfärg1 10 10" xfId="35060" xr:uid="{0BB8A6C6-8811-44B8-95A9-0840F00C459C}"/>
    <cellStyle name="40% - Dekorfärg1 10 2" xfId="9333" xr:uid="{4ABC4D53-3BDA-4E5C-AB16-CD683D3BE687}"/>
    <cellStyle name="40% - Dekorfärg1 10 2 2" xfId="9334" xr:uid="{D5D74405-3658-4F63-AA2B-2CFB68EDF47F}"/>
    <cellStyle name="40% - Dekorfärg1 10 2 2 2" xfId="9335" xr:uid="{E8BE12EE-F720-4F53-95BC-E85266E5FD9B}"/>
    <cellStyle name="40% - Dekorfärg1 10 2 2 2 2" xfId="37247" xr:uid="{8B375FCB-8736-4265-8BFE-164C377AEB19}"/>
    <cellStyle name="40% - Dekorfärg1 10 2 2 2_Apart tables" xfId="49879" xr:uid="{4C7F1231-3879-40F8-83CB-F147787CE4D9}"/>
    <cellStyle name="40% - Dekorfärg1 10 2 2 3" xfId="31929" xr:uid="{FB7CAC85-4CCA-4F10-B4B1-5A0334A9717D}"/>
    <cellStyle name="40% - Dekorfärg1 10 2 2 4" xfId="37246" xr:uid="{CC0A8B3A-B431-4563-938E-4050CBFD7A78}"/>
    <cellStyle name="40% - Dekorfärg1 10 2 2_3. Loans" xfId="9336" xr:uid="{FCBCB553-3DA7-44D3-88EE-A098B6593C7C}"/>
    <cellStyle name="40% - Dekorfärg1 10 2 3" xfId="9337" xr:uid="{526AC19F-83BD-4022-8A0E-A651B80C1777}"/>
    <cellStyle name="40% - Dekorfärg1 10 2 3 2" xfId="9338" xr:uid="{4E3AD78A-1797-4641-856D-45AABF65177D}"/>
    <cellStyle name="40% - Dekorfärg1 10 2 3 2 2" xfId="37249" xr:uid="{519C8C3A-C219-4D99-BA7D-6514F35C1F35}"/>
    <cellStyle name="40% - Dekorfärg1 10 2 3 2_Apart tables" xfId="49880" xr:uid="{772F800C-9BEA-4070-86D0-7985A6501A80}"/>
    <cellStyle name="40% - Dekorfärg1 10 2 3 3" xfId="37248" xr:uid="{88FA75D3-3B9A-4B2F-A245-29726FF219A5}"/>
    <cellStyle name="40% - Dekorfärg1 10 2 3_3. Loans" xfId="9339" xr:uid="{D5941FA0-1BA9-4D08-8EAE-4A0DF06F28F1}"/>
    <cellStyle name="40% - Dekorfärg1 10 2 4" xfId="9340" xr:uid="{C77FDEC3-251B-4D55-AEEA-CA8BFF8B19F4}"/>
    <cellStyle name="40% - Dekorfärg1 10 2 4 2" xfId="37250" xr:uid="{5E80591F-677C-44C2-A281-35F8EA539412}"/>
    <cellStyle name="40% - Dekorfärg1 10 2 4_Apart tables" xfId="49881" xr:uid="{9900A631-58A5-45B0-9B96-E594285F58B4}"/>
    <cellStyle name="40% - Dekorfärg1 10 2 5" xfId="9341" xr:uid="{F71D6178-7663-40DE-B1BB-67723C55D83F}"/>
    <cellStyle name="40% - Dekorfärg1 10 2 5 2" xfId="37251" xr:uid="{EE80DEFE-50DB-4899-8600-F5604ADABBE4}"/>
    <cellStyle name="40% - Dekorfärg1 10 2 5_Apart tables" xfId="49882" xr:uid="{098C6404-9022-47D7-B100-20533363BB1C}"/>
    <cellStyle name="40% - Dekorfärg1 10 2 6" xfId="31930" xr:uid="{307D1B5F-C9EA-44B3-BCF4-2B09BA520F36}"/>
    <cellStyle name="40% - Dekorfärg1 10 2 7" xfId="35061" xr:uid="{5B756A09-A450-485E-8E18-5F6A40CBE6D3}"/>
    <cellStyle name="40% - Dekorfärg1 10 2 8" xfId="39454" xr:uid="{A330DD0E-6067-4A69-BFD1-46EC9EC39091}"/>
    <cellStyle name="40% - Dekorfärg1 10 2_3. Loans" xfId="9342" xr:uid="{1840E00A-B90C-4089-AA4C-39B4DC3499C5}"/>
    <cellStyle name="40% - Dekorfärg1 10 3" xfId="9343" xr:uid="{E01BED34-0241-4C02-B379-4DB584B463CA}"/>
    <cellStyle name="40% - Dekorfärg1 10 3 2" xfId="9344" xr:uid="{F55DCC35-CF8A-45C2-8FF2-6498B76CD706}"/>
    <cellStyle name="40% - Dekorfärg1 10 3 2 2" xfId="9345" xr:uid="{EACECBD8-FC58-478E-825A-6B85CB49615D}"/>
    <cellStyle name="40% - Dekorfärg1 10 3 2 2 2" xfId="37254" xr:uid="{6BCDF44E-D021-4177-92F1-199DBC56FF87}"/>
    <cellStyle name="40% - Dekorfärg1 10 3 2 2_Apart tables" xfId="49883" xr:uid="{ED4AD6DD-8B53-4970-B353-D04434530914}"/>
    <cellStyle name="40% - Dekorfärg1 10 3 2 3" xfId="37253" xr:uid="{F625E2EE-AED2-4DB2-BD51-A35AD42D4FDE}"/>
    <cellStyle name="40% - Dekorfärg1 10 3 2_3. Loans" xfId="9346" xr:uid="{72A2E85D-CD7C-44FD-80D0-EA93DAFE3126}"/>
    <cellStyle name="40% - Dekorfärg1 10 3 3" xfId="9347" xr:uid="{12D61B64-6384-43A0-9899-BC7DAA8213D8}"/>
    <cellStyle name="40% - Dekorfärg1 10 3 3 2" xfId="37255" xr:uid="{7D280E28-D3D5-45F2-8F29-69FBCA66D4D5}"/>
    <cellStyle name="40% - Dekorfärg1 10 3 3_Apart tables" xfId="49884" xr:uid="{FC38D70A-FCEF-41DD-A93C-95102DA93213}"/>
    <cellStyle name="40% - Dekorfärg1 10 3 4" xfId="31931" xr:uid="{BD4CEDA6-FA01-4211-A89B-E6A6E69604FD}"/>
    <cellStyle name="40% - Dekorfärg1 10 3 5" xfId="37252" xr:uid="{163351BE-8068-4168-8C8D-30C009F45E97}"/>
    <cellStyle name="40% - Dekorfärg1 10 3_3. Loans" xfId="9348" xr:uid="{71626FF8-633F-42CD-9675-08C7B52B49A8}"/>
    <cellStyle name="40% - Dekorfärg1 10 4" xfId="9349" xr:uid="{1349684E-9B3A-469B-A31B-039BA344FC25}"/>
    <cellStyle name="40% - Dekorfärg1 10 4 2" xfId="9350" xr:uid="{90FB056A-C2DF-415D-830B-9EF645B6C7B0}"/>
    <cellStyle name="40% - Dekorfärg1 10 4 2 2" xfId="37257" xr:uid="{B0E0A815-A6FB-4EE8-8155-1664FDF7F00E}"/>
    <cellStyle name="40% - Dekorfärg1 10 4 2_Apart tables" xfId="49885" xr:uid="{FF727FFB-8F13-4DA8-BDC0-EBB7FEA4A7CC}"/>
    <cellStyle name="40% - Dekorfärg1 10 4 3" xfId="9351" xr:uid="{C469B7E0-A82B-4D92-AD2A-D82634DC8097}"/>
    <cellStyle name="40% - Dekorfärg1 10 4 4" xfId="37256" xr:uid="{1BE6AADA-0C2A-4EA4-9A66-3AB9F640F50D}"/>
    <cellStyle name="40% - Dekorfärg1 10 4_3. Loans" xfId="9352" xr:uid="{A9E1166D-210B-4094-B248-B8D1EC2AE173}"/>
    <cellStyle name="40% - Dekorfärg1 10 5" xfId="9353" xr:uid="{DB6A69DF-C763-48FE-9E7E-2E8CC006F06E}"/>
    <cellStyle name="40% - Dekorfärg1 10 5 2" xfId="9354" xr:uid="{2E1B106E-DDEF-4DD7-9942-47048B85D23B}"/>
    <cellStyle name="40% - Dekorfärg1 10 5 3" xfId="9355" xr:uid="{14B16CB2-98D0-447D-94F9-AFDB1280F578}"/>
    <cellStyle name="40% - Dekorfärg1 10 5 4" xfId="37258" xr:uid="{593B2164-81F4-48F6-8D46-9C1CA7BBE325}"/>
    <cellStyle name="40% - Dekorfärg1 10 5_3. Loans" xfId="9356" xr:uid="{DDB49717-9E87-407E-9A93-9947B2F901B5}"/>
    <cellStyle name="40% - Dekorfärg1 10 6" xfId="9357" xr:uid="{7A756DFB-C204-4E8A-9663-BBD0E525167E}"/>
    <cellStyle name="40% - Dekorfärg1 10 6 2" xfId="9358" xr:uid="{9A88292B-DBEB-430D-AD92-84F56BCF22D6}"/>
    <cellStyle name="40% - Dekorfärg1 10 6 3" xfId="9359" xr:uid="{FD046C38-66FF-41D4-B777-36FD29391981}"/>
    <cellStyle name="40% - Dekorfärg1 10 6 4" xfId="37259" xr:uid="{055A35D6-EFF1-43D8-B727-51135ED65515}"/>
    <cellStyle name="40% - Dekorfärg1 10 6_3. Loans" xfId="9360" xr:uid="{56FDF5C2-8D58-4C9F-8111-FE98B2B66365}"/>
    <cellStyle name="40% - Dekorfärg1 10 7" xfId="9361" xr:uid="{F651CF40-3320-43BA-9BC7-41E8907BFD7D}"/>
    <cellStyle name="40% - Dekorfärg1 10 7 2" xfId="9362" xr:uid="{921E9EBE-B2F7-4772-9341-477906A5BAA6}"/>
    <cellStyle name="40% - Dekorfärg1 10 7 3" xfId="9363" xr:uid="{2892A5B7-A2E7-43C9-B3B8-91980D9248A5}"/>
    <cellStyle name="40% - Dekorfärg1 10 7 4" xfId="31932" xr:uid="{392E7652-9587-4E63-ACDA-59DB0DA88105}"/>
    <cellStyle name="40% - Dekorfärg1 10 7_CASH 8000" xfId="45008" xr:uid="{46576731-1CE8-4B9C-9699-9144CCCEA3A4}"/>
    <cellStyle name="40% - Dekorfärg1 10 8" xfId="9364" xr:uid="{0D80E392-ABBB-47FC-8F40-0F206F908556}"/>
    <cellStyle name="40% - Dekorfärg1 10 9" xfId="9365" xr:uid="{D724EFA6-B6EC-41C5-AA83-24E5F8DE23CC}"/>
    <cellStyle name="40% - Dekorfärg1 10_3. Loans" xfId="9366" xr:uid="{E1EED77A-2641-48E3-86F5-D70EABD409FA}"/>
    <cellStyle name="40% - Dekorfärg1 11" xfId="9367" xr:uid="{F9E09E3D-3E48-43DD-AA84-05195BA71AC0}"/>
    <cellStyle name="40% - Dekorfärg1 11 10" xfId="35062" xr:uid="{86DC7AC2-6C7A-4764-BB5C-6B6FD26FC433}"/>
    <cellStyle name="40% - Dekorfärg1 11 2" xfId="9368" xr:uid="{566BF0BD-3891-4B7E-AB1E-3801DDA74B3E}"/>
    <cellStyle name="40% - Dekorfärg1 11 2 2" xfId="9369" xr:uid="{3865ADD1-FAE0-426E-B4C0-5689E54174C0}"/>
    <cellStyle name="40% - Dekorfärg1 11 2 2 2" xfId="9370" xr:uid="{61074269-7D19-4354-B1D7-6A7771C311E8}"/>
    <cellStyle name="40% - Dekorfärg1 11 2 2 2 2" xfId="37262" xr:uid="{A7046814-77E5-4323-9555-2F05C76226F1}"/>
    <cellStyle name="40% - Dekorfärg1 11 2 2 2_Apart tables" xfId="49886" xr:uid="{3D22A733-51FD-4FCF-B16E-B37EFCBC5D18}"/>
    <cellStyle name="40% - Dekorfärg1 11 2 2 3" xfId="37261" xr:uid="{BA373E6E-337C-4189-948E-36D331405839}"/>
    <cellStyle name="40% - Dekorfärg1 11 2 2_3. Loans" xfId="9371" xr:uid="{99D338EC-A01D-486B-81D3-FFE3CC6543DE}"/>
    <cellStyle name="40% - Dekorfärg1 11 2 3" xfId="9372" xr:uid="{BFC4C74D-EDC1-4DA4-AB14-3BB146D1415F}"/>
    <cellStyle name="40% - Dekorfärg1 11 2 3 2" xfId="37263" xr:uid="{8760222C-CAE7-4D79-AF58-E2CC086BA001}"/>
    <cellStyle name="40% - Dekorfärg1 11 2 3_Apart tables" xfId="49887" xr:uid="{1B43A495-4505-45C8-B159-77E14D99B61B}"/>
    <cellStyle name="40% - Dekorfärg1 11 2 4" xfId="31933" xr:uid="{AE6258AE-659D-4A37-BAE3-258EA8C93573}"/>
    <cellStyle name="40% - Dekorfärg1 11 2 5" xfId="37260" xr:uid="{7F5C5D73-87A5-4453-9902-165A54ACD8BC}"/>
    <cellStyle name="40% - Dekorfärg1 11 2_3. Loans" xfId="9373" xr:uid="{3AD37617-0F5D-4AAF-BEE1-7422B440401F}"/>
    <cellStyle name="40% - Dekorfärg1 11 3" xfId="9374" xr:uid="{295FF16A-4165-4544-A4C7-E320A28820C7}"/>
    <cellStyle name="40% - Dekorfärg1 11 3 2" xfId="9375" xr:uid="{CD58F31F-BDC6-4AFC-B51F-F84758D50662}"/>
    <cellStyle name="40% - Dekorfärg1 11 3 2 2" xfId="37265" xr:uid="{DDE55C57-3BBE-4471-9230-7EB8EB30934F}"/>
    <cellStyle name="40% - Dekorfärg1 11 3 2_Apart tables" xfId="49888" xr:uid="{56083337-3D38-4F2F-A1FF-53B2BC4220A0}"/>
    <cellStyle name="40% - Dekorfärg1 11 3 3" xfId="9376" xr:uid="{EA4F8A51-E019-41F9-81D0-3878FE568062}"/>
    <cellStyle name="40% - Dekorfärg1 11 3 4" xfId="37264" xr:uid="{90032019-325C-4C9A-AA56-340E0FF7AED3}"/>
    <cellStyle name="40% - Dekorfärg1 11 3_3. Loans" xfId="9377" xr:uid="{9A4612A1-7500-4093-8B08-F07D2419AC1F}"/>
    <cellStyle name="40% - Dekorfärg1 11 4" xfId="9378" xr:uid="{888DA4AE-2C4D-455D-B604-46575B5FFC85}"/>
    <cellStyle name="40% - Dekorfärg1 11 4 2" xfId="9379" xr:uid="{58E4F37B-5A24-439C-A7D2-9436E740EA9A}"/>
    <cellStyle name="40% - Dekorfärg1 11 4 3" xfId="9380" xr:uid="{75197529-9453-4350-9A39-7710086D095B}"/>
    <cellStyle name="40% - Dekorfärg1 11 4 4" xfId="37266" xr:uid="{0F8A20DB-3835-4F4E-9E45-12051AAC9C35}"/>
    <cellStyle name="40% - Dekorfärg1 11 4_3. Loans" xfId="9381" xr:uid="{986E2F3D-9601-4CDC-BA4E-787230D52358}"/>
    <cellStyle name="40% - Dekorfärg1 11 5" xfId="9382" xr:uid="{32E00CE3-AAED-4456-8A5E-D04432A9374D}"/>
    <cellStyle name="40% - Dekorfärg1 11 5 2" xfId="9383" xr:uid="{74789831-CCDE-424D-9C10-A961E2DBAEF1}"/>
    <cellStyle name="40% - Dekorfärg1 11 5 3" xfId="9384" xr:uid="{06AF13BC-1AA1-4919-9318-AA0E629C70CA}"/>
    <cellStyle name="40% - Dekorfärg1 11 5 4" xfId="37267" xr:uid="{C8C50151-8F5C-4780-ABFE-8200353146CA}"/>
    <cellStyle name="40% - Dekorfärg1 11 5_3. Loans" xfId="9385" xr:uid="{E17DDF94-8A2F-4A1B-8D66-A71F9C5FCEA7}"/>
    <cellStyle name="40% - Dekorfärg1 11 6" xfId="9386" xr:uid="{BB0F8ABF-B257-4DA3-B5D6-55FE49ADB683}"/>
    <cellStyle name="40% - Dekorfärg1 11 6 2" xfId="9387" xr:uid="{E1369E14-B511-4AEA-AD3B-9474AC35A5B5}"/>
    <cellStyle name="40% - Dekorfärg1 11 6 3" xfId="9388" xr:uid="{8467F238-0F0B-40C0-A396-46B83D575CBA}"/>
    <cellStyle name="40% - Dekorfärg1 11 6 4" xfId="31934" xr:uid="{83DC2E0C-B07D-48AF-A4C7-328204486214}"/>
    <cellStyle name="40% - Dekorfärg1 11 6_CASH 8000" xfId="45009" xr:uid="{CDF33D82-F5A5-4CBA-84AA-CF81A24F7303}"/>
    <cellStyle name="40% - Dekorfärg1 11 7" xfId="9389" xr:uid="{51287371-616C-4826-B459-42AFCCE4489F}"/>
    <cellStyle name="40% - Dekorfärg1 11 7 2" xfId="9390" xr:uid="{5AD043A1-B7C5-4A30-8850-550199EBA99C}"/>
    <cellStyle name="40% - Dekorfärg1 11 7 3" xfId="9391" xr:uid="{119BAE1B-3EF2-49FB-A831-AF25F4AA3B42}"/>
    <cellStyle name="40% - Dekorfärg1 11 7_CASH 8000" xfId="45010" xr:uid="{CF4A9A5D-8953-4A84-B3F0-35EB0E458DBA}"/>
    <cellStyle name="40% - Dekorfärg1 11 8" xfId="9392" xr:uid="{0AA488E8-0BEA-4EDC-BF15-42ABBE82C3CE}"/>
    <cellStyle name="40% - Dekorfärg1 11 9" xfId="9393" xr:uid="{74E7D419-426B-48D5-94A8-1A37799B7CD2}"/>
    <cellStyle name="40% - Dekorfärg1 11_3. Loans" xfId="9394" xr:uid="{E57ADBE4-8B33-46EE-8094-DD24A1165265}"/>
    <cellStyle name="40% - Dekorfärg1 12" xfId="9395" xr:uid="{EB9F57A3-4D3C-4233-A225-F0BAF692DB65}"/>
    <cellStyle name="40% - Dekorfärg1 12 10" xfId="35063" xr:uid="{1F253496-59C1-44C2-83E5-C17AAFD3C711}"/>
    <cellStyle name="40% - Dekorfärg1 12 2" xfId="9396" xr:uid="{4071764E-19A7-41A3-B64E-447AF698FFB1}"/>
    <cellStyle name="40% - Dekorfärg1 12 2 2" xfId="9397" xr:uid="{D32C7D93-0200-4CDA-AC4F-B0BEE5C478EE}"/>
    <cellStyle name="40% - Dekorfärg1 12 2 2 2" xfId="9398" xr:uid="{0D97C2F2-384E-4000-9EB3-CA15685DEC9E}"/>
    <cellStyle name="40% - Dekorfärg1 12 2 2 2 2" xfId="37270" xr:uid="{40B1739A-9C3B-4C05-BFD5-3C4A03511BE5}"/>
    <cellStyle name="40% - Dekorfärg1 12 2 2 2_Apart tables" xfId="49889" xr:uid="{4DE48631-5D40-490A-A664-C1FF3C04C2E0}"/>
    <cellStyle name="40% - Dekorfärg1 12 2 2 3" xfId="37269" xr:uid="{2F1FD6DE-DC2B-4FAA-86B0-4249E9B3893D}"/>
    <cellStyle name="40% - Dekorfärg1 12 2 2_3. Loans" xfId="9399" xr:uid="{7B4C2BFE-DCF9-4FDE-91B9-D31E88DA125E}"/>
    <cellStyle name="40% - Dekorfärg1 12 2 3" xfId="9400" xr:uid="{6C0E119E-EE81-4900-A6C7-8AAF084A4680}"/>
    <cellStyle name="40% - Dekorfärg1 12 2 3 2" xfId="37271" xr:uid="{7534A37E-3803-45CE-B0C4-AE5893DCC82F}"/>
    <cellStyle name="40% - Dekorfärg1 12 2 3_Apart tables" xfId="49890" xr:uid="{42781918-3E18-45F2-8CAE-D3B92178B292}"/>
    <cellStyle name="40% - Dekorfärg1 12 2 4" xfId="31935" xr:uid="{C219C363-FF36-4905-9FA9-2E6B663C9E76}"/>
    <cellStyle name="40% - Dekorfärg1 12 2 5" xfId="37268" xr:uid="{606999DD-F71A-4C4C-B691-B7033E9BB9CB}"/>
    <cellStyle name="40% - Dekorfärg1 12 2_3. Loans" xfId="9401" xr:uid="{069EB01B-BDFD-4CF6-AF1C-764F45E63556}"/>
    <cellStyle name="40% - Dekorfärg1 12 3" xfId="9402" xr:uid="{34A9D610-C058-4D0E-BC97-2AC874BF3316}"/>
    <cellStyle name="40% - Dekorfärg1 12 3 2" xfId="9403" xr:uid="{17204F49-3E74-4FFC-8330-3B9D87910FF0}"/>
    <cellStyle name="40% - Dekorfärg1 12 3 2 2" xfId="37273" xr:uid="{F5D231FC-7A6C-40D1-B1B3-CA2B69DCF079}"/>
    <cellStyle name="40% - Dekorfärg1 12 3 2_Apart tables" xfId="49891" xr:uid="{73FC3843-7F4B-4D31-ACE2-0FA9BE6FF5BD}"/>
    <cellStyle name="40% - Dekorfärg1 12 3 3" xfId="9404" xr:uid="{2ECD6C3A-A03B-42BC-87E9-6E494AF09CAB}"/>
    <cellStyle name="40% - Dekorfärg1 12 3 4" xfId="37272" xr:uid="{7929020E-3A6A-4F26-939F-20F212408175}"/>
    <cellStyle name="40% - Dekorfärg1 12 3_3. Loans" xfId="9405" xr:uid="{DD6DAAC6-D75C-4313-B0BB-DA93B2234C1D}"/>
    <cellStyle name="40% - Dekorfärg1 12 4" xfId="9406" xr:uid="{71074D0A-C2C6-46BE-AD28-639AF4F8F26D}"/>
    <cellStyle name="40% - Dekorfärg1 12 4 2" xfId="9407" xr:uid="{BD87C6D8-16C8-4B65-A564-0FAE9E0964AE}"/>
    <cellStyle name="40% - Dekorfärg1 12 4 3" xfId="9408" xr:uid="{913E3635-A851-4978-B9F6-440995E6FC39}"/>
    <cellStyle name="40% - Dekorfärg1 12 4 4" xfId="37274" xr:uid="{59844971-AC46-4227-8BE9-04C2B40A1A0A}"/>
    <cellStyle name="40% - Dekorfärg1 12 4_3. Loans" xfId="9409" xr:uid="{41F02F03-1609-4DE1-863C-D115E5F6245B}"/>
    <cellStyle name="40% - Dekorfärg1 12 5" xfId="9410" xr:uid="{AD778D13-F5FB-418A-B35E-13F42D21AD7E}"/>
    <cellStyle name="40% - Dekorfärg1 12 5 2" xfId="9411" xr:uid="{E13A44D0-E410-41CF-85F7-FDFE55C4442B}"/>
    <cellStyle name="40% - Dekorfärg1 12 5 3" xfId="9412" xr:uid="{F0E4E289-C6C9-4A6D-A766-462C9C97C7F1}"/>
    <cellStyle name="40% - Dekorfärg1 12 5 4" xfId="37275" xr:uid="{8D360F41-07EC-4CF7-830D-0ABF4014B1F2}"/>
    <cellStyle name="40% - Dekorfärg1 12 5_3. Loans" xfId="9413" xr:uid="{21964DCE-828D-498F-8AD3-C49942F9D176}"/>
    <cellStyle name="40% - Dekorfärg1 12 6" xfId="9414" xr:uid="{958ED7B5-56DC-4BC9-B406-F3D4E67A4D51}"/>
    <cellStyle name="40% - Dekorfärg1 12 6 2" xfId="9415" xr:uid="{E25DB797-541D-4386-9975-84B82AEA16E5}"/>
    <cellStyle name="40% - Dekorfärg1 12 6 3" xfId="9416" xr:uid="{9C3DBD2E-8409-4D51-A3A8-469E65C1D75E}"/>
    <cellStyle name="40% - Dekorfärg1 12 6 4" xfId="31936" xr:uid="{2C5B2E8E-5968-4AC0-9ECB-C8E97BED64A6}"/>
    <cellStyle name="40% - Dekorfärg1 12 6_CASH 8000" xfId="45011" xr:uid="{0E612B0E-10B6-472C-9064-671E39D7BB06}"/>
    <cellStyle name="40% - Dekorfärg1 12 7" xfId="9417" xr:uid="{A0A98CBF-9BBA-4BAE-BA18-5C992319CDBF}"/>
    <cellStyle name="40% - Dekorfärg1 12 7 2" xfId="9418" xr:uid="{9B5C8C58-3EC3-4079-B1E6-D43B81F2EDDD}"/>
    <cellStyle name="40% - Dekorfärg1 12 7 3" xfId="9419" xr:uid="{069431AD-B84C-4996-9681-51FB087661E3}"/>
    <cellStyle name="40% - Dekorfärg1 12 7_CASH 8000" xfId="45012" xr:uid="{5B33E9BF-DDA5-48BB-B1E3-C5857950F69D}"/>
    <cellStyle name="40% - Dekorfärg1 12 8" xfId="9420" xr:uid="{2FA89DD8-59D7-4AC6-876C-4D6FD2906D14}"/>
    <cellStyle name="40% - Dekorfärg1 12 9" xfId="9421" xr:uid="{3AE2330D-4A7F-4325-A0AA-3970CA5AF098}"/>
    <cellStyle name="40% - Dekorfärg1 12_3. Loans" xfId="9422" xr:uid="{CAD37FAE-BF7D-4C47-914C-D54063A0DF0E}"/>
    <cellStyle name="40% - Dekorfärg1 13" xfId="9423" xr:uid="{C7372C49-BFFA-41C2-B2B1-284D669E899A}"/>
    <cellStyle name="40% - Dekorfärg1 13 10" xfId="35064" xr:uid="{7180BC67-0B93-4718-B8AD-0CD8242B8EFC}"/>
    <cellStyle name="40% - Dekorfärg1 13 2" xfId="9424" xr:uid="{28EBFC82-41B9-45E4-9E82-6EA78F30C885}"/>
    <cellStyle name="40% - Dekorfärg1 13 2 2" xfId="9425" xr:uid="{527B29C7-4DB7-47DA-8278-CE65C78C6A2D}"/>
    <cellStyle name="40% - Dekorfärg1 13 2 2 2" xfId="9426" xr:uid="{B6A6182A-BCF4-4483-A25E-343A1D15AFC3}"/>
    <cellStyle name="40% - Dekorfärg1 13 2 2 2 2" xfId="37278" xr:uid="{B3FE1142-05C2-4A80-8EB4-40B6E319A395}"/>
    <cellStyle name="40% - Dekorfärg1 13 2 2 2_Apart tables" xfId="49892" xr:uid="{55E2B78D-5DCE-406D-B4C6-FDBCFD07145B}"/>
    <cellStyle name="40% - Dekorfärg1 13 2 2 3" xfId="37277" xr:uid="{4B20568D-886B-40CA-8D57-8B6CBE31238C}"/>
    <cellStyle name="40% - Dekorfärg1 13 2 2_3. Loans" xfId="9427" xr:uid="{358FC20C-F8B6-45A2-B63B-A28FA282C987}"/>
    <cellStyle name="40% - Dekorfärg1 13 2 3" xfId="9428" xr:uid="{3740F4F1-EA74-47BD-A4F1-6AEB58DB45E7}"/>
    <cellStyle name="40% - Dekorfärg1 13 2 3 2" xfId="37279" xr:uid="{DFDBBFBA-5213-452A-BCB8-1C95D78C556F}"/>
    <cellStyle name="40% - Dekorfärg1 13 2 3_Apart tables" xfId="49893" xr:uid="{D34C2354-DDFA-48C6-A988-CE5B4E3C080B}"/>
    <cellStyle name="40% - Dekorfärg1 13 2 4" xfId="31937" xr:uid="{A8B75776-1D94-42E0-BC04-168D3B519DC6}"/>
    <cellStyle name="40% - Dekorfärg1 13 2 5" xfId="37276" xr:uid="{E742E537-2223-4E32-A176-09FC3071B2AC}"/>
    <cellStyle name="40% - Dekorfärg1 13 2_3. Loans" xfId="9429" xr:uid="{045E19B2-F63E-41B1-BFB1-6A0204F59062}"/>
    <cellStyle name="40% - Dekorfärg1 13 3" xfId="9430" xr:uid="{530B431D-4989-4A71-8EA5-81124C23A9BF}"/>
    <cellStyle name="40% - Dekorfärg1 13 3 2" xfId="9431" xr:uid="{176CD8EE-B9E1-4746-9A00-B7FE6D29767E}"/>
    <cellStyle name="40% - Dekorfärg1 13 3 2 2" xfId="37281" xr:uid="{7D01D451-864D-4A25-AD4E-F38494D17F35}"/>
    <cellStyle name="40% - Dekorfärg1 13 3 2_Apart tables" xfId="49894" xr:uid="{DFB5EBB2-CBC6-4833-802B-64F5294A6D2B}"/>
    <cellStyle name="40% - Dekorfärg1 13 3 3" xfId="9432" xr:uid="{4B5BB0DC-2040-4A06-A7B0-7E3D993F2737}"/>
    <cellStyle name="40% - Dekorfärg1 13 3 4" xfId="37280" xr:uid="{7C6F4D9D-CFFC-476E-A50B-C299ED5F56C3}"/>
    <cellStyle name="40% - Dekorfärg1 13 3_3. Loans" xfId="9433" xr:uid="{018899BD-F2BF-415E-93D3-0C7A7E201ADA}"/>
    <cellStyle name="40% - Dekorfärg1 13 4" xfId="9434" xr:uid="{3CA3F240-B6E7-47D5-8403-5365B00C4FC9}"/>
    <cellStyle name="40% - Dekorfärg1 13 4 2" xfId="9435" xr:uid="{0E1FA2CB-AE7C-4B21-A40C-F2BE710A4962}"/>
    <cellStyle name="40% - Dekorfärg1 13 4 3" xfId="9436" xr:uid="{02F126CE-2974-4948-A846-A7CA1D475BEC}"/>
    <cellStyle name="40% - Dekorfärg1 13 4 4" xfId="37282" xr:uid="{29E9775E-4A8F-48CE-9093-A976C500E25B}"/>
    <cellStyle name="40% - Dekorfärg1 13 4_3. Loans" xfId="9437" xr:uid="{56718F73-EF04-43BC-BE70-3B9B075BA410}"/>
    <cellStyle name="40% - Dekorfärg1 13 5" xfId="9438" xr:uid="{458C0E7E-017C-4853-8BAE-6F6C281DF487}"/>
    <cellStyle name="40% - Dekorfärg1 13 5 2" xfId="9439" xr:uid="{0602CEB7-36FB-47A1-8653-A336FA752E20}"/>
    <cellStyle name="40% - Dekorfärg1 13 5 3" xfId="9440" xr:uid="{0857AFAD-D7FF-4629-B79C-C2765F1AA5CF}"/>
    <cellStyle name="40% - Dekorfärg1 13 5 4" xfId="37283" xr:uid="{52842871-1262-40F5-AFBA-8FE58B59A88E}"/>
    <cellStyle name="40% - Dekorfärg1 13 5_3. Loans" xfId="9441" xr:uid="{E03083F7-3ABD-4AAE-926E-A87A99A3E2C3}"/>
    <cellStyle name="40% - Dekorfärg1 13 6" xfId="9442" xr:uid="{01A5D80B-7E94-47E8-ADDB-0C08A1A8CC8E}"/>
    <cellStyle name="40% - Dekorfärg1 13 6 2" xfId="9443" xr:uid="{9F4CA887-3B1F-4818-83B2-6B27EFA314DF}"/>
    <cellStyle name="40% - Dekorfärg1 13 6 3" xfId="9444" xr:uid="{AFEB2701-D8D7-4DFE-88F7-7F36415BBF56}"/>
    <cellStyle name="40% - Dekorfärg1 13 6 4" xfId="31938" xr:uid="{39EA4BA4-1D2F-4DF4-832E-18C3DA823F04}"/>
    <cellStyle name="40% - Dekorfärg1 13 6_CASH 8000" xfId="45013" xr:uid="{F2F7E36B-6AC7-43DB-862B-2411EB5995D7}"/>
    <cellStyle name="40% - Dekorfärg1 13 7" xfId="9445" xr:uid="{69FA904C-6496-40D1-B438-026ADF949B83}"/>
    <cellStyle name="40% - Dekorfärg1 13 7 2" xfId="9446" xr:uid="{D08D922B-F6D4-4069-A44A-A8C9B8369BF7}"/>
    <cellStyle name="40% - Dekorfärg1 13 7 3" xfId="9447" xr:uid="{7059BD85-388E-4C2A-B0E9-64E3A6379EBD}"/>
    <cellStyle name="40% - Dekorfärg1 13 7_CASH 8000" xfId="45014" xr:uid="{E83BEE96-9D4B-4D43-A319-58EBA2C308A5}"/>
    <cellStyle name="40% - Dekorfärg1 13 8" xfId="9448" xr:uid="{615572E8-BA63-40A5-BEEC-C6E03AF28B28}"/>
    <cellStyle name="40% - Dekorfärg1 13 9" xfId="9449" xr:uid="{EC834584-943E-4406-9F56-7D8565FC3E6B}"/>
    <cellStyle name="40% - Dekorfärg1 13_3. Loans" xfId="9450" xr:uid="{E2B989B4-3BDC-41E7-8407-19F66B7DB969}"/>
    <cellStyle name="40% - Dekorfärg1 14" xfId="9451" xr:uid="{AEABF112-BAA1-4EC9-8E5F-4B680E33CED5}"/>
    <cellStyle name="40% - Dekorfärg1 14 10" xfId="35065" xr:uid="{4C2C78DC-0F92-42B2-A994-57665C160832}"/>
    <cellStyle name="40% - Dekorfärg1 14 2" xfId="9452" xr:uid="{5527429C-1269-4794-BCED-8644A40183E2}"/>
    <cellStyle name="40% - Dekorfärg1 14 2 2" xfId="9453" xr:uid="{9E670C54-21D2-4C36-8C06-777AADC97010}"/>
    <cellStyle name="40% - Dekorfärg1 14 2 2 2" xfId="9454" xr:uid="{A7B47BE3-2108-47B9-A1D0-15DFB80D37EE}"/>
    <cellStyle name="40% - Dekorfärg1 14 2 2 2 2" xfId="37286" xr:uid="{CCCB488D-8154-44AF-9DBC-D55B2CFF6FAC}"/>
    <cellStyle name="40% - Dekorfärg1 14 2 2 2_Apart tables" xfId="49895" xr:uid="{F87088B2-642C-4FDF-AB82-DFEAC85E9985}"/>
    <cellStyle name="40% - Dekorfärg1 14 2 2 3" xfId="37285" xr:uid="{4BBB8CDF-70F5-4A67-B813-0234A3A36E3B}"/>
    <cellStyle name="40% - Dekorfärg1 14 2 2_3. Loans" xfId="9455" xr:uid="{E47D8058-AAC2-40CB-B4F8-BFE113B36BFB}"/>
    <cellStyle name="40% - Dekorfärg1 14 2 3" xfId="9456" xr:uid="{379C9406-7C59-411B-99BE-DDC697606275}"/>
    <cellStyle name="40% - Dekorfärg1 14 2 3 2" xfId="37287" xr:uid="{94C90F27-8555-4396-9CD7-966DE1B1B91A}"/>
    <cellStyle name="40% - Dekorfärg1 14 2 3_Apart tables" xfId="49896" xr:uid="{68CC39A1-C214-46D1-A465-56C6AC6745EE}"/>
    <cellStyle name="40% - Dekorfärg1 14 2 4" xfId="31939" xr:uid="{C3A4B9F0-68AB-4232-A012-212086CD02D7}"/>
    <cellStyle name="40% - Dekorfärg1 14 2 5" xfId="37284" xr:uid="{235CA03F-C77A-45DC-8380-416FA2F138BE}"/>
    <cellStyle name="40% - Dekorfärg1 14 2_3. Loans" xfId="9457" xr:uid="{70C3FFB7-0B3B-4A91-B600-95C296EB8024}"/>
    <cellStyle name="40% - Dekorfärg1 14 3" xfId="9458" xr:uid="{A0B1D0C8-D90B-4479-B33D-24B20BA10BB2}"/>
    <cellStyle name="40% - Dekorfärg1 14 3 2" xfId="9459" xr:uid="{675AC227-8651-4169-9996-581E3FB8E1C2}"/>
    <cellStyle name="40% - Dekorfärg1 14 3 2 2" xfId="37289" xr:uid="{782A5C8B-6A0C-42A5-A5F4-9AEBDBA91D45}"/>
    <cellStyle name="40% - Dekorfärg1 14 3 2_Apart tables" xfId="49897" xr:uid="{4E027391-D964-44BE-9F54-192375138E5F}"/>
    <cellStyle name="40% - Dekorfärg1 14 3 3" xfId="9460" xr:uid="{A1FA5FFB-A541-474C-9030-2ED574FB63B0}"/>
    <cellStyle name="40% - Dekorfärg1 14 3 4" xfId="37288" xr:uid="{5B402A8E-4BD4-47FB-962D-344EE7D7DD4B}"/>
    <cellStyle name="40% - Dekorfärg1 14 3_3. Loans" xfId="9461" xr:uid="{3EEE65B4-5BBD-4DF4-923C-C704BC70652E}"/>
    <cellStyle name="40% - Dekorfärg1 14 4" xfId="9462" xr:uid="{B026E241-D657-4A06-B053-739B3F881E54}"/>
    <cellStyle name="40% - Dekorfärg1 14 4 2" xfId="9463" xr:uid="{AE5F7E56-3A0C-45C6-AD2B-EC7628F8D678}"/>
    <cellStyle name="40% - Dekorfärg1 14 4 3" xfId="9464" xr:uid="{079D9C20-34BD-4A22-908F-ECBD5DA1EADF}"/>
    <cellStyle name="40% - Dekorfärg1 14 4 4" xfId="37290" xr:uid="{4F14BDCA-AD21-4F07-8382-5980098EFBEE}"/>
    <cellStyle name="40% - Dekorfärg1 14 4_3. Loans" xfId="9465" xr:uid="{9DBC3249-E301-4360-8FAA-37B2E6DE6D55}"/>
    <cellStyle name="40% - Dekorfärg1 14 5" xfId="9466" xr:uid="{65657F04-F239-4439-B5EB-B78D44855F70}"/>
    <cellStyle name="40% - Dekorfärg1 14 5 2" xfId="9467" xr:uid="{591C0569-0F0B-4A70-A4C0-6BEAC247EEAE}"/>
    <cellStyle name="40% - Dekorfärg1 14 5 3" xfId="9468" xr:uid="{DA08F748-0E60-4626-9334-391E43452946}"/>
    <cellStyle name="40% - Dekorfärg1 14 5 4" xfId="37291" xr:uid="{8F024C04-4A43-4720-8361-BA3ADCD1E052}"/>
    <cellStyle name="40% - Dekorfärg1 14 5_3. Loans" xfId="9469" xr:uid="{6243B3B3-FCE3-45BB-9A60-640BEBB89D3B}"/>
    <cellStyle name="40% - Dekorfärg1 14 6" xfId="9470" xr:uid="{CC525BCF-EE8B-45E0-8C9B-0D6EE1FB449D}"/>
    <cellStyle name="40% - Dekorfärg1 14 6 2" xfId="9471" xr:uid="{C7540E25-9E8D-48F0-A327-4FE54C2F83F3}"/>
    <cellStyle name="40% - Dekorfärg1 14 6 3" xfId="9472" xr:uid="{4599041A-A96C-434F-BD81-63FEFBB6A007}"/>
    <cellStyle name="40% - Dekorfärg1 14 6 4" xfId="31940" xr:uid="{28031F6A-C36C-4630-9256-0EC57227BDDD}"/>
    <cellStyle name="40% - Dekorfärg1 14 6_CASH 8000" xfId="45015" xr:uid="{A4D8A222-5372-42AB-B987-30DCDDE6B7AE}"/>
    <cellStyle name="40% - Dekorfärg1 14 7" xfId="9473" xr:uid="{C50A69E3-555E-4550-B3EB-C7BC72EA55A6}"/>
    <cellStyle name="40% - Dekorfärg1 14 7 2" xfId="9474" xr:uid="{5070978D-ED4C-4911-AF51-A75EFEE76E2A}"/>
    <cellStyle name="40% - Dekorfärg1 14 7 3" xfId="9475" xr:uid="{B2921779-4771-47D1-9156-06D6C300E4AC}"/>
    <cellStyle name="40% - Dekorfärg1 14 7_CASH 8000" xfId="45016" xr:uid="{E3FA795E-68D7-4B54-9703-27D5EDEF3E96}"/>
    <cellStyle name="40% - Dekorfärg1 14 8" xfId="9476" xr:uid="{5C475AB3-301B-4C5E-A825-AE71184EEB9E}"/>
    <cellStyle name="40% - Dekorfärg1 14 9" xfId="9477" xr:uid="{31BA8C44-DDA7-443E-B110-09252A92ABA6}"/>
    <cellStyle name="40% - Dekorfärg1 14_3. Loans" xfId="9478" xr:uid="{AC831C53-BED9-422A-943D-71481B61CE6A}"/>
    <cellStyle name="40% - Dekorfärg1 15" xfId="9479" xr:uid="{26087250-6E4A-4097-9174-F671D9A16D47}"/>
    <cellStyle name="40% - Dekorfärg1 15 10" xfId="35066" xr:uid="{98030BC7-3218-472E-91FC-667C27979E80}"/>
    <cellStyle name="40% - Dekorfärg1 15 2" xfId="9480" xr:uid="{DBCBF8E9-E578-416B-8322-5BFA472FE5BA}"/>
    <cellStyle name="40% - Dekorfärg1 15 2 2" xfId="9481" xr:uid="{D07FC861-A807-420C-B2D3-FF71D21EE320}"/>
    <cellStyle name="40% - Dekorfärg1 15 2 2 2" xfId="9482" xr:uid="{6AA720DD-A8C1-4FA6-ADCE-9DADBA19087C}"/>
    <cellStyle name="40% - Dekorfärg1 15 2 2 2 2" xfId="37294" xr:uid="{15471852-86E0-461C-A644-165D45D7BCCE}"/>
    <cellStyle name="40% - Dekorfärg1 15 2 2 2_Apart tables" xfId="49898" xr:uid="{06DDA9AF-571B-4997-ACAA-29B0019B8938}"/>
    <cellStyle name="40% - Dekorfärg1 15 2 2 3" xfId="37293" xr:uid="{5BB88708-D97F-4D97-87F8-8911F54D9784}"/>
    <cellStyle name="40% - Dekorfärg1 15 2 2_3. Loans" xfId="9483" xr:uid="{E46F419B-CD92-401A-9BD4-B2DCC15B7248}"/>
    <cellStyle name="40% - Dekorfärg1 15 2 3" xfId="9484" xr:uid="{612D856A-9779-4D0A-8A1F-CFD9591F3063}"/>
    <cellStyle name="40% - Dekorfärg1 15 2 3 2" xfId="37295" xr:uid="{EB300FE8-C200-4658-929B-BEC71B404083}"/>
    <cellStyle name="40% - Dekorfärg1 15 2 3_Apart tables" xfId="49899" xr:uid="{9E9ED760-788F-419C-85FE-6E489B97D13A}"/>
    <cellStyle name="40% - Dekorfärg1 15 2 4" xfId="31941" xr:uid="{CEE5DAD4-C14D-44C8-BBFE-485C325EB38F}"/>
    <cellStyle name="40% - Dekorfärg1 15 2 5" xfId="37292" xr:uid="{BA4D178C-DDC2-4D4C-A339-A4545F8D1750}"/>
    <cellStyle name="40% - Dekorfärg1 15 2_3. Loans" xfId="9485" xr:uid="{1C6A6DBC-9CF4-4F79-9486-683DF3B08BE2}"/>
    <cellStyle name="40% - Dekorfärg1 15 3" xfId="9486" xr:uid="{8ACC08E5-E14C-4B8B-9D48-2C1BD71DDEF0}"/>
    <cellStyle name="40% - Dekorfärg1 15 3 2" xfId="9487" xr:uid="{BC842EFD-B364-4E76-BEDA-6780C3D7D488}"/>
    <cellStyle name="40% - Dekorfärg1 15 3 2 2" xfId="37297" xr:uid="{F9231E6C-0654-4C00-8683-44660377CBF5}"/>
    <cellStyle name="40% - Dekorfärg1 15 3 2_Apart tables" xfId="49900" xr:uid="{DF9642FC-2FC4-496A-AE79-F282C788FE27}"/>
    <cellStyle name="40% - Dekorfärg1 15 3 3" xfId="9488" xr:uid="{28F7AA90-6C5C-4827-B24A-128813AB835E}"/>
    <cellStyle name="40% - Dekorfärg1 15 3 4" xfId="37296" xr:uid="{7B771C96-0657-466F-8EBD-E0E5E719B077}"/>
    <cellStyle name="40% - Dekorfärg1 15 3_3. Loans" xfId="9489" xr:uid="{EDDF3B25-D3E8-4E90-98BC-3B60A87474A3}"/>
    <cellStyle name="40% - Dekorfärg1 15 4" xfId="9490" xr:uid="{9C1E06B6-D7A7-49A3-B6AE-43FA006960A0}"/>
    <cellStyle name="40% - Dekorfärg1 15 4 2" xfId="9491" xr:uid="{53CD4172-2C45-4256-91EA-1E4054CFDAF8}"/>
    <cellStyle name="40% - Dekorfärg1 15 4 3" xfId="9492" xr:uid="{DE263BD0-FD03-4413-AAB7-1827D866E5E4}"/>
    <cellStyle name="40% - Dekorfärg1 15 4 4" xfId="37298" xr:uid="{E2CA57CA-03F8-4507-BB24-16FB91C1E8AF}"/>
    <cellStyle name="40% - Dekorfärg1 15 4_3. Loans" xfId="9493" xr:uid="{A0EF99CD-CFFA-412F-A4E9-0120DCB15BB9}"/>
    <cellStyle name="40% - Dekorfärg1 15 5" xfId="9494" xr:uid="{3B5ED828-5611-47BC-B347-46D76D1EFD85}"/>
    <cellStyle name="40% - Dekorfärg1 15 5 2" xfId="9495" xr:uid="{6F7F23F3-0262-4E99-9D98-3EFC79D4A727}"/>
    <cellStyle name="40% - Dekorfärg1 15 5 3" xfId="9496" xr:uid="{D55350AB-0B55-4CC0-9FE3-B9251A7E1900}"/>
    <cellStyle name="40% - Dekorfärg1 15 5 4" xfId="37299" xr:uid="{12FF4BD6-F53C-4D5E-9F7A-172E52A6C9E1}"/>
    <cellStyle name="40% - Dekorfärg1 15 5_3. Loans" xfId="9497" xr:uid="{3099BCEC-A736-4D43-B0C9-30A68FA92802}"/>
    <cellStyle name="40% - Dekorfärg1 15 6" xfId="9498" xr:uid="{402D81B1-D545-4154-934A-FB0B81E00E34}"/>
    <cellStyle name="40% - Dekorfärg1 15 6 2" xfId="9499" xr:uid="{365FDC0D-8EAB-4C01-A951-5518B1A649F1}"/>
    <cellStyle name="40% - Dekorfärg1 15 6 3" xfId="9500" xr:uid="{20897BF4-539A-43EC-84F9-A692223D1E35}"/>
    <cellStyle name="40% - Dekorfärg1 15 6 4" xfId="31942" xr:uid="{4B0FFED9-61F2-45CB-BBB0-1D959B7A2576}"/>
    <cellStyle name="40% - Dekorfärg1 15 6_CASH 8000" xfId="45017" xr:uid="{D6B1868C-AD4E-4739-BD6D-CE8E12274C4E}"/>
    <cellStyle name="40% - Dekorfärg1 15 7" xfId="9501" xr:uid="{6D66744A-A097-4953-83CE-503F1189E7CF}"/>
    <cellStyle name="40% - Dekorfärg1 15 7 2" xfId="9502" xr:uid="{3A1F4CD0-68B9-497C-B02B-F882DBC08D2F}"/>
    <cellStyle name="40% - Dekorfärg1 15 7 3" xfId="9503" xr:uid="{B307D4FA-EFC6-430D-9C20-0B6D1DAF33C1}"/>
    <cellStyle name="40% - Dekorfärg1 15 7_CASH 8000" xfId="45018" xr:uid="{92EDDEE2-F6F3-47F0-B453-C2AB3BA19639}"/>
    <cellStyle name="40% - Dekorfärg1 15 8" xfId="9504" xr:uid="{9EB4E07F-F3D9-4EA9-9F3A-704ED32F1C21}"/>
    <cellStyle name="40% - Dekorfärg1 15 9" xfId="9505" xr:uid="{440D41BE-2E4C-4534-8179-02C4C256584A}"/>
    <cellStyle name="40% - Dekorfärg1 15_3. Loans" xfId="9506" xr:uid="{E9987471-C420-479C-9A01-68AB649C8C72}"/>
    <cellStyle name="40% - Dekorfärg1 16" xfId="9507" xr:uid="{8AC0E7FE-1CC1-4FE7-B226-3CFFF770905B}"/>
    <cellStyle name="40% - Dekorfärg1 16 10" xfId="35067" xr:uid="{413EF061-57DD-4612-AD1D-163D889502A7}"/>
    <cellStyle name="40% - Dekorfärg1 16 2" xfId="9508" xr:uid="{687E16EC-17C7-4972-BD55-E50E0AE1ED85}"/>
    <cellStyle name="40% - Dekorfärg1 16 2 2" xfId="9509" xr:uid="{A9511172-19CE-4808-8A86-4B31DFF31694}"/>
    <cellStyle name="40% - Dekorfärg1 16 2 2 2" xfId="9510" xr:uid="{6738E9FA-F7F1-482E-88E6-0C6972F641D3}"/>
    <cellStyle name="40% - Dekorfärg1 16 2 2 2 2" xfId="37302" xr:uid="{39DD1874-AD80-43A8-81AD-389545A7FDDB}"/>
    <cellStyle name="40% - Dekorfärg1 16 2 2 2_Apart tables" xfId="49901" xr:uid="{682B0E31-8CDF-4973-A7FC-044E7003638B}"/>
    <cellStyle name="40% - Dekorfärg1 16 2 2 3" xfId="37301" xr:uid="{092E3F1B-9929-4C66-BBFE-EACC0D68C083}"/>
    <cellStyle name="40% - Dekorfärg1 16 2 2_3. Loans" xfId="9511" xr:uid="{23C9B006-A53F-406F-8008-6515060B43E9}"/>
    <cellStyle name="40% - Dekorfärg1 16 2 3" xfId="9512" xr:uid="{F4356D66-4EF4-455E-92C2-5CEDF38AE3A3}"/>
    <cellStyle name="40% - Dekorfärg1 16 2 3 2" xfId="37303" xr:uid="{257C4FD9-0E92-4455-8996-4A58D134B2AA}"/>
    <cellStyle name="40% - Dekorfärg1 16 2 3_Apart tables" xfId="49902" xr:uid="{9B1BA1A2-205F-4C35-99C9-47486BE46902}"/>
    <cellStyle name="40% - Dekorfärg1 16 2 4" xfId="31943" xr:uid="{348FDF08-292D-4878-986F-DC68ED09DAB9}"/>
    <cellStyle name="40% - Dekorfärg1 16 2 5" xfId="37300" xr:uid="{E5EAE206-907B-4B3A-B242-933D099E1D28}"/>
    <cellStyle name="40% - Dekorfärg1 16 2_3. Loans" xfId="9513" xr:uid="{51B582B5-9C61-41CF-8D34-B768F87E892B}"/>
    <cellStyle name="40% - Dekorfärg1 16 3" xfId="9514" xr:uid="{487F0719-2016-45D8-AF8A-873B8873B80D}"/>
    <cellStyle name="40% - Dekorfärg1 16 3 2" xfId="9515" xr:uid="{56D4CC32-95EB-437A-A4EF-B870E2FD37DA}"/>
    <cellStyle name="40% - Dekorfärg1 16 3 2 2" xfId="37305" xr:uid="{EE713B7B-F1C3-455B-9E11-EC14F82C26B3}"/>
    <cellStyle name="40% - Dekorfärg1 16 3 2_Apart tables" xfId="49903" xr:uid="{CCE65539-531F-4FB5-A9F1-F487B2E69336}"/>
    <cellStyle name="40% - Dekorfärg1 16 3 3" xfId="9516" xr:uid="{777E17FD-5294-4823-9ADC-18D46ABF4099}"/>
    <cellStyle name="40% - Dekorfärg1 16 3 4" xfId="37304" xr:uid="{3946E888-9E66-45AD-83EB-5926D14B44C2}"/>
    <cellStyle name="40% - Dekorfärg1 16 3_3. Loans" xfId="9517" xr:uid="{91AB11A8-FFA1-483F-9174-82B7A9B599D4}"/>
    <cellStyle name="40% - Dekorfärg1 16 4" xfId="9518" xr:uid="{32A0827F-D626-4034-9174-24A1A4F43D16}"/>
    <cellStyle name="40% - Dekorfärg1 16 4 2" xfId="9519" xr:uid="{6B3F0864-F8BA-48EE-A0E5-D92A6617733F}"/>
    <cellStyle name="40% - Dekorfärg1 16 4 3" xfId="9520" xr:uid="{99793CA9-5A43-4E77-9265-1330323F3991}"/>
    <cellStyle name="40% - Dekorfärg1 16 4 4" xfId="37306" xr:uid="{D0C6AF5E-D555-4752-8C51-AAC83D78A629}"/>
    <cellStyle name="40% - Dekorfärg1 16 4_3. Loans" xfId="9521" xr:uid="{DB5B12D6-353C-4818-9B41-53A79DA02B6F}"/>
    <cellStyle name="40% - Dekorfärg1 16 5" xfId="9522" xr:uid="{73784E51-B8E8-4A15-BCDC-E999DAA84566}"/>
    <cellStyle name="40% - Dekorfärg1 16 5 2" xfId="9523" xr:uid="{2471CFC0-B940-4E18-B688-D5945D4C03D2}"/>
    <cellStyle name="40% - Dekorfärg1 16 5 3" xfId="9524" xr:uid="{6008FF96-3BE5-4D68-AB38-072FAFBDD7EB}"/>
    <cellStyle name="40% - Dekorfärg1 16 5 4" xfId="37307" xr:uid="{011D3461-460C-460C-8949-AD616120572C}"/>
    <cellStyle name="40% - Dekorfärg1 16 5_3. Loans" xfId="9525" xr:uid="{B9445194-A255-4B03-A41A-7D461A9C2861}"/>
    <cellStyle name="40% - Dekorfärg1 16 6" xfId="9526" xr:uid="{B1065B25-7FA0-4DF8-ADE8-9781084A22C9}"/>
    <cellStyle name="40% - Dekorfärg1 16 6 2" xfId="9527" xr:uid="{B186EAE5-4879-4A86-98FA-C5CD98E3FABE}"/>
    <cellStyle name="40% - Dekorfärg1 16 6 3" xfId="9528" xr:uid="{F72951C3-AA6D-4308-914E-2AC594246470}"/>
    <cellStyle name="40% - Dekorfärg1 16 6 4" xfId="31944" xr:uid="{808C9491-3EDF-4204-910A-1F2F47770D90}"/>
    <cellStyle name="40% - Dekorfärg1 16 6_CASH 8000" xfId="45019" xr:uid="{77E46069-30B0-492F-920B-DD48751778F3}"/>
    <cellStyle name="40% - Dekorfärg1 16 7" xfId="9529" xr:uid="{D47F3380-0C82-4C80-B0F1-503893923A33}"/>
    <cellStyle name="40% - Dekorfärg1 16 7 2" xfId="9530" xr:uid="{DEED7C8B-3CAC-4E93-B129-98F69B2EC80E}"/>
    <cellStyle name="40% - Dekorfärg1 16 7 3" xfId="9531" xr:uid="{C2448D48-5A68-45A6-9D4B-8E00DD7E95C4}"/>
    <cellStyle name="40% - Dekorfärg1 16 7_CASH 8000" xfId="45020" xr:uid="{116BFEAB-AFAF-45C8-AAA0-E69D67F78249}"/>
    <cellStyle name="40% - Dekorfärg1 16 8" xfId="9532" xr:uid="{0CBC34E1-0090-4CDB-BA68-3F70714ED7FC}"/>
    <cellStyle name="40% - Dekorfärg1 16 9" xfId="9533" xr:uid="{E01C939D-86C5-41FC-B762-B30B5BD03560}"/>
    <cellStyle name="40% - Dekorfärg1 16_3. Loans" xfId="9534" xr:uid="{4087F984-28F6-4C5A-BD5E-E64F647B392E}"/>
    <cellStyle name="40% - Dekorfärg1 17" xfId="9535" xr:uid="{1DE63F09-0630-4345-9EDC-BCE83B39171B}"/>
    <cellStyle name="40% - Dekorfärg1 17 10" xfId="35068" xr:uid="{7555AE04-FB53-4C70-902E-CC11C473C81D}"/>
    <cellStyle name="40% - Dekorfärg1 17 2" xfId="9536" xr:uid="{F26823E7-91F2-4E92-8323-FA24B34A8E46}"/>
    <cellStyle name="40% - Dekorfärg1 17 2 2" xfId="9537" xr:uid="{32D46070-E3D5-4210-A9B9-76873ABA3ACC}"/>
    <cellStyle name="40% - Dekorfärg1 17 2 2 2" xfId="9538" xr:uid="{B6F4430C-6F8F-442B-819C-ECB196695EA1}"/>
    <cellStyle name="40% - Dekorfärg1 17 2 2 2 2" xfId="37310" xr:uid="{7A987589-70BF-4972-9BB8-8E95B274757D}"/>
    <cellStyle name="40% - Dekorfärg1 17 2 2 2_Apart tables" xfId="49904" xr:uid="{0A795874-B011-47F9-A426-BADE207C0830}"/>
    <cellStyle name="40% - Dekorfärg1 17 2 2 3" xfId="37309" xr:uid="{B56CAE9B-2492-4ED0-8E4B-E7EDF3726434}"/>
    <cellStyle name="40% - Dekorfärg1 17 2 2_3. Loans" xfId="9539" xr:uid="{911AFE1A-C68A-4B59-9057-96877FBC9150}"/>
    <cellStyle name="40% - Dekorfärg1 17 2 3" xfId="9540" xr:uid="{A58E7452-1150-4451-9B2F-BE2AA1504B5F}"/>
    <cellStyle name="40% - Dekorfärg1 17 2 3 2" xfId="37311" xr:uid="{D134BE7B-6497-448B-93D0-A73539827A66}"/>
    <cellStyle name="40% - Dekorfärg1 17 2 3_Apart tables" xfId="49905" xr:uid="{628FDC7B-9397-43F6-89B5-43717CC2AF95}"/>
    <cellStyle name="40% - Dekorfärg1 17 2 4" xfId="31945" xr:uid="{01645FBF-582A-44DD-B584-B8DD88C397C9}"/>
    <cellStyle name="40% - Dekorfärg1 17 2 5" xfId="37308" xr:uid="{1EB618ED-ECB6-4E64-9908-557710287AFE}"/>
    <cellStyle name="40% - Dekorfärg1 17 2_3. Loans" xfId="9541" xr:uid="{35EFEC80-7D8C-4AF2-A68E-02298138B111}"/>
    <cellStyle name="40% - Dekorfärg1 17 3" xfId="9542" xr:uid="{CC9D8FB3-AD95-41B2-8259-92937CAA4084}"/>
    <cellStyle name="40% - Dekorfärg1 17 3 2" xfId="9543" xr:uid="{D3790965-8F16-4989-AFBE-05930C40A360}"/>
    <cellStyle name="40% - Dekorfärg1 17 3 2 2" xfId="37313" xr:uid="{0FAACBA9-6F7A-459B-980C-A68D574A08C1}"/>
    <cellStyle name="40% - Dekorfärg1 17 3 2_Apart tables" xfId="49906" xr:uid="{A4813416-CF1C-4748-8909-298014E7C2D0}"/>
    <cellStyle name="40% - Dekorfärg1 17 3 3" xfId="9544" xr:uid="{0757BB3B-D9CB-4FE6-8B35-A9BC12A7E6DB}"/>
    <cellStyle name="40% - Dekorfärg1 17 3 4" xfId="37312" xr:uid="{71E22017-78ED-4D7D-9661-06D715230118}"/>
    <cellStyle name="40% - Dekorfärg1 17 3_3. Loans" xfId="9545" xr:uid="{1AC906D0-946A-4758-91E7-7F0E00DD2C8F}"/>
    <cellStyle name="40% - Dekorfärg1 17 4" xfId="9546" xr:uid="{2C47A452-EABA-4418-8874-3766C888A01E}"/>
    <cellStyle name="40% - Dekorfärg1 17 4 2" xfId="9547" xr:uid="{FC4C7372-8413-4EB1-AC3A-317220E6FAA6}"/>
    <cellStyle name="40% - Dekorfärg1 17 4 3" xfId="9548" xr:uid="{F7D4FF8B-9838-46F6-A17E-98B1D8D754C7}"/>
    <cellStyle name="40% - Dekorfärg1 17 4 4" xfId="37314" xr:uid="{D2D53BED-30F1-4869-9E6C-C812D8BDA827}"/>
    <cellStyle name="40% - Dekorfärg1 17 4_3. Loans" xfId="9549" xr:uid="{EE478B84-903E-4886-A34B-34B30EEE2AF2}"/>
    <cellStyle name="40% - Dekorfärg1 17 5" xfId="9550" xr:uid="{56B22D69-E037-4D3E-A84E-12E1A7AA4D03}"/>
    <cellStyle name="40% - Dekorfärg1 17 5 2" xfId="9551" xr:uid="{7EF2EE40-BE4E-4F72-9712-D03627F3B82B}"/>
    <cellStyle name="40% - Dekorfärg1 17 5 3" xfId="9552" xr:uid="{9D800A39-CEFE-4C26-B795-ED7F93A97512}"/>
    <cellStyle name="40% - Dekorfärg1 17 5 4" xfId="37315" xr:uid="{43F43880-3143-47B2-9D28-68431629B564}"/>
    <cellStyle name="40% - Dekorfärg1 17 5_3. Loans" xfId="9553" xr:uid="{9F15BE15-2D02-4B0D-B53D-6321574A50BD}"/>
    <cellStyle name="40% - Dekorfärg1 17 6" xfId="9554" xr:uid="{D86DA4E4-C179-449A-BFE2-136DC345B420}"/>
    <cellStyle name="40% - Dekorfärg1 17 6 2" xfId="9555" xr:uid="{F9F87F58-099B-46B4-AE0B-61DE1EB03FAC}"/>
    <cellStyle name="40% - Dekorfärg1 17 6 3" xfId="9556" xr:uid="{4E76620C-74FF-47B2-B998-DC7F581F2B08}"/>
    <cellStyle name="40% - Dekorfärg1 17 6 4" xfId="31946" xr:uid="{42A41E33-3685-4285-9F8A-BE0436EE3D75}"/>
    <cellStyle name="40% - Dekorfärg1 17 6_CASH 8000" xfId="45021" xr:uid="{05114CED-3F78-4183-A60D-A9A4EB3DB958}"/>
    <cellStyle name="40% - Dekorfärg1 17 7" xfId="9557" xr:uid="{31B374B2-731D-46FE-87A3-ECB3CDC14BA3}"/>
    <cellStyle name="40% - Dekorfärg1 17 7 2" xfId="9558" xr:uid="{71EE458A-DF04-4390-8041-9386F19559C8}"/>
    <cellStyle name="40% - Dekorfärg1 17 7 3" xfId="9559" xr:uid="{7B1668E6-F071-46A4-AA1A-A2126CE98EAC}"/>
    <cellStyle name="40% - Dekorfärg1 17 7_CASH 8000" xfId="45022" xr:uid="{357C1A3A-B105-4172-B314-2BF991956F7F}"/>
    <cellStyle name="40% - Dekorfärg1 17 8" xfId="9560" xr:uid="{E22F9F03-1A6D-4AB6-B247-E9444B90CBB5}"/>
    <cellStyle name="40% - Dekorfärg1 17 9" xfId="9561" xr:uid="{40E3E57F-91A3-4218-B2B9-470D60AED733}"/>
    <cellStyle name="40% - Dekorfärg1 17_3. Loans" xfId="9562" xr:uid="{B563CF01-6BF3-47D7-AC54-28E963B639D5}"/>
    <cellStyle name="40% - Dekorfärg1 18" xfId="9563" xr:uid="{BD3B762E-49AE-471B-AE99-3A8C6890DF2C}"/>
    <cellStyle name="40% - Dekorfärg1 18 10" xfId="35069" xr:uid="{FCC59FC6-7AA3-4F2E-88A8-8BB2569B00C6}"/>
    <cellStyle name="40% - Dekorfärg1 18 2" xfId="9564" xr:uid="{C4A77464-3F7A-4FA9-BAE9-89D2D3D1F154}"/>
    <cellStyle name="40% - Dekorfärg1 18 2 2" xfId="9565" xr:uid="{7AD7916B-4885-4288-8815-4370965A228F}"/>
    <cellStyle name="40% - Dekorfärg1 18 2 2 2" xfId="9566" xr:uid="{BC13AB02-CAF4-4008-ADDA-EB93732AEFF6}"/>
    <cellStyle name="40% - Dekorfärg1 18 2 2 2 2" xfId="37318" xr:uid="{7922FDE6-F427-473E-8A07-9F09AC4AC2A2}"/>
    <cellStyle name="40% - Dekorfärg1 18 2 2 2_Apart tables" xfId="49907" xr:uid="{F2843A0D-F717-4418-9207-6B79982B1646}"/>
    <cellStyle name="40% - Dekorfärg1 18 2 2 3" xfId="37317" xr:uid="{43F07BFC-61B2-4A6A-AB4E-22B6710907A0}"/>
    <cellStyle name="40% - Dekorfärg1 18 2 2_3. Loans" xfId="9567" xr:uid="{B9C57486-B857-41FE-BD08-C94A44CC2BE0}"/>
    <cellStyle name="40% - Dekorfärg1 18 2 3" xfId="9568" xr:uid="{4E682394-4AA1-465D-89DE-5FB04744CBC1}"/>
    <cellStyle name="40% - Dekorfärg1 18 2 3 2" xfId="37319" xr:uid="{10844AA7-BE8E-42F3-AA95-E193129E76CB}"/>
    <cellStyle name="40% - Dekorfärg1 18 2 3_Apart tables" xfId="49908" xr:uid="{A628A48E-33D9-4EEB-BB9D-7CB49463D4CD}"/>
    <cellStyle name="40% - Dekorfärg1 18 2 4" xfId="31947" xr:uid="{49D5A56A-E660-4113-96FB-619C2B054F44}"/>
    <cellStyle name="40% - Dekorfärg1 18 2 5" xfId="37316" xr:uid="{15A1D35D-5EE1-46F1-88A1-DF952960BAF8}"/>
    <cellStyle name="40% - Dekorfärg1 18 2_3. Loans" xfId="9569" xr:uid="{6E65DB70-D6E4-4E58-8A75-6C246BBD6CF9}"/>
    <cellStyle name="40% - Dekorfärg1 18 3" xfId="9570" xr:uid="{072869C3-3169-4101-8A86-9B65458518CF}"/>
    <cellStyle name="40% - Dekorfärg1 18 3 2" xfId="9571" xr:uid="{4B61A7E0-2F28-4476-8E19-8B1F651219B4}"/>
    <cellStyle name="40% - Dekorfärg1 18 3 2 2" xfId="37321" xr:uid="{14EC9C53-E798-4D82-8D86-7B3F394F8E15}"/>
    <cellStyle name="40% - Dekorfärg1 18 3 2_Apart tables" xfId="49909" xr:uid="{73A49199-82D5-4E02-B555-836203659D13}"/>
    <cellStyle name="40% - Dekorfärg1 18 3 3" xfId="9572" xr:uid="{6395B15D-B6E6-4C45-BD19-BEA7403C72C4}"/>
    <cellStyle name="40% - Dekorfärg1 18 3 4" xfId="37320" xr:uid="{8C800749-2DFE-4D07-A4E4-048049F272F7}"/>
    <cellStyle name="40% - Dekorfärg1 18 3_3. Loans" xfId="9573" xr:uid="{D1476391-55C7-485D-BFFD-4D390E275D2F}"/>
    <cellStyle name="40% - Dekorfärg1 18 4" xfId="9574" xr:uid="{FB4470CE-8663-4573-B62B-146A0A9BB4C4}"/>
    <cellStyle name="40% - Dekorfärg1 18 4 2" xfId="9575" xr:uid="{7BD645CE-0DF8-409D-A014-125DC087871B}"/>
    <cellStyle name="40% - Dekorfärg1 18 4 3" xfId="9576" xr:uid="{AE006731-D907-4957-BF97-08FA1D817BD2}"/>
    <cellStyle name="40% - Dekorfärg1 18 4 4" xfId="37322" xr:uid="{41EC6335-B521-43F3-958F-EB8393B99A12}"/>
    <cellStyle name="40% - Dekorfärg1 18 4_3. Loans" xfId="9577" xr:uid="{57548570-66AB-431F-BD80-E427ED5F7419}"/>
    <cellStyle name="40% - Dekorfärg1 18 5" xfId="9578" xr:uid="{234D965F-AE19-4CF9-A1EA-5114458B3038}"/>
    <cellStyle name="40% - Dekorfärg1 18 5 2" xfId="9579" xr:uid="{23A9FCA0-BABC-4395-BC61-EBE6F5CEEC6F}"/>
    <cellStyle name="40% - Dekorfärg1 18 5 3" xfId="9580" xr:uid="{570B7B3E-C5AB-4A86-A712-F1D7E16F4897}"/>
    <cellStyle name="40% - Dekorfärg1 18 5 4" xfId="37323" xr:uid="{AE7891E1-9589-4B4A-B5BF-39A5A6457396}"/>
    <cellStyle name="40% - Dekorfärg1 18 5_3. Loans" xfId="9581" xr:uid="{EE689209-B4D3-4A47-A046-E4D4160E0CA0}"/>
    <cellStyle name="40% - Dekorfärg1 18 6" xfId="9582" xr:uid="{08EC2680-7A56-47EF-B25D-1B967FCF456C}"/>
    <cellStyle name="40% - Dekorfärg1 18 6 2" xfId="9583" xr:uid="{DECAF6B3-FE15-48B5-8432-060B741999A5}"/>
    <cellStyle name="40% - Dekorfärg1 18 6 3" xfId="9584" xr:uid="{5B5BB37B-A738-4FAE-B576-B641B79E0B98}"/>
    <cellStyle name="40% - Dekorfärg1 18 6 4" xfId="31948" xr:uid="{465FD025-63C4-4BBC-80B7-8073424BB288}"/>
    <cellStyle name="40% - Dekorfärg1 18 6_CASH 8000" xfId="45023" xr:uid="{3FE24B69-A0E0-4DDC-9D68-0C0BDEE98654}"/>
    <cellStyle name="40% - Dekorfärg1 18 7" xfId="9585" xr:uid="{3C0E3E72-4989-47E2-BCDB-48A4CC3EE02D}"/>
    <cellStyle name="40% - Dekorfärg1 18 7 2" xfId="9586" xr:uid="{C7252716-75ED-4739-8E68-7ED6A022EB23}"/>
    <cellStyle name="40% - Dekorfärg1 18 7 3" xfId="9587" xr:uid="{98A19300-8FAD-43FE-929C-244DB9DBC0CC}"/>
    <cellStyle name="40% - Dekorfärg1 18 7_CASH 8000" xfId="45024" xr:uid="{E153B5F4-57E4-44D5-B5BB-D151BD61E2E6}"/>
    <cellStyle name="40% - Dekorfärg1 18 8" xfId="9588" xr:uid="{15D860A6-2CC5-403E-BB88-D9CD89E3F11E}"/>
    <cellStyle name="40% - Dekorfärg1 18 9" xfId="9589" xr:uid="{D4EF1AF1-5237-40B7-8B8E-92249DE782A3}"/>
    <cellStyle name="40% - Dekorfärg1 18_3. Loans" xfId="9590" xr:uid="{3447B982-3D15-4B3C-97D5-E473E39CB7AC}"/>
    <cellStyle name="40% - Dekorfärg1 19" xfId="9591" xr:uid="{19EE56A9-23B2-42DA-9A89-40832E2D9BCE}"/>
    <cellStyle name="40% - Dekorfärg1 19 10" xfId="35070" xr:uid="{78A1B07D-CA2B-43EF-8876-69701326C86C}"/>
    <cellStyle name="40% - Dekorfärg1 19 2" xfId="9592" xr:uid="{3A44E0DC-BC30-4540-B85A-4B94C3311340}"/>
    <cellStyle name="40% - Dekorfärg1 19 2 2" xfId="9593" xr:uid="{F5A5057D-1D0C-4B9B-9489-EBDC632CB323}"/>
    <cellStyle name="40% - Dekorfärg1 19 2 2 2" xfId="9594" xr:uid="{C396442F-D211-4DE5-88F4-EAC185F4113A}"/>
    <cellStyle name="40% - Dekorfärg1 19 2 2 2 2" xfId="37326" xr:uid="{1CA5FA03-26CE-403C-B2CF-EB75541FE581}"/>
    <cellStyle name="40% - Dekorfärg1 19 2 2 2_Apart tables" xfId="49910" xr:uid="{E7B138BA-FBA1-407B-A9A5-311DD74ED94D}"/>
    <cellStyle name="40% - Dekorfärg1 19 2 2 3" xfId="37325" xr:uid="{F0A0C29B-E2CD-44CF-8779-660436C660F6}"/>
    <cellStyle name="40% - Dekorfärg1 19 2 2_3. Loans" xfId="9595" xr:uid="{F6E92D3F-8C0C-435F-9FD3-C1BCB0B8D5E7}"/>
    <cellStyle name="40% - Dekorfärg1 19 2 3" xfId="9596" xr:uid="{F9EE00FC-32DA-40F2-8083-DF01C29677D2}"/>
    <cellStyle name="40% - Dekorfärg1 19 2 3 2" xfId="37327" xr:uid="{EEA188D5-7160-471C-883D-F0C2399986A2}"/>
    <cellStyle name="40% - Dekorfärg1 19 2 3_Apart tables" xfId="49911" xr:uid="{0E039E0B-8052-42E3-8BCC-37ABC4BDC195}"/>
    <cellStyle name="40% - Dekorfärg1 19 2 4" xfId="31949" xr:uid="{8F802BA0-210C-4839-9D43-B7CC0754C878}"/>
    <cellStyle name="40% - Dekorfärg1 19 2 5" xfId="37324" xr:uid="{1CA2D9D2-FBB5-4E6C-8651-97F48C9EAF53}"/>
    <cellStyle name="40% - Dekorfärg1 19 2_3. Loans" xfId="9597" xr:uid="{12D7CB8E-617D-4C20-99E1-C2556BE299AB}"/>
    <cellStyle name="40% - Dekorfärg1 19 3" xfId="9598" xr:uid="{C2535FDA-D010-49F7-8936-01B7CB48D89F}"/>
    <cellStyle name="40% - Dekorfärg1 19 3 2" xfId="9599" xr:uid="{375F3723-86A2-47B2-8553-AFD6719A325A}"/>
    <cellStyle name="40% - Dekorfärg1 19 3 2 2" xfId="37329" xr:uid="{263B6B6B-DAD9-43D1-B671-9932D3FB40D9}"/>
    <cellStyle name="40% - Dekorfärg1 19 3 2_Apart tables" xfId="49912" xr:uid="{2E51092B-7A39-4027-8211-DCF6D04C0A7B}"/>
    <cellStyle name="40% - Dekorfärg1 19 3 3" xfId="9600" xr:uid="{21A8FB21-BE3C-4EB7-ABF1-B2B018019CE1}"/>
    <cellStyle name="40% - Dekorfärg1 19 3 4" xfId="37328" xr:uid="{57E74BE1-5142-4736-A978-3F5D9CC97D79}"/>
    <cellStyle name="40% - Dekorfärg1 19 3_3. Loans" xfId="9601" xr:uid="{362BD175-D3EF-4AA8-B817-5F05A78478B2}"/>
    <cellStyle name="40% - Dekorfärg1 19 4" xfId="9602" xr:uid="{12A44634-359C-40D0-9D50-E07CC976F72D}"/>
    <cellStyle name="40% - Dekorfärg1 19 4 2" xfId="9603" xr:uid="{3C7FFE47-C6E2-4AC9-8FA7-CD4F6D9258E5}"/>
    <cellStyle name="40% - Dekorfärg1 19 4 3" xfId="9604" xr:uid="{F7939933-4134-4FF1-A297-34C2A1E95698}"/>
    <cellStyle name="40% - Dekorfärg1 19 4 4" xfId="37330" xr:uid="{75D21856-8249-4009-AACD-9F6A657A8310}"/>
    <cellStyle name="40% - Dekorfärg1 19 4_3. Loans" xfId="9605" xr:uid="{8BD98679-DBEC-4223-93E1-E05DD1703645}"/>
    <cellStyle name="40% - Dekorfärg1 19 5" xfId="9606" xr:uid="{175C1DD2-E03A-420F-BAF2-953D0F034798}"/>
    <cellStyle name="40% - Dekorfärg1 19 5 2" xfId="9607" xr:uid="{FFB53078-94E5-4A76-87D6-915B5D80D30F}"/>
    <cellStyle name="40% - Dekorfärg1 19 5 3" xfId="9608" xr:uid="{D333C4D8-F346-41FB-B152-02E541355723}"/>
    <cellStyle name="40% - Dekorfärg1 19 5 4" xfId="37331" xr:uid="{19D7AA9A-648A-49E1-8500-76E95E349EE8}"/>
    <cellStyle name="40% - Dekorfärg1 19 5_3. Loans" xfId="9609" xr:uid="{7CE70C49-CE35-4464-BE06-37D6884260CE}"/>
    <cellStyle name="40% - Dekorfärg1 19 6" xfId="9610" xr:uid="{9147C177-69BB-449A-BE0F-9107726F5FEB}"/>
    <cellStyle name="40% - Dekorfärg1 19 6 2" xfId="9611" xr:uid="{CB903F2F-5B79-45CE-BF90-8010D64E7A0B}"/>
    <cellStyle name="40% - Dekorfärg1 19 6 3" xfId="9612" xr:uid="{358867D5-9969-4F37-82B1-3DCD736DBAFF}"/>
    <cellStyle name="40% - Dekorfärg1 19 6 4" xfId="31950" xr:uid="{47D08FBA-2E50-4DC0-9766-6D8C75F0C088}"/>
    <cellStyle name="40% - Dekorfärg1 19 6_CASH 8000" xfId="45025" xr:uid="{07EACA87-A85D-420F-8F06-42DF5CDDFC91}"/>
    <cellStyle name="40% - Dekorfärg1 19 7" xfId="9613" xr:uid="{4827FED3-F67F-422E-AB26-09CE06CB7B4E}"/>
    <cellStyle name="40% - Dekorfärg1 19 7 2" xfId="9614" xr:uid="{35DD9E99-BFB8-44C8-8E74-3D9E93AEA432}"/>
    <cellStyle name="40% - Dekorfärg1 19 7 3" xfId="9615" xr:uid="{8FC9F50E-980B-4193-82F8-5539A75182A7}"/>
    <cellStyle name="40% - Dekorfärg1 19 7_CASH 8000" xfId="45026" xr:uid="{31C9CD43-9B63-4EEB-90FB-B6559171F4C6}"/>
    <cellStyle name="40% - Dekorfärg1 19 8" xfId="9616" xr:uid="{6A30A852-B0EA-4D7E-ADBB-C62EEA263B02}"/>
    <cellStyle name="40% - Dekorfärg1 19 9" xfId="9617" xr:uid="{1FFD2BA8-6C04-478A-8F19-C99F2BFEA108}"/>
    <cellStyle name="40% - Dekorfärg1 19_3. Loans" xfId="9618" xr:uid="{63A9024E-C3BD-4832-B33A-B62432B04407}"/>
    <cellStyle name="40% - Dekorfärg1 2" xfId="84" xr:uid="{C2D0AF94-FCEA-4318-92F3-FC71B7E8567C}"/>
    <cellStyle name="40% - Dekorfärg1 2 10" xfId="35071" xr:uid="{8000B27C-C4E9-4D87-BADA-9FFE3D2F8EA7}"/>
    <cellStyle name="40% - Dekorfärg1 2 11" xfId="44673" xr:uid="{DA28FA3B-691F-4271-8A8B-73A7A48A52E0}"/>
    <cellStyle name="40% - Dekorfärg1 2 2" xfId="9619" xr:uid="{7387A4D2-08BB-40D0-86B6-11114588DB20}"/>
    <cellStyle name="40% - Dekorfärg1 2 2 2" xfId="9620" xr:uid="{5C90F4D6-9306-46B3-A5E6-2A3A475F1D3E}"/>
    <cellStyle name="40% - Dekorfärg1 2 2 2 2" xfId="9621" xr:uid="{3A067425-908A-4567-A357-C743A64BEC39}"/>
    <cellStyle name="40% - Dekorfärg1 2 2 2 2 2" xfId="37333" xr:uid="{178924CF-CF12-4DE8-8645-9176D55AE6E8}"/>
    <cellStyle name="40% - Dekorfärg1 2 2 2 2_Apart tables" xfId="49913" xr:uid="{2C42C8E1-0253-4A5C-9695-4FB64F7D66A5}"/>
    <cellStyle name="40% - Dekorfärg1 2 2 2 3" xfId="31951" xr:uid="{2C0E78B5-0CAA-4777-9629-4968460CC860}"/>
    <cellStyle name="40% - Dekorfärg1 2 2 2 4" xfId="37332" xr:uid="{D4735994-969F-4018-8C9D-2A7360DD483A}"/>
    <cellStyle name="40% - Dekorfärg1 2 2 2_3. Loans" xfId="9622" xr:uid="{033C2678-8126-411B-BDEB-4EB9A9E8BD38}"/>
    <cellStyle name="40% - Dekorfärg1 2 2 3" xfId="9623" xr:uid="{CF5EAD1B-5371-45CA-808F-8112F56F95DC}"/>
    <cellStyle name="40% - Dekorfärg1 2 2 3 2" xfId="9624" xr:uid="{2F664FD0-2B50-4370-81F9-F669EF4614AC}"/>
    <cellStyle name="40% - Dekorfärg1 2 2 3 2 2" xfId="37335" xr:uid="{43851521-C201-43BA-BE87-2C288C41280C}"/>
    <cellStyle name="40% - Dekorfärg1 2 2 3 2_Apart tables" xfId="49914" xr:uid="{E9DCF0C2-E3BD-4262-8006-24982EC322E7}"/>
    <cellStyle name="40% - Dekorfärg1 2 2 3 3" xfId="37334" xr:uid="{C230AC8C-4E5E-4D17-8A76-06082B25E1F2}"/>
    <cellStyle name="40% - Dekorfärg1 2 2 3_3. Loans" xfId="9625" xr:uid="{21904414-DD94-47E9-AE76-47692AC875DB}"/>
    <cellStyle name="40% - Dekorfärg1 2 2 4" xfId="9626" xr:uid="{92837CE4-42D7-4FA0-ACAF-840A34DA2CFD}"/>
    <cellStyle name="40% - Dekorfärg1 2 2 4 2" xfId="37336" xr:uid="{3C40403E-D479-4B2E-A114-400866B7BF0C}"/>
    <cellStyle name="40% - Dekorfärg1 2 2 4_Apart tables" xfId="49915" xr:uid="{2B73C62D-65D4-4AF8-B2D9-CF412A22745B}"/>
    <cellStyle name="40% - Dekorfärg1 2 2 5" xfId="9627" xr:uid="{4C0D8ACA-4343-4B66-B2C9-1A23087B1207}"/>
    <cellStyle name="40% - Dekorfärg1 2 2 5 2" xfId="37337" xr:uid="{D2497EF0-9B1E-46C4-947A-61AC7019C1EF}"/>
    <cellStyle name="40% - Dekorfärg1 2 2 5_Apart tables" xfId="49916" xr:uid="{1C4BE0C2-47CE-4A6E-BF1C-3F56DB1EC122}"/>
    <cellStyle name="40% - Dekorfärg1 2 2 6" xfId="31952" xr:uid="{C4BFC059-FEE5-445D-8802-B87475800487}"/>
    <cellStyle name="40% - Dekorfärg1 2 2 6 2" xfId="31953" xr:uid="{27B8C404-43C1-4117-BD96-F73B7E017098}"/>
    <cellStyle name="40% - Dekorfärg1 2 2 7" xfId="35072" xr:uid="{D1BADB4C-D5E5-44BA-8C5C-7A31628B53AB}"/>
    <cellStyle name="40% - Dekorfärg1 2 2 8" xfId="39453" xr:uid="{39996BEC-C6F1-418A-A007-087C059A2FC1}"/>
    <cellStyle name="40% - Dekorfärg1 2 2_3. Loans" xfId="9628" xr:uid="{7C55A515-0080-4EAB-B8D3-4EBE2BBC4170}"/>
    <cellStyle name="40% - Dekorfärg1 2 3" xfId="9629" xr:uid="{6621B02B-820D-4B04-9FD1-5ECFA595D747}"/>
    <cellStyle name="40% - Dekorfärg1 2 3 2" xfId="9630" xr:uid="{280B5B03-A52E-4733-BC84-771D17623B8E}"/>
    <cellStyle name="40% - Dekorfärg1 2 3 2 2" xfId="9631" xr:uid="{5C36BDF4-A7B7-4294-8137-699DC34ADE13}"/>
    <cellStyle name="40% - Dekorfärg1 2 3 2 2 2" xfId="37339" xr:uid="{BC366282-AADA-4E8D-A451-6B3E913E246E}"/>
    <cellStyle name="40% - Dekorfärg1 2 3 2 2_Apart tables" xfId="49917" xr:uid="{F4CFE517-A9A6-4673-8578-A4E4879E045C}"/>
    <cellStyle name="40% - Dekorfärg1 2 3 2 3" xfId="31954" xr:uid="{817E78C3-59F2-40FD-BB04-753616A90A9A}"/>
    <cellStyle name="40% - Dekorfärg1 2 3 2 4" xfId="37338" xr:uid="{AF7CCB57-7F28-47DA-BC6D-189CD6801338}"/>
    <cellStyle name="40% - Dekorfärg1 2 3 2_3. Loans" xfId="9632" xr:uid="{1F19A93F-67CE-4D64-820E-118C88630323}"/>
    <cellStyle name="40% - Dekorfärg1 2 3 3" xfId="9633" xr:uid="{C44EDEAD-8350-4431-8814-055F67A3BABC}"/>
    <cellStyle name="40% - Dekorfärg1 2 3 3 2" xfId="9634" xr:uid="{8CF41CF6-AA8C-428F-AA13-76E3B8CD57FB}"/>
    <cellStyle name="40% - Dekorfärg1 2 3 3 2 2" xfId="37341" xr:uid="{0C1AB3DF-2BC1-488F-ABD5-4C97E9F32859}"/>
    <cellStyle name="40% - Dekorfärg1 2 3 3 2_Apart tables" xfId="49918" xr:uid="{E6E04A30-6CA5-47A1-9D51-B8540652633C}"/>
    <cellStyle name="40% - Dekorfärg1 2 3 3 3" xfId="37340" xr:uid="{493BE676-DD24-405D-9996-BA38651A465A}"/>
    <cellStyle name="40% - Dekorfärg1 2 3 3_3. Loans" xfId="9635" xr:uid="{E5D7A278-FF1A-46F7-BEE9-F77B4632059E}"/>
    <cellStyle name="40% - Dekorfärg1 2 3 4" xfId="9636" xr:uid="{698B1997-8916-48AF-A7C0-DDC844D724B2}"/>
    <cellStyle name="40% - Dekorfärg1 2 3 4 2" xfId="37342" xr:uid="{5A3CA04D-4FE6-4827-B4F0-4C86099B6F69}"/>
    <cellStyle name="40% - Dekorfärg1 2 3 4_Apart tables" xfId="49919" xr:uid="{898795A2-0D0D-46F5-BB7F-B04463B6C1AA}"/>
    <cellStyle name="40% - Dekorfärg1 2 3 5" xfId="9637" xr:uid="{EB245DDA-850A-4394-9E3A-032F159B32B2}"/>
    <cellStyle name="40% - Dekorfärg1 2 3 5 2" xfId="37343" xr:uid="{EB3C6569-5D4D-4F4F-A568-70D79506F791}"/>
    <cellStyle name="40% - Dekorfärg1 2 3 5_Apart tables" xfId="49920" xr:uid="{A9901AE0-343F-462B-9089-24A424C9294C}"/>
    <cellStyle name="40% - Dekorfärg1 2 3 6" xfId="31955" xr:uid="{FBCFE2EB-0EF6-4732-B773-3024AB90EB19}"/>
    <cellStyle name="40% - Dekorfärg1 2 3 7" xfId="35073" xr:uid="{205530E3-0A4C-4E85-9344-82815B728CF2}"/>
    <cellStyle name="40% - Dekorfärg1 2 3 8" xfId="39452" xr:uid="{3BB51895-5BF3-4BA4-9AEE-40A9D97E61CD}"/>
    <cellStyle name="40% - Dekorfärg1 2 3_3. Loans" xfId="9638" xr:uid="{98664A87-0B7B-4520-971F-FC9AE931B432}"/>
    <cellStyle name="40% - Dekorfärg1 2 4" xfId="9639" xr:uid="{C7A4B724-FEBA-4754-A0AA-6E11E990EBA2}"/>
    <cellStyle name="40% - Dekorfärg1 2 4 2" xfId="9640" xr:uid="{7AD6BCC8-5BCE-4783-A30B-B542E31BB076}"/>
    <cellStyle name="40% - Dekorfärg1 2 4 2 2" xfId="9641" xr:uid="{CCFAEC2D-499A-4892-A466-CA02D98CEB5F}"/>
    <cellStyle name="40% - Dekorfärg1 2 4 2 2 2" xfId="37346" xr:uid="{E3138DC0-25A7-4769-B475-839B8AC5DC8D}"/>
    <cellStyle name="40% - Dekorfärg1 2 4 2 2_Apart tables" xfId="49921" xr:uid="{7A2231E9-EDD6-49F8-83CA-BFD704C84BA0}"/>
    <cellStyle name="40% - Dekorfärg1 2 4 2 3" xfId="37345" xr:uid="{1D357260-6BDF-4EF5-A07A-5007D9ED3C9C}"/>
    <cellStyle name="40% - Dekorfärg1 2 4 2_3. Loans" xfId="9642" xr:uid="{18385BA3-BBA5-4B76-B732-56A5EC6527D3}"/>
    <cellStyle name="40% - Dekorfärg1 2 4 3" xfId="9643" xr:uid="{49224883-DC70-4CD5-986F-25E321A9D1F6}"/>
    <cellStyle name="40% - Dekorfärg1 2 4 3 2" xfId="37347" xr:uid="{D04DA18E-3528-440B-AE62-A00A769DC3D7}"/>
    <cellStyle name="40% - Dekorfärg1 2 4 3_Apart tables" xfId="49922" xr:uid="{10E4B01F-5A40-476B-9825-116754F89230}"/>
    <cellStyle name="40% - Dekorfärg1 2 4 4" xfId="9644" xr:uid="{899186B8-CAE5-4471-8D8B-1E1B1B6AF5BB}"/>
    <cellStyle name="40% - Dekorfärg1 2 4 4 2" xfId="37348" xr:uid="{F84BAA44-4CCC-4D79-A5AE-02A7DAE5BDA1}"/>
    <cellStyle name="40% - Dekorfärg1 2 4 4_Apart tables" xfId="49923" xr:uid="{F6B273AB-C262-4BC0-8AFE-124BEDC13C01}"/>
    <cellStyle name="40% - Dekorfärg1 2 4 5" xfId="31956" xr:uid="{EEF2A892-D870-4890-B7FE-DE91CADB9F70}"/>
    <cellStyle name="40% - Dekorfärg1 2 4 6" xfId="37344" xr:uid="{08659E08-4000-465F-AEBC-FCF929029F35}"/>
    <cellStyle name="40% - Dekorfärg1 2 4_3. Loans" xfId="9645" xr:uid="{9F5D4C41-5384-478E-988F-131758CDFA06}"/>
    <cellStyle name="40% - Dekorfärg1 2 5" xfId="9646" xr:uid="{371A0C5F-0FA0-422F-88F1-F091860DBD61}"/>
    <cellStyle name="40% - Dekorfärg1 2 5 2" xfId="9647" xr:uid="{BB1A2F1F-149B-4112-849B-014F12045DBF}"/>
    <cellStyle name="40% - Dekorfärg1 2 5 2 2" xfId="37350" xr:uid="{C8A1DA41-9FF9-4069-8F8A-011E6850AD40}"/>
    <cellStyle name="40% - Dekorfärg1 2 5 2_Apart tables" xfId="49924" xr:uid="{C9380226-2B75-4226-AF02-62F33C9F1B9D}"/>
    <cellStyle name="40% - Dekorfärg1 2 5 3" xfId="9648" xr:uid="{3BC35EF5-74F5-4434-9F6A-8323D1A0346E}"/>
    <cellStyle name="40% - Dekorfärg1 2 5 4" xfId="37349" xr:uid="{8BF991E5-0B3B-4E21-BCAD-E1CF7D25A3A4}"/>
    <cellStyle name="40% - Dekorfärg1 2 5_3. Loans" xfId="9649" xr:uid="{CADEDC78-9519-47E8-9600-F6D04E936C08}"/>
    <cellStyle name="40% - Dekorfärg1 2 6" xfId="9650" xr:uid="{03510D05-1C7B-4F25-B507-4E1EAC4D536A}"/>
    <cellStyle name="40% - Dekorfärg1 2 6 2" xfId="9651" xr:uid="{1A8A1A3B-2E86-478C-A439-CC3E3DA2E212}"/>
    <cellStyle name="40% - Dekorfärg1 2 6 3" xfId="9652" xr:uid="{F3877165-A2C7-4200-B4CD-9214F2D6AB0A}"/>
    <cellStyle name="40% - Dekorfärg1 2 6 4" xfId="37351" xr:uid="{DB8E8307-3B0E-4DF2-B4CE-593D1FEC8190}"/>
    <cellStyle name="40% - Dekorfärg1 2 6_3. Loans" xfId="9653" xr:uid="{0AFD4A67-F5A1-4EE6-A234-1B13C24E246C}"/>
    <cellStyle name="40% - Dekorfärg1 2 7" xfId="9654" xr:uid="{E24BED8F-75A5-4AC1-8E1C-9196D94AB310}"/>
    <cellStyle name="40% - Dekorfärg1 2 7 2" xfId="9655" xr:uid="{CD75D540-2047-4E8C-A1C6-9836B5F17BF3}"/>
    <cellStyle name="40% - Dekorfärg1 2 7 3" xfId="9656" xr:uid="{ABF045F3-F46C-49EF-8966-9D84BF965394}"/>
    <cellStyle name="40% - Dekorfärg1 2 7 4" xfId="37352" xr:uid="{5C841106-5801-4F1B-B864-75DED72D0CF1}"/>
    <cellStyle name="40% - Dekorfärg1 2 7_3. Loans" xfId="9657" xr:uid="{6D4AE1AB-F54C-4CC6-A278-D6633BDB6B8A}"/>
    <cellStyle name="40% - Dekorfärg1 2 8" xfId="9658" xr:uid="{108E7BC1-02EE-4F58-BB05-2948FDBCDD0F}"/>
    <cellStyle name="40% - Dekorfärg1 2 8 2" xfId="31957" xr:uid="{D6F1FDB2-A996-4614-AFAC-A5722F326790}"/>
    <cellStyle name="40% - Dekorfärg1 2 8 3" xfId="31958" xr:uid="{298A5535-6487-4FB6-9F7C-8C3D53956602}"/>
    <cellStyle name="40% - Dekorfärg1 2 9" xfId="9659" xr:uid="{B64362C5-A409-41AB-9682-45089DB8AD2C}"/>
    <cellStyle name="40% - Dekorfärg1 2_3. Loans" xfId="9660" xr:uid="{983417EF-6C62-4DA2-9A92-8E804D31FCAE}"/>
    <cellStyle name="40% - Dekorfärg1 20" xfId="9661" xr:uid="{C0CAB619-C446-4D97-B3F4-AEE74CA13562}"/>
    <cellStyle name="40% - Dekorfärg1 20 10" xfId="35074" xr:uid="{D9E83417-BE9C-4D06-B294-A3CEC3E29E0C}"/>
    <cellStyle name="40% - Dekorfärg1 20 2" xfId="9662" xr:uid="{671B9573-445D-4E2B-85FE-1221CCA0837E}"/>
    <cellStyle name="40% - Dekorfärg1 20 2 2" xfId="9663" xr:uid="{ECF340BD-EF06-4D7B-B3A9-55D8128498BD}"/>
    <cellStyle name="40% - Dekorfärg1 20 2 2 2" xfId="9664" xr:uid="{C02F6E5F-E772-4033-A096-16C4A735CBF1}"/>
    <cellStyle name="40% - Dekorfärg1 20 2 2 2 2" xfId="37355" xr:uid="{713190D3-13B9-4294-AAC7-0B7810D077B0}"/>
    <cellStyle name="40% - Dekorfärg1 20 2 2 2_Apart tables" xfId="49925" xr:uid="{83982647-672A-4D08-BCD5-291A00FFB96E}"/>
    <cellStyle name="40% - Dekorfärg1 20 2 2 3" xfId="37354" xr:uid="{0D6012C6-BB79-4AA2-BE01-523DF311E5C0}"/>
    <cellStyle name="40% - Dekorfärg1 20 2 2_3. Loans" xfId="9665" xr:uid="{C19C041A-BB04-48FA-9582-4DB1776ED26C}"/>
    <cellStyle name="40% - Dekorfärg1 20 2 3" xfId="9666" xr:uid="{FE0883AD-5F12-46F2-81F5-E68E24877F83}"/>
    <cellStyle name="40% - Dekorfärg1 20 2 3 2" xfId="37356" xr:uid="{0454BC69-3296-40E1-8582-D00D085F6341}"/>
    <cellStyle name="40% - Dekorfärg1 20 2 3_Apart tables" xfId="49926" xr:uid="{9E19C91B-8400-42E1-A0D4-2C9225539162}"/>
    <cellStyle name="40% - Dekorfärg1 20 2 4" xfId="31959" xr:uid="{11B60AB3-D1F9-4379-8899-E93AC684BCFB}"/>
    <cellStyle name="40% - Dekorfärg1 20 2 5" xfId="37353" xr:uid="{53417416-5D95-4022-AD9F-BDEECBBDCDBD}"/>
    <cellStyle name="40% - Dekorfärg1 20 2_3. Loans" xfId="9667" xr:uid="{59C2B96D-3AED-450D-B861-F1D58BA93BE9}"/>
    <cellStyle name="40% - Dekorfärg1 20 3" xfId="9668" xr:uid="{A4090470-11B3-432F-A767-86C5AE0B025F}"/>
    <cellStyle name="40% - Dekorfärg1 20 3 2" xfId="9669" xr:uid="{81E497D5-20A9-40CD-928F-E5441720D081}"/>
    <cellStyle name="40% - Dekorfärg1 20 3 2 2" xfId="37358" xr:uid="{733AF735-1F64-4FD8-86D6-517555E92382}"/>
    <cellStyle name="40% - Dekorfärg1 20 3 2_Apart tables" xfId="49927" xr:uid="{5F0778A7-689D-4190-A93D-F637A50C378B}"/>
    <cellStyle name="40% - Dekorfärg1 20 3 3" xfId="9670" xr:uid="{0612A749-F773-45CD-9181-F8D67049C311}"/>
    <cellStyle name="40% - Dekorfärg1 20 3 4" xfId="37357" xr:uid="{09671582-E27B-4C5F-A85E-7B6836328DC2}"/>
    <cellStyle name="40% - Dekorfärg1 20 3_3. Loans" xfId="9671" xr:uid="{60217715-3A05-4B75-B6BB-6A4605A6338F}"/>
    <cellStyle name="40% - Dekorfärg1 20 4" xfId="9672" xr:uid="{93BBA4BA-174D-4D88-AA88-4B30D2B61F08}"/>
    <cellStyle name="40% - Dekorfärg1 20 4 2" xfId="9673" xr:uid="{F660FBE1-D18A-4388-A545-F715421B2B4B}"/>
    <cellStyle name="40% - Dekorfärg1 20 4 3" xfId="9674" xr:uid="{3090D1C3-CB93-4095-84B5-BDFA89E21290}"/>
    <cellStyle name="40% - Dekorfärg1 20 4 4" xfId="37359" xr:uid="{AA589763-0252-4737-B62E-7EE6D2BBB6CB}"/>
    <cellStyle name="40% - Dekorfärg1 20 4_3. Loans" xfId="9675" xr:uid="{37A5EE15-BE88-4E90-B4A0-B84CE31D73C9}"/>
    <cellStyle name="40% - Dekorfärg1 20 5" xfId="9676" xr:uid="{786B7EF5-821B-4100-A78B-7C787F5F17DF}"/>
    <cellStyle name="40% - Dekorfärg1 20 5 2" xfId="9677" xr:uid="{7C42AB3E-5B55-4956-B768-4353729BD124}"/>
    <cellStyle name="40% - Dekorfärg1 20 5 3" xfId="9678" xr:uid="{A0290EB5-5044-487F-A5C1-30C92D644333}"/>
    <cellStyle name="40% - Dekorfärg1 20 5 4" xfId="37360" xr:uid="{ABBD7A64-487F-476C-A11D-E298A939A481}"/>
    <cellStyle name="40% - Dekorfärg1 20 5_3. Loans" xfId="9679" xr:uid="{ECAE17AD-1973-4736-8BDE-DEB35AA7796E}"/>
    <cellStyle name="40% - Dekorfärg1 20 6" xfId="9680" xr:uid="{648B0D62-8BE2-4904-9A8A-CF8BF857A045}"/>
    <cellStyle name="40% - Dekorfärg1 20 6 2" xfId="9681" xr:uid="{7840AE24-1E5C-43FC-97EB-4C698B0C24BE}"/>
    <cellStyle name="40% - Dekorfärg1 20 6 3" xfId="9682" xr:uid="{24809C12-40E2-4D74-B1C7-CC9E8CF51C2B}"/>
    <cellStyle name="40% - Dekorfärg1 20 6 4" xfId="31960" xr:uid="{57E07599-A5E4-4847-8540-31188377B6AA}"/>
    <cellStyle name="40% - Dekorfärg1 20 6_CASH 8000" xfId="45027" xr:uid="{E639C36B-AD04-4A4B-9A8B-67A1B745A2B7}"/>
    <cellStyle name="40% - Dekorfärg1 20 7" xfId="9683" xr:uid="{903BB5D8-67D3-4E1A-96FF-9852A27EE490}"/>
    <cellStyle name="40% - Dekorfärg1 20 7 2" xfId="9684" xr:uid="{DF9D599D-76CA-4785-9090-5E4CE5C63662}"/>
    <cellStyle name="40% - Dekorfärg1 20 7 3" xfId="9685" xr:uid="{A1662FA4-B8C3-41B6-A0A9-EC39D2937956}"/>
    <cellStyle name="40% - Dekorfärg1 20 7_CASH 8000" xfId="45028" xr:uid="{F5569999-D19B-4514-8D9B-ADB8D53FBC8C}"/>
    <cellStyle name="40% - Dekorfärg1 20 8" xfId="9686" xr:uid="{CC7AD56C-4266-4490-ACAF-E6D3621D630B}"/>
    <cellStyle name="40% - Dekorfärg1 20 9" xfId="9687" xr:uid="{A17FA89D-0B3F-4A75-A8EC-E919695D7D3A}"/>
    <cellStyle name="40% - Dekorfärg1 20_3. Loans" xfId="9688" xr:uid="{5407030E-4F0D-4F85-A28E-4AB798339B74}"/>
    <cellStyle name="40% - Dekorfärg1 21" xfId="9689" xr:uid="{EB931D3E-B01E-4A23-9C49-82C6438B0030}"/>
    <cellStyle name="40% - Dekorfärg1 21 10" xfId="35075" xr:uid="{BD06041B-CFF0-4497-9062-18882213C313}"/>
    <cellStyle name="40% - Dekorfärg1 21 2" xfId="9690" xr:uid="{04164E32-628A-486D-AAD4-AC3F6F87FB39}"/>
    <cellStyle name="40% - Dekorfärg1 21 2 2" xfId="9691" xr:uid="{DB4B1755-219F-4BC3-8BFC-7A1BA6E343A1}"/>
    <cellStyle name="40% - Dekorfärg1 21 2 2 2" xfId="9692" xr:uid="{51154B70-8E89-4F3F-8B1A-3BBF9F59542C}"/>
    <cellStyle name="40% - Dekorfärg1 21 2 2 2 2" xfId="37363" xr:uid="{9032D2DA-5316-47C9-A2FD-D4E1FCAC5D39}"/>
    <cellStyle name="40% - Dekorfärg1 21 2 2 2_Apart tables" xfId="49928" xr:uid="{261FE006-1967-49C0-A8F6-180BA61EF757}"/>
    <cellStyle name="40% - Dekorfärg1 21 2 2 3" xfId="37362" xr:uid="{D346950B-B5D5-4CEE-B62D-5C1A2D72588E}"/>
    <cellStyle name="40% - Dekorfärg1 21 2 2_3. Loans" xfId="9693" xr:uid="{19CC6FFD-33F2-4818-A779-6DE8A046156E}"/>
    <cellStyle name="40% - Dekorfärg1 21 2 3" xfId="9694" xr:uid="{5DF2258B-F2FD-4D3E-9350-0EA2A9EF91CD}"/>
    <cellStyle name="40% - Dekorfärg1 21 2 3 2" xfId="37364" xr:uid="{3E5B7111-22F3-464F-9F95-2883F95375D3}"/>
    <cellStyle name="40% - Dekorfärg1 21 2 3_Apart tables" xfId="49929" xr:uid="{707E31E5-67D6-49B2-934F-692A1A8E893C}"/>
    <cellStyle name="40% - Dekorfärg1 21 2 4" xfId="31961" xr:uid="{450D8BEF-6E2C-44D1-BAF5-6533DC96FC81}"/>
    <cellStyle name="40% - Dekorfärg1 21 2 5" xfId="37361" xr:uid="{BCBE5CEA-63CD-4B1F-82A8-5FE1F0CB31AF}"/>
    <cellStyle name="40% - Dekorfärg1 21 2_3. Loans" xfId="9695" xr:uid="{D17A2D75-A3AA-4D7A-A855-37DD9BA6A489}"/>
    <cellStyle name="40% - Dekorfärg1 21 3" xfId="9696" xr:uid="{B9D7476A-4404-43EA-B974-2F9BB05BA2E1}"/>
    <cellStyle name="40% - Dekorfärg1 21 3 2" xfId="9697" xr:uid="{1E72D694-245A-429D-AA73-EBD089151980}"/>
    <cellStyle name="40% - Dekorfärg1 21 3 2 2" xfId="37366" xr:uid="{0C6112E8-6F15-480C-B0B3-1FD51A9B2460}"/>
    <cellStyle name="40% - Dekorfärg1 21 3 2_Apart tables" xfId="49930" xr:uid="{D86B6514-DDE5-4DE5-BBC3-4D4508618BA6}"/>
    <cellStyle name="40% - Dekorfärg1 21 3 3" xfId="9698" xr:uid="{42D0B5C8-008E-4F92-91BD-EA60464A5777}"/>
    <cellStyle name="40% - Dekorfärg1 21 3 4" xfId="37365" xr:uid="{15E6C3F1-EBEE-468A-9150-29512507C058}"/>
    <cellStyle name="40% - Dekorfärg1 21 3_3. Loans" xfId="9699" xr:uid="{0F31EA4E-AB23-4DD3-B04E-4E7486A91D9F}"/>
    <cellStyle name="40% - Dekorfärg1 21 4" xfId="9700" xr:uid="{D9CFBE1C-4CE0-433C-9450-7B3E49C94253}"/>
    <cellStyle name="40% - Dekorfärg1 21 4 2" xfId="9701" xr:uid="{66722C58-61AF-4988-9812-0D05CA3A751D}"/>
    <cellStyle name="40% - Dekorfärg1 21 4 3" xfId="9702" xr:uid="{3A57EA8C-FF71-4412-B7A4-1D359CE8E633}"/>
    <cellStyle name="40% - Dekorfärg1 21 4 4" xfId="37367" xr:uid="{F094F046-F2C3-4AD1-A21F-B900AB226C8F}"/>
    <cellStyle name="40% - Dekorfärg1 21 4_3. Loans" xfId="9703" xr:uid="{2FD20769-A5F6-4C20-B151-0817FEFB0D59}"/>
    <cellStyle name="40% - Dekorfärg1 21 5" xfId="9704" xr:uid="{2CF830B5-595E-433E-9154-629E522F7620}"/>
    <cellStyle name="40% - Dekorfärg1 21 5 2" xfId="9705" xr:uid="{57632A08-A87E-40AD-A813-E7C4F5A30461}"/>
    <cellStyle name="40% - Dekorfärg1 21 5 3" xfId="9706" xr:uid="{A5AA8F77-7AEC-4D29-8A2D-C1E02FB3F545}"/>
    <cellStyle name="40% - Dekorfärg1 21 5 4" xfId="37368" xr:uid="{D8D34484-CB6B-4542-8089-32AB795E5CF0}"/>
    <cellStyle name="40% - Dekorfärg1 21 5_3. Loans" xfId="9707" xr:uid="{DD2A0E3C-ADDB-45ED-B7ED-688348DAF08F}"/>
    <cellStyle name="40% - Dekorfärg1 21 6" xfId="9708" xr:uid="{2B9123EA-732A-4E17-B4BA-9B01DE0DA88C}"/>
    <cellStyle name="40% - Dekorfärg1 21 6 2" xfId="9709" xr:uid="{54EAD417-A0D1-4335-AF4E-9B2250098492}"/>
    <cellStyle name="40% - Dekorfärg1 21 6 3" xfId="9710" xr:uid="{B8C68976-4505-483F-8BDA-8BD13A316F3A}"/>
    <cellStyle name="40% - Dekorfärg1 21 6 4" xfId="31962" xr:uid="{66134430-194B-4651-9ABC-3131B57D0946}"/>
    <cellStyle name="40% - Dekorfärg1 21 6_CASH 8000" xfId="45029" xr:uid="{0C0DDF67-7C8C-4C1A-A60F-5660B25424B9}"/>
    <cellStyle name="40% - Dekorfärg1 21 7" xfId="9711" xr:uid="{6A3F6F1B-EFB6-43F5-B4B4-1C037692A866}"/>
    <cellStyle name="40% - Dekorfärg1 21 7 2" xfId="9712" xr:uid="{AB643A9E-75FA-46F2-82CA-47A55A951180}"/>
    <cellStyle name="40% - Dekorfärg1 21 7 3" xfId="9713" xr:uid="{18A37397-8216-4221-987F-D57CF538853B}"/>
    <cellStyle name="40% - Dekorfärg1 21 7_CASH 8000" xfId="45030" xr:uid="{FD2FA027-0A2B-4C32-9F81-4EE466BE1AC7}"/>
    <cellStyle name="40% - Dekorfärg1 21 8" xfId="9714" xr:uid="{07DE7465-BBF8-4AE7-AEDD-71696DE363C2}"/>
    <cellStyle name="40% - Dekorfärg1 21 9" xfId="9715" xr:uid="{7A83FCD8-C22A-4D58-B1BD-28B71DE8C2B0}"/>
    <cellStyle name="40% - Dekorfärg1 21_3. Loans" xfId="9716" xr:uid="{D5639026-96E8-4DB9-A883-15ABAADE829E}"/>
    <cellStyle name="40% - Dekorfärg1 22" xfId="9717" xr:uid="{67D337FF-E6B4-4B72-AB44-B91237931A55}"/>
    <cellStyle name="40% - Dekorfärg1 22 10" xfId="35076" xr:uid="{06B1D874-3D79-4995-9CE3-E6584038EB15}"/>
    <cellStyle name="40% - Dekorfärg1 22 2" xfId="9718" xr:uid="{A0BF2A71-B3B8-4620-A365-7B2B21EC5FE6}"/>
    <cellStyle name="40% - Dekorfärg1 22 2 2" xfId="9719" xr:uid="{40A64F13-FEC4-4FB0-A0F4-52A959D33880}"/>
    <cellStyle name="40% - Dekorfärg1 22 2 2 2" xfId="9720" xr:uid="{8DD9B853-A6F8-4D00-9B7D-FC890A3A6473}"/>
    <cellStyle name="40% - Dekorfärg1 22 2 2 2 2" xfId="37371" xr:uid="{9CD4631E-8A27-41D6-A559-04D596B50142}"/>
    <cellStyle name="40% - Dekorfärg1 22 2 2 2_Apart tables" xfId="49931" xr:uid="{DFFCF652-DE7D-410B-8875-275FE15820B5}"/>
    <cellStyle name="40% - Dekorfärg1 22 2 2 3" xfId="37370" xr:uid="{D18E24DF-6552-41FF-8243-653D8B87C950}"/>
    <cellStyle name="40% - Dekorfärg1 22 2 2_3. Loans" xfId="9721" xr:uid="{BD4C66EE-17BE-49AC-B25D-B7C4831A7075}"/>
    <cellStyle name="40% - Dekorfärg1 22 2 3" xfId="9722" xr:uid="{735AAC73-3373-4FB8-935B-20E90F1BD316}"/>
    <cellStyle name="40% - Dekorfärg1 22 2 3 2" xfId="37372" xr:uid="{CC47A2FB-3BF5-4815-A6BB-F5DF16B8F9E9}"/>
    <cellStyle name="40% - Dekorfärg1 22 2 3_Apart tables" xfId="49932" xr:uid="{3BA858E7-C45E-409A-A9F6-0BD45617342D}"/>
    <cellStyle name="40% - Dekorfärg1 22 2 4" xfId="31963" xr:uid="{C6C5D237-1A86-47E3-A8BF-73E9B97361B6}"/>
    <cellStyle name="40% - Dekorfärg1 22 2 5" xfId="37369" xr:uid="{6AAD326E-644C-4D81-98AE-A22A0BBB8DCA}"/>
    <cellStyle name="40% - Dekorfärg1 22 2_3. Loans" xfId="9723" xr:uid="{B67E1C5F-DC8B-437E-AFD3-1AA31C1E3A9A}"/>
    <cellStyle name="40% - Dekorfärg1 22 3" xfId="9724" xr:uid="{0209A0FE-89BA-42FC-BC18-E86F93625BF2}"/>
    <cellStyle name="40% - Dekorfärg1 22 3 2" xfId="9725" xr:uid="{7370767A-675A-4483-B8AB-FF241E42233F}"/>
    <cellStyle name="40% - Dekorfärg1 22 3 2 2" xfId="37374" xr:uid="{F48467E2-508B-4FDA-A414-5EA50F9BCD06}"/>
    <cellStyle name="40% - Dekorfärg1 22 3 2_Apart tables" xfId="49933" xr:uid="{18621F42-2CA1-4BB6-8BFB-5F6D31B332FD}"/>
    <cellStyle name="40% - Dekorfärg1 22 3 3" xfId="9726" xr:uid="{EE84194D-5B9F-489A-A5E5-71F41ED0D22B}"/>
    <cellStyle name="40% - Dekorfärg1 22 3 4" xfId="37373" xr:uid="{4C003F3B-C0C2-4B52-B178-F4ED451A9D2C}"/>
    <cellStyle name="40% - Dekorfärg1 22 3_3. Loans" xfId="9727" xr:uid="{51A0D6B8-4C33-4890-868C-6225A12DEA5D}"/>
    <cellStyle name="40% - Dekorfärg1 22 4" xfId="9728" xr:uid="{1A89E8B0-443D-4DBB-A3E5-6DA7B89A52B2}"/>
    <cellStyle name="40% - Dekorfärg1 22 4 2" xfId="9729" xr:uid="{6768CDEF-D67F-49E9-A97F-DF2BF112561E}"/>
    <cellStyle name="40% - Dekorfärg1 22 4 3" xfId="9730" xr:uid="{835210B4-F7EF-45A6-A4CF-89B0F0A0F146}"/>
    <cellStyle name="40% - Dekorfärg1 22 4 4" xfId="37375" xr:uid="{186B317F-0EC6-4374-BC75-254C284F5242}"/>
    <cellStyle name="40% - Dekorfärg1 22 4_3. Loans" xfId="9731" xr:uid="{CC418C40-FCB8-4AB0-BFEE-5AD13EA70352}"/>
    <cellStyle name="40% - Dekorfärg1 22 5" xfId="9732" xr:uid="{FD337F01-B375-498F-A8DF-D4B4809D4165}"/>
    <cellStyle name="40% - Dekorfärg1 22 5 2" xfId="9733" xr:uid="{7C496C19-8BDF-4502-B0C7-35D50E8FCD65}"/>
    <cellStyle name="40% - Dekorfärg1 22 5 3" xfId="9734" xr:uid="{80D6F722-6886-4EB6-9948-DA30FC17CAE6}"/>
    <cellStyle name="40% - Dekorfärg1 22 5 4" xfId="37376" xr:uid="{C735FAFA-FEF6-406B-AAE4-A6981A09888D}"/>
    <cellStyle name="40% - Dekorfärg1 22 5_3. Loans" xfId="9735" xr:uid="{4C27F4D8-EF27-486A-8F78-CACC76B0279A}"/>
    <cellStyle name="40% - Dekorfärg1 22 6" xfId="9736" xr:uid="{3111F549-715C-4E45-8F86-5976FA1064F0}"/>
    <cellStyle name="40% - Dekorfärg1 22 6 2" xfId="9737" xr:uid="{E65C265C-2753-4B7E-9C56-6AD28F17C38E}"/>
    <cellStyle name="40% - Dekorfärg1 22 6 3" xfId="9738" xr:uid="{16173E1E-04AA-41ED-8718-36291771B06E}"/>
    <cellStyle name="40% - Dekorfärg1 22 6 4" xfId="31964" xr:uid="{E9115E5A-BC81-4FAF-8CBC-98F4F37FB6DB}"/>
    <cellStyle name="40% - Dekorfärg1 22 6_CASH 8000" xfId="45031" xr:uid="{823E55EC-B1BE-4030-B503-0700384C6C11}"/>
    <cellStyle name="40% - Dekorfärg1 22 7" xfId="9739" xr:uid="{23E9BAAA-7B0C-4BA0-B5E6-868BFA00DBFD}"/>
    <cellStyle name="40% - Dekorfärg1 22 7 2" xfId="9740" xr:uid="{15EAC44B-8BCA-42E1-87CE-87F8E96C0E65}"/>
    <cellStyle name="40% - Dekorfärg1 22 7 3" xfId="9741" xr:uid="{55B375C1-9A32-4BA2-B956-A3C72A44B9AC}"/>
    <cellStyle name="40% - Dekorfärg1 22 7_CASH 8000" xfId="45032" xr:uid="{0D8CC7A5-BD00-48DA-BA86-B98424536816}"/>
    <cellStyle name="40% - Dekorfärg1 22 8" xfId="9742" xr:uid="{F9473D04-9EE1-428E-85B4-22023379CFD7}"/>
    <cellStyle name="40% - Dekorfärg1 22 9" xfId="9743" xr:uid="{E0D44925-2E80-42FD-B198-8107058E436A}"/>
    <cellStyle name="40% - Dekorfärg1 22_3. Loans" xfId="9744" xr:uid="{DD7FCA99-472E-423E-9672-2985364D3F86}"/>
    <cellStyle name="40% - Dekorfärg1 23" xfId="9745" xr:uid="{6879BBFF-B80B-4524-8699-5E0FFC7C2C2C}"/>
    <cellStyle name="40% - Dekorfärg1 23 10" xfId="9746" xr:uid="{29D7F8AF-DDA3-4FEF-AE7A-49C8AF81B485}"/>
    <cellStyle name="40% - Dekorfärg1 23 11" xfId="35077" xr:uid="{D6495AC5-748A-4DD0-8C2F-CC9229BB4BE0}"/>
    <cellStyle name="40% - Dekorfärg1 23 2" xfId="9747" xr:uid="{562F765E-1D45-4436-8161-7F3FCD187F24}"/>
    <cellStyle name="40% - Dekorfärg1 23 2 2" xfId="9748" xr:uid="{FA719BCF-5654-4F8C-904E-A841A855DF0C}"/>
    <cellStyle name="40% - Dekorfärg1 23 2 2 2" xfId="9749" xr:uid="{A3358144-71C1-47A1-89F7-B21364D47B94}"/>
    <cellStyle name="40% - Dekorfärg1 23 2 2 3" xfId="37378" xr:uid="{45E2FE31-C95B-4F39-96E3-DD0C01E1C1FC}"/>
    <cellStyle name="40% - Dekorfärg1 23 2 2_3. Loans" xfId="9750" xr:uid="{7D1E4DDB-4BC6-4476-8E99-E5E6654D1AF1}"/>
    <cellStyle name="40% - Dekorfärg1 23 2 3" xfId="9751" xr:uid="{2D3D558A-565F-4DB9-BBC9-61A8C4E5CA7E}"/>
    <cellStyle name="40% - Dekorfärg1 23 2 3 2" xfId="37379" xr:uid="{8B2F185B-3006-423C-9D65-36B88C910621}"/>
    <cellStyle name="40% - Dekorfärg1 23 2 3_Apart tables" xfId="49934" xr:uid="{9D948609-D2E4-410B-841F-9E1206082B4C}"/>
    <cellStyle name="40% - Dekorfärg1 23 2 4" xfId="31965" xr:uid="{F5FDC4B0-6ECB-41E2-BBFD-FE564FE58FB1}"/>
    <cellStyle name="40% - Dekorfärg1 23 2 5" xfId="37377" xr:uid="{239BF551-07B5-4EE8-90C9-0DC07E700FE0}"/>
    <cellStyle name="40% - Dekorfärg1 23 2_3. Loans" xfId="9752" xr:uid="{6DCBF081-24A9-48DC-BB12-A282E22CE140}"/>
    <cellStyle name="40% - Dekorfärg1 23 3" xfId="9753" xr:uid="{EB3394D7-5168-4642-8E61-41DAF02C54A0}"/>
    <cellStyle name="40% - Dekorfärg1 23 3 2" xfId="9754" xr:uid="{54328B57-01D3-46E0-92B5-07523AFFD7B2}"/>
    <cellStyle name="40% - Dekorfärg1 23 3 2 2" xfId="31966" xr:uid="{F216B5F7-E3FC-4DB2-8CC6-38F4FB03EAE8}"/>
    <cellStyle name="40% - Dekorfärg1 23 3 3" xfId="9755" xr:uid="{FF8267FA-3201-4DAD-AE16-CA3BDB23505F}"/>
    <cellStyle name="40% - Dekorfärg1 23 3 4" xfId="9756" xr:uid="{401F01AC-4A1B-4CB7-A993-2001344C3334}"/>
    <cellStyle name="40% - Dekorfärg1 23 3 5" xfId="37380" xr:uid="{A6485779-A3CF-481E-B4C7-40F6B0691511}"/>
    <cellStyle name="40% - Dekorfärg1 23 3_3. Loans" xfId="9757" xr:uid="{030960F7-5848-4800-8773-C5C8AC9EC6E7}"/>
    <cellStyle name="40% - Dekorfärg1 23 4" xfId="9758" xr:uid="{9485006C-578A-4189-ADBE-4B714C0A5530}"/>
    <cellStyle name="40% - Dekorfärg1 23 4 2" xfId="9759" xr:uid="{A53475B3-F90C-4C31-99A1-D2B3AC7EFF5F}"/>
    <cellStyle name="40% - Dekorfärg1 23 4 3" xfId="9760" xr:uid="{4F99DDCA-9EF4-4139-8D26-63FC7E49FA0A}"/>
    <cellStyle name="40% - Dekorfärg1 23 4 4" xfId="37381" xr:uid="{102CDD19-E663-4AC9-A7EC-8188A7BA3B07}"/>
    <cellStyle name="40% - Dekorfärg1 23 4_3. Loans" xfId="9761" xr:uid="{1FD16123-4CEB-4B5F-9B28-12A41136867F}"/>
    <cellStyle name="40% - Dekorfärg1 23 5" xfId="9762" xr:uid="{94DFBD81-BB6F-46BC-B169-6FBAB1B27072}"/>
    <cellStyle name="40% - Dekorfärg1 23 5 2" xfId="9763" xr:uid="{EEED5487-8D7B-4921-9B90-B7754250090E}"/>
    <cellStyle name="40% - Dekorfärg1 23 5 3" xfId="9764" xr:uid="{152BD601-8720-497B-8AEB-97544BD7D030}"/>
    <cellStyle name="40% - Dekorfärg1 23 5 4" xfId="31967" xr:uid="{6131EC2C-0C29-4340-93F1-3535790B7C8E}"/>
    <cellStyle name="40% - Dekorfärg1 23 5_CASH 8000" xfId="45033" xr:uid="{70BF8193-0AEB-47D1-8C02-0415A9386178}"/>
    <cellStyle name="40% - Dekorfärg1 23 6" xfId="9765" xr:uid="{841B328F-E9A9-437E-9661-B7BC45F8E2B9}"/>
    <cellStyle name="40% - Dekorfärg1 23 6 2" xfId="9766" xr:uid="{6CF32300-93D8-4B03-9936-157FB9DAA847}"/>
    <cellStyle name="40% - Dekorfärg1 23 6 3" xfId="9767" xr:uid="{DE49DD42-559D-432A-88FB-7E2419571BF1}"/>
    <cellStyle name="40% - Dekorfärg1 23 6_CASH 8000" xfId="45034" xr:uid="{45DED75B-B336-4A76-9643-D2AF58191585}"/>
    <cellStyle name="40% - Dekorfärg1 23 7" xfId="9768" xr:uid="{CD9E569C-988C-417A-B22C-86A2C981E49F}"/>
    <cellStyle name="40% - Dekorfärg1 23 7 2" xfId="9769" xr:uid="{0C4D9F92-F66A-4867-A01E-BF196B69E766}"/>
    <cellStyle name="40% - Dekorfärg1 23 7 3" xfId="9770" xr:uid="{43418942-0500-4C3C-8491-7A50C383EC0D}"/>
    <cellStyle name="40% - Dekorfärg1 23 7_CASH 8000" xfId="45035" xr:uid="{F4940091-063D-4637-A399-7AEE2A072CB7}"/>
    <cellStyle name="40% - Dekorfärg1 23 8" xfId="9771" xr:uid="{EA2098B0-798D-4B26-B6FF-27F135383858}"/>
    <cellStyle name="40% - Dekorfärg1 23 9" xfId="9772" xr:uid="{7E191B4D-FBE3-473C-85DA-A4C46B8E4A8A}"/>
    <cellStyle name="40% - Dekorfärg1 23_3. Loans" xfId="9773" xr:uid="{0A5ECF4C-EFC8-4EE2-8404-AB622D83B8CD}"/>
    <cellStyle name="40% - Dekorfärg1 24" xfId="9774" xr:uid="{B6DE90B6-283A-459E-8BE9-0DB082AEFECE}"/>
    <cellStyle name="40% - Dekorfärg1 24 10" xfId="9775" xr:uid="{F44F0584-D616-45F4-A378-ACE92A4FDCE1}"/>
    <cellStyle name="40% - Dekorfärg1 24 11" xfId="35078" xr:uid="{2EB1B055-54A9-472B-AF64-DE3A8B996542}"/>
    <cellStyle name="40% - Dekorfärg1 24 2" xfId="9776" xr:uid="{24837722-19E7-4752-B33B-A758BFB7E657}"/>
    <cellStyle name="40% - Dekorfärg1 24 2 2" xfId="9777" xr:uid="{53A18265-E42B-42EE-8F5B-D3AE60A75448}"/>
    <cellStyle name="40% - Dekorfärg1 24 2 2 2" xfId="9778" xr:uid="{AA02182E-53E6-478B-9702-F875794D3348}"/>
    <cellStyle name="40% - Dekorfärg1 24 2 2 3" xfId="37383" xr:uid="{D2F36FEE-CFAE-4586-BEA7-4BB69304CC4F}"/>
    <cellStyle name="40% - Dekorfärg1 24 2 2_3. Loans" xfId="9779" xr:uid="{C3A25B12-D618-44B2-AB6C-C43D14635222}"/>
    <cellStyle name="40% - Dekorfärg1 24 2 3" xfId="9780" xr:uid="{14EC0A22-B900-48D0-87AD-2096F3028533}"/>
    <cellStyle name="40% - Dekorfärg1 24 2 3 2" xfId="37384" xr:uid="{A81C5134-34FB-4DC1-83BD-1FB14D5A60F4}"/>
    <cellStyle name="40% - Dekorfärg1 24 2 3_Apart tables" xfId="49935" xr:uid="{597FA7CD-662B-4EA8-9DE6-4C2F6CA5296E}"/>
    <cellStyle name="40% - Dekorfärg1 24 2 4" xfId="31968" xr:uid="{8EC28BFF-39CF-466A-B77C-677538329DF6}"/>
    <cellStyle name="40% - Dekorfärg1 24 2 5" xfId="37382" xr:uid="{293603F2-7082-413B-A8CB-CDD473454F7B}"/>
    <cellStyle name="40% - Dekorfärg1 24 2_3. Loans" xfId="9781" xr:uid="{DF09335B-A7AC-461C-A23F-483313904028}"/>
    <cellStyle name="40% - Dekorfärg1 24 3" xfId="9782" xr:uid="{AFEB58E2-796C-4A78-98D5-46905265B163}"/>
    <cellStyle name="40% - Dekorfärg1 24 3 2" xfId="9783" xr:uid="{E4064603-C1AE-4F81-A896-38A5DCB966E5}"/>
    <cellStyle name="40% - Dekorfärg1 24 3 2 2" xfId="31969" xr:uid="{2379F0EA-AC40-4F46-9255-6A6E93C7630B}"/>
    <cellStyle name="40% - Dekorfärg1 24 3 3" xfId="9784" xr:uid="{B2A123DD-7270-4F6F-8F06-F9CED591B40D}"/>
    <cellStyle name="40% - Dekorfärg1 24 3 4" xfId="9785" xr:uid="{CFB9A303-2123-48D3-9152-4FAB38F41496}"/>
    <cellStyle name="40% - Dekorfärg1 24 3 5" xfId="37385" xr:uid="{9F9BC802-5462-4084-B7E6-310AE4D01EE8}"/>
    <cellStyle name="40% - Dekorfärg1 24 3_3. Loans" xfId="9786" xr:uid="{E493CA4B-6132-4A8C-98A8-DFCDEF4D9AEB}"/>
    <cellStyle name="40% - Dekorfärg1 24 4" xfId="9787" xr:uid="{E71EEC49-16B0-41B8-A3B9-DA68BC36F5A5}"/>
    <cellStyle name="40% - Dekorfärg1 24 4 2" xfId="9788" xr:uid="{9F500003-CD91-44B2-947D-ADBF6CE3AAA6}"/>
    <cellStyle name="40% - Dekorfärg1 24 4 3" xfId="9789" xr:uid="{52292BFF-7C59-42B4-82C8-3A27B947F9E8}"/>
    <cellStyle name="40% - Dekorfärg1 24 4 4" xfId="37386" xr:uid="{23CD9B16-54D1-4770-9772-C93E15698A5A}"/>
    <cellStyle name="40% - Dekorfärg1 24 4_3. Loans" xfId="9790" xr:uid="{72F5F15B-E23E-4659-90BA-147F631C5C8B}"/>
    <cellStyle name="40% - Dekorfärg1 24 5" xfId="9791" xr:uid="{A5FD1E5D-3F3C-4869-B614-C8A862D7D0D4}"/>
    <cellStyle name="40% - Dekorfärg1 24 5 2" xfId="9792" xr:uid="{770750AC-2884-49B4-82D0-3E671E7E3D70}"/>
    <cellStyle name="40% - Dekorfärg1 24 5 3" xfId="9793" xr:uid="{64FD9224-45E2-4572-8FBF-5DDFBB687417}"/>
    <cellStyle name="40% - Dekorfärg1 24 5 4" xfId="31970" xr:uid="{64E9A6DC-B367-4A40-B613-396BC3D51B23}"/>
    <cellStyle name="40% - Dekorfärg1 24 5_CASH 8000" xfId="45036" xr:uid="{4384E3B8-A81E-44E7-8085-89B50A8D4C46}"/>
    <cellStyle name="40% - Dekorfärg1 24 6" xfId="9794" xr:uid="{F38FCE4B-5AC9-419D-A58F-2D5D0188454D}"/>
    <cellStyle name="40% - Dekorfärg1 24 6 2" xfId="9795" xr:uid="{2285A5AA-2DD2-4D26-9628-305419418314}"/>
    <cellStyle name="40% - Dekorfärg1 24 6 3" xfId="9796" xr:uid="{FF77CCF9-A9D4-4BBB-9EBB-85A998FFF5D7}"/>
    <cellStyle name="40% - Dekorfärg1 24 6_CASH 8000" xfId="45037" xr:uid="{970906EC-49F9-4F87-B5BE-369EB730BDCA}"/>
    <cellStyle name="40% - Dekorfärg1 24 7" xfId="9797" xr:uid="{BC6081F4-C1A4-4519-9CCA-0BA48AB30D12}"/>
    <cellStyle name="40% - Dekorfärg1 24 7 2" xfId="9798" xr:uid="{87810753-F38F-4E18-A806-C6EBCB15E691}"/>
    <cellStyle name="40% - Dekorfärg1 24 7 3" xfId="9799" xr:uid="{ED4F3207-1012-465F-AAE9-2ACF017D2697}"/>
    <cellStyle name="40% - Dekorfärg1 24 7_CASH 8000" xfId="45038" xr:uid="{18478C41-E9D0-49F3-A2A5-D5603D1404C1}"/>
    <cellStyle name="40% - Dekorfärg1 24 8" xfId="9800" xr:uid="{8B536B5D-7EEF-4CD0-8131-3CBB3E5345E3}"/>
    <cellStyle name="40% - Dekorfärg1 24 9" xfId="9801" xr:uid="{AD7BE1FB-B869-453B-B591-6FBA5144C238}"/>
    <cellStyle name="40% - Dekorfärg1 24_3. Loans" xfId="9802" xr:uid="{298B9FB6-A8A7-4401-A7AC-994663CFDB37}"/>
    <cellStyle name="40% - Dekorfärg1 25" xfId="9803" xr:uid="{10F84BFF-EC64-4F30-8761-6B25668651A2}"/>
    <cellStyle name="40% - Dekorfärg1 25 10" xfId="9804" xr:uid="{7BD0766A-CE26-40B8-9445-EEC3A5EA24D7}"/>
    <cellStyle name="40% - Dekorfärg1 25 11" xfId="35079" xr:uid="{7241EF7D-852D-4B75-A5FF-5725CB328DDA}"/>
    <cellStyle name="40% - Dekorfärg1 25 2" xfId="9805" xr:uid="{A1BB17FA-8FB2-4BE9-8C2C-2E6E79FB0093}"/>
    <cellStyle name="40% - Dekorfärg1 25 2 2" xfId="9806" xr:uid="{1D11025B-EB43-455B-8E88-4244F4BFC1D3}"/>
    <cellStyle name="40% - Dekorfärg1 25 2 2 2" xfId="9807" xr:uid="{C2F06014-F873-4520-B961-7380B022760B}"/>
    <cellStyle name="40% - Dekorfärg1 25 2 2 3" xfId="37388" xr:uid="{1F49D065-AD63-483E-B946-F9303C64BAE7}"/>
    <cellStyle name="40% - Dekorfärg1 25 2 2_3. Loans" xfId="9808" xr:uid="{4137EBCD-95EA-4ED3-9433-F8398D0A3B4E}"/>
    <cellStyle name="40% - Dekorfärg1 25 2 3" xfId="9809" xr:uid="{A84050EB-0847-4BA2-97AB-8BEBF6FF40B6}"/>
    <cellStyle name="40% - Dekorfärg1 25 2 3 2" xfId="37389" xr:uid="{AF2ADC54-BC10-499A-BFC3-5C1EBD798B18}"/>
    <cellStyle name="40% - Dekorfärg1 25 2 3_Apart tables" xfId="49936" xr:uid="{22B9EA93-4625-420D-ACCC-3E8F620FE05E}"/>
    <cellStyle name="40% - Dekorfärg1 25 2 4" xfId="31971" xr:uid="{D1400592-9BE1-41FC-840F-8046C6E11E49}"/>
    <cellStyle name="40% - Dekorfärg1 25 2 5" xfId="37387" xr:uid="{67BAE6D1-8348-4AD7-A180-DBA4740DB994}"/>
    <cellStyle name="40% - Dekorfärg1 25 2_3. Loans" xfId="9810" xr:uid="{609EF80A-363C-4CE0-9C5B-F69217D2041A}"/>
    <cellStyle name="40% - Dekorfärg1 25 3" xfId="9811" xr:uid="{4A9E08B6-AB5B-4F32-86A0-F506407925D3}"/>
    <cellStyle name="40% - Dekorfärg1 25 3 2" xfId="9812" xr:uid="{109FD903-8274-4DD1-8184-C0B6E17D97E2}"/>
    <cellStyle name="40% - Dekorfärg1 25 3 2 2" xfId="31972" xr:uid="{F1EF9C3E-CC46-4636-9F95-5C57A2ACA4F0}"/>
    <cellStyle name="40% - Dekorfärg1 25 3 3" xfId="9813" xr:uid="{4342C697-8BC5-4B62-81F6-76298A746401}"/>
    <cellStyle name="40% - Dekorfärg1 25 3 4" xfId="9814" xr:uid="{A3223287-FE10-4C9A-A7B7-D39DF99D7319}"/>
    <cellStyle name="40% - Dekorfärg1 25 3 5" xfId="37390" xr:uid="{557EA770-B669-4CB0-BF70-757BFB531BFB}"/>
    <cellStyle name="40% - Dekorfärg1 25 3_3. Loans" xfId="9815" xr:uid="{B0C0D3B1-6A26-47E2-9F23-73C22DD77727}"/>
    <cellStyle name="40% - Dekorfärg1 25 4" xfId="9816" xr:uid="{A2F6B7C1-E7DC-4F0B-AEF5-C1505330FBE6}"/>
    <cellStyle name="40% - Dekorfärg1 25 4 2" xfId="9817" xr:uid="{FB299032-C305-46C7-A8A6-74AAB87F4E0F}"/>
    <cellStyle name="40% - Dekorfärg1 25 4 3" xfId="9818" xr:uid="{3E030671-88D5-485E-BCB8-E6A77CC905C8}"/>
    <cellStyle name="40% - Dekorfärg1 25 4 4" xfId="37391" xr:uid="{D559303F-ABC4-4053-A911-6324131CFB1D}"/>
    <cellStyle name="40% - Dekorfärg1 25 4_3. Loans" xfId="9819" xr:uid="{F13F1869-1EAA-499B-A860-E1DF844EDCFA}"/>
    <cellStyle name="40% - Dekorfärg1 25 5" xfId="9820" xr:uid="{9B1BEDF9-6488-4C35-844A-61561602E370}"/>
    <cellStyle name="40% - Dekorfärg1 25 5 2" xfId="9821" xr:uid="{F443EF1C-E5A2-4945-90AC-7D725DC46213}"/>
    <cellStyle name="40% - Dekorfärg1 25 5 3" xfId="9822" xr:uid="{19B7F00E-A524-4FDA-B2DC-2061F8FDE08E}"/>
    <cellStyle name="40% - Dekorfärg1 25 5 4" xfId="31973" xr:uid="{31C43740-2CF1-4FD8-9B58-8C81DF976A04}"/>
    <cellStyle name="40% - Dekorfärg1 25 5_CASH 8000" xfId="45039" xr:uid="{05BCFCD4-696F-416F-B094-7D26E5CC8FC8}"/>
    <cellStyle name="40% - Dekorfärg1 25 6" xfId="9823" xr:uid="{1CD0A09C-FBCE-4C03-873A-D1EDC7D21180}"/>
    <cellStyle name="40% - Dekorfärg1 25 6 2" xfId="9824" xr:uid="{973D9D75-C1AE-4B7A-9EC3-F7D76CEB4E89}"/>
    <cellStyle name="40% - Dekorfärg1 25 6 3" xfId="9825" xr:uid="{8A0AFA74-8790-4198-BCC0-5F182BD049E0}"/>
    <cellStyle name="40% - Dekorfärg1 25 6_CASH 8000" xfId="45040" xr:uid="{D41732A2-E160-4305-BD9C-9D24E7071A89}"/>
    <cellStyle name="40% - Dekorfärg1 25 7" xfId="9826" xr:uid="{78196018-5EA0-44A5-A51A-40414E065800}"/>
    <cellStyle name="40% - Dekorfärg1 25 7 2" xfId="9827" xr:uid="{7B8784EB-F561-4E8E-BA04-6198AA84B197}"/>
    <cellStyle name="40% - Dekorfärg1 25 7 3" xfId="9828" xr:uid="{2D847BA0-C949-4E48-92A7-0E0924A3C8DF}"/>
    <cellStyle name="40% - Dekorfärg1 25 7_CASH 8000" xfId="45041" xr:uid="{BEB1EF2E-566C-47BA-AEE0-FD330C4F38BA}"/>
    <cellStyle name="40% - Dekorfärg1 25 8" xfId="9829" xr:uid="{553B168E-D10C-4090-A1AA-6890D347CC45}"/>
    <cellStyle name="40% - Dekorfärg1 25 9" xfId="9830" xr:uid="{54500D79-DA15-4560-9FF6-03C6B4B457DB}"/>
    <cellStyle name="40% - Dekorfärg1 25_3. Loans" xfId="9831" xr:uid="{B4D524CF-6AEE-43F4-AE82-2E13C12030E4}"/>
    <cellStyle name="40% - Dekorfärg1 26" xfId="9832" xr:uid="{95277CA5-457D-44F2-B846-A6266ABF5859}"/>
    <cellStyle name="40% - Dekorfärg1 26 10" xfId="9833" xr:uid="{997E00B9-4BE2-4E5C-AEA2-A05ABF6767CB}"/>
    <cellStyle name="40% - Dekorfärg1 26 11" xfId="37392" xr:uid="{9FBA0D56-F506-46EE-A5FF-19CE339CF3AE}"/>
    <cellStyle name="40% - Dekorfärg1 26 2" xfId="9834" xr:uid="{6A6AC60B-67C4-471A-B5AE-08853FBA411A}"/>
    <cellStyle name="40% - Dekorfärg1 26 2 2" xfId="9835" xr:uid="{793DFE59-C02F-492E-AF13-D4D7DBC87CF1}"/>
    <cellStyle name="40% - Dekorfärg1 26 2 2 2" xfId="9836" xr:uid="{C0EC8022-C581-420A-B397-F9A1B616A337}"/>
    <cellStyle name="40% - Dekorfärg1 26 2 2 3" xfId="37394" xr:uid="{B930B549-0C1C-465F-8E63-E587C98812AD}"/>
    <cellStyle name="40% - Dekorfärg1 26 2 2_3. Loans" xfId="9837" xr:uid="{0D8B9C89-EAE5-4245-98B3-E92A5FC879CC}"/>
    <cellStyle name="40% - Dekorfärg1 26 2 3" xfId="9838" xr:uid="{F7D1A415-CD10-4C57-925A-88F8127E9B67}"/>
    <cellStyle name="40% - Dekorfärg1 26 2 3 2" xfId="31974" xr:uid="{1DA686DC-CF34-4AA0-AC6B-39F02000BA1A}"/>
    <cellStyle name="40% - Dekorfärg1 26 2 4" xfId="9839" xr:uid="{8EFC383B-0E3C-4B77-9F43-530C9B890ED7}"/>
    <cellStyle name="40% - Dekorfärg1 26 2 5" xfId="37393" xr:uid="{D51D15F9-7984-4D68-A89A-7DCA4A2FBF2B}"/>
    <cellStyle name="40% - Dekorfärg1 26 2_3. Loans" xfId="9840" xr:uid="{CBA6A3D7-52E1-406F-8157-98B1CCE3FAE7}"/>
    <cellStyle name="40% - Dekorfärg1 26 3" xfId="9841" xr:uid="{A27BE408-996B-4368-831D-8BC0E7B3951B}"/>
    <cellStyle name="40% - Dekorfärg1 26 3 2" xfId="9842" xr:uid="{028CB884-E0E1-4B1C-88C6-51D583D8E3DD}"/>
    <cellStyle name="40% - Dekorfärg1 26 3 2 2" xfId="31975" xr:uid="{6C6DDE1C-B489-417D-97F8-F773D030D784}"/>
    <cellStyle name="40% - Dekorfärg1 26 3 3" xfId="9843" xr:uid="{B7A0E3A1-DED2-4620-967E-EE0FB8F8C9EC}"/>
    <cellStyle name="40% - Dekorfärg1 26 3 4" xfId="9844" xr:uid="{65F4A32E-0D3F-4511-95FB-BF3FACB0A403}"/>
    <cellStyle name="40% - Dekorfärg1 26 3 5" xfId="37395" xr:uid="{8031D89A-8F4D-4336-95F8-7B03439370A8}"/>
    <cellStyle name="40% - Dekorfärg1 26 3_3. Loans" xfId="9845" xr:uid="{725655BD-1E6E-4667-AFE6-FD829C03A125}"/>
    <cellStyle name="40% - Dekorfärg1 26 4" xfId="9846" xr:uid="{A29F51A3-8819-4507-B400-554561C68D6F}"/>
    <cellStyle name="40% - Dekorfärg1 26 4 2" xfId="9847" xr:uid="{C7D37C20-264E-4F23-8377-13E2E850746D}"/>
    <cellStyle name="40% - Dekorfärg1 26 4 3" xfId="9848" xr:uid="{6E418552-E56D-4099-977F-5F5E7E78FEA0}"/>
    <cellStyle name="40% - Dekorfärg1 26 4 4" xfId="37396" xr:uid="{C85C75A8-DBB8-4035-87EC-FB87F92E8D9F}"/>
    <cellStyle name="40% - Dekorfärg1 26 4_3. Loans" xfId="9849" xr:uid="{E735686B-35E2-4997-BF5C-3B500D2AD154}"/>
    <cellStyle name="40% - Dekorfärg1 26 5" xfId="9850" xr:uid="{EE0897EF-6703-41E2-B5C2-D6B27E571E7C}"/>
    <cellStyle name="40% - Dekorfärg1 26 5 2" xfId="9851" xr:uid="{9BC2DDE5-8ECF-4271-8131-C75635BE27EB}"/>
    <cellStyle name="40% - Dekorfärg1 26 5 3" xfId="9852" xr:uid="{2DDB3F83-2420-4145-8F79-4676DF2271F7}"/>
    <cellStyle name="40% - Dekorfärg1 26 5 4" xfId="37397" xr:uid="{52FF2E4F-A216-4B74-9B41-D931F892B184}"/>
    <cellStyle name="40% - Dekorfärg1 26 5_3. Loans" xfId="9853" xr:uid="{DD84C863-AE2A-43DE-994A-6CBDB03F839C}"/>
    <cellStyle name="40% - Dekorfärg1 26 6" xfId="9854" xr:uid="{8DC74353-15EC-40AF-B846-686F4663B51F}"/>
    <cellStyle name="40% - Dekorfärg1 26 6 2" xfId="9855" xr:uid="{942B1D51-2476-417B-AF75-1BD0A2BBE6DE}"/>
    <cellStyle name="40% - Dekorfärg1 26 6 3" xfId="9856" xr:uid="{29BE2E53-77B8-4BE0-A861-B1C18EA406B5}"/>
    <cellStyle name="40% - Dekorfärg1 26 6 4" xfId="31976" xr:uid="{178CA005-DCF1-4CCC-BBF7-F8D930CBE141}"/>
    <cellStyle name="40% - Dekorfärg1 26 6_CASH 8000" xfId="45042" xr:uid="{6882998B-251C-495E-A135-AC520C670374}"/>
    <cellStyle name="40% - Dekorfärg1 26 7" xfId="9857" xr:uid="{107418B4-1CB9-4DAC-8FFF-9CB6415EA9F8}"/>
    <cellStyle name="40% - Dekorfärg1 26 7 2" xfId="9858" xr:uid="{38009B01-DE86-40BA-A229-AEF2A578C3ED}"/>
    <cellStyle name="40% - Dekorfärg1 26 7 3" xfId="9859" xr:uid="{9E53920E-9CFA-4A2B-9642-D2456140BD19}"/>
    <cellStyle name="40% - Dekorfärg1 26 7_CASH 8000" xfId="45043" xr:uid="{72D901AC-9DAF-40C2-BB47-63513B4D9377}"/>
    <cellStyle name="40% - Dekorfärg1 26 8" xfId="9860" xr:uid="{96BD450F-00DE-417A-9959-0FBA09985076}"/>
    <cellStyle name="40% - Dekorfärg1 26 9" xfId="9861" xr:uid="{6DDEDF6E-BEA3-4AB8-A1CA-5B4D82B17C32}"/>
    <cellStyle name="40% - Dekorfärg1 26_3. Loans" xfId="9862" xr:uid="{D624ACC2-BC9F-44C7-915C-38A6A7962F68}"/>
    <cellStyle name="40% - Dekorfärg1 27" xfId="9863" xr:uid="{B085D57E-F74A-425D-A18F-8111C40C89A1}"/>
    <cellStyle name="40% - Dekorfärg1 27 2" xfId="9864" xr:uid="{F6985DCF-8D42-4DB1-A48E-7041331451F9}"/>
    <cellStyle name="40% - Dekorfärg1 27 2 2" xfId="9865" xr:uid="{29F19603-BF6E-404E-8B0A-61185F709519}"/>
    <cellStyle name="40% - Dekorfärg1 27 2 2 2" xfId="37400" xr:uid="{36DEC61B-FE52-4A5C-A66B-624BE87ACBD6}"/>
    <cellStyle name="40% - Dekorfärg1 27 2 2_Apart tables" xfId="49937" xr:uid="{A3189195-6499-47B7-992D-F6351C1DADA8}"/>
    <cellStyle name="40% - Dekorfärg1 27 2 3" xfId="9866" xr:uid="{EDE26F52-0B71-4DC2-B55D-557DB1CB6124}"/>
    <cellStyle name="40% - Dekorfärg1 27 2 4" xfId="37399" xr:uid="{3E01D16F-A0A0-4768-887B-C2A55B61A2F2}"/>
    <cellStyle name="40% - Dekorfärg1 27 2_3. Loans" xfId="9867" xr:uid="{54ECC85D-3EDB-48E1-B8F3-3CCDB053B714}"/>
    <cellStyle name="40% - Dekorfärg1 27 3" xfId="9868" xr:uid="{91DBBCDF-5973-4580-9E1E-830CF9E14B04}"/>
    <cellStyle name="40% - Dekorfärg1 27 3 2" xfId="37401" xr:uid="{B3C8EA79-5F7B-43FF-A610-CE1B0CE1D5FA}"/>
    <cellStyle name="40% - Dekorfärg1 27 3_Apart tables" xfId="49938" xr:uid="{55169710-B024-4169-8701-2019563181F0}"/>
    <cellStyle name="40% - Dekorfärg1 27 4" xfId="9869" xr:uid="{FFEE3DD6-339C-4866-B16F-BBA4C3C70927}"/>
    <cellStyle name="40% - Dekorfärg1 27 4 2" xfId="31977" xr:uid="{D4816CC3-15B2-4528-8A64-A9DF777E5B3B}"/>
    <cellStyle name="40% - Dekorfärg1 27 5" xfId="37398" xr:uid="{17A27B3A-D9BA-41FA-89ED-A8BB7AAF6F39}"/>
    <cellStyle name="40% - Dekorfärg1 27_3. Loans" xfId="9870" xr:uid="{528A4CD3-7DBC-4EA8-AE5E-1EA3EEFB5557}"/>
    <cellStyle name="40% - Dekorfärg1 28" xfId="9871" xr:uid="{77057EE9-BFFC-4C75-8217-F3CAED20FB42}"/>
    <cellStyle name="40% - Dekorfärg1 28 2" xfId="9872" xr:uid="{F46E1B77-46E5-426C-B46D-EF4D335B971B}"/>
    <cellStyle name="40% - Dekorfärg1 28 2 2" xfId="9873" xr:uid="{4165B0D1-334D-4306-9767-049DCD91DC64}"/>
    <cellStyle name="40% - Dekorfärg1 28 2 3" xfId="9874" xr:uid="{CF8879DC-FA49-4221-8ABC-C0A67A8E57FB}"/>
    <cellStyle name="40% - Dekorfärg1 28 2 4" xfId="37403" xr:uid="{4F0EC5D8-F648-418D-B152-1CCBF394D6CA}"/>
    <cellStyle name="40% - Dekorfärg1 28 2_3. Loans" xfId="9875" xr:uid="{433E16CC-5138-4127-99BD-290AEC545F79}"/>
    <cellStyle name="40% - Dekorfärg1 28 3" xfId="9876" xr:uid="{11AA2B03-0EEE-4F3D-91A4-47C24D491353}"/>
    <cellStyle name="40% - Dekorfärg1 28 3 2" xfId="37404" xr:uid="{2AEE782D-6E62-496C-A391-D2A728AF8A5A}"/>
    <cellStyle name="40% - Dekorfärg1 28 3_Apart tables" xfId="49939" xr:uid="{4DFD4FF2-7F4B-438F-8B64-CCB997C779B9}"/>
    <cellStyle name="40% - Dekorfärg1 28 4" xfId="9877" xr:uid="{64FD50F6-4178-44A2-983B-598AB4D33715}"/>
    <cellStyle name="40% - Dekorfärg1 28 4 2" xfId="31978" xr:uid="{E9207F3E-983D-4FFC-BF0A-E67F0F05B39B}"/>
    <cellStyle name="40% - Dekorfärg1 28 5" xfId="37402" xr:uid="{8ACBE56F-3EE1-447C-AC63-D652DA4642D0}"/>
    <cellStyle name="40% - Dekorfärg1 28_3. Loans" xfId="9878" xr:uid="{82D20DD2-DFFD-4508-B745-CE3B39F9E01D}"/>
    <cellStyle name="40% - Dekorfärg1 29" xfId="9879" xr:uid="{A5F9A56D-A93C-4945-9207-B2A998D00A94}"/>
    <cellStyle name="40% - Dekorfärg1 29 2" xfId="9880" xr:uid="{7909F5A1-57CB-48E9-AA11-F3B75B969706}"/>
    <cellStyle name="40% - Dekorfärg1 29 2 2" xfId="9881" xr:uid="{E38B5134-828D-4F30-8A44-537F1F4C669A}"/>
    <cellStyle name="40% - Dekorfärg1 29 2 2 2" xfId="37407" xr:uid="{DFC446B6-BC95-4559-9927-6FF612FE6BE5}"/>
    <cellStyle name="40% - Dekorfärg1 29 2 2_Apart tables" xfId="49940" xr:uid="{958A6F00-977A-4E90-BA76-B589C9741C34}"/>
    <cellStyle name="40% - Dekorfärg1 29 2 3" xfId="9882" xr:uid="{C19564EB-D785-4142-A3FD-8A6F57835435}"/>
    <cellStyle name="40% - Dekorfärg1 29 2 4" xfId="37406" xr:uid="{8FEEFBEC-10FC-40F0-98AD-B75ECC785133}"/>
    <cellStyle name="40% - Dekorfärg1 29 2_3. Loans" xfId="9883" xr:uid="{22DF597E-0229-4262-9CCC-504B498BC64F}"/>
    <cellStyle name="40% - Dekorfärg1 29 3" xfId="9884" xr:uid="{88CD2AFC-AE52-4FA9-A73E-F55AAADA42FE}"/>
    <cellStyle name="40% - Dekorfärg1 29 3 2" xfId="37408" xr:uid="{53768632-0184-4358-934B-75B6A3343073}"/>
    <cellStyle name="40% - Dekorfärg1 29 3_Apart tables" xfId="49941" xr:uid="{A1C970D6-73D0-4351-BA92-E41F5528803C}"/>
    <cellStyle name="40% - Dekorfärg1 29 4" xfId="9885" xr:uid="{44E13724-088D-4A8A-9A64-9FB81AFEBFC8}"/>
    <cellStyle name="40% - Dekorfärg1 29 4 2" xfId="31979" xr:uid="{343763B0-8874-4706-8377-3D44992495C9}"/>
    <cellStyle name="40% - Dekorfärg1 29 5" xfId="37405" xr:uid="{5939614A-262D-4ECE-8301-EA4566C342BE}"/>
    <cellStyle name="40% - Dekorfärg1 29_3. Loans" xfId="9886" xr:uid="{156C4953-23F6-455D-8ACC-6D95E2B6E7A4}"/>
    <cellStyle name="40% - Dekorfärg1 3" xfId="85" xr:uid="{C8CB0B38-7F5E-4951-88CE-20A1968B2C1B}"/>
    <cellStyle name="40% - Dekorfärg1 3 10" xfId="35080" xr:uid="{3CA6E8E3-747F-4159-9150-99D657A0AB59}"/>
    <cellStyle name="40% - Dekorfärg1 3 2" xfId="9887" xr:uid="{6A9F09B6-0938-4E97-88C8-A9D235E27213}"/>
    <cellStyle name="40% - Dekorfärg1 3 2 2" xfId="9888" xr:uid="{4A9A61A3-90C7-40B5-8697-99A21E2DE5E7}"/>
    <cellStyle name="40% - Dekorfärg1 3 2 2 2" xfId="9889" xr:uid="{30521346-1D32-482C-85A8-EB6DABAE7ADA}"/>
    <cellStyle name="40% - Dekorfärg1 3 2 2 2 2" xfId="37410" xr:uid="{FCE6B2E6-FBB8-4E4A-92DB-696D3BE7E047}"/>
    <cellStyle name="40% - Dekorfärg1 3 2 2 2_Apart tables" xfId="49942" xr:uid="{5F95B6BA-305C-45C3-8534-1ABE8DC9CC8C}"/>
    <cellStyle name="40% - Dekorfärg1 3 2 2 3" xfId="31980" xr:uid="{2212BA82-D521-469D-B74E-9BA74369EE0B}"/>
    <cellStyle name="40% - Dekorfärg1 3 2 2 4" xfId="37409" xr:uid="{0E0D1C31-21FB-422B-89F8-58564012EEFB}"/>
    <cellStyle name="40% - Dekorfärg1 3 2 2_3. Loans" xfId="9890" xr:uid="{D38E86AD-A2AE-453F-BF22-B6074D02B1B4}"/>
    <cellStyle name="40% - Dekorfärg1 3 2 3" xfId="9891" xr:uid="{34EEE84B-590C-4CA8-A8CD-A9D9DF75391C}"/>
    <cellStyle name="40% - Dekorfärg1 3 2 3 2" xfId="9892" xr:uid="{2889936F-61CF-4F04-AF51-51E977181D41}"/>
    <cellStyle name="40% - Dekorfärg1 3 2 3 2 2" xfId="37412" xr:uid="{0AAE2364-AB33-4576-AFBB-1BDF751B0DE4}"/>
    <cellStyle name="40% - Dekorfärg1 3 2 3 2_Apart tables" xfId="49943" xr:uid="{69328C57-0CCC-4D3B-9C60-5B80CDF0062F}"/>
    <cellStyle name="40% - Dekorfärg1 3 2 3 3" xfId="37411" xr:uid="{EC82C26D-5D7E-4B3C-8900-7048CBACFFED}"/>
    <cellStyle name="40% - Dekorfärg1 3 2 3_3. Loans" xfId="9893" xr:uid="{9325F152-3CA0-4C8D-8AF1-DCEEC3599296}"/>
    <cellStyle name="40% - Dekorfärg1 3 2 4" xfId="9894" xr:uid="{B4BC1CD8-DEDF-4302-B5CA-6C9F1AF81CAD}"/>
    <cellStyle name="40% - Dekorfärg1 3 2 4 2" xfId="37413" xr:uid="{6C216929-179B-4E94-90A6-BC2E440FCABD}"/>
    <cellStyle name="40% - Dekorfärg1 3 2 4_Apart tables" xfId="49944" xr:uid="{937C5D13-60B9-4B47-BD46-934CE1240BDA}"/>
    <cellStyle name="40% - Dekorfärg1 3 2 5" xfId="9895" xr:uid="{F735182F-3427-4B84-9F33-80AA50FD71AE}"/>
    <cellStyle name="40% - Dekorfärg1 3 2 5 2" xfId="37414" xr:uid="{0A0EF0B7-C493-4DA9-84EC-A33D8799FCF6}"/>
    <cellStyle name="40% - Dekorfärg1 3 2 5_Apart tables" xfId="49945" xr:uid="{5CEAACAF-5950-4099-AC45-8358B2B3627E}"/>
    <cellStyle name="40% - Dekorfärg1 3 2 6" xfId="31981" xr:uid="{F2ED444A-2F5A-4007-A4AC-80E35A6EB976}"/>
    <cellStyle name="40% - Dekorfärg1 3 2 7" xfId="35081" xr:uid="{AB391A33-4358-4F11-A575-C9E0F7B53A76}"/>
    <cellStyle name="40% - Dekorfärg1 3 2 8" xfId="39451" xr:uid="{C9DD7C51-29DF-459A-8CBA-B49281B615DE}"/>
    <cellStyle name="40% - Dekorfärg1 3 2_3. Loans" xfId="9896" xr:uid="{004A71B3-5A52-48B3-B24E-2ABDB8F72BA1}"/>
    <cellStyle name="40% - Dekorfärg1 3 3" xfId="9897" xr:uid="{32C454D6-4D7F-444C-8A69-29FE07D55BF9}"/>
    <cellStyle name="40% - Dekorfärg1 3 3 2" xfId="9898" xr:uid="{1C57D142-C2B1-41FA-B9A5-52819F1FBBCD}"/>
    <cellStyle name="40% - Dekorfärg1 3 3 2 2" xfId="9899" xr:uid="{4627A4FF-3699-4032-A988-AD475FEA1BA7}"/>
    <cellStyle name="40% - Dekorfärg1 3 3 2 2 2" xfId="37416" xr:uid="{5CC56A45-826E-4C2E-8B9E-19BDFBD058A0}"/>
    <cellStyle name="40% - Dekorfärg1 3 3 2 2_Apart tables" xfId="49946" xr:uid="{157E962C-4BEA-4794-B957-9436DE670EE3}"/>
    <cellStyle name="40% - Dekorfärg1 3 3 2 3" xfId="31982" xr:uid="{59AB0E09-AF60-4FC0-AB43-4E631D6743ED}"/>
    <cellStyle name="40% - Dekorfärg1 3 3 2 4" xfId="37415" xr:uid="{60FB4155-4858-478D-9774-9E19327D3F04}"/>
    <cellStyle name="40% - Dekorfärg1 3 3 2_3. Loans" xfId="9900" xr:uid="{1A66DFF0-E676-44ED-90AA-EF61C3464182}"/>
    <cellStyle name="40% - Dekorfärg1 3 3 3" xfId="9901" xr:uid="{E766AEC1-9CE6-4A28-A8D2-2A351E956BCE}"/>
    <cellStyle name="40% - Dekorfärg1 3 3 3 2" xfId="9902" xr:uid="{EF1E01F0-9971-4B5F-9285-DBB3CD1FB926}"/>
    <cellStyle name="40% - Dekorfärg1 3 3 3 2 2" xfId="37418" xr:uid="{FB871955-A553-4518-8718-27303726C6AD}"/>
    <cellStyle name="40% - Dekorfärg1 3 3 3 2_Apart tables" xfId="49947" xr:uid="{D9A66A45-B64F-4447-9469-01A281DBA5A7}"/>
    <cellStyle name="40% - Dekorfärg1 3 3 3 3" xfId="37417" xr:uid="{48132D72-E94C-4224-B43D-10F346295DF6}"/>
    <cellStyle name="40% - Dekorfärg1 3 3 3_3. Loans" xfId="9903" xr:uid="{C09A0760-80DC-48F2-A289-18B79867982F}"/>
    <cellStyle name="40% - Dekorfärg1 3 3 4" xfId="9904" xr:uid="{828C2E13-05EB-49B4-9AE7-D995510BAFEC}"/>
    <cellStyle name="40% - Dekorfärg1 3 3 4 2" xfId="37419" xr:uid="{EB3DD12D-73D3-41E2-B13C-702CD35E0FFA}"/>
    <cellStyle name="40% - Dekorfärg1 3 3 4_Apart tables" xfId="49948" xr:uid="{2C716608-91B7-475E-B8CB-AF8673CF1BB1}"/>
    <cellStyle name="40% - Dekorfärg1 3 3 5" xfId="9905" xr:uid="{89D83CA0-0085-45CD-BE23-C1CA04EE5986}"/>
    <cellStyle name="40% - Dekorfärg1 3 3 5 2" xfId="37420" xr:uid="{EEED64CE-6D9F-4420-8FE6-93E1BD40A043}"/>
    <cellStyle name="40% - Dekorfärg1 3 3 5_Apart tables" xfId="49949" xr:uid="{FDFD8353-480A-4E11-8E00-90782749F030}"/>
    <cellStyle name="40% - Dekorfärg1 3 3 6" xfId="31983" xr:uid="{B4F33B0A-FA10-43A3-B7B3-D08B94D6A84D}"/>
    <cellStyle name="40% - Dekorfärg1 3 3 7" xfId="35082" xr:uid="{1C3C3BFD-F1D9-4290-A1A1-352E9CF0B02C}"/>
    <cellStyle name="40% - Dekorfärg1 3 3 8" xfId="39450" xr:uid="{5B3B62BE-FB5D-4053-AE30-25DB98DDCC12}"/>
    <cellStyle name="40% - Dekorfärg1 3 3_3. Loans" xfId="9906" xr:uid="{34F4ACDE-74D0-410E-B83B-4A846A26115C}"/>
    <cellStyle name="40% - Dekorfärg1 3 4" xfId="9907" xr:uid="{669E24CC-478B-4B90-A186-8CC1FF223B24}"/>
    <cellStyle name="40% - Dekorfärg1 3 4 2" xfId="9908" xr:uid="{9379292C-B0AB-4846-8E66-6E50A5FCDB39}"/>
    <cellStyle name="40% - Dekorfärg1 3 4 2 2" xfId="9909" xr:uid="{D3193D6C-E4F9-4975-951C-D9BDEA067E76}"/>
    <cellStyle name="40% - Dekorfärg1 3 4 2 2 2" xfId="37423" xr:uid="{214BB8DB-9163-44A2-99E1-D31E00ED812F}"/>
    <cellStyle name="40% - Dekorfärg1 3 4 2 2_Apart tables" xfId="49950" xr:uid="{2BD40B4F-FFB0-4924-A86F-1AFAA1EFC77E}"/>
    <cellStyle name="40% - Dekorfärg1 3 4 2 3" xfId="37422" xr:uid="{A22CDDBF-5511-41F6-BFD8-C2E15618C0A1}"/>
    <cellStyle name="40% - Dekorfärg1 3 4 2_3. Loans" xfId="9910" xr:uid="{5CCAC6D5-AC65-4FC8-A8C5-EE3C68922CF2}"/>
    <cellStyle name="40% - Dekorfärg1 3 4 3" xfId="9911" xr:uid="{E8D20A9B-DB0D-4AD2-A92B-EE8B08255FEE}"/>
    <cellStyle name="40% - Dekorfärg1 3 4 3 2" xfId="37424" xr:uid="{5BE3DD88-F3D7-4F31-B29C-83BDB2F33D15}"/>
    <cellStyle name="40% - Dekorfärg1 3 4 3_Apart tables" xfId="49951" xr:uid="{4A6A84FD-42FF-47BB-A778-60B2F8AEA90E}"/>
    <cellStyle name="40% - Dekorfärg1 3 4 4" xfId="31984" xr:uid="{1B2F8174-FBEB-4447-AE74-6C6C26F21EE1}"/>
    <cellStyle name="40% - Dekorfärg1 3 4 5" xfId="37421" xr:uid="{09B4B6EA-EDE9-4FEE-885E-7CCD05AEF1E5}"/>
    <cellStyle name="40% - Dekorfärg1 3 4_3. Loans" xfId="9912" xr:uid="{47C5C839-C044-4667-881C-159340D93058}"/>
    <cellStyle name="40% - Dekorfärg1 3 5" xfId="9913" xr:uid="{E657CE9F-7E42-425D-AB92-99867E93A7DF}"/>
    <cellStyle name="40% - Dekorfärg1 3 5 2" xfId="9914" xr:uid="{F8557CCC-F68D-42B6-AB93-007EE86D83D4}"/>
    <cellStyle name="40% - Dekorfärg1 3 5 2 2" xfId="37426" xr:uid="{0D1DD70F-2689-4ACE-AFD2-C578665154D6}"/>
    <cellStyle name="40% - Dekorfärg1 3 5 2_Apart tables" xfId="49952" xr:uid="{2900442B-3FEC-4748-BA61-4422DB4E3142}"/>
    <cellStyle name="40% - Dekorfärg1 3 5 3" xfId="9915" xr:uid="{B72AE4B2-CE85-483F-A101-E226F78ECEC6}"/>
    <cellStyle name="40% - Dekorfärg1 3 5 4" xfId="37425" xr:uid="{1052BA8D-4984-4A03-B647-BCF64CCD3369}"/>
    <cellStyle name="40% - Dekorfärg1 3 5_3. Loans" xfId="9916" xr:uid="{EF68B511-1FB0-41FF-ABFE-7CB16A142B32}"/>
    <cellStyle name="40% - Dekorfärg1 3 6" xfId="9917" xr:uid="{01345E39-B82E-42ED-BB1E-3D3D5C5A224E}"/>
    <cellStyle name="40% - Dekorfärg1 3 6 2" xfId="9918" xr:uid="{3DD4BC83-0DA4-41AB-8DB4-83970C0CBAB7}"/>
    <cellStyle name="40% - Dekorfärg1 3 6 3" xfId="9919" xr:uid="{B6C99560-1F91-4593-8E16-83772D674F4A}"/>
    <cellStyle name="40% - Dekorfärg1 3 6 4" xfId="37427" xr:uid="{488B5D0B-A90D-491B-875B-7D2B11CE938F}"/>
    <cellStyle name="40% - Dekorfärg1 3 6_3. Loans" xfId="9920" xr:uid="{231E6F6C-E150-43DE-9EE1-64F4B482E988}"/>
    <cellStyle name="40% - Dekorfärg1 3 7" xfId="9921" xr:uid="{A66C02B3-56A2-44DB-901C-398B630FB836}"/>
    <cellStyle name="40% - Dekorfärg1 3 7 2" xfId="9922" xr:uid="{7C61D8B8-7D49-406E-BFE6-C0C99D7A3E84}"/>
    <cellStyle name="40% - Dekorfärg1 3 7 3" xfId="9923" xr:uid="{F3D0F15E-CF1E-4A97-90EA-7FD679A7D4FB}"/>
    <cellStyle name="40% - Dekorfärg1 3 7 4" xfId="37428" xr:uid="{DA2BF235-8B8B-44DB-BCDD-C7998919116F}"/>
    <cellStyle name="40% - Dekorfärg1 3 7_3. Loans" xfId="9924" xr:uid="{6EB02A95-1512-4047-9E53-3C556AF127D4}"/>
    <cellStyle name="40% - Dekorfärg1 3 8" xfId="9925" xr:uid="{7407AAA0-5239-4BC3-A8FE-548D7B4D9E38}"/>
    <cellStyle name="40% - Dekorfärg1 3 8 2" xfId="31985" xr:uid="{EBEE61F6-1A1F-4F23-BD48-FD3CD0D37D2D}"/>
    <cellStyle name="40% - Dekorfärg1 3 9" xfId="9926" xr:uid="{304E3DDA-15A9-4D0E-AA75-5DA8B1495C46}"/>
    <cellStyle name="40% - Dekorfärg1 3_3. Loans" xfId="9927" xr:uid="{44721F36-D526-48BA-A379-8036EC785385}"/>
    <cellStyle name="40% - Dekorfärg1 30" xfId="9928" xr:uid="{99725F6A-49AC-4632-AFB0-423423BBDC1B}"/>
    <cellStyle name="40% - Dekorfärg1 30 2" xfId="9929" xr:uid="{8E7E4250-1B0C-4890-9A32-C4C7AD61E2EC}"/>
    <cellStyle name="40% - Dekorfärg1 30 2 2" xfId="9930" xr:uid="{BD4A5D50-6E8B-4407-9E27-7DD978102E18}"/>
    <cellStyle name="40% - Dekorfärg1 30 2 2 2" xfId="37431" xr:uid="{D2E2E797-AC1E-4CA2-ACEE-B1D94E88B8E8}"/>
    <cellStyle name="40% - Dekorfärg1 30 2 2_Apart tables" xfId="49953" xr:uid="{3D97723E-BE47-4550-BF38-CCA6DF6C6BEF}"/>
    <cellStyle name="40% - Dekorfärg1 30 2 3" xfId="9931" xr:uid="{252DF9F9-A7E8-4C6E-A710-05C2D45CD990}"/>
    <cellStyle name="40% - Dekorfärg1 30 2 4" xfId="37430" xr:uid="{CE47613D-BA83-4249-98D2-6EAC61F33823}"/>
    <cellStyle name="40% - Dekorfärg1 30 2_3. Loans" xfId="9932" xr:uid="{62D7DDE6-7B25-4EEF-ADCA-09EABF5938B0}"/>
    <cellStyle name="40% - Dekorfärg1 30 3" xfId="9933" xr:uid="{20C0AB9E-1C2B-4646-8CCA-94ECA26D12A4}"/>
    <cellStyle name="40% - Dekorfärg1 30 3 2" xfId="37432" xr:uid="{69E7623D-E6E0-41C7-94A7-9EDA29892292}"/>
    <cellStyle name="40% - Dekorfärg1 30 3_Apart tables" xfId="49954" xr:uid="{24D71BA6-EF40-411D-8A0B-5D7D8477518F}"/>
    <cellStyle name="40% - Dekorfärg1 30 4" xfId="9934" xr:uid="{AA2BF5CA-71C8-4558-AE2E-90D4BF956EE7}"/>
    <cellStyle name="40% - Dekorfärg1 30 5" xfId="37429" xr:uid="{0288C462-091B-43AD-BA23-282418A534F6}"/>
    <cellStyle name="40% - Dekorfärg1 30_3. Loans" xfId="9935" xr:uid="{90768375-83BD-44DB-B115-57E666EDABB5}"/>
    <cellStyle name="40% - Dekorfärg1 31" xfId="9936" xr:uid="{7257B4EC-4172-481F-ABE9-1BAFE4A053B5}"/>
    <cellStyle name="40% - Dekorfärg1 31 2" xfId="9937" xr:uid="{DAEC48F8-F1D6-4817-AF71-3481EFF80268}"/>
    <cellStyle name="40% - Dekorfärg1 31 2 2" xfId="9938" xr:uid="{13E25D0B-1245-4B62-9DDB-F6D3C187F023}"/>
    <cellStyle name="40% - Dekorfärg1 31 2 2 2" xfId="37435" xr:uid="{0E10F9E8-F985-401C-9A54-A55BE979A8EE}"/>
    <cellStyle name="40% - Dekorfärg1 31 2 2_Apart tables" xfId="49955" xr:uid="{25A6F9D3-9B69-4EEC-A687-A00445479103}"/>
    <cellStyle name="40% - Dekorfärg1 31 2 3" xfId="37434" xr:uid="{9ABB9E75-A155-4931-8760-F1853CF971A1}"/>
    <cellStyle name="40% - Dekorfärg1 31 2_3. Loans" xfId="9939" xr:uid="{60CA22B0-C959-44FB-97B3-84BDBA0709FB}"/>
    <cellStyle name="40% - Dekorfärg1 31 3" xfId="9940" xr:uid="{D9FAE55A-D68F-4C19-B608-47357854C660}"/>
    <cellStyle name="40% - Dekorfärg1 31 3 2" xfId="37436" xr:uid="{2E51B0DC-ED6C-4016-92D4-21D084E0770F}"/>
    <cellStyle name="40% - Dekorfärg1 31 3_Apart tables" xfId="49956" xr:uid="{AA40D3EE-4731-44F3-BD0D-A0F8BD1B76BD}"/>
    <cellStyle name="40% - Dekorfärg1 31 4" xfId="37433" xr:uid="{0635D0CA-8A67-41E9-9467-1EBB66F751B5}"/>
    <cellStyle name="40% - Dekorfärg1 31_3. Loans" xfId="9941" xr:uid="{66B85EBD-4D13-4F4E-81D0-A29F941B5BB4}"/>
    <cellStyle name="40% - Dekorfärg1 32" xfId="9942" xr:uid="{25BB4A79-8317-4836-9DB7-EDD0B4814FA5}"/>
    <cellStyle name="40% - Dekorfärg1 32 2" xfId="9943" xr:uid="{B7892535-82A2-4AE4-B62F-586A6416B13B}"/>
    <cellStyle name="40% - Dekorfärg1 32 2 2" xfId="37438" xr:uid="{CDE0F7F8-97DE-4272-A69F-9276477BEA85}"/>
    <cellStyle name="40% - Dekorfärg1 32 2_Apart tables" xfId="49957" xr:uid="{CDFFAB28-E94B-434E-B7DF-15DBB0CDB8B0}"/>
    <cellStyle name="40% - Dekorfärg1 32 3" xfId="9944" xr:uid="{A858640F-ADC0-4D87-B8B1-29BE7207793A}"/>
    <cellStyle name="40% - Dekorfärg1 32 4" xfId="37437" xr:uid="{63067BB9-9362-4F8C-A2AF-470B855D2F9C}"/>
    <cellStyle name="40% - Dekorfärg1 32_3. Loans" xfId="9945" xr:uid="{79E735D8-5A05-4B5D-ABA9-D29664F94C90}"/>
    <cellStyle name="40% - Dekorfärg1 33" xfId="9946" xr:uid="{09CC4B53-815B-48BE-90DD-095F54F868AE}"/>
    <cellStyle name="40% - Dekorfärg1 33 2" xfId="9947" xr:uid="{A82317F6-F4A9-4372-98C0-F27B423775BB}"/>
    <cellStyle name="40% - Dekorfärg1 33 2 2" xfId="37440" xr:uid="{A16FEE35-263F-4670-9F27-B08B03030159}"/>
    <cellStyle name="40% - Dekorfärg1 33 2_Apart tables" xfId="49958" xr:uid="{DE40FC07-76C4-4FC6-8909-DDF01A303748}"/>
    <cellStyle name="40% - Dekorfärg1 33 3" xfId="9948" xr:uid="{5981BFA7-82AA-46B3-8252-A910353F0F2D}"/>
    <cellStyle name="40% - Dekorfärg1 33 4" xfId="37439" xr:uid="{659DF32D-5AC7-4A82-98DE-B69C11B486D7}"/>
    <cellStyle name="40% - Dekorfärg1 33_3. Loans" xfId="9949" xr:uid="{7B74F999-A3A3-49AB-A19A-A50713C87A75}"/>
    <cellStyle name="40% - Dekorfärg1 34" xfId="9950" xr:uid="{E61820CB-DC7C-4C02-91C2-4C0B0A67B8F9}"/>
    <cellStyle name="40% - Dekorfärg1 34 2" xfId="9951" xr:uid="{F601FA7A-9537-4175-A30B-603360942499}"/>
    <cellStyle name="40% - Dekorfärg1 34 3" xfId="9952" xr:uid="{4F2D6454-0FCB-4E11-91AD-15C4C4EE4A38}"/>
    <cellStyle name="40% - Dekorfärg1 34 4" xfId="37441" xr:uid="{27340AAB-DA29-4378-AB97-D3C511B2E6B6}"/>
    <cellStyle name="40% - Dekorfärg1 34_3. Loans" xfId="9953" xr:uid="{915E27A9-F534-465F-8C77-B0DEC27C3A45}"/>
    <cellStyle name="40% - Dekorfärg1 35" xfId="9954" xr:uid="{3904A0AF-2B70-44C1-944E-0DAB23DF3DB0}"/>
    <cellStyle name="40% - Dekorfärg1 35 2" xfId="9955" xr:uid="{29F1F579-461E-43E9-BC2A-BCFE45F3AC6C}"/>
    <cellStyle name="40% - Dekorfärg1 35 3" xfId="9956" xr:uid="{2285A324-69AE-4749-BB81-A65C5723D789}"/>
    <cellStyle name="40% - Dekorfärg1 35 4" xfId="37442" xr:uid="{A7CB38B8-457A-4C5E-A9F8-97625D246E57}"/>
    <cellStyle name="40% - Dekorfärg1 35_3. Loans" xfId="9957" xr:uid="{78B614E2-DB48-46A5-8BF6-2DA1BCE8A1B2}"/>
    <cellStyle name="40% - Dekorfärg1 36" xfId="9958" xr:uid="{762013FF-13EB-4FF1-BEAB-41242893BDB1}"/>
    <cellStyle name="40% - Dekorfärg1 36 2" xfId="9959" xr:uid="{DDC2651F-AEE9-4152-BDC9-CDAC1E404B5A}"/>
    <cellStyle name="40% - Dekorfärg1 36 3" xfId="9960" xr:uid="{953A5D95-6960-4563-B27F-6C7896686895}"/>
    <cellStyle name="40% - Dekorfärg1 36 4" xfId="37443" xr:uid="{EFF56A52-0BC9-4CCD-9C01-D85AE74E9219}"/>
    <cellStyle name="40% - Dekorfärg1 36_3. Loans" xfId="9961" xr:uid="{2FFBADE7-856F-44FE-9F82-8974B9B3DFD6}"/>
    <cellStyle name="40% - Dekorfärg1 37" xfId="9962" xr:uid="{0970E7CA-7EAA-4E92-A025-3F47DC309FCE}"/>
    <cellStyle name="40% - Dekorfärg1 37 2" xfId="9963" xr:uid="{947700FF-BA9A-4280-981D-E61E19F0B143}"/>
    <cellStyle name="40% - Dekorfärg1 37 3" xfId="9964" xr:uid="{B8F17898-ED65-48A4-ACA2-FA73A0A516EB}"/>
    <cellStyle name="40% - Dekorfärg1 37 4" xfId="37444" xr:uid="{0394EBA1-0011-481E-9B83-9077BD97D304}"/>
    <cellStyle name="40% - Dekorfärg1 37_3. Loans" xfId="9965" xr:uid="{76C2FE03-C404-449A-A70F-3A716E0CB25E}"/>
    <cellStyle name="40% - Dekorfärg1 38" xfId="9966" xr:uid="{2CA4F609-6CCF-4879-ABAB-0C17EBA9EB02}"/>
    <cellStyle name="40% - Dekorfärg1 38 2" xfId="9967" xr:uid="{55120176-E224-4B2D-866F-9448027E5A42}"/>
    <cellStyle name="40% - Dekorfärg1 38 3" xfId="9968" xr:uid="{43EEC352-4677-42D1-B543-ADC7168EDC32}"/>
    <cellStyle name="40% - Dekorfärg1 38 4" xfId="37445" xr:uid="{F2346BE2-599C-4D84-BDBD-638E3F123B68}"/>
    <cellStyle name="40% - Dekorfärg1 38_3. Loans" xfId="9969" xr:uid="{D6DEF6F1-CB57-4A70-A08A-A5D03F9CC697}"/>
    <cellStyle name="40% - Dekorfärg1 39" xfId="9970" xr:uid="{20E4787A-9CD0-4643-8646-97727CC98C0C}"/>
    <cellStyle name="40% - Dekorfärg1 39 2" xfId="9971" xr:uid="{9217CAE4-7545-4281-8CD1-8C43D6C5BE6D}"/>
    <cellStyle name="40% - Dekorfärg1 39 3" xfId="9972" xr:uid="{0B60868E-8810-4D8E-A8FE-B881EE427009}"/>
    <cellStyle name="40% - Dekorfärg1 39 4" xfId="37446" xr:uid="{DB4798CA-6736-43D7-87C8-60F763D4B7AA}"/>
    <cellStyle name="40% - Dekorfärg1 39_3. Loans" xfId="9973" xr:uid="{B3FB031D-AB03-4BEE-A5B5-9C290620FDFA}"/>
    <cellStyle name="40% - Dekorfärg1 4" xfId="86" xr:uid="{BBBC9A34-AB47-4100-BD0F-B5DBB69268C5}"/>
    <cellStyle name="40% - Dekorfärg1 4 10" xfId="35083" xr:uid="{184A05CF-712E-4E1B-8A7F-F92C794EA234}"/>
    <cellStyle name="40% - Dekorfärg1 4 2" xfId="9974" xr:uid="{0DB20EFA-684B-4F51-B4AB-70BF235005CD}"/>
    <cellStyle name="40% - Dekorfärg1 4 2 2" xfId="9975" xr:uid="{648BC1D3-2291-489F-9632-018FEFE31519}"/>
    <cellStyle name="40% - Dekorfärg1 4 2 2 2" xfId="9976" xr:uid="{06255AC6-48BF-4289-996A-5927A67A7CF3}"/>
    <cellStyle name="40% - Dekorfärg1 4 2 2 2 2" xfId="37448" xr:uid="{F82C38D3-2722-476D-A7B7-413571EA3023}"/>
    <cellStyle name="40% - Dekorfärg1 4 2 2 2_Apart tables" xfId="49959" xr:uid="{DBB582E7-CED7-483C-9F9C-DA4577461B29}"/>
    <cellStyle name="40% - Dekorfärg1 4 2 2 3" xfId="31986" xr:uid="{8E4DC597-BF43-4CA3-ACCD-4955627CF9AF}"/>
    <cellStyle name="40% - Dekorfärg1 4 2 2 4" xfId="37447" xr:uid="{45CC2F2D-5942-491E-94A2-DE12D30983DE}"/>
    <cellStyle name="40% - Dekorfärg1 4 2 2_3. Loans" xfId="9977" xr:uid="{112BB3BB-8F91-4497-9F65-8A47291CA889}"/>
    <cellStyle name="40% - Dekorfärg1 4 2 3" xfId="9978" xr:uid="{34DDE1F2-3EC2-43F3-8556-FA3ED1CBC5CA}"/>
    <cellStyle name="40% - Dekorfärg1 4 2 3 2" xfId="9979" xr:uid="{0DFD49A3-D425-4D84-A3A0-CCA9F1B88B84}"/>
    <cellStyle name="40% - Dekorfärg1 4 2 3 2 2" xfId="37450" xr:uid="{8320E6D9-8916-4A7A-B5A7-B3C4D49A58C2}"/>
    <cellStyle name="40% - Dekorfärg1 4 2 3 2_Apart tables" xfId="49960" xr:uid="{A13F65D3-8B1E-4DA2-8212-7CF37D2B140D}"/>
    <cellStyle name="40% - Dekorfärg1 4 2 3 3" xfId="37449" xr:uid="{501D6190-D402-4F80-871F-9D123A9E3887}"/>
    <cellStyle name="40% - Dekorfärg1 4 2 3_3. Loans" xfId="9980" xr:uid="{FDDFCBE6-F6C7-4847-99C2-1482DF9FB785}"/>
    <cellStyle name="40% - Dekorfärg1 4 2 4" xfId="9981" xr:uid="{F185E555-A897-4EB4-9919-2D260DE245AA}"/>
    <cellStyle name="40% - Dekorfärg1 4 2 4 2" xfId="37451" xr:uid="{BAAE6835-ACFE-4E2A-8727-03DFEC0D59BF}"/>
    <cellStyle name="40% - Dekorfärg1 4 2 4_Apart tables" xfId="49961" xr:uid="{AF460D0B-6BCE-4B4A-91FE-F110AE571875}"/>
    <cellStyle name="40% - Dekorfärg1 4 2 5" xfId="9982" xr:uid="{0CD74668-B7C0-4EAB-AD2E-2F8CACA3CD0D}"/>
    <cellStyle name="40% - Dekorfärg1 4 2 5 2" xfId="37452" xr:uid="{FE37BFD8-2EEB-4FE2-9C7A-34B2557FF915}"/>
    <cellStyle name="40% - Dekorfärg1 4 2 5_Apart tables" xfId="49962" xr:uid="{95CCC2CB-F649-4809-8AB3-F2771AA26ADA}"/>
    <cellStyle name="40% - Dekorfärg1 4 2 6" xfId="31987" xr:uid="{D1B9D8E7-3DAF-4DBD-A103-3F28408178B9}"/>
    <cellStyle name="40% - Dekorfärg1 4 2 7" xfId="35084" xr:uid="{812BC89D-2DB4-4FA7-A737-5285C5160637}"/>
    <cellStyle name="40% - Dekorfärg1 4 2 8" xfId="39449" xr:uid="{DD968C5C-412B-4C24-B581-AF73B0B66BDF}"/>
    <cellStyle name="40% - Dekorfärg1 4 2_3. Loans" xfId="9983" xr:uid="{10A8318A-95C4-4BD2-AFE9-2468D43EA158}"/>
    <cellStyle name="40% - Dekorfärg1 4 3" xfId="9984" xr:uid="{2F501610-37E7-44C0-AAEA-C3A62048BBBE}"/>
    <cellStyle name="40% - Dekorfärg1 4 3 2" xfId="9985" xr:uid="{836D8D9A-2119-46CA-A628-49F7A0EEC45B}"/>
    <cellStyle name="40% - Dekorfärg1 4 3 2 2" xfId="9986" xr:uid="{5CA1EDCC-B12B-4691-A547-F16E1BE7118E}"/>
    <cellStyle name="40% - Dekorfärg1 4 3 2 2 2" xfId="37454" xr:uid="{41544B9F-E180-4171-BBA7-0B9C098A9B50}"/>
    <cellStyle name="40% - Dekorfärg1 4 3 2 2_Apart tables" xfId="49963" xr:uid="{5023D935-E8C0-40E9-BA52-A413013103F9}"/>
    <cellStyle name="40% - Dekorfärg1 4 3 2 3" xfId="31988" xr:uid="{EDE2CCC8-7A37-4FC8-8E96-7872CC065D29}"/>
    <cellStyle name="40% - Dekorfärg1 4 3 2 4" xfId="37453" xr:uid="{068DCF59-E27E-47F6-A6AA-E70DB758E402}"/>
    <cellStyle name="40% - Dekorfärg1 4 3 2_3. Loans" xfId="9987" xr:uid="{64CCE960-D1FC-45A4-9BDC-B882C943E5D6}"/>
    <cellStyle name="40% - Dekorfärg1 4 3 3" xfId="9988" xr:uid="{A4999E72-15E1-4BD2-8174-4B59D4E8B3E4}"/>
    <cellStyle name="40% - Dekorfärg1 4 3 3 2" xfId="9989" xr:uid="{F2954962-1B2F-4FAE-89DB-C0D9F4AD49FF}"/>
    <cellStyle name="40% - Dekorfärg1 4 3 3 2 2" xfId="37456" xr:uid="{76095255-50FF-4E46-8CB6-723776A90258}"/>
    <cellStyle name="40% - Dekorfärg1 4 3 3 2_Apart tables" xfId="49964" xr:uid="{3F3B74C8-B1DD-4C2C-B722-82BACA7E73B1}"/>
    <cellStyle name="40% - Dekorfärg1 4 3 3 3" xfId="37455" xr:uid="{89A5CC65-9C39-4BD3-B40D-DA0EE41AA779}"/>
    <cellStyle name="40% - Dekorfärg1 4 3 3_3. Loans" xfId="9990" xr:uid="{728507AB-144A-41BC-B446-6920E778D55A}"/>
    <cellStyle name="40% - Dekorfärg1 4 3 4" xfId="9991" xr:uid="{FF673D90-7D03-4A63-A4E8-4D0F7EC0CEB4}"/>
    <cellStyle name="40% - Dekorfärg1 4 3 4 2" xfId="37457" xr:uid="{7BB90A67-FDF9-450D-A4A8-BD5A81926C6E}"/>
    <cellStyle name="40% - Dekorfärg1 4 3 4_Apart tables" xfId="49965" xr:uid="{2C384F42-3F7F-4C2E-9171-D5E5F31247A4}"/>
    <cellStyle name="40% - Dekorfärg1 4 3 5" xfId="9992" xr:uid="{07E8B127-2C80-407B-8A42-F4F3F4EBA6DA}"/>
    <cellStyle name="40% - Dekorfärg1 4 3 5 2" xfId="37458" xr:uid="{4DB33320-FD5F-4A7C-9DD7-5EAB1C2A8328}"/>
    <cellStyle name="40% - Dekorfärg1 4 3 5_Apart tables" xfId="49966" xr:uid="{A8794F2C-E397-4A96-A0E6-8DEB8FEB3AA3}"/>
    <cellStyle name="40% - Dekorfärg1 4 3 6" xfId="31989" xr:uid="{ADB7E631-2435-484D-8CDA-335EB7488542}"/>
    <cellStyle name="40% - Dekorfärg1 4 3 7" xfId="35085" xr:uid="{5EA64647-89D8-42C9-AABE-4C93AD4CDA43}"/>
    <cellStyle name="40% - Dekorfärg1 4 3 8" xfId="39448" xr:uid="{9D38CDB7-C676-478D-8E9F-D356B50F3295}"/>
    <cellStyle name="40% - Dekorfärg1 4 3_3. Loans" xfId="9993" xr:uid="{C4AFF5EE-7D05-48F8-95CF-76A9DF0826AB}"/>
    <cellStyle name="40% - Dekorfärg1 4 4" xfId="9994" xr:uid="{A11FE602-87DF-4821-9EF7-A9BB3670AC89}"/>
    <cellStyle name="40% - Dekorfärg1 4 4 2" xfId="9995" xr:uid="{9C87E2F2-2075-414D-83E0-034A62A84D64}"/>
    <cellStyle name="40% - Dekorfärg1 4 4 2 2" xfId="9996" xr:uid="{C09A4200-A358-421D-822B-296A53FB4EA0}"/>
    <cellStyle name="40% - Dekorfärg1 4 4 2 2 2" xfId="37461" xr:uid="{8BEF1380-CB14-4AC0-B89A-F2A5FFE909E2}"/>
    <cellStyle name="40% - Dekorfärg1 4 4 2 2_Apart tables" xfId="49967" xr:uid="{377F2163-4A91-4CD6-BB03-3F577468A7E8}"/>
    <cellStyle name="40% - Dekorfärg1 4 4 2 3" xfId="37460" xr:uid="{0D9D3E7D-A19F-4F1F-B10A-7B9D0BB718CA}"/>
    <cellStyle name="40% - Dekorfärg1 4 4 2_3. Loans" xfId="9997" xr:uid="{70FCDADE-F124-4D42-B16B-0CAB6E6CE909}"/>
    <cellStyle name="40% - Dekorfärg1 4 4 3" xfId="9998" xr:uid="{339449B5-F3A5-4D2A-A3F7-FC9458B38614}"/>
    <cellStyle name="40% - Dekorfärg1 4 4 3 2" xfId="37462" xr:uid="{AC25BF1F-8E23-448C-9EA1-97DFA287E8DF}"/>
    <cellStyle name="40% - Dekorfärg1 4 4 3_Apart tables" xfId="49968" xr:uid="{3604CCFC-B147-40CD-AA1E-90D224F5238C}"/>
    <cellStyle name="40% - Dekorfärg1 4 4 4" xfId="31990" xr:uid="{F39F6E94-2FFA-4267-ABC5-F47FA2CF1067}"/>
    <cellStyle name="40% - Dekorfärg1 4 4 5" xfId="37459" xr:uid="{11676B0A-9D19-4283-A310-AC21A664EC38}"/>
    <cellStyle name="40% - Dekorfärg1 4 4_3. Loans" xfId="9999" xr:uid="{6320F152-1E2A-46FB-BE0C-AA804535DB8C}"/>
    <cellStyle name="40% - Dekorfärg1 4 5" xfId="10000" xr:uid="{57381292-D6CD-40DC-9C47-BFAB72991771}"/>
    <cellStyle name="40% - Dekorfärg1 4 5 2" xfId="10001" xr:uid="{05129A14-C8FD-40FF-8167-CD4C07F66A8B}"/>
    <cellStyle name="40% - Dekorfärg1 4 5 2 2" xfId="37464" xr:uid="{0A872DBD-FFB8-419A-ABCB-134F8944F4FB}"/>
    <cellStyle name="40% - Dekorfärg1 4 5 2_Apart tables" xfId="49969" xr:uid="{CA848ACD-3618-4AFC-9B2D-6384F8ECE984}"/>
    <cellStyle name="40% - Dekorfärg1 4 5 3" xfId="10002" xr:uid="{9591F5BD-E03D-4816-84CB-763C56C5D45A}"/>
    <cellStyle name="40% - Dekorfärg1 4 5 4" xfId="37463" xr:uid="{D84D07C6-2D23-4FAF-BCE7-CA2209A9DABD}"/>
    <cellStyle name="40% - Dekorfärg1 4 5_3. Loans" xfId="10003" xr:uid="{EA0467B4-A23B-4185-ACA5-C178D152611F}"/>
    <cellStyle name="40% - Dekorfärg1 4 6" xfId="10004" xr:uid="{4069D3E7-14D1-4428-ACEF-BDA4FEFA67BD}"/>
    <cellStyle name="40% - Dekorfärg1 4 6 2" xfId="10005" xr:uid="{DD8FB0C4-EC18-4BD2-83B4-4BE95C3AC4E3}"/>
    <cellStyle name="40% - Dekorfärg1 4 6 3" xfId="10006" xr:uid="{5467AC83-17DE-455B-A61E-2E1BD74375D2}"/>
    <cellStyle name="40% - Dekorfärg1 4 6 4" xfId="37465" xr:uid="{4F51F4FB-CA8A-4877-B4B4-2466D8E8E19E}"/>
    <cellStyle name="40% - Dekorfärg1 4 6_3. Loans" xfId="10007" xr:uid="{5AE82A15-F80B-4611-A2B6-8D645E9ED9E2}"/>
    <cellStyle name="40% - Dekorfärg1 4 7" xfId="10008" xr:uid="{E40AD970-3EE6-4E34-8674-09D2E7FA70F3}"/>
    <cellStyle name="40% - Dekorfärg1 4 7 2" xfId="10009" xr:uid="{0B661757-09A3-4CD1-9DB3-57BBCCAC6E8D}"/>
    <cellStyle name="40% - Dekorfärg1 4 7 3" xfId="10010" xr:uid="{5CDB658B-5A4F-4B0D-861B-58B25E3DE21F}"/>
    <cellStyle name="40% - Dekorfärg1 4 7 4" xfId="37466" xr:uid="{92FAB445-8662-4791-A025-11060B0BA28F}"/>
    <cellStyle name="40% - Dekorfärg1 4 7_3. Loans" xfId="10011" xr:uid="{533C6FE7-CD9A-433E-A4DF-2DA1BB264285}"/>
    <cellStyle name="40% - Dekorfärg1 4 8" xfId="10012" xr:uid="{96A95051-555F-4257-8317-16E5E12B629F}"/>
    <cellStyle name="40% - Dekorfärg1 4 8 2" xfId="31991" xr:uid="{E2EE7077-EE63-4534-9E36-9DBFC6322533}"/>
    <cellStyle name="40% - Dekorfärg1 4 9" xfId="10013" xr:uid="{2653BC7C-35CE-451E-B55C-E9F989C845B2}"/>
    <cellStyle name="40% - Dekorfärg1 4_3. Loans" xfId="10014" xr:uid="{FA64E7D3-EAA3-4019-849F-2DDA5E7164A4}"/>
    <cellStyle name="40% - Dekorfärg1 40" xfId="10015" xr:uid="{49192642-209F-472A-A679-F0B9621AA9B5}"/>
    <cellStyle name="40% - Dekorfärg1 40 2" xfId="10016" xr:uid="{A29DA3D5-82C4-49C6-BEB9-026BF1E8AFED}"/>
    <cellStyle name="40% - Dekorfärg1 40 3" xfId="10017" xr:uid="{935B6572-168F-4231-9D88-6D4FB3984845}"/>
    <cellStyle name="40% - Dekorfärg1 40 4" xfId="37467" xr:uid="{A798AD7A-6CB2-4189-A4F5-EE0253A55960}"/>
    <cellStyle name="40% - Dekorfärg1 40_3. Loans" xfId="10018" xr:uid="{954116ED-78ED-441D-B587-863B3896BA2E}"/>
    <cellStyle name="40% - Dekorfärg1 41" xfId="10019" xr:uid="{D2C410D8-9BCF-4871-BC45-5AFE7B184319}"/>
    <cellStyle name="40% - Dekorfärg1 41 2" xfId="10020" xr:uid="{B619B40D-5E70-47B4-BEA8-13A2D7B8A136}"/>
    <cellStyle name="40% - Dekorfärg1 41 3" xfId="10021" xr:uid="{0468E663-4F22-4E90-93BC-4AFBBF4AF069}"/>
    <cellStyle name="40% - Dekorfärg1 41 4" xfId="37468" xr:uid="{6CE9D6A9-86DC-497B-A949-36486D672849}"/>
    <cellStyle name="40% - Dekorfärg1 41_3. Loans" xfId="10022" xr:uid="{B5739A9E-EB5C-46F0-8D81-1ADC48B3E042}"/>
    <cellStyle name="40% - Dekorfärg1 42" xfId="10023" xr:uid="{8F2A8B19-BA53-4C75-BCFE-212718B5C4FF}"/>
    <cellStyle name="40% - Dekorfärg1 42 2" xfId="10024" xr:uid="{DA66BF71-5D3A-41BB-84C0-E59E0B410E54}"/>
    <cellStyle name="40% - Dekorfärg1 42 3" xfId="10025" xr:uid="{C4BF89F4-A2FE-4364-ACE9-3E470426A8F6}"/>
    <cellStyle name="40% - Dekorfärg1 42 4" xfId="37469" xr:uid="{6C5776C2-DCC8-49F5-9596-7173292A1474}"/>
    <cellStyle name="40% - Dekorfärg1 42_3. Loans" xfId="10026" xr:uid="{538DFF98-DCC1-4CB8-A3F8-733F46904DBB}"/>
    <cellStyle name="40% - Dekorfärg1 43" xfId="10027" xr:uid="{AC02AF53-48C8-4BCC-A854-706AC6A0F4EE}"/>
    <cellStyle name="40% - Dekorfärg1 43 2" xfId="10028" xr:uid="{83868715-2676-451C-ABAC-E8ADD78C66C9}"/>
    <cellStyle name="40% - Dekorfärg1 43 3" xfId="10029" xr:uid="{A53B090D-837E-4D39-8171-93CD1FCCB477}"/>
    <cellStyle name="40% - Dekorfärg1 43 4" xfId="37470" xr:uid="{98FA60F6-B779-4B71-9181-2B52BB806E1F}"/>
    <cellStyle name="40% - Dekorfärg1 43_3. Loans" xfId="10030" xr:uid="{02CAB082-A8F2-44E0-8970-54B0A5E986F0}"/>
    <cellStyle name="40% - Dekorfärg1 44" xfId="10031" xr:uid="{DB647505-0230-4BB0-9E0E-E98F5CB32FD7}"/>
    <cellStyle name="40% - Dekorfärg1 44 2" xfId="10032" xr:uid="{5FF23FB3-5159-4B18-B2E0-A0400C669F2B}"/>
    <cellStyle name="40% - Dekorfärg1 44 3" xfId="10033" xr:uid="{6571FAC1-5E4B-4910-8F67-C59A4BAA7683}"/>
    <cellStyle name="40% - Dekorfärg1 44 4" xfId="37471" xr:uid="{7E2B66DA-D639-47F6-AC51-D4E50309CDBF}"/>
    <cellStyle name="40% - Dekorfärg1 44_3. Loans" xfId="10034" xr:uid="{89E85C82-2947-44EB-8911-C60AFF79EB70}"/>
    <cellStyle name="40% - Dekorfärg1 45" xfId="10035" xr:uid="{B050FEAD-E5A7-4088-A33B-38973A27BDC3}"/>
    <cellStyle name="40% - Dekorfärg1 45 2" xfId="10036" xr:uid="{0FBABA8A-A5A5-473F-9BBD-41E689E3EF50}"/>
    <cellStyle name="40% - Dekorfärg1 45 3" xfId="10037" xr:uid="{9A8484E4-40BE-4F8F-8F3D-C2A015A85A5A}"/>
    <cellStyle name="40% - Dekorfärg1 45 4" xfId="37472" xr:uid="{A59E7D3E-C507-4656-A2CC-1896CEA34578}"/>
    <cellStyle name="40% - Dekorfärg1 45_3. Loans" xfId="10038" xr:uid="{7C6CCEC6-CB09-485F-AAD6-4E5DD4DADBDE}"/>
    <cellStyle name="40% - Dekorfärg1 46" xfId="10039" xr:uid="{3C077BD6-E743-4BBF-B705-EE366B0D1DD5}"/>
    <cellStyle name="40% - Dekorfärg1 46 2" xfId="10040" xr:uid="{EF16904D-E882-44E9-A533-327BD05FB585}"/>
    <cellStyle name="40% - Dekorfärg1 46 3" xfId="10041" xr:uid="{7CC4DEEC-74ED-4543-B6F8-358BADE61121}"/>
    <cellStyle name="40% - Dekorfärg1 46 4" xfId="37473" xr:uid="{CE659624-5851-4713-92AD-903138D7AA59}"/>
    <cellStyle name="40% - Dekorfärg1 46_3. Loans" xfId="10042" xr:uid="{7C52EF3C-5545-4FE9-AEFE-7DE59EB630BA}"/>
    <cellStyle name="40% - Dekorfärg1 47" xfId="10043" xr:uid="{9E74029F-9648-4FE8-90EF-086D6437C628}"/>
    <cellStyle name="40% - Dekorfärg1 47 2" xfId="10044" xr:uid="{3D495B09-5EB7-4C41-9B4F-F38BF8A2D8CF}"/>
    <cellStyle name="40% - Dekorfärg1 47 3" xfId="10045" xr:uid="{9CEF0940-E4C5-4052-AFCA-A4CE931E157E}"/>
    <cellStyle name="40% - Dekorfärg1 47 4" xfId="37474" xr:uid="{81FEA8ED-F5FA-468E-A1D8-873E48E18E76}"/>
    <cellStyle name="40% - Dekorfärg1 47_3. Loans" xfId="10046" xr:uid="{D538EDB6-9195-4BAA-8B35-B99EAEB9D528}"/>
    <cellStyle name="40% - Dekorfärg1 48" xfId="10047" xr:uid="{6D87358F-0B5C-42D0-BD80-06560E071050}"/>
    <cellStyle name="40% - Dekorfärg1 48 2" xfId="10048" xr:uid="{A4CF381A-3043-434A-A809-50D63F18B335}"/>
    <cellStyle name="40% - Dekorfärg1 48 3" xfId="10049" xr:uid="{FEB0EDF9-112C-490A-9558-836F542B0CA3}"/>
    <cellStyle name="40% - Dekorfärg1 48 4" xfId="37475" xr:uid="{BB22ACBF-6A91-4AFE-AF06-1B9CFCF8AAE4}"/>
    <cellStyle name="40% - Dekorfärg1 48_3. Loans" xfId="10050" xr:uid="{58B4FC59-85FE-4DEB-B998-BB17E252E94B}"/>
    <cellStyle name="40% - Dekorfärg1 49" xfId="10051" xr:uid="{24E103FB-3B15-4D60-ACCF-D99FD1A6EA0F}"/>
    <cellStyle name="40% - Dekorfärg1 49 2" xfId="10052" xr:uid="{8F81C199-D423-4147-8BBF-2747036EAEB3}"/>
    <cellStyle name="40% - Dekorfärg1 49 3" xfId="10053" xr:uid="{1C9EFB94-CD60-4A21-BA50-034094CAB892}"/>
    <cellStyle name="40% - Dekorfärg1 49_CASH 8000" xfId="45044" xr:uid="{9767DF26-EF60-4300-80D6-F850F950EDD4}"/>
    <cellStyle name="40% - Dekorfärg1 5" xfId="10054" xr:uid="{3DFAAF3D-7BE4-4E86-9AE4-D0436D6318A6}"/>
    <cellStyle name="40% - Dekorfärg1 5 10" xfId="35086" xr:uid="{D9619805-46B2-4F12-B4BD-7704000B3BF9}"/>
    <cellStyle name="40% - Dekorfärg1 5 2" xfId="10055" xr:uid="{5D57C4ED-09E1-4475-B823-F793A002AF55}"/>
    <cellStyle name="40% - Dekorfärg1 5 2 2" xfId="10056" xr:uid="{BB8DCEAB-03FD-4C43-8DC3-43FCD70BD249}"/>
    <cellStyle name="40% - Dekorfärg1 5 2 2 2" xfId="10057" xr:uid="{CC0791AE-8E4E-4475-8154-A0DCFAA18108}"/>
    <cellStyle name="40% - Dekorfärg1 5 2 2 2 2" xfId="37477" xr:uid="{7EC9A375-FD0F-4089-A39C-611EB3E5B31C}"/>
    <cellStyle name="40% - Dekorfärg1 5 2 2 2_Apart tables" xfId="49970" xr:uid="{C2579127-7451-4002-911F-37D95C852D3C}"/>
    <cellStyle name="40% - Dekorfärg1 5 2 2 3" xfId="31992" xr:uid="{276F6160-73DA-4689-96B7-0823DFAC3E59}"/>
    <cellStyle name="40% - Dekorfärg1 5 2 2 4" xfId="37476" xr:uid="{E687923D-EE5B-460C-A1A7-DF45B8FDD771}"/>
    <cellStyle name="40% - Dekorfärg1 5 2 2_3. Loans" xfId="10058" xr:uid="{4C52E6EF-316A-439F-AA6A-DEA79BB643AC}"/>
    <cellStyle name="40% - Dekorfärg1 5 2 3" xfId="10059" xr:uid="{386C9B9B-449E-4B0B-81C0-DAE174E66AB2}"/>
    <cellStyle name="40% - Dekorfärg1 5 2 3 2" xfId="10060" xr:uid="{A89AB38E-A5C1-445E-8A4E-2C9A15A5BD53}"/>
    <cellStyle name="40% - Dekorfärg1 5 2 3 2 2" xfId="37479" xr:uid="{183BB367-7359-4834-AC9D-5D4A7132A3E0}"/>
    <cellStyle name="40% - Dekorfärg1 5 2 3 2_Apart tables" xfId="49971" xr:uid="{84B2B037-3E71-4458-B408-C13960C098D9}"/>
    <cellStyle name="40% - Dekorfärg1 5 2 3 3" xfId="37478" xr:uid="{DC3894F7-FBD6-482D-9C30-4C9601ACA701}"/>
    <cellStyle name="40% - Dekorfärg1 5 2 3_3. Loans" xfId="10061" xr:uid="{2AEB5E24-9F60-41E2-A83D-65A8A3DDA481}"/>
    <cellStyle name="40% - Dekorfärg1 5 2 4" xfId="10062" xr:uid="{001D8ECA-876D-4FAD-B4C3-9977BDBA9783}"/>
    <cellStyle name="40% - Dekorfärg1 5 2 4 2" xfId="37480" xr:uid="{CC8AF124-9AC2-484D-BBF6-B73BD208A3CB}"/>
    <cellStyle name="40% - Dekorfärg1 5 2 4_Apart tables" xfId="49972" xr:uid="{3A2B06E3-24D4-4DA6-8FC9-A5BC86321649}"/>
    <cellStyle name="40% - Dekorfärg1 5 2 5" xfId="10063" xr:uid="{F41C3822-ADB6-46D6-AFBC-3348A01D39C3}"/>
    <cellStyle name="40% - Dekorfärg1 5 2 5 2" xfId="37481" xr:uid="{9DF7519D-2B9D-4B68-8458-6BE93334B635}"/>
    <cellStyle name="40% - Dekorfärg1 5 2 5_Apart tables" xfId="49973" xr:uid="{25E1B1EB-21BF-41B3-804A-17568A11FF25}"/>
    <cellStyle name="40% - Dekorfärg1 5 2 6" xfId="31993" xr:uid="{B2BE81FA-DE16-46A2-9C3C-8B2C17168672}"/>
    <cellStyle name="40% - Dekorfärg1 5 2 7" xfId="35087" xr:uid="{1B1966E8-152A-4A9F-BB56-0B41CBD5722E}"/>
    <cellStyle name="40% - Dekorfärg1 5 2 8" xfId="39447" xr:uid="{7117B6A7-97E1-468B-AA1C-9560697C0564}"/>
    <cellStyle name="40% - Dekorfärg1 5 2_3. Loans" xfId="10064" xr:uid="{910B136C-2E85-4077-B700-5F906C2E2889}"/>
    <cellStyle name="40% - Dekorfärg1 5 3" xfId="10065" xr:uid="{DBC7A79B-8341-4661-AFA2-A76A26B4D74C}"/>
    <cellStyle name="40% - Dekorfärg1 5 3 2" xfId="10066" xr:uid="{FC0958B6-2821-454E-A6DD-A55BAD1B6AFA}"/>
    <cellStyle name="40% - Dekorfärg1 5 3 2 2" xfId="10067" xr:uid="{3848B29E-12DA-4A26-82FA-C7AE4C9FC396}"/>
    <cellStyle name="40% - Dekorfärg1 5 3 2 2 2" xfId="37484" xr:uid="{3DF3BA15-680A-46B9-B87A-FBCED562AF3F}"/>
    <cellStyle name="40% - Dekorfärg1 5 3 2 2_Apart tables" xfId="49974" xr:uid="{3E345F19-B733-487D-B266-B433EF9048B1}"/>
    <cellStyle name="40% - Dekorfärg1 5 3 2 3" xfId="37483" xr:uid="{FDDBEA9D-C60C-481B-81F0-34251338B008}"/>
    <cellStyle name="40% - Dekorfärg1 5 3 2_3. Loans" xfId="10068" xr:uid="{52528732-73A3-43F0-B743-B2D5C8172B49}"/>
    <cellStyle name="40% - Dekorfärg1 5 3 3" xfId="10069" xr:uid="{AA501F9D-BE6F-463D-B82B-2E1BD7544ACF}"/>
    <cellStyle name="40% - Dekorfärg1 5 3 3 2" xfId="37485" xr:uid="{D8612E93-97E5-4DAE-A935-0F3C9807448B}"/>
    <cellStyle name="40% - Dekorfärg1 5 3 3_Apart tables" xfId="49975" xr:uid="{A7C0C4EC-B228-4951-892F-606AF0647E93}"/>
    <cellStyle name="40% - Dekorfärg1 5 3 4" xfId="31994" xr:uid="{8191983A-508C-48E0-AE77-6D597A3E3FFF}"/>
    <cellStyle name="40% - Dekorfärg1 5 3 5" xfId="37482" xr:uid="{B8198EB9-56E0-4C4D-BB2F-07A3EB2AEC2A}"/>
    <cellStyle name="40% - Dekorfärg1 5 3_3. Loans" xfId="10070" xr:uid="{17435165-C101-408C-BDA3-0DC4C4B76178}"/>
    <cellStyle name="40% - Dekorfärg1 5 4" xfId="10071" xr:uid="{779290CC-B37D-44C9-94CA-218BFB4745BD}"/>
    <cellStyle name="40% - Dekorfärg1 5 4 2" xfId="10072" xr:uid="{250A8D54-C591-48D2-A81F-861F9FE9A9E1}"/>
    <cellStyle name="40% - Dekorfärg1 5 4 2 2" xfId="37487" xr:uid="{0D5207A0-89B1-4F2C-BC9B-1211BAFC83C6}"/>
    <cellStyle name="40% - Dekorfärg1 5 4 2_Apart tables" xfId="49976" xr:uid="{B869AB28-0661-4DDA-8307-86FEF136FA60}"/>
    <cellStyle name="40% - Dekorfärg1 5 4 3" xfId="10073" xr:uid="{05308936-6D4F-4F09-88DA-DA275C9B632F}"/>
    <cellStyle name="40% - Dekorfärg1 5 4 4" xfId="37486" xr:uid="{E30F6ACA-AAF9-42F7-A857-C5D4AA309A27}"/>
    <cellStyle name="40% - Dekorfärg1 5 4_3. Loans" xfId="10074" xr:uid="{C95C636D-6E20-4277-A06A-B2A09A642B9F}"/>
    <cellStyle name="40% - Dekorfärg1 5 5" xfId="10075" xr:uid="{040FF9A8-EF45-4F2D-9F79-4C88F16CB2F5}"/>
    <cellStyle name="40% - Dekorfärg1 5 5 2" xfId="10076" xr:uid="{80AA18C5-625D-4C43-BC20-71C73536C27D}"/>
    <cellStyle name="40% - Dekorfärg1 5 5 3" xfId="10077" xr:uid="{C5B6123C-7D07-41BA-BE60-3BBD0560530C}"/>
    <cellStyle name="40% - Dekorfärg1 5 5 4" xfId="37488" xr:uid="{E560CF0B-C5BD-4ED3-9342-2A59EE97516F}"/>
    <cellStyle name="40% - Dekorfärg1 5 5_3. Loans" xfId="10078" xr:uid="{504987A2-36D5-4685-B7E5-37D1ABED0A13}"/>
    <cellStyle name="40% - Dekorfärg1 5 6" xfId="10079" xr:uid="{AC7EAFAF-503C-427C-AE41-03EFC2FF57F4}"/>
    <cellStyle name="40% - Dekorfärg1 5 6 2" xfId="10080" xr:uid="{A3344CA6-1D8B-4457-9C29-F522C8F9F1F9}"/>
    <cellStyle name="40% - Dekorfärg1 5 6 3" xfId="10081" xr:uid="{B63E2069-FC04-469A-9DEA-CA272F6A6EBB}"/>
    <cellStyle name="40% - Dekorfärg1 5 6 4" xfId="37489" xr:uid="{61CAC794-FE32-4FC8-92EF-017CFD54BF7F}"/>
    <cellStyle name="40% - Dekorfärg1 5 6_3. Loans" xfId="10082" xr:uid="{8916844B-35C2-4F74-B5A1-2573A5621E7C}"/>
    <cellStyle name="40% - Dekorfärg1 5 7" xfId="10083" xr:uid="{CFC22308-1F65-4EA2-BF29-166E7DF5BF96}"/>
    <cellStyle name="40% - Dekorfärg1 5 7 2" xfId="10084" xr:uid="{43EE307D-B4FB-41A6-83CA-A64AEB2C76D5}"/>
    <cellStyle name="40% - Dekorfärg1 5 7 2 2" xfId="31995" xr:uid="{6DF2DC51-06E6-4C72-91EB-2DC1FB424E13}"/>
    <cellStyle name="40% - Dekorfärg1 5 7 3" xfId="10085" xr:uid="{2B3CF468-76A2-4E85-A547-DB97C653785A}"/>
    <cellStyle name="40% - Dekorfärg1 5 7 4" xfId="31996" xr:uid="{F330A81A-5EC7-4D7A-A161-E938F76DA45C}"/>
    <cellStyle name="40% - Dekorfärg1 5 7_CASH 8000" xfId="45045" xr:uid="{C78D913A-6458-40BF-9008-F4E824B5063E}"/>
    <cellStyle name="40% - Dekorfärg1 5 8" xfId="10086" xr:uid="{77927E87-E391-416D-913A-E021B22F200F}"/>
    <cellStyle name="40% - Dekorfärg1 5 9" xfId="10087" xr:uid="{2AA164BD-5215-4F13-8FFB-AA522781795F}"/>
    <cellStyle name="40% - Dekorfärg1 5_3. Loans" xfId="10088" xr:uid="{D48ADDA5-3BEC-4DB5-AF78-835172E87D66}"/>
    <cellStyle name="40% - Dekorfärg1 50" xfId="10089" xr:uid="{1404AA8A-914C-43D5-AC34-F208653A6BEA}"/>
    <cellStyle name="40% - Dekorfärg1 50 2" xfId="10090" xr:uid="{C153F973-AD8C-4BE1-8E17-8E43984B201D}"/>
    <cellStyle name="40% - Dekorfärg1 50 3" xfId="10091" xr:uid="{F5C9E6A3-D386-40BF-AD6D-1D9F95D78340}"/>
    <cellStyle name="40% - Dekorfärg1 50_CASH 8000" xfId="45046" xr:uid="{85CA8DFC-1B54-4D45-8D0E-581118148F22}"/>
    <cellStyle name="40% - Dekorfärg1 51" xfId="10092" xr:uid="{DA49C189-776E-4E5D-82C6-45E93662C018}"/>
    <cellStyle name="40% - Dekorfärg1 51 2" xfId="10093" xr:uid="{0A1AE660-9F81-416A-9750-F9B6F6B6EB97}"/>
    <cellStyle name="40% - Dekorfärg1 51 3" xfId="10094" xr:uid="{512BC1E2-4238-46E1-9088-6A2834691499}"/>
    <cellStyle name="40% - Dekorfärg1 51_CASH 8000" xfId="45047" xr:uid="{85769769-AAF2-407B-B77C-40DD7E928ACA}"/>
    <cellStyle name="40% - Dekorfärg1 52" xfId="10095" xr:uid="{FA2E36C6-234E-4C88-9D48-95C1CAC0F07C}"/>
    <cellStyle name="40% - Dekorfärg1 52 2" xfId="10096" xr:uid="{D2A9A37D-1C21-4956-90D9-F581D7C8ADFE}"/>
    <cellStyle name="40% - Dekorfärg1 52 3" xfId="10097" xr:uid="{726F949F-D907-46AF-B40E-C1DD479EDD55}"/>
    <cellStyle name="40% - Dekorfärg1 52_CASH 8000" xfId="45048" xr:uid="{993968D5-0757-4FBD-9091-910CCF54052D}"/>
    <cellStyle name="40% - Dekorfärg1 53" xfId="10098" xr:uid="{238030A9-5B2A-49C2-BB19-F5D4C52875FF}"/>
    <cellStyle name="40% - Dekorfärg1 53 2" xfId="10099" xr:uid="{412FDC9E-72F3-40D4-A1A6-BD314F52D4E8}"/>
    <cellStyle name="40% - Dekorfärg1 53 3" xfId="10100" xr:uid="{1E161060-EA33-4163-AE21-B082476ED6F9}"/>
    <cellStyle name="40% - Dekorfärg1 53_CASH 8000" xfId="45049" xr:uid="{EFFF7BC4-CD2A-4BE5-ACFB-332E2FB720DC}"/>
    <cellStyle name="40% - Dekorfärg1 54" xfId="10101" xr:uid="{9462FE8B-F3CB-4283-A8BD-3FAE98C6363C}"/>
    <cellStyle name="40% - Dekorfärg1 54 2" xfId="10102" xr:uid="{8A29A062-9FEC-419D-AF51-70F6C8375AE0}"/>
    <cellStyle name="40% - Dekorfärg1 54 3" xfId="10103" xr:uid="{EA9821B4-CDB8-4509-92F0-9D62E8EE77C0}"/>
    <cellStyle name="40% - Dekorfärg1 54_CASH 8000" xfId="45050" xr:uid="{468426FD-444C-44B4-B972-A5D66DA52C6D}"/>
    <cellStyle name="40% - Dekorfärg1 55" xfId="10104" xr:uid="{B44B14C2-8424-40FA-ADAB-AA583F94053A}"/>
    <cellStyle name="40% - Dekorfärg1 55 2" xfId="10105" xr:uid="{F10FE447-9630-458C-9FE9-9126590B2129}"/>
    <cellStyle name="40% - Dekorfärg1 55 3" xfId="10106" xr:uid="{5EDDD88B-15E0-4355-A6C5-4C7C450ECDBC}"/>
    <cellStyle name="40% - Dekorfärg1 55_CASH 8000" xfId="45051" xr:uid="{ECBC1439-A8D8-4882-86AC-8B6A26870237}"/>
    <cellStyle name="40% - Dekorfärg1 56" xfId="10107" xr:uid="{657FA8D1-27CB-467F-9D57-8C4E3F87DFD8}"/>
    <cellStyle name="40% - Dekorfärg1 56 2" xfId="10108" xr:uid="{4CD1ED31-7554-4E95-B0B8-28FE1305430F}"/>
    <cellStyle name="40% - Dekorfärg1 56 3" xfId="10109" xr:uid="{A99E2277-7BE0-4384-9E55-21C3FE28BC59}"/>
    <cellStyle name="40% - Dekorfärg1 56_CASH 8000" xfId="45052" xr:uid="{A0FFD24E-EFE3-45B7-A81D-72030F5EC104}"/>
    <cellStyle name="40% - Dekorfärg1 57" xfId="10110" xr:uid="{B5F1DC82-D922-4CE8-82C7-5E1E7DC37094}"/>
    <cellStyle name="40% - Dekorfärg1 57 2" xfId="10111" xr:uid="{11A15686-EC88-42C1-95BE-9B828EA57A03}"/>
    <cellStyle name="40% - Dekorfärg1 57 3" xfId="10112" xr:uid="{55FC7E03-C4B4-4953-929D-B732118F4EDF}"/>
    <cellStyle name="40% - Dekorfärg1 57_CASH 8000" xfId="45053" xr:uid="{62A3C7B9-0F58-4D01-B466-5851293E2937}"/>
    <cellStyle name="40% - Dekorfärg1 58" xfId="10113" xr:uid="{39F88127-442C-479F-ABC4-A0B279706030}"/>
    <cellStyle name="40% - Dekorfärg1 58 2" xfId="10114" xr:uid="{51B7A3F0-6CA6-4D0A-919E-EDA041AD5E43}"/>
    <cellStyle name="40% - Dekorfärg1 58 3" xfId="10115" xr:uid="{92189E16-6D42-412A-A8E0-46087BD5B6D6}"/>
    <cellStyle name="40% - Dekorfärg1 58_CASH 8000" xfId="45054" xr:uid="{933C260B-C7C8-47D3-8DF2-F800F9902C80}"/>
    <cellStyle name="40% - Dekorfärg1 59" xfId="10116" xr:uid="{4D704554-5002-44EC-AD19-F8F318E47E9B}"/>
    <cellStyle name="40% - Dekorfärg1 59 2" xfId="10117" xr:uid="{759E8D3A-C911-46EC-9382-720C2570C868}"/>
    <cellStyle name="40% - Dekorfärg1 59 3" xfId="10118" xr:uid="{E45FC776-07CB-4F2F-821A-1E8D66D32B92}"/>
    <cellStyle name="40% - Dekorfärg1 59_CASH 8000" xfId="45055" xr:uid="{AE414454-F13F-4E40-96A1-DAE44CF93D6B}"/>
    <cellStyle name="40% - Dekorfärg1 6" xfId="10119" xr:uid="{5469ED28-AD75-40A0-BBC0-446FDADCE359}"/>
    <cellStyle name="40% - Dekorfärg1 6 10" xfId="35088" xr:uid="{863392D1-8666-405C-83D6-C0CAC3FE7721}"/>
    <cellStyle name="40% - Dekorfärg1 6 2" xfId="10120" xr:uid="{8330F1B9-567E-4148-8368-58A90FDF1CBD}"/>
    <cellStyle name="40% - Dekorfärg1 6 2 2" xfId="10121" xr:uid="{843FFDE3-0DA2-4BA5-B925-D91D5A1AFA0B}"/>
    <cellStyle name="40% - Dekorfärg1 6 2 2 2" xfId="10122" xr:uid="{3FCFACA1-6C17-47D7-A20B-48FEC8042ADF}"/>
    <cellStyle name="40% - Dekorfärg1 6 2 2 2 2" xfId="37491" xr:uid="{01E82C78-1369-449D-AAB0-DF36B6F163A5}"/>
    <cellStyle name="40% - Dekorfärg1 6 2 2 2_Apart tables" xfId="49977" xr:uid="{76772E46-B6D1-4213-AE25-C02BC7170EC1}"/>
    <cellStyle name="40% - Dekorfärg1 6 2 2 3" xfId="31997" xr:uid="{D9433357-0334-48D7-A3BA-3F9D6F948FF1}"/>
    <cellStyle name="40% - Dekorfärg1 6 2 2 4" xfId="37490" xr:uid="{81F7F0F7-3E50-4EEA-AD17-17EA40C96BD5}"/>
    <cellStyle name="40% - Dekorfärg1 6 2 2_3. Loans" xfId="10123" xr:uid="{DEC144F2-48CD-49EC-9AEF-A4668873C355}"/>
    <cellStyle name="40% - Dekorfärg1 6 2 3" xfId="10124" xr:uid="{4461C5A4-DD44-407C-8819-BA9EF0DEA5F4}"/>
    <cellStyle name="40% - Dekorfärg1 6 2 3 2" xfId="10125" xr:uid="{186F76FF-6A87-4C47-A331-598AD7819B54}"/>
    <cellStyle name="40% - Dekorfärg1 6 2 3 2 2" xfId="37493" xr:uid="{DD9F4805-447B-4C54-AAD0-AC32FD242A0D}"/>
    <cellStyle name="40% - Dekorfärg1 6 2 3 2_Apart tables" xfId="49978" xr:uid="{FDD177D4-BA67-4BD6-A21E-C181045973F3}"/>
    <cellStyle name="40% - Dekorfärg1 6 2 3 3" xfId="37492" xr:uid="{29ABEC29-FC5E-4391-9F78-E4B48BBF1064}"/>
    <cellStyle name="40% - Dekorfärg1 6 2 3_3. Loans" xfId="10126" xr:uid="{015F5E38-8EF9-4EBD-8926-34B94FCC7BDD}"/>
    <cellStyle name="40% - Dekorfärg1 6 2 4" xfId="10127" xr:uid="{3D67B4D8-65EE-4B58-8E5E-F50A47F4283D}"/>
    <cellStyle name="40% - Dekorfärg1 6 2 4 2" xfId="37494" xr:uid="{F6EEDB19-F45E-4FE6-803F-F3EA7087A394}"/>
    <cellStyle name="40% - Dekorfärg1 6 2 4_Apart tables" xfId="49979" xr:uid="{7573A158-B35A-4A2C-AACA-31F4883647C1}"/>
    <cellStyle name="40% - Dekorfärg1 6 2 5" xfId="10128" xr:uid="{D3508EC6-C71C-4050-AB88-9E7E5F9D9B89}"/>
    <cellStyle name="40% - Dekorfärg1 6 2 5 2" xfId="37495" xr:uid="{CA11B9D5-BE6F-4456-A77D-C93377C5C208}"/>
    <cellStyle name="40% - Dekorfärg1 6 2 5_Apart tables" xfId="49980" xr:uid="{C40823A4-7BE8-4519-8163-FFD15F2FBC11}"/>
    <cellStyle name="40% - Dekorfärg1 6 2 6" xfId="31998" xr:uid="{61C26B57-C86B-4A3A-AA91-62EC009DF69E}"/>
    <cellStyle name="40% - Dekorfärg1 6 2 7" xfId="35089" xr:uid="{5317B0E2-F550-4BBD-9ED1-A02DB56EE233}"/>
    <cellStyle name="40% - Dekorfärg1 6 2 8" xfId="39446" xr:uid="{7952E73A-F898-445A-BF39-5D57061BC56D}"/>
    <cellStyle name="40% - Dekorfärg1 6 2_3. Loans" xfId="10129" xr:uid="{153A56CF-8EB3-440F-8AFC-30E01518435F}"/>
    <cellStyle name="40% - Dekorfärg1 6 3" xfId="10130" xr:uid="{79ABD42A-0192-41AC-B681-9AC39F0214E0}"/>
    <cellStyle name="40% - Dekorfärg1 6 3 2" xfId="10131" xr:uid="{F79F5C77-F5B4-4292-ACED-F311E09CC88A}"/>
    <cellStyle name="40% - Dekorfärg1 6 3 2 2" xfId="10132" xr:uid="{F3C29F71-0B29-4B5C-A63F-0C05AD202EDA}"/>
    <cellStyle name="40% - Dekorfärg1 6 3 2 2 2" xfId="37498" xr:uid="{16928CAB-AF79-4EA8-B566-C0E1AA8D8A43}"/>
    <cellStyle name="40% - Dekorfärg1 6 3 2 2_Apart tables" xfId="49981" xr:uid="{09C15EA9-125D-4601-8B6D-B5D0EBDB5F8E}"/>
    <cellStyle name="40% - Dekorfärg1 6 3 2 3" xfId="37497" xr:uid="{A75CEF5E-7C5B-4BF0-B78D-38F772768B7C}"/>
    <cellStyle name="40% - Dekorfärg1 6 3 2_3. Loans" xfId="10133" xr:uid="{84EE5C9D-9A01-43D6-B611-AEE15F0BE06B}"/>
    <cellStyle name="40% - Dekorfärg1 6 3 3" xfId="10134" xr:uid="{9EB2EFA9-0EA2-40AD-98B0-DE3CA354C804}"/>
    <cellStyle name="40% - Dekorfärg1 6 3 3 2" xfId="37499" xr:uid="{DFA4A4C5-A3A6-4175-B151-D01B7F152D92}"/>
    <cellStyle name="40% - Dekorfärg1 6 3 3_Apart tables" xfId="49982" xr:uid="{47153E06-138C-4903-A416-EABEE2CC9B10}"/>
    <cellStyle name="40% - Dekorfärg1 6 3 4" xfId="31999" xr:uid="{5141F874-C76C-4BAC-BE06-78AD65C8AF8E}"/>
    <cellStyle name="40% - Dekorfärg1 6 3 5" xfId="37496" xr:uid="{14BD668F-7F57-4C3E-8A90-145C2AF7C4A1}"/>
    <cellStyle name="40% - Dekorfärg1 6 3_3. Loans" xfId="10135" xr:uid="{1C19ACA0-62F6-4E62-A86B-0DCA64DD8813}"/>
    <cellStyle name="40% - Dekorfärg1 6 4" xfId="10136" xr:uid="{FAFB96E7-E734-47D9-8E1D-6D3F817A9266}"/>
    <cellStyle name="40% - Dekorfärg1 6 4 2" xfId="10137" xr:uid="{5929B60B-F500-4CBB-B6BC-6B8BC5F4CE03}"/>
    <cellStyle name="40% - Dekorfärg1 6 4 2 2" xfId="37501" xr:uid="{9C516B0A-CA98-4B69-9E70-BE3C55D86065}"/>
    <cellStyle name="40% - Dekorfärg1 6 4 2_Apart tables" xfId="49983" xr:uid="{94CC9B51-808C-4F99-BB49-A1FD2328100D}"/>
    <cellStyle name="40% - Dekorfärg1 6 4 3" xfId="10138" xr:uid="{42D8BA36-854C-426F-9BB3-C37C2811B705}"/>
    <cellStyle name="40% - Dekorfärg1 6 4 4" xfId="37500" xr:uid="{1E70E82A-3525-44B1-A63F-3E551CF2D471}"/>
    <cellStyle name="40% - Dekorfärg1 6 4_3. Loans" xfId="10139" xr:uid="{10E323EA-2CF2-47BF-BB07-F455FB9CF2A3}"/>
    <cellStyle name="40% - Dekorfärg1 6 5" xfId="10140" xr:uid="{06F19071-511F-4D82-AE0A-8B6546D9192B}"/>
    <cellStyle name="40% - Dekorfärg1 6 5 2" xfId="10141" xr:uid="{BF3D960F-4770-4020-A02A-A6F07B5D67D8}"/>
    <cellStyle name="40% - Dekorfärg1 6 5 3" xfId="10142" xr:uid="{C456CD7D-9A1C-4372-A4F6-17FBE195B512}"/>
    <cellStyle name="40% - Dekorfärg1 6 5 4" xfId="37502" xr:uid="{35CCEE8B-A83B-43BB-9DBB-073D572BDB55}"/>
    <cellStyle name="40% - Dekorfärg1 6 5_3. Loans" xfId="10143" xr:uid="{5C7CFFB6-47BD-4822-A359-3B59DAFD6938}"/>
    <cellStyle name="40% - Dekorfärg1 6 6" xfId="10144" xr:uid="{0A2A8ADB-7DD6-49FA-A27C-66A67B634219}"/>
    <cellStyle name="40% - Dekorfärg1 6 6 2" xfId="10145" xr:uid="{FE20BC7C-62D7-438C-8027-F6CC5EEDF60D}"/>
    <cellStyle name="40% - Dekorfärg1 6 6 3" xfId="10146" xr:uid="{C148D22B-E6E2-4761-BB56-E757B5B2FE7A}"/>
    <cellStyle name="40% - Dekorfärg1 6 6 4" xfId="37503" xr:uid="{F14C006E-F550-485E-B3C7-2239A7C5CDD4}"/>
    <cellStyle name="40% - Dekorfärg1 6 6_3. Loans" xfId="10147" xr:uid="{3C8299A3-8D64-4ED9-9D69-AEC32AF93C95}"/>
    <cellStyle name="40% - Dekorfärg1 6 7" xfId="10148" xr:uid="{657E273B-5B07-4292-8FDB-82703B13E93E}"/>
    <cellStyle name="40% - Dekorfärg1 6 7 2" xfId="10149" xr:uid="{71714BF3-744D-452F-A9B9-4602468DDFC2}"/>
    <cellStyle name="40% - Dekorfärg1 6 7 2 2" xfId="32000" xr:uid="{1C715E29-74E1-4338-8E27-D3C24E7642BE}"/>
    <cellStyle name="40% - Dekorfärg1 6 7 3" xfId="10150" xr:uid="{D7543CDE-3693-4CC3-8AE6-4B16DA18363B}"/>
    <cellStyle name="40% - Dekorfärg1 6 7 4" xfId="32001" xr:uid="{E98D3B7A-70B8-4B66-A86A-AFBDC5C5DC24}"/>
    <cellStyle name="40% - Dekorfärg1 6 7_CASH 8000" xfId="45056" xr:uid="{01C5BFE7-1C34-45ED-A405-A0ACAA2CCCB2}"/>
    <cellStyle name="40% - Dekorfärg1 6 8" xfId="10151" xr:uid="{783B032A-E03D-48B9-AC7D-4D76375CE70C}"/>
    <cellStyle name="40% - Dekorfärg1 6 9" xfId="10152" xr:uid="{672661EB-A14A-440A-89AD-7F7D76EC18A0}"/>
    <cellStyle name="40% - Dekorfärg1 6_3. Loans" xfId="10153" xr:uid="{D9B83EE4-CE62-4B8A-A509-B94DEA2B24F9}"/>
    <cellStyle name="40% - Dekorfärg1 60" xfId="10154" xr:uid="{B668F6F3-FB45-4B31-8D56-1183B34E102C}"/>
    <cellStyle name="40% - Dekorfärg1 60 2" xfId="10155" xr:uid="{1276A5AD-D489-401D-96F7-7D41D3E04E63}"/>
    <cellStyle name="40% - Dekorfärg1 60 3" xfId="10156" xr:uid="{3732F84A-7269-4ABF-8A88-7472C927DD48}"/>
    <cellStyle name="40% - Dekorfärg1 60_CASH 8000" xfId="45057" xr:uid="{3AD38271-114E-4704-B7CB-B5B9D5345081}"/>
    <cellStyle name="40% - Dekorfärg1 61" xfId="10157" xr:uid="{C978E496-F268-4807-A523-1EB6B4BF5C2C}"/>
    <cellStyle name="40% - Dekorfärg1 61 2" xfId="10158" xr:uid="{2AAF4EB7-3CEA-40C1-A5DF-80CDED43E8B5}"/>
    <cellStyle name="40% - Dekorfärg1 61 3" xfId="10159" xr:uid="{6C881F1B-F132-40D4-A55B-911C25C8D92C}"/>
    <cellStyle name="40% - Dekorfärg1 61_CASH 8000" xfId="45058" xr:uid="{83585BAA-1A8E-41A9-9C14-A52C3B558838}"/>
    <cellStyle name="40% - Dekorfärg1 62" xfId="10160" xr:uid="{727AAD36-2FCC-4C76-A708-9E2FD262E27C}"/>
    <cellStyle name="40% - Dekorfärg1 62 2" xfId="10161" xr:uid="{21D33759-FC89-468F-9214-2DC6033A6BAC}"/>
    <cellStyle name="40% - Dekorfärg1 62 3" xfId="10162" xr:uid="{8EA2726E-B327-4B62-A093-4949A2B6467C}"/>
    <cellStyle name="40% - Dekorfärg1 62_CASH 8000" xfId="45059" xr:uid="{3B14E7DE-8C43-44F9-91AA-76F5B803A14B}"/>
    <cellStyle name="40% - Dekorfärg1 63" xfId="10163" xr:uid="{4FBA2249-B013-4764-B83F-BFE78601326B}"/>
    <cellStyle name="40% - Dekorfärg1 63 2" xfId="10164" xr:uid="{8C12B136-0889-479E-AE0D-6B1242701DC4}"/>
    <cellStyle name="40% - Dekorfärg1 63 3" xfId="10165" xr:uid="{0EE8F9DE-5725-4358-96F3-C7125C2A5CFB}"/>
    <cellStyle name="40% - Dekorfärg1 63_EQL_AAL" xfId="31213" xr:uid="{786CAE7E-7E28-4F63-BB80-B3EC563904DC}"/>
    <cellStyle name="40% - Dekorfärg1 64" xfId="10166" xr:uid="{B0AA339D-56EB-4C39-A805-EEE86EF77A9D}"/>
    <cellStyle name="40% - Dekorfärg1 65" xfId="10167" xr:uid="{6257C614-F3D6-49B4-A891-F4F72F102987}"/>
    <cellStyle name="40% - Dekorfärg1 66" xfId="10168" xr:uid="{FD6B7DC5-1880-4635-9F5F-A2EC3CEEACEE}"/>
    <cellStyle name="40% - Dekorfärg1 67" xfId="10169" xr:uid="{51E7A4B2-2B15-482A-9443-E7E7FFE9E9C8}"/>
    <cellStyle name="40% - Dekorfärg1 68" xfId="10170" xr:uid="{CDD5C377-5C67-4F34-A0A7-F4E52DA3785D}"/>
    <cellStyle name="40% - Dekorfärg1 69" xfId="10171" xr:uid="{6C688C09-D499-46D0-95DF-7C8770DE8F7A}"/>
    <cellStyle name="40% - Dekorfärg1 7" xfId="10172" xr:uid="{080057D5-C7D9-4D01-9980-3EE963586E4D}"/>
    <cellStyle name="40% - Dekorfärg1 7 10" xfId="35090" xr:uid="{A1FC963E-D383-4F1A-9D06-FD1582959715}"/>
    <cellStyle name="40% - Dekorfärg1 7 2" xfId="10173" xr:uid="{7010DD59-C04D-413C-BAF4-7AD650989723}"/>
    <cellStyle name="40% - Dekorfärg1 7 2 2" xfId="10174" xr:uid="{FF995986-D50F-47B2-AFBA-A034D9CBF37D}"/>
    <cellStyle name="40% - Dekorfärg1 7 2 2 2" xfId="10175" xr:uid="{41D0CA42-3EF7-4F42-B955-3F26EE836694}"/>
    <cellStyle name="40% - Dekorfärg1 7 2 2 2 2" xfId="37505" xr:uid="{C45B1717-F0C8-4957-A6FA-866E6681CD65}"/>
    <cellStyle name="40% - Dekorfärg1 7 2 2 2_Apart tables" xfId="49984" xr:uid="{5327E513-8220-42AB-A7CE-A2390B27C0EF}"/>
    <cellStyle name="40% - Dekorfärg1 7 2 2 3" xfId="32002" xr:uid="{B301ADA3-6393-4155-B6DE-4042A1B9122E}"/>
    <cellStyle name="40% - Dekorfärg1 7 2 2 4" xfId="37504" xr:uid="{9F5C651D-E225-4FDB-B3C3-BBEA640BF1CC}"/>
    <cellStyle name="40% - Dekorfärg1 7 2 2_3. Loans" xfId="10176" xr:uid="{FB14EE29-7BBB-4800-9C52-3424F22097E0}"/>
    <cellStyle name="40% - Dekorfärg1 7 2 3" xfId="10177" xr:uid="{CC97B9CE-0E65-4A63-9633-55FDB65E388A}"/>
    <cellStyle name="40% - Dekorfärg1 7 2 3 2" xfId="10178" xr:uid="{BCEE14B0-135C-4BB1-A010-C7694D2941FA}"/>
    <cellStyle name="40% - Dekorfärg1 7 2 3 2 2" xfId="37507" xr:uid="{275869F0-3C77-4A5A-83EF-5713CA5AE120}"/>
    <cellStyle name="40% - Dekorfärg1 7 2 3 2_Apart tables" xfId="49985" xr:uid="{2A5FA0C4-7916-4229-877F-93847DFD98BE}"/>
    <cellStyle name="40% - Dekorfärg1 7 2 3 3" xfId="37506" xr:uid="{178E7489-4025-4DE0-86E4-C955BF86579D}"/>
    <cellStyle name="40% - Dekorfärg1 7 2 3_3. Loans" xfId="10179" xr:uid="{5DDE580B-A718-48ED-B6B7-1791324E309F}"/>
    <cellStyle name="40% - Dekorfärg1 7 2 4" xfId="10180" xr:uid="{613D449D-3703-484E-8EE8-9D2B2503D1C5}"/>
    <cellStyle name="40% - Dekorfärg1 7 2 4 2" xfId="37508" xr:uid="{DE40C968-75A7-4A53-8EB2-F8B9A8BA08BD}"/>
    <cellStyle name="40% - Dekorfärg1 7 2 4_Apart tables" xfId="49986" xr:uid="{6556E37C-0F76-4C77-9002-B315D7462BC8}"/>
    <cellStyle name="40% - Dekorfärg1 7 2 5" xfId="10181" xr:uid="{4011FC1D-096E-4443-AE8D-5DAA1D403CC4}"/>
    <cellStyle name="40% - Dekorfärg1 7 2 5 2" xfId="37509" xr:uid="{65A87169-33E6-4F09-8F37-D9AE9CF6D673}"/>
    <cellStyle name="40% - Dekorfärg1 7 2 5_Apart tables" xfId="49987" xr:uid="{B9EBAA71-8B9C-4E62-9D13-AC9671F5141E}"/>
    <cellStyle name="40% - Dekorfärg1 7 2 6" xfId="32003" xr:uid="{3AF43390-A727-4F2A-9A63-2D11DB17AE4C}"/>
    <cellStyle name="40% - Dekorfärg1 7 2 7" xfId="35091" xr:uid="{86C70AF9-134C-4B7C-BF2F-011DA6297D47}"/>
    <cellStyle name="40% - Dekorfärg1 7 2 8" xfId="39445" xr:uid="{9949FC42-251D-41C9-ABEE-2749D91A715E}"/>
    <cellStyle name="40% - Dekorfärg1 7 2_3. Loans" xfId="10182" xr:uid="{21AF4F41-459B-4D88-BFB8-42A833CED4C5}"/>
    <cellStyle name="40% - Dekorfärg1 7 3" xfId="10183" xr:uid="{AC7CFF47-AB29-4CC1-AB7F-31123C8DFFCE}"/>
    <cellStyle name="40% - Dekorfärg1 7 3 2" xfId="10184" xr:uid="{6F996CBB-3284-4ABF-A547-6670E7516D9F}"/>
    <cellStyle name="40% - Dekorfärg1 7 3 2 2" xfId="10185" xr:uid="{19EDFCC1-9A10-43F5-835A-B8AD4A8497DD}"/>
    <cellStyle name="40% - Dekorfärg1 7 3 2 2 2" xfId="37512" xr:uid="{79F0FED3-18B6-4696-9468-65F3449DF793}"/>
    <cellStyle name="40% - Dekorfärg1 7 3 2 2_Apart tables" xfId="49988" xr:uid="{98219B8E-AD97-438F-BBDD-9C6DEC2C5C5C}"/>
    <cellStyle name="40% - Dekorfärg1 7 3 2 3" xfId="37511" xr:uid="{4E895BE3-1611-41B3-B183-EB3D0DC8B00D}"/>
    <cellStyle name="40% - Dekorfärg1 7 3 2_3. Loans" xfId="10186" xr:uid="{1C41E620-B274-423C-8EB2-54AEA16A1502}"/>
    <cellStyle name="40% - Dekorfärg1 7 3 3" xfId="10187" xr:uid="{26891763-A751-45AC-A847-31DE5A9AB0DF}"/>
    <cellStyle name="40% - Dekorfärg1 7 3 3 2" xfId="37513" xr:uid="{D4A3B228-1BFE-45E7-AC55-641611E3F58C}"/>
    <cellStyle name="40% - Dekorfärg1 7 3 3_Apart tables" xfId="49989" xr:uid="{034D8003-8CBD-48CC-8673-B44DEECA00E9}"/>
    <cellStyle name="40% - Dekorfärg1 7 3 4" xfId="32004" xr:uid="{10604603-E134-43AF-A710-B8C6AB75219F}"/>
    <cellStyle name="40% - Dekorfärg1 7 3 5" xfId="37510" xr:uid="{7F443D29-040A-466D-8DEB-9FD56E34BEA5}"/>
    <cellStyle name="40% - Dekorfärg1 7 3_3. Loans" xfId="10188" xr:uid="{F5E01092-987E-4695-8E15-5ED84EC080DC}"/>
    <cellStyle name="40% - Dekorfärg1 7 4" xfId="10189" xr:uid="{5A022523-BF46-4E11-885F-2BE37942373F}"/>
    <cellStyle name="40% - Dekorfärg1 7 4 2" xfId="10190" xr:uid="{FF2A8725-5350-47AD-85B3-360059C0B809}"/>
    <cellStyle name="40% - Dekorfärg1 7 4 2 2" xfId="37515" xr:uid="{B5B9D66F-8AE1-4E24-8AB9-D2D0E1E8BEC1}"/>
    <cellStyle name="40% - Dekorfärg1 7 4 2_Apart tables" xfId="49990" xr:uid="{76DC1E3D-20CF-40C6-9612-73D324E89A9C}"/>
    <cellStyle name="40% - Dekorfärg1 7 4 3" xfId="10191" xr:uid="{63596148-8EF4-4644-8A8F-AD6AC52F4CCF}"/>
    <cellStyle name="40% - Dekorfärg1 7 4 4" xfId="37514" xr:uid="{871C1032-7EDD-4B58-8980-753EFEC02BEB}"/>
    <cellStyle name="40% - Dekorfärg1 7 4_3. Loans" xfId="10192" xr:uid="{749799A3-75C2-493C-AB12-B4CE653C2BDA}"/>
    <cellStyle name="40% - Dekorfärg1 7 5" xfId="10193" xr:uid="{305C2EAA-8467-4253-B044-A5476ED153B7}"/>
    <cellStyle name="40% - Dekorfärg1 7 5 2" xfId="10194" xr:uid="{C3492253-C09A-4506-95AE-FF104DC17E92}"/>
    <cellStyle name="40% - Dekorfärg1 7 5 3" xfId="10195" xr:uid="{10A7237D-8195-40B1-BD6A-4E8AAFEC1E40}"/>
    <cellStyle name="40% - Dekorfärg1 7 5 4" xfId="37516" xr:uid="{41D777C2-ADCF-407D-AA90-35B18117EDA4}"/>
    <cellStyle name="40% - Dekorfärg1 7 5_3. Loans" xfId="10196" xr:uid="{5B28C3BF-1294-4577-9169-59E9C53F62C7}"/>
    <cellStyle name="40% - Dekorfärg1 7 6" xfId="10197" xr:uid="{88B798BE-C006-44FF-AB1A-B67FA3E6E701}"/>
    <cellStyle name="40% - Dekorfärg1 7 6 2" xfId="10198" xr:uid="{8AD0D22C-33C8-4E65-8D39-D582F4459365}"/>
    <cellStyle name="40% - Dekorfärg1 7 6 3" xfId="10199" xr:uid="{FC3F58A4-3866-44FD-A8BB-4DDEDA7DAC2D}"/>
    <cellStyle name="40% - Dekorfärg1 7 6 4" xfId="37517" xr:uid="{439473E3-DD43-43B5-8479-C44B9ABB0D82}"/>
    <cellStyle name="40% - Dekorfärg1 7 6_3. Loans" xfId="10200" xr:uid="{4C1704EB-BDE6-4D34-85B1-EDBF25D02D39}"/>
    <cellStyle name="40% - Dekorfärg1 7 7" xfId="10201" xr:uid="{0F76ED79-C586-4998-96DB-E50C660CEFC6}"/>
    <cellStyle name="40% - Dekorfärg1 7 7 2" xfId="10202" xr:uid="{63CE56D6-7866-46B8-9B48-205E37722BAF}"/>
    <cellStyle name="40% - Dekorfärg1 7 7 3" xfId="10203" xr:uid="{7B5351E0-B9C0-4A1D-81D9-EBA6B711BE13}"/>
    <cellStyle name="40% - Dekorfärg1 7 7 4" xfId="32005" xr:uid="{25F7E13E-19E0-4A92-83C8-78A60861AA43}"/>
    <cellStyle name="40% - Dekorfärg1 7 7_EQL_AAL" xfId="31214" xr:uid="{5F88D832-439C-4D52-98D5-08E805A0FA73}"/>
    <cellStyle name="40% - Dekorfärg1 7 8" xfId="10204" xr:uid="{2CDEB151-213D-4931-B149-B2D0554366AF}"/>
    <cellStyle name="40% - Dekorfärg1 7 9" xfId="10205" xr:uid="{ACE11372-5E97-4F02-8D6D-FD32E434AA74}"/>
    <cellStyle name="40% - Dekorfärg1 7_3. Loans" xfId="10206" xr:uid="{384F3878-1CFC-4264-BDC7-DE17EA035678}"/>
    <cellStyle name="40% - Dekorfärg1 70" xfId="10207" xr:uid="{35A86204-D33A-4F6D-B19D-A48CF0321C7B}"/>
    <cellStyle name="40% - Dekorfärg1 71" xfId="10208" xr:uid="{2F9F5BAD-7CDF-4137-8C64-0BD1714EA884}"/>
    <cellStyle name="40% - Dekorfärg1 72" xfId="10209" xr:uid="{4FCC545E-9004-4041-8EA3-52C2A13017EC}"/>
    <cellStyle name="40% - Dekorfärg1 73" xfId="10210" xr:uid="{53B95CCF-1165-4B32-9D9B-556AA752977D}"/>
    <cellStyle name="40% - Dekorfärg1 74" xfId="10211" xr:uid="{55B179DC-8811-4C4F-AAEB-30560FBC0316}"/>
    <cellStyle name="40% - Dekorfärg1 75" xfId="10212" xr:uid="{DB52775E-41BB-42FC-BA6B-B0ECCC2B8EEE}"/>
    <cellStyle name="40% - Dekorfärg1 75 2" xfId="10213" xr:uid="{906DA439-3D2A-4F04-8A38-10C1B2D95F20}"/>
    <cellStyle name="40% - Dekorfärg1 75_EQL_AAL" xfId="31215" xr:uid="{7C76B164-5BAA-48C0-954C-B4A354505585}"/>
    <cellStyle name="40% - Dekorfärg1 76" xfId="10214" xr:uid="{0604E6AF-4BA9-450E-8273-0B801C5E356C}"/>
    <cellStyle name="40% - Dekorfärg1 76 2" xfId="10215" xr:uid="{8B5F3974-6854-4178-AA0A-446DD3E00185}"/>
    <cellStyle name="40% - Dekorfärg1 76_EQL_AAL" xfId="31216" xr:uid="{2FC4D6AC-6E8E-4E5D-B7DD-F9B85F125E08}"/>
    <cellStyle name="40% - Dekorfärg1 77" xfId="10216" xr:uid="{72E2CEAC-D47F-4025-B0E7-0161807C9266}"/>
    <cellStyle name="40% - Dekorfärg1 78" xfId="10217" xr:uid="{FB064D29-0814-428F-B141-365221AC2C49}"/>
    <cellStyle name="40% - Dekorfärg1 79" xfId="44672" xr:uid="{D51ACD54-687C-4630-83C1-B6764965510C}"/>
    <cellStyle name="40% - Dekorfärg1 8" xfId="10218" xr:uid="{3600A18B-B4BB-4CAD-937E-D7DC40E7D3E0}"/>
    <cellStyle name="40% - Dekorfärg1 8 10" xfId="35092" xr:uid="{4630A202-21D5-4D9F-B78A-307CA3B59263}"/>
    <cellStyle name="40% - Dekorfärg1 8 2" xfId="10219" xr:uid="{71A14A5B-8E29-44B2-89EF-C698B0A65FF2}"/>
    <cellStyle name="40% - Dekorfärg1 8 2 2" xfId="10220" xr:uid="{11E2E4F0-E07B-45E0-9EB7-AFA5A6685EE3}"/>
    <cellStyle name="40% - Dekorfärg1 8 2 2 2" xfId="10221" xr:uid="{7A448D3D-40C8-4058-A4C4-380E772622B9}"/>
    <cellStyle name="40% - Dekorfärg1 8 2 2 2 2" xfId="37519" xr:uid="{A46DCBA7-ECAB-43C7-B447-96691D8D6ABD}"/>
    <cellStyle name="40% - Dekorfärg1 8 2 2 2_Apart tables" xfId="49991" xr:uid="{513F1EAE-6280-4240-8861-46A8D10F472C}"/>
    <cellStyle name="40% - Dekorfärg1 8 2 2 3" xfId="32006" xr:uid="{65068CC6-3BA3-4BB9-A792-2F5D128F5B63}"/>
    <cellStyle name="40% - Dekorfärg1 8 2 2 4" xfId="37518" xr:uid="{5A7D6AE2-F775-4552-A2C7-E02908FB64B2}"/>
    <cellStyle name="40% - Dekorfärg1 8 2 2_3. Loans" xfId="10222" xr:uid="{3C23D80E-9F21-41C1-A44F-DF3E0AD3DE5D}"/>
    <cellStyle name="40% - Dekorfärg1 8 2 3" xfId="10223" xr:uid="{BC7C5D77-8C78-4751-BBDC-931B9E5829A9}"/>
    <cellStyle name="40% - Dekorfärg1 8 2 3 2" xfId="10224" xr:uid="{6C85C4BC-4105-40FD-9153-CAA3EFDBA472}"/>
    <cellStyle name="40% - Dekorfärg1 8 2 3 2 2" xfId="37521" xr:uid="{F9E1C10C-8AF4-49C2-B822-9A705D1B5668}"/>
    <cellStyle name="40% - Dekorfärg1 8 2 3 2_Apart tables" xfId="49992" xr:uid="{79B9AD63-E0F4-43D9-88CB-612C685F1741}"/>
    <cellStyle name="40% - Dekorfärg1 8 2 3 3" xfId="37520" xr:uid="{D2E8CE8F-2783-41C2-87A7-BF8590333CA6}"/>
    <cellStyle name="40% - Dekorfärg1 8 2 3_3. Loans" xfId="10225" xr:uid="{3D886B27-68A3-4F5D-9650-21593344BA80}"/>
    <cellStyle name="40% - Dekorfärg1 8 2 4" xfId="10226" xr:uid="{8B1AF14F-210B-4C2B-A2E6-D52B507BB9D3}"/>
    <cellStyle name="40% - Dekorfärg1 8 2 4 2" xfId="37522" xr:uid="{819490BA-7492-40F6-88B1-38433C517D8E}"/>
    <cellStyle name="40% - Dekorfärg1 8 2 4_Apart tables" xfId="49993" xr:uid="{E67F3647-2CB9-4BFC-8DF4-BD06DE920F6B}"/>
    <cellStyle name="40% - Dekorfärg1 8 2 5" xfId="10227" xr:uid="{A53149F4-B98D-4E54-8F9D-E056836E644F}"/>
    <cellStyle name="40% - Dekorfärg1 8 2 5 2" xfId="37523" xr:uid="{0F71BD9C-7063-4F4C-85E7-D96BC68D60D8}"/>
    <cellStyle name="40% - Dekorfärg1 8 2 5_Apart tables" xfId="49994" xr:uid="{EAF60172-5E49-47DC-962C-1C3805F15E91}"/>
    <cellStyle name="40% - Dekorfärg1 8 2 6" xfId="32007" xr:uid="{9B130797-85AE-4824-9FFF-018495E3150A}"/>
    <cellStyle name="40% - Dekorfärg1 8 2 7" xfId="35093" xr:uid="{EE8C3D5C-5334-484A-B16D-C98092192D26}"/>
    <cellStyle name="40% - Dekorfärg1 8 2 8" xfId="39444" xr:uid="{F9F7643A-331D-46F1-8BA3-3F878F9707E3}"/>
    <cellStyle name="40% - Dekorfärg1 8 2_3. Loans" xfId="10228" xr:uid="{0F8764F8-53F8-4690-BFE8-55BF0DA5023F}"/>
    <cellStyle name="40% - Dekorfärg1 8 3" xfId="10229" xr:uid="{43B4333B-A9AF-4464-AC8D-A0C2ED214341}"/>
    <cellStyle name="40% - Dekorfärg1 8 3 2" xfId="10230" xr:uid="{7A0AF75F-5291-4835-998A-2C83B1DB1FCE}"/>
    <cellStyle name="40% - Dekorfärg1 8 3 2 2" xfId="10231" xr:uid="{0ACF2AEE-C838-4056-A3C2-37819AEA9065}"/>
    <cellStyle name="40% - Dekorfärg1 8 3 2 2 2" xfId="37526" xr:uid="{86D64D99-9EAB-4183-B3EC-2580201F9695}"/>
    <cellStyle name="40% - Dekorfärg1 8 3 2 2_Apart tables" xfId="49995" xr:uid="{60FB4440-D153-4A4D-87C5-03121AEF4E58}"/>
    <cellStyle name="40% - Dekorfärg1 8 3 2 3" xfId="37525" xr:uid="{F47235A2-F61C-4880-945C-CC37FA778D34}"/>
    <cellStyle name="40% - Dekorfärg1 8 3 2_3. Loans" xfId="10232" xr:uid="{B3B83A12-728D-4BF6-8998-89098BA6B572}"/>
    <cellStyle name="40% - Dekorfärg1 8 3 3" xfId="10233" xr:uid="{73DB459B-7109-47C7-B9AD-748F7C459479}"/>
    <cellStyle name="40% - Dekorfärg1 8 3 3 2" xfId="37527" xr:uid="{EE16022C-5B40-4E4B-BA51-C4CC8CF0C4E3}"/>
    <cellStyle name="40% - Dekorfärg1 8 3 3_Apart tables" xfId="49996" xr:uid="{F786477E-DA61-4FF6-B6AF-E6D7C7CD10DF}"/>
    <cellStyle name="40% - Dekorfärg1 8 3 4" xfId="32008" xr:uid="{96939FFD-DD34-4A10-A049-C4B3DB3B509E}"/>
    <cellStyle name="40% - Dekorfärg1 8 3 5" xfId="37524" xr:uid="{F97302C5-D019-4841-8D11-21AABEAEBD86}"/>
    <cellStyle name="40% - Dekorfärg1 8 3_3. Loans" xfId="10234" xr:uid="{0AC2DB4E-EFFA-4A28-832F-C1EF22AE0A4A}"/>
    <cellStyle name="40% - Dekorfärg1 8 4" xfId="10235" xr:uid="{81ACCB05-52C2-48E0-A0BE-BAC6B32CF810}"/>
    <cellStyle name="40% - Dekorfärg1 8 4 2" xfId="10236" xr:uid="{5014FFD4-AEB9-4D18-A8DA-6C8256C103BB}"/>
    <cellStyle name="40% - Dekorfärg1 8 4 2 2" xfId="37529" xr:uid="{3AFA01E3-9874-46A4-8562-942A943D63EE}"/>
    <cellStyle name="40% - Dekorfärg1 8 4 2_Apart tables" xfId="49997" xr:uid="{6DB08D8B-484F-4B25-87D5-0E4BA0F09228}"/>
    <cellStyle name="40% - Dekorfärg1 8 4 3" xfId="10237" xr:uid="{796CE28F-2C13-495F-8978-3A8B0FB6BBDC}"/>
    <cellStyle name="40% - Dekorfärg1 8 4 4" xfId="37528" xr:uid="{B30072E9-9CE4-4880-A864-3DA67DBA50C5}"/>
    <cellStyle name="40% - Dekorfärg1 8 4_3. Loans" xfId="10238" xr:uid="{AAD70C97-1A69-4C79-A519-C9360649DF65}"/>
    <cellStyle name="40% - Dekorfärg1 8 5" xfId="10239" xr:uid="{8674C18B-6B2E-4F46-B807-B3D7BF7F1977}"/>
    <cellStyle name="40% - Dekorfärg1 8 5 2" xfId="10240" xr:uid="{BFBC3092-2D94-4401-AA38-33C577CD176A}"/>
    <cellStyle name="40% - Dekorfärg1 8 5 3" xfId="10241" xr:uid="{8A3EE089-D259-4A97-BEBD-1F9EC42D21EB}"/>
    <cellStyle name="40% - Dekorfärg1 8 5 4" xfId="37530" xr:uid="{30F5C3C6-7D4A-4A2B-9CD0-BA026C831DD1}"/>
    <cellStyle name="40% - Dekorfärg1 8 5_3. Loans" xfId="10242" xr:uid="{2CAF69F1-0198-4641-8645-7D5C586C981D}"/>
    <cellStyle name="40% - Dekorfärg1 8 6" xfId="10243" xr:uid="{4A7B0740-CD78-47AF-A264-56F667AD67C0}"/>
    <cellStyle name="40% - Dekorfärg1 8 6 2" xfId="10244" xr:uid="{04D54DD9-9FC8-4B0F-A526-EECEC5951C33}"/>
    <cellStyle name="40% - Dekorfärg1 8 6 3" xfId="10245" xr:uid="{D0A50AB0-CFD5-4128-B917-8B8191D1F1EF}"/>
    <cellStyle name="40% - Dekorfärg1 8 6 4" xfId="37531" xr:uid="{CE7DB391-60C8-4F4E-B4B2-2C372EB524C4}"/>
    <cellStyle name="40% - Dekorfärg1 8 6_3. Loans" xfId="10246" xr:uid="{2B0EB738-27F9-44BA-990C-2690CE8C8FE9}"/>
    <cellStyle name="40% - Dekorfärg1 8 7" xfId="10247" xr:uid="{663FDA12-AD1D-42C7-809C-5B976673A8F9}"/>
    <cellStyle name="40% - Dekorfärg1 8 7 2" xfId="10248" xr:uid="{EA5AB18C-ECC3-4DE4-83CE-97E1FD38C621}"/>
    <cellStyle name="40% - Dekorfärg1 8 7 3" xfId="10249" xr:uid="{A047CC5F-6E1C-43DE-B563-53021BFC6C5A}"/>
    <cellStyle name="40% - Dekorfärg1 8 7 4" xfId="32009" xr:uid="{E78A6C7C-3F19-4047-BEEC-E72F4B104819}"/>
    <cellStyle name="40% - Dekorfärg1 8 7_EQL_AAL" xfId="31217" xr:uid="{DAE6D6E3-D2E3-499F-A0A4-A38782DFC31D}"/>
    <cellStyle name="40% - Dekorfärg1 8 8" xfId="10250" xr:uid="{04C20A89-7FE4-468C-A0D6-47FF2084BB9E}"/>
    <cellStyle name="40% - Dekorfärg1 8 9" xfId="10251" xr:uid="{B11A05DF-3810-4B55-AC65-607D6B69D698}"/>
    <cellStyle name="40% - Dekorfärg1 8_3. Loans" xfId="10252" xr:uid="{3320C631-3531-4281-94B0-C9AACF1C9462}"/>
    <cellStyle name="40% - Dekorfärg1 80" xfId="44731" xr:uid="{9A67843A-B3A8-4E2D-9C3F-C339460DEC3E}"/>
    <cellStyle name="40% - Dekorfärg1 81" xfId="44841" xr:uid="{6404010B-390A-4876-BD7C-D9DB987A1FA6}"/>
    <cellStyle name="40% - Dekorfärg1 9" xfId="10253" xr:uid="{37D7368B-3CBA-4D96-9746-C72717335A72}"/>
    <cellStyle name="40% - Dekorfärg1 9 10" xfId="35094" xr:uid="{025786C3-72BB-4A37-BF18-74CDF4BBA81D}"/>
    <cellStyle name="40% - Dekorfärg1 9 2" xfId="10254" xr:uid="{031BECDD-CF4D-4B15-959D-152A0276BF5E}"/>
    <cellStyle name="40% - Dekorfärg1 9 2 2" xfId="10255" xr:uid="{F03433FA-5452-48B3-9F76-DB1A09FE8F3F}"/>
    <cellStyle name="40% - Dekorfärg1 9 2 2 2" xfId="10256" xr:uid="{2FBDA88C-92B2-4D60-87FC-25A21830BB48}"/>
    <cellStyle name="40% - Dekorfärg1 9 2 2 2 2" xfId="37533" xr:uid="{6C04D358-0309-45D3-9C9F-B399CB73C18C}"/>
    <cellStyle name="40% - Dekorfärg1 9 2 2 2_Apart tables" xfId="49998" xr:uid="{A91A8466-89F4-4A68-A0A3-98C28934CDD6}"/>
    <cellStyle name="40% - Dekorfärg1 9 2 2 3" xfId="32010" xr:uid="{01A4F1DC-6680-4CB3-9B6D-B1FD79587895}"/>
    <cellStyle name="40% - Dekorfärg1 9 2 2 4" xfId="37532" xr:uid="{C85E3ED6-40A7-4B90-B8E6-E3A838F1461F}"/>
    <cellStyle name="40% - Dekorfärg1 9 2 2_3. Loans" xfId="10257" xr:uid="{1DF734BB-D213-4DAA-9A2E-CD011EB994A6}"/>
    <cellStyle name="40% - Dekorfärg1 9 2 3" xfId="10258" xr:uid="{C94FA72E-1ECE-4962-8534-A6C7149C42D7}"/>
    <cellStyle name="40% - Dekorfärg1 9 2 3 2" xfId="10259" xr:uid="{453F31ED-1A10-49A5-997A-5BAB4C44923B}"/>
    <cellStyle name="40% - Dekorfärg1 9 2 3 2 2" xfId="37535" xr:uid="{B25DA347-EAEB-421A-A596-645A55A1B18A}"/>
    <cellStyle name="40% - Dekorfärg1 9 2 3 2_Apart tables" xfId="49999" xr:uid="{93663592-D603-4E89-BFD5-D4C7EFBA5C3F}"/>
    <cellStyle name="40% - Dekorfärg1 9 2 3 3" xfId="37534" xr:uid="{A4051ECE-F0AD-40CD-8C35-6DD40165F6D2}"/>
    <cellStyle name="40% - Dekorfärg1 9 2 3_3. Loans" xfId="10260" xr:uid="{35F16D1F-1E78-490C-80A7-12FDF912E3BF}"/>
    <cellStyle name="40% - Dekorfärg1 9 2 4" xfId="10261" xr:uid="{46C040AB-F033-4D6C-85DE-B9E85A824DAA}"/>
    <cellStyle name="40% - Dekorfärg1 9 2 4 2" xfId="37536" xr:uid="{7035B62D-863F-436C-BA89-1E66AAFCEEA0}"/>
    <cellStyle name="40% - Dekorfärg1 9 2 4_Apart tables" xfId="50000" xr:uid="{02504C1F-4F51-49F5-9D11-AE1F6CB9C3F8}"/>
    <cellStyle name="40% - Dekorfärg1 9 2 5" xfId="10262" xr:uid="{D43F582D-3CCA-4752-B769-0A795E0C0C59}"/>
    <cellStyle name="40% - Dekorfärg1 9 2 5 2" xfId="37537" xr:uid="{6A218651-57CE-4A10-AFAE-B9F00476C0C8}"/>
    <cellStyle name="40% - Dekorfärg1 9 2 5_Apart tables" xfId="50001" xr:uid="{0FBCBDF4-8A59-408B-A499-246C60848282}"/>
    <cellStyle name="40% - Dekorfärg1 9 2 6" xfId="32011" xr:uid="{DD346D60-4652-4066-9892-9AF79CC3BE41}"/>
    <cellStyle name="40% - Dekorfärg1 9 2 7" xfId="35095" xr:uid="{5000FBF1-612C-4825-B6BF-EDA9C42F03AB}"/>
    <cellStyle name="40% - Dekorfärg1 9 2 8" xfId="39443" xr:uid="{EA156D3A-8AF2-4BF3-8F4C-564B91E8D569}"/>
    <cellStyle name="40% - Dekorfärg1 9 2_3. Loans" xfId="10263" xr:uid="{D3090C14-E8FA-4966-84BE-2803551407FE}"/>
    <cellStyle name="40% - Dekorfärg1 9 3" xfId="10264" xr:uid="{2282FA23-F20A-4BB9-8BEF-ED590715DA2D}"/>
    <cellStyle name="40% - Dekorfärg1 9 3 2" xfId="10265" xr:uid="{72B3C442-4443-4DB6-B183-6FD410D86A64}"/>
    <cellStyle name="40% - Dekorfärg1 9 3 2 2" xfId="10266" xr:uid="{A8883DAF-42F1-489B-86A7-C43814843512}"/>
    <cellStyle name="40% - Dekorfärg1 9 3 2 2 2" xfId="37540" xr:uid="{CAC892B7-B8F0-4739-ABEF-88EB930286B8}"/>
    <cellStyle name="40% - Dekorfärg1 9 3 2 2_Apart tables" xfId="50002" xr:uid="{8FBCE89A-1C9D-4F98-8046-993877151E00}"/>
    <cellStyle name="40% - Dekorfärg1 9 3 2 3" xfId="37539" xr:uid="{AB54AF74-242D-4D55-988B-14ABD2C086A2}"/>
    <cellStyle name="40% - Dekorfärg1 9 3 2_3. Loans" xfId="10267" xr:uid="{87FEC8A2-DC21-46C2-B5A5-8511BAFE30A7}"/>
    <cellStyle name="40% - Dekorfärg1 9 3 3" xfId="10268" xr:uid="{E065E872-7F9A-4EB9-98F6-37A8D625B7F0}"/>
    <cellStyle name="40% - Dekorfärg1 9 3 3 2" xfId="37541" xr:uid="{DA878D14-84D6-45BB-AA05-714B11E2B8DB}"/>
    <cellStyle name="40% - Dekorfärg1 9 3 3_Apart tables" xfId="50003" xr:uid="{C827786A-66B4-471E-AB1F-C609D0115B2B}"/>
    <cellStyle name="40% - Dekorfärg1 9 3 4" xfId="32012" xr:uid="{B0E48635-1FCE-4C2F-BD63-DF6B44A8C8AD}"/>
    <cellStyle name="40% - Dekorfärg1 9 3 5" xfId="37538" xr:uid="{54A03B81-5B23-464E-8E06-39D96555030E}"/>
    <cellStyle name="40% - Dekorfärg1 9 3_3. Loans" xfId="10269" xr:uid="{D2746749-5A0C-492E-BD46-26335C06FA83}"/>
    <cellStyle name="40% - Dekorfärg1 9 4" xfId="10270" xr:uid="{2B67EC7D-6BBE-40B3-884F-36C61CD3340E}"/>
    <cellStyle name="40% - Dekorfärg1 9 4 2" xfId="10271" xr:uid="{9B95BC80-0B23-41E0-852D-D8057884E02C}"/>
    <cellStyle name="40% - Dekorfärg1 9 4 2 2" xfId="37543" xr:uid="{9F238C0D-D5FF-4924-847D-1C75029E22C3}"/>
    <cellStyle name="40% - Dekorfärg1 9 4 2_Apart tables" xfId="50004" xr:uid="{677AE121-BD94-42C9-A477-62C6EF4303F0}"/>
    <cellStyle name="40% - Dekorfärg1 9 4 3" xfId="10272" xr:uid="{97E0D413-AEA9-489A-8311-B565FCC3B595}"/>
    <cellStyle name="40% - Dekorfärg1 9 4 4" xfId="37542" xr:uid="{1C946CD9-DFCF-4D2D-8A63-87077CDF5F86}"/>
    <cellStyle name="40% - Dekorfärg1 9 4_3. Loans" xfId="10273" xr:uid="{3182B844-3E7E-4B72-8E2F-8AB680EE74DB}"/>
    <cellStyle name="40% - Dekorfärg1 9 5" xfId="10274" xr:uid="{3F2FD0D3-0546-441B-B51D-FF6EF82ED41E}"/>
    <cellStyle name="40% - Dekorfärg1 9 5 2" xfId="10275" xr:uid="{1BD33946-464F-4074-9FD2-57B3C7562BB8}"/>
    <cellStyle name="40% - Dekorfärg1 9 5 3" xfId="10276" xr:uid="{BC13D747-B6DB-4888-8868-5B799018FF63}"/>
    <cellStyle name="40% - Dekorfärg1 9 5 4" xfId="37544" xr:uid="{084A0C9B-D713-4FA5-8676-504D8A3FFC36}"/>
    <cellStyle name="40% - Dekorfärg1 9 5_3. Loans" xfId="10277" xr:uid="{72FF06BB-67D3-49B1-A2D1-BB246152CCBE}"/>
    <cellStyle name="40% - Dekorfärg1 9 6" xfId="10278" xr:uid="{F9DD70FC-F737-4FAD-A501-5F47BE881AE4}"/>
    <cellStyle name="40% - Dekorfärg1 9 6 2" xfId="10279" xr:uid="{F15EA5D7-D265-4D86-934A-61DADA1D5953}"/>
    <cellStyle name="40% - Dekorfärg1 9 6 3" xfId="10280" xr:uid="{A1893F31-4859-4738-96F0-E51D04063728}"/>
    <cellStyle name="40% - Dekorfärg1 9 6 4" xfId="37545" xr:uid="{6C573A3E-413E-43EF-8A86-C0917C9695C2}"/>
    <cellStyle name="40% - Dekorfärg1 9 6_3. Loans" xfId="10281" xr:uid="{7AD81AE3-473C-461B-AD8D-E7B7848FB188}"/>
    <cellStyle name="40% - Dekorfärg1 9 7" xfId="10282" xr:uid="{C4C5340D-935C-45D6-8D39-C8A36751E00E}"/>
    <cellStyle name="40% - Dekorfärg1 9 7 2" xfId="10283" xr:uid="{F9F1FF20-DD2B-4FA2-8605-446BFD474120}"/>
    <cellStyle name="40% - Dekorfärg1 9 7 3" xfId="10284" xr:uid="{AD7747FC-3F43-43B8-8998-318B183E4CE4}"/>
    <cellStyle name="40% - Dekorfärg1 9 7 4" xfId="32013" xr:uid="{2CDE1119-99B5-42E0-90FD-334D2F99BFB3}"/>
    <cellStyle name="40% - Dekorfärg1 9 7_EQL_AAL" xfId="31218" xr:uid="{63168306-5B50-4AA6-9E79-BD0E67845A96}"/>
    <cellStyle name="40% - Dekorfärg1 9 8" xfId="10285" xr:uid="{F56A39ED-7C25-4522-8B57-736CF060A36F}"/>
    <cellStyle name="40% - Dekorfärg1 9 9" xfId="10286" xr:uid="{21DC2C6D-8285-4605-9F0F-89793E1EA443}"/>
    <cellStyle name="40% - Dekorfärg1 9_3. Loans" xfId="10287" xr:uid="{349D4D11-AB68-4245-BDE1-0B5FC9956971}"/>
    <cellStyle name="40% - Dekorfärg2" xfId="51280" xr:uid="{1A44A68E-5D9D-49F1-A448-496FED170DC1}"/>
    <cellStyle name="40% - Dekorfärg2 10" xfId="10288" xr:uid="{5C8435F3-612F-4ACB-A96A-A064B31BE212}"/>
    <cellStyle name="40% - Dekorfärg2 10 10" xfId="35096" xr:uid="{906D4F21-B9EB-4B95-861D-1C4DEF4D52A6}"/>
    <cellStyle name="40% - Dekorfärg2 10 2" xfId="10289" xr:uid="{F6B9BC4F-D08A-4387-8B2D-9D85E3B864A0}"/>
    <cellStyle name="40% - Dekorfärg2 10 2 2" xfId="10290" xr:uid="{C6A65FCD-E239-4410-AE03-10AC76F8B513}"/>
    <cellStyle name="40% - Dekorfärg2 10 2 2 2" xfId="10291" xr:uid="{757157C4-6478-478C-A395-AC6360448E7B}"/>
    <cellStyle name="40% - Dekorfärg2 10 2 2 2 2" xfId="37547" xr:uid="{57E8E688-E262-43E7-BD8C-1F4DC84D8614}"/>
    <cellStyle name="40% - Dekorfärg2 10 2 2 2_Apart tables" xfId="50005" xr:uid="{487800B3-0389-4BAB-A5E6-83321FF6B07B}"/>
    <cellStyle name="40% - Dekorfärg2 10 2 2 3" xfId="32014" xr:uid="{1DE23411-6981-4650-B494-16EFF9F1BD19}"/>
    <cellStyle name="40% - Dekorfärg2 10 2 2 4" xfId="37546" xr:uid="{53EB41D7-D646-4C4C-9800-AAE88DA7DBF0}"/>
    <cellStyle name="40% - Dekorfärg2 10 2 2_3. Loans" xfId="10292" xr:uid="{5BBE3AED-9827-43B9-93C9-AEAF968CC984}"/>
    <cellStyle name="40% - Dekorfärg2 10 2 3" xfId="10293" xr:uid="{94FAFB4E-04B8-49A1-8223-5F937E7322F4}"/>
    <cellStyle name="40% - Dekorfärg2 10 2 3 2" xfId="10294" xr:uid="{1EFADA72-F4B3-4CA7-BA52-DF40F3CC273B}"/>
    <cellStyle name="40% - Dekorfärg2 10 2 3 2 2" xfId="37549" xr:uid="{5DE2E5D3-6A70-4BAC-9FB9-ED5F588E59B9}"/>
    <cellStyle name="40% - Dekorfärg2 10 2 3 2_Apart tables" xfId="50006" xr:uid="{4E9C299F-1C9B-471A-87AA-CDD0F6EE4EDB}"/>
    <cellStyle name="40% - Dekorfärg2 10 2 3 3" xfId="37548" xr:uid="{CE38EDEE-B7C4-4E83-BD80-105107DD6357}"/>
    <cellStyle name="40% - Dekorfärg2 10 2 3_3. Loans" xfId="10295" xr:uid="{E291E491-2649-4165-BFB1-DC0112AABF0E}"/>
    <cellStyle name="40% - Dekorfärg2 10 2 4" xfId="10296" xr:uid="{FF9DE58D-A67B-4A8E-A79A-29424B302993}"/>
    <cellStyle name="40% - Dekorfärg2 10 2 4 2" xfId="37550" xr:uid="{366120C6-382F-4491-B7B9-A784AE8903F2}"/>
    <cellStyle name="40% - Dekorfärg2 10 2 4_Apart tables" xfId="50007" xr:uid="{64CD6EB9-347E-4088-813C-35B07BD0801B}"/>
    <cellStyle name="40% - Dekorfärg2 10 2 5" xfId="10297" xr:uid="{0F779272-CEEE-4878-96EE-4E6766D1DFDE}"/>
    <cellStyle name="40% - Dekorfärg2 10 2 5 2" xfId="37551" xr:uid="{C17245D5-A94D-4A70-B6A2-19DE31CE6D3F}"/>
    <cellStyle name="40% - Dekorfärg2 10 2 5_Apart tables" xfId="50008" xr:uid="{AE6BBFA1-CB35-4496-A2E1-E116DDA90F18}"/>
    <cellStyle name="40% - Dekorfärg2 10 2 6" xfId="32015" xr:uid="{8986905C-AA5C-4E2F-AB0F-A0BA30DAB545}"/>
    <cellStyle name="40% - Dekorfärg2 10 2 7" xfId="35097" xr:uid="{3B208F8D-B28B-4C15-B6D6-5737612507AC}"/>
    <cellStyle name="40% - Dekorfärg2 10 2 8" xfId="39442" xr:uid="{107D3D59-305E-4F0B-AB48-A3BBC067F53A}"/>
    <cellStyle name="40% - Dekorfärg2 10 2_3. Loans" xfId="10298" xr:uid="{BE041D63-198F-4C10-909C-FAB860AA487C}"/>
    <cellStyle name="40% - Dekorfärg2 10 3" xfId="10299" xr:uid="{1E4C08B4-EDC2-4E7A-94B5-42DAB7E52F2C}"/>
    <cellStyle name="40% - Dekorfärg2 10 3 2" xfId="10300" xr:uid="{7BEC91C9-4B77-4A29-B07C-57B48890A4D9}"/>
    <cellStyle name="40% - Dekorfärg2 10 3 2 2" xfId="10301" xr:uid="{BAA61201-5E3C-4386-A0F4-4E33D0782681}"/>
    <cellStyle name="40% - Dekorfärg2 10 3 2 2 2" xfId="37554" xr:uid="{B3F511DC-603C-40B5-83FF-EF21F55035A0}"/>
    <cellStyle name="40% - Dekorfärg2 10 3 2 2_Apart tables" xfId="50009" xr:uid="{DB081764-1F9F-4A75-9F2D-5D626AEEC35F}"/>
    <cellStyle name="40% - Dekorfärg2 10 3 2 3" xfId="37553" xr:uid="{3BDBA5C8-939A-4387-AA48-04ACFA322CD5}"/>
    <cellStyle name="40% - Dekorfärg2 10 3 2_3. Loans" xfId="10302" xr:uid="{9A2BA3B5-7CF4-461C-92B5-547290396076}"/>
    <cellStyle name="40% - Dekorfärg2 10 3 3" xfId="10303" xr:uid="{8D827393-68A8-45AB-B9DF-C543AE0A56C5}"/>
    <cellStyle name="40% - Dekorfärg2 10 3 3 2" xfId="37555" xr:uid="{439DAA0C-10C6-473F-84AC-873C0CA8846C}"/>
    <cellStyle name="40% - Dekorfärg2 10 3 3_Apart tables" xfId="50010" xr:uid="{82F1069D-25FA-4A7A-959D-45B5DF7E15B9}"/>
    <cellStyle name="40% - Dekorfärg2 10 3 4" xfId="32016" xr:uid="{561D2560-5403-47E5-B355-7F31F2032C6B}"/>
    <cellStyle name="40% - Dekorfärg2 10 3 5" xfId="37552" xr:uid="{B093203A-8B5A-4B5D-826E-05194E11AB3E}"/>
    <cellStyle name="40% - Dekorfärg2 10 3_3. Loans" xfId="10304" xr:uid="{7363CF9C-204F-428D-8E0F-24E69D60F727}"/>
    <cellStyle name="40% - Dekorfärg2 10 4" xfId="10305" xr:uid="{8DF3FB03-9C96-4265-BC4D-741DE15096F9}"/>
    <cellStyle name="40% - Dekorfärg2 10 4 2" xfId="10306" xr:uid="{D42E106D-F45C-4D4E-9E20-594A4C867B80}"/>
    <cellStyle name="40% - Dekorfärg2 10 4 2 2" xfId="37557" xr:uid="{B8E857ED-015F-4087-963B-0B3E9F961C96}"/>
    <cellStyle name="40% - Dekorfärg2 10 4 2_Apart tables" xfId="50011" xr:uid="{25B47E69-0952-4D79-A4DE-6CE05A22E1A5}"/>
    <cellStyle name="40% - Dekorfärg2 10 4 3" xfId="10307" xr:uid="{CF0DA30C-9E22-462D-B977-230F23D7FC70}"/>
    <cellStyle name="40% - Dekorfärg2 10 4 4" xfId="37556" xr:uid="{2BE9A7BF-3D90-45BA-BF33-39E3256044E8}"/>
    <cellStyle name="40% - Dekorfärg2 10 4_3. Loans" xfId="10308" xr:uid="{F4221801-639F-414C-9F93-33C984151CCF}"/>
    <cellStyle name="40% - Dekorfärg2 10 5" xfId="10309" xr:uid="{D958D346-B30A-4D30-9A07-938D955A4C77}"/>
    <cellStyle name="40% - Dekorfärg2 10 5 2" xfId="10310" xr:uid="{623E68D4-CD1E-4C94-A4C5-CDA6E465869F}"/>
    <cellStyle name="40% - Dekorfärg2 10 5 3" xfId="10311" xr:uid="{E66BD8CF-E848-4556-B14E-D14A30ADEA42}"/>
    <cellStyle name="40% - Dekorfärg2 10 5 4" xfId="37558" xr:uid="{A218E6E5-915A-40FC-B2EB-F0691F9A6DC1}"/>
    <cellStyle name="40% - Dekorfärg2 10 5_3. Loans" xfId="10312" xr:uid="{06DEDBE0-E6A1-4616-AF4B-6DA64EB89DC2}"/>
    <cellStyle name="40% - Dekorfärg2 10 6" xfId="10313" xr:uid="{57B6BFEE-5ACB-41F3-BE3A-E6EB66D65E62}"/>
    <cellStyle name="40% - Dekorfärg2 10 6 2" xfId="10314" xr:uid="{929C0283-3947-4665-B45E-19A125B22A77}"/>
    <cellStyle name="40% - Dekorfärg2 10 6 3" xfId="10315" xr:uid="{AD128B6B-22B9-48C6-9209-69346EA70C4A}"/>
    <cellStyle name="40% - Dekorfärg2 10 6 4" xfId="37559" xr:uid="{FAF535A1-CBF8-4502-8A8D-613C1AAEBB27}"/>
    <cellStyle name="40% - Dekorfärg2 10 6_3. Loans" xfId="10316" xr:uid="{73D1AEA6-D466-4892-9268-ADE0D02E44B6}"/>
    <cellStyle name="40% - Dekorfärg2 10 7" xfId="10317" xr:uid="{49711E47-C462-46E9-90C1-9D381CBFB0B3}"/>
    <cellStyle name="40% - Dekorfärg2 10 7 2" xfId="10318" xr:uid="{BB758857-ED9A-438C-B126-FD7E909A66E3}"/>
    <cellStyle name="40% - Dekorfärg2 10 7 3" xfId="10319" xr:uid="{09B22D43-0239-4719-BF58-95134E45DD58}"/>
    <cellStyle name="40% - Dekorfärg2 10 7 4" xfId="32017" xr:uid="{4886A5CD-4A98-480B-A83C-B65792429004}"/>
    <cellStyle name="40% - Dekorfärg2 10 7_EQL_AAL" xfId="31219" xr:uid="{FA1D3CA7-FBA1-48F2-BE44-60189FB62014}"/>
    <cellStyle name="40% - Dekorfärg2 10 8" xfId="10320" xr:uid="{994B0B1A-47ED-459D-B9B1-C14A70CE1F11}"/>
    <cellStyle name="40% - Dekorfärg2 10 9" xfId="10321" xr:uid="{01548E58-B638-4DE5-8729-62AB0542CDA8}"/>
    <cellStyle name="40% - Dekorfärg2 10_3. Loans" xfId="10322" xr:uid="{92B5C86C-C43C-452E-A2D0-55388F52E272}"/>
    <cellStyle name="40% - Dekorfärg2 11" xfId="10323" xr:uid="{835489A0-45C8-42C2-94E1-E310DCCADC7B}"/>
    <cellStyle name="40% - Dekorfärg2 11 10" xfId="35098" xr:uid="{096D498B-85CC-4860-9126-A908A66542E3}"/>
    <cellStyle name="40% - Dekorfärg2 11 2" xfId="10324" xr:uid="{99534AEE-33B2-4862-B42F-D2FA0D687CAC}"/>
    <cellStyle name="40% - Dekorfärg2 11 2 2" xfId="10325" xr:uid="{3C5C0788-AACD-41DB-8327-746AD567800D}"/>
    <cellStyle name="40% - Dekorfärg2 11 2 2 2" xfId="10326" xr:uid="{230CA2D9-7964-446F-A48B-3524A00ECFF1}"/>
    <cellStyle name="40% - Dekorfärg2 11 2 2 2 2" xfId="37562" xr:uid="{47DCA687-B959-46D6-9640-9261F42AB18A}"/>
    <cellStyle name="40% - Dekorfärg2 11 2 2 2_Apart tables" xfId="50012" xr:uid="{0BBB9C96-1BDA-454B-9CDE-467F4752E653}"/>
    <cellStyle name="40% - Dekorfärg2 11 2 2 3" xfId="37561" xr:uid="{301462AC-B820-451E-BC90-45FBFF0A12F0}"/>
    <cellStyle name="40% - Dekorfärg2 11 2 2_3. Loans" xfId="10327" xr:uid="{5454EFC3-03BF-4D77-975C-3C6959EFCE52}"/>
    <cellStyle name="40% - Dekorfärg2 11 2 3" xfId="10328" xr:uid="{27388300-D9FC-4363-AB29-76387D494CC8}"/>
    <cellStyle name="40% - Dekorfärg2 11 2 3 2" xfId="37563" xr:uid="{E70A373F-CBE0-42E7-A650-489801F0B214}"/>
    <cellStyle name="40% - Dekorfärg2 11 2 3_Apart tables" xfId="50013" xr:uid="{A8BFDD0E-DAE3-4F47-9963-79CAE1DF0C06}"/>
    <cellStyle name="40% - Dekorfärg2 11 2 4" xfId="32018" xr:uid="{E0615D68-1A05-412B-9168-AEF57446100E}"/>
    <cellStyle name="40% - Dekorfärg2 11 2 5" xfId="37560" xr:uid="{B1520D32-4E78-4BC4-8972-C8EB2DFF0520}"/>
    <cellStyle name="40% - Dekorfärg2 11 2_3. Loans" xfId="10329" xr:uid="{3D85DB4C-D59E-41C7-8C3A-082591F21955}"/>
    <cellStyle name="40% - Dekorfärg2 11 3" xfId="10330" xr:uid="{BF30A2E7-058D-41BD-B685-EE532753CAC8}"/>
    <cellStyle name="40% - Dekorfärg2 11 3 2" xfId="10331" xr:uid="{BF1B8A20-293D-4376-8C2D-75144234065C}"/>
    <cellStyle name="40% - Dekorfärg2 11 3 2 2" xfId="37565" xr:uid="{B9454EF6-30D2-4AE2-B8AF-E2301B5B7C16}"/>
    <cellStyle name="40% - Dekorfärg2 11 3 2_Apart tables" xfId="50014" xr:uid="{C28951AD-6775-45A5-986D-AF8846F4C6B5}"/>
    <cellStyle name="40% - Dekorfärg2 11 3 3" xfId="10332" xr:uid="{7F7FAB4B-1AE4-4822-A3AF-8959EE597F40}"/>
    <cellStyle name="40% - Dekorfärg2 11 3 4" xfId="37564" xr:uid="{0822530B-84AA-458D-BAF2-D7A7026E98CC}"/>
    <cellStyle name="40% - Dekorfärg2 11 3_3. Loans" xfId="10333" xr:uid="{487786A3-9AC5-4DD2-A26C-5B1DD2FA326C}"/>
    <cellStyle name="40% - Dekorfärg2 11 4" xfId="10334" xr:uid="{12861822-02FF-423D-8660-8EF7A90BCB5B}"/>
    <cellStyle name="40% - Dekorfärg2 11 4 2" xfId="10335" xr:uid="{589DB1F9-1135-4F48-AE00-3308179017B0}"/>
    <cellStyle name="40% - Dekorfärg2 11 4 3" xfId="10336" xr:uid="{C9E63DC5-D530-48C4-B1B6-A76B540DC4F2}"/>
    <cellStyle name="40% - Dekorfärg2 11 4 4" xfId="37566" xr:uid="{51CD0BA6-62B9-4835-84D0-360738B1ED13}"/>
    <cellStyle name="40% - Dekorfärg2 11 4_3. Loans" xfId="10337" xr:uid="{9F441647-25F0-46D7-A890-3409AA8D7631}"/>
    <cellStyle name="40% - Dekorfärg2 11 5" xfId="10338" xr:uid="{B1F575AE-8E4D-4200-9618-8E7D6B6A4A25}"/>
    <cellStyle name="40% - Dekorfärg2 11 5 2" xfId="10339" xr:uid="{3C7EAD94-C912-4D67-BAE2-5613A23ED72E}"/>
    <cellStyle name="40% - Dekorfärg2 11 5 3" xfId="10340" xr:uid="{37F43CDC-BE45-4F7C-9C60-E197D08607AD}"/>
    <cellStyle name="40% - Dekorfärg2 11 5 4" xfId="37567" xr:uid="{1B8DE33C-5416-4574-90BC-565EFC650F17}"/>
    <cellStyle name="40% - Dekorfärg2 11 5_3. Loans" xfId="10341" xr:uid="{81965749-544C-4707-A466-5C87978E72CB}"/>
    <cellStyle name="40% - Dekorfärg2 11 6" xfId="10342" xr:uid="{18D9D52C-B171-41D2-B0D5-2DB2AAD579CE}"/>
    <cellStyle name="40% - Dekorfärg2 11 6 2" xfId="10343" xr:uid="{111E9838-5166-4A05-B042-17BE014107B9}"/>
    <cellStyle name="40% - Dekorfärg2 11 6 3" xfId="10344" xr:uid="{337C9A1E-6CDF-456A-84C4-47D29B6E5C43}"/>
    <cellStyle name="40% - Dekorfärg2 11 6 4" xfId="32019" xr:uid="{B6E34E57-1C9F-46E4-A022-712CC891D22F}"/>
    <cellStyle name="40% - Dekorfärg2 11 6_EQL_AAL" xfId="31220" xr:uid="{C6CD8B15-1FC9-4CCA-85E7-83BE6AA495DF}"/>
    <cellStyle name="40% - Dekorfärg2 11 7" xfId="10345" xr:uid="{A995FF9B-E312-4C19-9DA2-4293AE3E2053}"/>
    <cellStyle name="40% - Dekorfärg2 11 7 2" xfId="10346" xr:uid="{1859E50A-F083-47CC-9731-2B91F8CCF4F4}"/>
    <cellStyle name="40% - Dekorfärg2 11 7 3" xfId="10347" xr:uid="{6860A85F-10CF-4932-8DA6-E2BDE3A54BC2}"/>
    <cellStyle name="40% - Dekorfärg2 11 7_EQL_AAL" xfId="31221" xr:uid="{84E91B5E-A255-4789-A5B6-6EF667E8D2D9}"/>
    <cellStyle name="40% - Dekorfärg2 11 8" xfId="10348" xr:uid="{1A434EBE-525B-4A1B-8BC5-6EEA13EB6F7B}"/>
    <cellStyle name="40% - Dekorfärg2 11 9" xfId="10349" xr:uid="{0A47500A-23F1-4F8D-872A-DE94DA9E6922}"/>
    <cellStyle name="40% - Dekorfärg2 11_3. Loans" xfId="10350" xr:uid="{E8A8BBFF-7E16-4376-A4BD-52F337B7FCD7}"/>
    <cellStyle name="40% - Dekorfärg2 12" xfId="10351" xr:uid="{3897F0F9-2BEA-484B-BF8E-5616FE28E048}"/>
    <cellStyle name="40% - Dekorfärg2 12 10" xfId="35099" xr:uid="{04A56020-BDDF-494A-A051-F8565CA60CB2}"/>
    <cellStyle name="40% - Dekorfärg2 12 2" xfId="10352" xr:uid="{E2A86E93-D3F1-4E2A-9E4F-B2A60C85A4D0}"/>
    <cellStyle name="40% - Dekorfärg2 12 2 2" xfId="10353" xr:uid="{B195F6BE-F9F2-42CE-BAA8-A00C5738C4AD}"/>
    <cellStyle name="40% - Dekorfärg2 12 2 2 2" xfId="10354" xr:uid="{0DB1D03C-53A5-41F0-A261-5EDA059410F8}"/>
    <cellStyle name="40% - Dekorfärg2 12 2 2 2 2" xfId="37570" xr:uid="{173F0CE9-4994-4496-9EEE-D95B5EE443A5}"/>
    <cellStyle name="40% - Dekorfärg2 12 2 2 2_Apart tables" xfId="50015" xr:uid="{9E6292C4-C99E-4D24-8A23-651CEFE76226}"/>
    <cellStyle name="40% - Dekorfärg2 12 2 2 3" xfId="37569" xr:uid="{9E26CED0-7BC1-4549-906B-43202BE5E2A7}"/>
    <cellStyle name="40% - Dekorfärg2 12 2 2_3. Loans" xfId="10355" xr:uid="{634FC04B-7AE8-4819-A2E3-1EB972AE2AEF}"/>
    <cellStyle name="40% - Dekorfärg2 12 2 3" xfId="10356" xr:uid="{9BBDC7B3-9F26-4ED9-95C9-0B3477FDB5B8}"/>
    <cellStyle name="40% - Dekorfärg2 12 2 3 2" xfId="37571" xr:uid="{7263FA26-F750-47C1-99A1-C3655CA955B9}"/>
    <cellStyle name="40% - Dekorfärg2 12 2 3_Apart tables" xfId="50016" xr:uid="{21359473-7C22-4B9F-8697-9FE06004A543}"/>
    <cellStyle name="40% - Dekorfärg2 12 2 4" xfId="32020" xr:uid="{7BC2C363-CF49-421B-BA9D-DA1DCEAA7C67}"/>
    <cellStyle name="40% - Dekorfärg2 12 2 5" xfId="37568" xr:uid="{335791AE-57CD-43C5-99F4-0950664B499E}"/>
    <cellStyle name="40% - Dekorfärg2 12 2_3. Loans" xfId="10357" xr:uid="{65DCEC42-0E68-4B8A-9AB3-64D4C570C2C9}"/>
    <cellStyle name="40% - Dekorfärg2 12 3" xfId="10358" xr:uid="{AD9E0825-A373-4B43-AD5E-20D543EAC001}"/>
    <cellStyle name="40% - Dekorfärg2 12 3 2" xfId="10359" xr:uid="{270D4B70-1EDF-4B9F-8BBD-AD70BBCA0F2F}"/>
    <cellStyle name="40% - Dekorfärg2 12 3 2 2" xfId="37573" xr:uid="{947723EB-AE39-4A15-A279-07A889864781}"/>
    <cellStyle name="40% - Dekorfärg2 12 3 2_Apart tables" xfId="50017" xr:uid="{C5189CEF-81C8-4BC2-AD66-2A9E7722DF90}"/>
    <cellStyle name="40% - Dekorfärg2 12 3 3" xfId="10360" xr:uid="{CA141DBA-EC8E-420D-8549-49C93C6675E6}"/>
    <cellStyle name="40% - Dekorfärg2 12 3 4" xfId="37572" xr:uid="{B37205DA-BEEB-43C7-9C18-FDD117B506B6}"/>
    <cellStyle name="40% - Dekorfärg2 12 3_3. Loans" xfId="10361" xr:uid="{B08DB609-7BFA-4579-BC1B-E169F1272CC4}"/>
    <cellStyle name="40% - Dekorfärg2 12 4" xfId="10362" xr:uid="{9B7345E7-EAEB-4168-B36C-72B3D05F5124}"/>
    <cellStyle name="40% - Dekorfärg2 12 4 2" xfId="10363" xr:uid="{B50DF922-146D-4548-99DC-B9530F1176B9}"/>
    <cellStyle name="40% - Dekorfärg2 12 4 3" xfId="10364" xr:uid="{0033B89B-C033-4E01-88B3-24365F66CD4C}"/>
    <cellStyle name="40% - Dekorfärg2 12 4 4" xfId="37574" xr:uid="{62A9B3F1-B5EF-4318-9CFE-B7FBAD2AC344}"/>
    <cellStyle name="40% - Dekorfärg2 12 4_3. Loans" xfId="10365" xr:uid="{21C3EA67-7EDF-470C-A33B-4D7A6A43A758}"/>
    <cellStyle name="40% - Dekorfärg2 12 5" xfId="10366" xr:uid="{7B25760F-F58B-4628-903E-6FA6FA214681}"/>
    <cellStyle name="40% - Dekorfärg2 12 5 2" xfId="10367" xr:uid="{9C2424D3-14EF-4F25-BC20-DF42DBD6FC05}"/>
    <cellStyle name="40% - Dekorfärg2 12 5 3" xfId="10368" xr:uid="{FB91079E-979D-4B6B-8F3B-90335EAA00BF}"/>
    <cellStyle name="40% - Dekorfärg2 12 5 4" xfId="37575" xr:uid="{598F6739-35AD-4969-B6AC-AFB668BEBF4C}"/>
    <cellStyle name="40% - Dekorfärg2 12 5_3. Loans" xfId="10369" xr:uid="{78E52352-1599-4E50-A157-497655A1F283}"/>
    <cellStyle name="40% - Dekorfärg2 12 6" xfId="10370" xr:uid="{2D7D0EAB-27FE-480F-9C66-7F98025AB231}"/>
    <cellStyle name="40% - Dekorfärg2 12 6 2" xfId="10371" xr:uid="{301C4AED-FBF1-4B5A-8D6A-29DAD669E236}"/>
    <cellStyle name="40% - Dekorfärg2 12 6 3" xfId="10372" xr:uid="{724E39CC-0399-44F0-8A8A-869EC21CFF45}"/>
    <cellStyle name="40% - Dekorfärg2 12 6 4" xfId="32021" xr:uid="{DF97AB8E-F7B8-4F53-A083-A74598468B20}"/>
    <cellStyle name="40% - Dekorfärg2 12 6_EQL_AAL" xfId="31222" xr:uid="{5209A270-D2E3-468F-8C5E-D42575AE7B92}"/>
    <cellStyle name="40% - Dekorfärg2 12 7" xfId="10373" xr:uid="{D2AFE42D-5C2D-4A19-8D43-3D85CDB3446E}"/>
    <cellStyle name="40% - Dekorfärg2 12 7 2" xfId="10374" xr:uid="{C4617AB4-B0DF-40EA-9CD1-8F60BE04D7A7}"/>
    <cellStyle name="40% - Dekorfärg2 12 7 3" xfId="10375" xr:uid="{9DEAF976-5FFA-4B24-A90F-22DA0D1942A1}"/>
    <cellStyle name="40% - Dekorfärg2 12 7_EQL_AAL" xfId="31223" xr:uid="{D520AF68-810C-40C9-951B-8F05BB322F72}"/>
    <cellStyle name="40% - Dekorfärg2 12 8" xfId="10376" xr:uid="{FF6D1571-920D-41C1-B85B-63ED62A66C6A}"/>
    <cellStyle name="40% - Dekorfärg2 12 9" xfId="10377" xr:uid="{8B83C383-5A9F-4EC3-BA0E-34D6AB47F45E}"/>
    <cellStyle name="40% - Dekorfärg2 12_3. Loans" xfId="10378" xr:uid="{27DE3632-809D-4509-B05A-92570ED443C4}"/>
    <cellStyle name="40% - Dekorfärg2 13" xfId="10379" xr:uid="{9F78B378-8FF6-4959-80AC-B6EA429FF882}"/>
    <cellStyle name="40% - Dekorfärg2 13 10" xfId="35100" xr:uid="{DABA58A8-1592-4362-897B-C92E441116B1}"/>
    <cellStyle name="40% - Dekorfärg2 13 2" xfId="10380" xr:uid="{C806B95F-707B-49BC-87ED-ADE14FBD63A2}"/>
    <cellStyle name="40% - Dekorfärg2 13 2 2" xfId="10381" xr:uid="{693B78AE-3377-4DE1-B3B1-9AE59AE55660}"/>
    <cellStyle name="40% - Dekorfärg2 13 2 2 2" xfId="10382" xr:uid="{4803E82B-F4F3-42C6-ACEC-E9052C4EB245}"/>
    <cellStyle name="40% - Dekorfärg2 13 2 2 2 2" xfId="37578" xr:uid="{54D7D4A7-4716-40F3-A618-45EC10B04E5F}"/>
    <cellStyle name="40% - Dekorfärg2 13 2 2 2_Apart tables" xfId="50018" xr:uid="{6BC77D06-0B88-478B-B19C-05DDF59926EF}"/>
    <cellStyle name="40% - Dekorfärg2 13 2 2 3" xfId="37577" xr:uid="{0AFF14F8-1755-48D4-A3EC-A0EBAB1B0977}"/>
    <cellStyle name="40% - Dekorfärg2 13 2 2_3. Loans" xfId="10383" xr:uid="{6C1F57B8-DAA8-44BE-86EE-C4C45D56322F}"/>
    <cellStyle name="40% - Dekorfärg2 13 2 3" xfId="10384" xr:uid="{33C440E7-24A0-4B9C-843D-DA2DA2315F5C}"/>
    <cellStyle name="40% - Dekorfärg2 13 2 3 2" xfId="37579" xr:uid="{0114E15F-631A-4CFC-95E3-56320C7B46AB}"/>
    <cellStyle name="40% - Dekorfärg2 13 2 3_Apart tables" xfId="50019" xr:uid="{29741548-6704-44C1-A7A2-1BD18DF2C381}"/>
    <cellStyle name="40% - Dekorfärg2 13 2 4" xfId="32022" xr:uid="{238493E0-0362-438B-BD22-EFECE880C625}"/>
    <cellStyle name="40% - Dekorfärg2 13 2 5" xfId="37576" xr:uid="{A2BF2F98-9C5C-4090-8D00-E703FF8C6895}"/>
    <cellStyle name="40% - Dekorfärg2 13 2_3. Loans" xfId="10385" xr:uid="{F20DA5B1-83DC-48C2-980F-B394441F6964}"/>
    <cellStyle name="40% - Dekorfärg2 13 3" xfId="10386" xr:uid="{F350E152-C95A-4257-B958-195B8A6E039D}"/>
    <cellStyle name="40% - Dekorfärg2 13 3 2" xfId="10387" xr:uid="{1AC17DCE-483C-45A3-A4FB-A74111A20AAA}"/>
    <cellStyle name="40% - Dekorfärg2 13 3 2 2" xfId="37581" xr:uid="{DAE46502-090C-4D4F-BECD-7E61842C5BF8}"/>
    <cellStyle name="40% - Dekorfärg2 13 3 2_Apart tables" xfId="50020" xr:uid="{BC74C202-76CC-499A-9C6B-5A03B075BA78}"/>
    <cellStyle name="40% - Dekorfärg2 13 3 3" xfId="10388" xr:uid="{5925AECA-B1D7-4F4F-B479-F76D05E668F7}"/>
    <cellStyle name="40% - Dekorfärg2 13 3 4" xfId="37580" xr:uid="{9E1237B3-063C-4215-9FB2-2220FFB1A791}"/>
    <cellStyle name="40% - Dekorfärg2 13 3_3. Loans" xfId="10389" xr:uid="{B63C0CB0-D2FD-441C-8B16-87FF9E9AE467}"/>
    <cellStyle name="40% - Dekorfärg2 13 4" xfId="10390" xr:uid="{A7FE5F5B-8291-44FC-87FF-D5F24CBD4A1C}"/>
    <cellStyle name="40% - Dekorfärg2 13 4 2" xfId="10391" xr:uid="{1BF5A956-6ECD-4212-BFB7-3E4840475C17}"/>
    <cellStyle name="40% - Dekorfärg2 13 4 3" xfId="10392" xr:uid="{5868AE77-D402-487B-9CC5-FD01203BFEBE}"/>
    <cellStyle name="40% - Dekorfärg2 13 4 4" xfId="37582" xr:uid="{FBE38847-61F9-4576-85E1-A98CF082FA0E}"/>
    <cellStyle name="40% - Dekorfärg2 13 4_3. Loans" xfId="10393" xr:uid="{5EF188AA-2F97-4DC1-A4AB-389FF789CAF4}"/>
    <cellStyle name="40% - Dekorfärg2 13 5" xfId="10394" xr:uid="{6E0A4E5F-5CFF-432A-8E05-262D3DE2C7DE}"/>
    <cellStyle name="40% - Dekorfärg2 13 5 2" xfId="10395" xr:uid="{B3289AB1-96C0-4492-8BCC-D32869B15A68}"/>
    <cellStyle name="40% - Dekorfärg2 13 5 3" xfId="10396" xr:uid="{52F36C88-BD44-45BE-B3CB-2453AA704648}"/>
    <cellStyle name="40% - Dekorfärg2 13 5 4" xfId="37583" xr:uid="{F111560B-0CF1-4B83-9614-BE62344701EA}"/>
    <cellStyle name="40% - Dekorfärg2 13 5_3. Loans" xfId="10397" xr:uid="{96BF193B-9937-41F4-A326-136043C56A1F}"/>
    <cellStyle name="40% - Dekorfärg2 13 6" xfId="10398" xr:uid="{60ADB854-5758-4643-8EED-E0E9DD900DD4}"/>
    <cellStyle name="40% - Dekorfärg2 13 6 2" xfId="10399" xr:uid="{35665396-62AB-4061-979E-B6347E653074}"/>
    <cellStyle name="40% - Dekorfärg2 13 6 3" xfId="10400" xr:uid="{E78B758C-F29F-4C66-97D5-DB6BC67F11C7}"/>
    <cellStyle name="40% - Dekorfärg2 13 6 4" xfId="32023" xr:uid="{FC59DF7F-4B84-49F1-A85D-E8EB509C28A9}"/>
    <cellStyle name="40% - Dekorfärg2 13 6_EQL_AAL" xfId="31224" xr:uid="{7BF4078B-2B0E-4263-A5C0-9C6FF46E8453}"/>
    <cellStyle name="40% - Dekorfärg2 13 7" xfId="10401" xr:uid="{A90AE834-3C60-4CFD-9EF3-C44EBB4E5E0D}"/>
    <cellStyle name="40% - Dekorfärg2 13 7 2" xfId="10402" xr:uid="{0EEFACA2-3329-40AB-8C44-868EDA3EA142}"/>
    <cellStyle name="40% - Dekorfärg2 13 7 3" xfId="10403" xr:uid="{C5342A17-B864-466A-B96C-ED8BFCFAD540}"/>
    <cellStyle name="40% - Dekorfärg2 13 7_EQL_AAL" xfId="31225" xr:uid="{2204EA38-CD1B-4A42-A283-C87CC2FA7B4E}"/>
    <cellStyle name="40% - Dekorfärg2 13 8" xfId="10404" xr:uid="{EC826A85-02F1-4AAE-9969-763618460DE3}"/>
    <cellStyle name="40% - Dekorfärg2 13 9" xfId="10405" xr:uid="{E826FDF4-206B-4AAA-AAD6-BD8F3514D220}"/>
    <cellStyle name="40% - Dekorfärg2 13_3. Loans" xfId="10406" xr:uid="{B010FADF-E99F-4B6E-8D7C-ECAE45FC0892}"/>
    <cellStyle name="40% - Dekorfärg2 14" xfId="10407" xr:uid="{083D9348-2CFA-4910-8C74-2B42F26A5BD9}"/>
    <cellStyle name="40% - Dekorfärg2 14 10" xfId="35101" xr:uid="{5BBA21F0-B1C1-4797-9D27-7FE5081B768E}"/>
    <cellStyle name="40% - Dekorfärg2 14 2" xfId="10408" xr:uid="{D56F1DDB-E3D9-4A79-8C6A-5AD0E73316E4}"/>
    <cellStyle name="40% - Dekorfärg2 14 2 2" xfId="10409" xr:uid="{774C93CD-A282-4A6A-AF0C-4D76D344128C}"/>
    <cellStyle name="40% - Dekorfärg2 14 2 2 2" xfId="10410" xr:uid="{D35CCE67-780F-441B-8E99-EA58C24BDF62}"/>
    <cellStyle name="40% - Dekorfärg2 14 2 2 2 2" xfId="37586" xr:uid="{6348B927-C539-4E62-8A52-EE43CEFCD36C}"/>
    <cellStyle name="40% - Dekorfärg2 14 2 2 2_Apart tables" xfId="50021" xr:uid="{81268AF7-52ED-4080-8B0B-D14A4059A902}"/>
    <cellStyle name="40% - Dekorfärg2 14 2 2 3" xfId="37585" xr:uid="{7F42093C-1CA7-410C-8637-CC697D95F2BB}"/>
    <cellStyle name="40% - Dekorfärg2 14 2 2_3. Loans" xfId="10411" xr:uid="{0840B292-2773-4EF7-A9E2-0E3A38C1C3CE}"/>
    <cellStyle name="40% - Dekorfärg2 14 2 3" xfId="10412" xr:uid="{1457466D-A411-4DED-BD21-0F5666B8EA7B}"/>
    <cellStyle name="40% - Dekorfärg2 14 2 3 2" xfId="37587" xr:uid="{824BD989-9E48-400C-A654-2C2DF85CD172}"/>
    <cellStyle name="40% - Dekorfärg2 14 2 3_Apart tables" xfId="50022" xr:uid="{D7FC5F98-5B1D-46A6-BA2A-A79B994AAC25}"/>
    <cellStyle name="40% - Dekorfärg2 14 2 4" xfId="32024" xr:uid="{A625388A-3CB4-4B02-9D7F-0890B8FEFC37}"/>
    <cellStyle name="40% - Dekorfärg2 14 2 5" xfId="37584" xr:uid="{BC57D2E2-7052-4A1D-99F8-022836AA33CF}"/>
    <cellStyle name="40% - Dekorfärg2 14 2_3. Loans" xfId="10413" xr:uid="{B8400585-324D-4C2F-A87C-F3A111FE6D00}"/>
    <cellStyle name="40% - Dekorfärg2 14 3" xfId="10414" xr:uid="{88FC40D6-A8DB-4C1B-A01F-8DCBE565D6CA}"/>
    <cellStyle name="40% - Dekorfärg2 14 3 2" xfId="10415" xr:uid="{463669F8-0419-4C22-A5C1-AC3683936A34}"/>
    <cellStyle name="40% - Dekorfärg2 14 3 2 2" xfId="37589" xr:uid="{82B70056-65EA-4D9F-832B-DC4CAB0B9046}"/>
    <cellStyle name="40% - Dekorfärg2 14 3 2_Apart tables" xfId="50023" xr:uid="{9F09E8A3-F24D-4D2A-80E1-F7317C4DC8F0}"/>
    <cellStyle name="40% - Dekorfärg2 14 3 3" xfId="10416" xr:uid="{AFB01932-FB8C-45D1-AF3C-CAB0B9E09263}"/>
    <cellStyle name="40% - Dekorfärg2 14 3 4" xfId="37588" xr:uid="{32F90710-9E6F-44B2-A9C5-450763DD2367}"/>
    <cellStyle name="40% - Dekorfärg2 14 3_3. Loans" xfId="10417" xr:uid="{4BA4F35F-3D17-4404-8B34-C3C12529CE97}"/>
    <cellStyle name="40% - Dekorfärg2 14 4" xfId="10418" xr:uid="{8BA64A6F-46F8-4EAD-958C-3E1BEB84BDC6}"/>
    <cellStyle name="40% - Dekorfärg2 14 4 2" xfId="10419" xr:uid="{377AA633-D8FD-469D-9951-676DE7C3762E}"/>
    <cellStyle name="40% - Dekorfärg2 14 4 3" xfId="10420" xr:uid="{1E912E90-F876-4BCA-A27A-F416A87ABF7D}"/>
    <cellStyle name="40% - Dekorfärg2 14 4 4" xfId="37590" xr:uid="{AB377BBE-4133-4A9A-B9FA-8961D4FAA1C6}"/>
    <cellStyle name="40% - Dekorfärg2 14 4_3. Loans" xfId="10421" xr:uid="{6CCCDA6E-1DA9-4BD7-88EB-A6536DFB8984}"/>
    <cellStyle name="40% - Dekorfärg2 14 5" xfId="10422" xr:uid="{41562A53-3339-4DF4-A53F-898572943121}"/>
    <cellStyle name="40% - Dekorfärg2 14 5 2" xfId="10423" xr:uid="{273EE294-9D0D-412F-BFB1-65824CCAA3DF}"/>
    <cellStyle name="40% - Dekorfärg2 14 5 3" xfId="10424" xr:uid="{09461C14-D5D3-48F9-BEA3-FE115C86EAD2}"/>
    <cellStyle name="40% - Dekorfärg2 14 5 4" xfId="37591" xr:uid="{8AEE8979-5B91-4564-B547-AD09C02364F6}"/>
    <cellStyle name="40% - Dekorfärg2 14 5_3. Loans" xfId="10425" xr:uid="{445CA676-BB6A-44E2-92AC-37B714F15EBD}"/>
    <cellStyle name="40% - Dekorfärg2 14 6" xfId="10426" xr:uid="{20586C13-DBC4-4F94-A1EA-663E69B1CA87}"/>
    <cellStyle name="40% - Dekorfärg2 14 6 2" xfId="10427" xr:uid="{D237B1DD-49CB-49EB-8C55-F8486CE472EA}"/>
    <cellStyle name="40% - Dekorfärg2 14 6 3" xfId="10428" xr:uid="{E3FD7418-1C8E-4E80-9423-DBC48556899E}"/>
    <cellStyle name="40% - Dekorfärg2 14 6 4" xfId="32025" xr:uid="{7F471A57-9D96-4F05-862F-62FC8AEDE539}"/>
    <cellStyle name="40% - Dekorfärg2 14 6_EQL_AAL" xfId="31226" xr:uid="{3CE8C2B1-8CFA-4D70-A79E-2966DDF2C1B0}"/>
    <cellStyle name="40% - Dekorfärg2 14 7" xfId="10429" xr:uid="{D5095972-B20C-4384-9EBE-5CC54955BA40}"/>
    <cellStyle name="40% - Dekorfärg2 14 7 2" xfId="10430" xr:uid="{DF731F54-5F3A-4C9D-87A0-5C2E5C9AF05B}"/>
    <cellStyle name="40% - Dekorfärg2 14 7 3" xfId="10431" xr:uid="{09C80D0D-F0C5-4A56-BC47-65A700254FFC}"/>
    <cellStyle name="40% - Dekorfärg2 14 7_EQL_AAL" xfId="31227" xr:uid="{85BE415B-C4D2-43B4-AC7D-8E7F8C783448}"/>
    <cellStyle name="40% - Dekorfärg2 14 8" xfId="10432" xr:uid="{42B7723C-A549-41F5-8388-64F641A708EC}"/>
    <cellStyle name="40% - Dekorfärg2 14 9" xfId="10433" xr:uid="{227FF5FA-10FB-4CF5-BF59-679727D8B78E}"/>
    <cellStyle name="40% - Dekorfärg2 14_3. Loans" xfId="10434" xr:uid="{DA6C6E7D-E668-4DCC-8BAF-3C6F2A40B16D}"/>
    <cellStyle name="40% - Dekorfärg2 15" xfId="10435" xr:uid="{FAA1ED0C-46A7-4BCF-9B64-2A02C9744A24}"/>
    <cellStyle name="40% - Dekorfärg2 15 10" xfId="35102" xr:uid="{E61B62CD-F1F8-42D0-AE41-9B1977AE3FDA}"/>
    <cellStyle name="40% - Dekorfärg2 15 2" xfId="10436" xr:uid="{A26C9F35-61AF-4AC4-8EB6-1E1F42110214}"/>
    <cellStyle name="40% - Dekorfärg2 15 2 2" xfId="10437" xr:uid="{258D1034-F796-4261-BB0B-0E5ED5DAC7C3}"/>
    <cellStyle name="40% - Dekorfärg2 15 2 2 2" xfId="10438" xr:uid="{4571A792-B471-4E75-AFAC-5D0C44D42864}"/>
    <cellStyle name="40% - Dekorfärg2 15 2 2 2 2" xfId="37594" xr:uid="{778FDC25-BCBA-464E-88E5-168447FACEF9}"/>
    <cellStyle name="40% - Dekorfärg2 15 2 2 2_Apart tables" xfId="50024" xr:uid="{566D70C8-F072-4254-A7DF-09CEE8D88F8F}"/>
    <cellStyle name="40% - Dekorfärg2 15 2 2 3" xfId="37593" xr:uid="{583553FD-3CC1-4D5F-81D7-569F80DC34F5}"/>
    <cellStyle name="40% - Dekorfärg2 15 2 2_3. Loans" xfId="10439" xr:uid="{ECA59B3B-F9FB-4C40-B2C5-9DBBE705CDE0}"/>
    <cellStyle name="40% - Dekorfärg2 15 2 3" xfId="10440" xr:uid="{97AC4CAE-D2DE-4278-9337-2085BBD7CFB3}"/>
    <cellStyle name="40% - Dekorfärg2 15 2 3 2" xfId="37595" xr:uid="{88FF0F09-27D8-407C-B7BB-7BDAA9618A2E}"/>
    <cellStyle name="40% - Dekorfärg2 15 2 3_Apart tables" xfId="50025" xr:uid="{B4B54A87-49AB-4C88-BDDA-4FA669019B0F}"/>
    <cellStyle name="40% - Dekorfärg2 15 2 4" xfId="32026" xr:uid="{207FB282-214E-404F-8136-7A8D3B13527B}"/>
    <cellStyle name="40% - Dekorfärg2 15 2 5" xfId="37592" xr:uid="{2D5CB947-6197-433E-B263-302D8904DAE0}"/>
    <cellStyle name="40% - Dekorfärg2 15 2_3. Loans" xfId="10441" xr:uid="{8EFC1BCD-93C3-44FD-AF0D-23E1E0B6F109}"/>
    <cellStyle name="40% - Dekorfärg2 15 3" xfId="10442" xr:uid="{459412B1-FBEF-48ED-9089-1E09463052BC}"/>
    <cellStyle name="40% - Dekorfärg2 15 3 2" xfId="10443" xr:uid="{744E1818-D173-46E7-BDA9-5F104756C0CD}"/>
    <cellStyle name="40% - Dekorfärg2 15 3 2 2" xfId="37597" xr:uid="{9FF7E9AB-4835-41E0-B991-93E0520FA666}"/>
    <cellStyle name="40% - Dekorfärg2 15 3 2_Apart tables" xfId="50026" xr:uid="{B643DB5B-DFB2-4C64-B44C-8B30C02C6692}"/>
    <cellStyle name="40% - Dekorfärg2 15 3 3" xfId="10444" xr:uid="{53BE0D86-8CA4-4359-9EDA-EA13DF63D857}"/>
    <cellStyle name="40% - Dekorfärg2 15 3 4" xfId="37596" xr:uid="{8F78DDDF-25EF-4132-9A58-0D83100713B7}"/>
    <cellStyle name="40% - Dekorfärg2 15 3_3. Loans" xfId="10445" xr:uid="{8ACE412A-1B28-42B6-BC85-F59C009D1851}"/>
    <cellStyle name="40% - Dekorfärg2 15 4" xfId="10446" xr:uid="{BB1EB105-3850-4B5A-9FEF-C4B1506C6A68}"/>
    <cellStyle name="40% - Dekorfärg2 15 4 2" xfId="10447" xr:uid="{9443557E-E8C6-4EAA-A1D0-11709DD52345}"/>
    <cellStyle name="40% - Dekorfärg2 15 4 3" xfId="10448" xr:uid="{7098FE2E-A693-41E3-8793-CB3E6786DAA8}"/>
    <cellStyle name="40% - Dekorfärg2 15 4 4" xfId="37598" xr:uid="{E73A3070-B873-4750-A5C7-001DA81F837D}"/>
    <cellStyle name="40% - Dekorfärg2 15 4_3. Loans" xfId="10449" xr:uid="{EF3CB60E-61E2-4BAE-BD87-92A29B273EAC}"/>
    <cellStyle name="40% - Dekorfärg2 15 5" xfId="10450" xr:uid="{F48D6AAD-8CC7-4ADC-B091-C29308EF2AC5}"/>
    <cellStyle name="40% - Dekorfärg2 15 5 2" xfId="10451" xr:uid="{DA7FD4B0-222B-48CC-A673-FCE6323E446C}"/>
    <cellStyle name="40% - Dekorfärg2 15 5 3" xfId="10452" xr:uid="{72854590-06C5-4E65-BD86-4E9F8530AAC8}"/>
    <cellStyle name="40% - Dekorfärg2 15 5 4" xfId="37599" xr:uid="{5DDD731E-DE4F-40E5-9538-888181FE20D5}"/>
    <cellStyle name="40% - Dekorfärg2 15 5_3. Loans" xfId="10453" xr:uid="{215DA3DA-910F-436A-9651-885096F80434}"/>
    <cellStyle name="40% - Dekorfärg2 15 6" xfId="10454" xr:uid="{E700C417-CCCB-4D8A-803E-5AA2F3858935}"/>
    <cellStyle name="40% - Dekorfärg2 15 6 2" xfId="10455" xr:uid="{58F0857F-32F2-4AE2-B899-6FB8FA80598E}"/>
    <cellStyle name="40% - Dekorfärg2 15 6 3" xfId="10456" xr:uid="{642FE209-47DA-463B-A034-D043786E98D7}"/>
    <cellStyle name="40% - Dekorfärg2 15 6 4" xfId="32027" xr:uid="{34A6B495-EC76-4B50-9221-31F8B3C5BB11}"/>
    <cellStyle name="40% - Dekorfärg2 15 6_EQL_AAL" xfId="31228" xr:uid="{E805139D-F286-4F93-8105-951DD74180A0}"/>
    <cellStyle name="40% - Dekorfärg2 15 7" xfId="10457" xr:uid="{4BD05340-B2DC-4AE6-A2F5-53B91653F076}"/>
    <cellStyle name="40% - Dekorfärg2 15 7 2" xfId="10458" xr:uid="{1BCF14E3-109F-49D4-8355-BE4BD2993597}"/>
    <cellStyle name="40% - Dekorfärg2 15 7 3" xfId="10459" xr:uid="{C3086038-D399-43BD-8BA9-F2CBC4D31264}"/>
    <cellStyle name="40% - Dekorfärg2 15 7_EQL_AAL" xfId="31229" xr:uid="{CE747CE5-A2EE-48C1-B02C-FFB8AF82136F}"/>
    <cellStyle name="40% - Dekorfärg2 15 8" xfId="10460" xr:uid="{C32D62D5-D11E-47F0-9D3E-37B6514DC396}"/>
    <cellStyle name="40% - Dekorfärg2 15 9" xfId="10461" xr:uid="{731084D1-7B6C-4DF9-BBFA-19FE723262DD}"/>
    <cellStyle name="40% - Dekorfärg2 15_3. Loans" xfId="10462" xr:uid="{0BBD8046-2F42-4A1A-9241-C294C844AA9E}"/>
    <cellStyle name="40% - Dekorfärg2 16" xfId="10463" xr:uid="{7BC35CA9-2C5F-41BA-91A1-74CD063693DD}"/>
    <cellStyle name="40% - Dekorfärg2 16 10" xfId="35103" xr:uid="{103C5ED0-6901-459E-B1C9-C273DC805B85}"/>
    <cellStyle name="40% - Dekorfärg2 16 2" xfId="10464" xr:uid="{A3A43D3B-5EF9-42E6-9413-B0343BFBE086}"/>
    <cellStyle name="40% - Dekorfärg2 16 2 2" xfId="10465" xr:uid="{7435E1F9-5303-46AE-B97A-2C8FF7EB3EF6}"/>
    <cellStyle name="40% - Dekorfärg2 16 2 2 2" xfId="10466" xr:uid="{906453D1-7BF5-49FA-9520-D89625EC675F}"/>
    <cellStyle name="40% - Dekorfärg2 16 2 2 2 2" xfId="37602" xr:uid="{8F7D0A3D-BC2F-493D-AEB8-6B646E2CA222}"/>
    <cellStyle name="40% - Dekorfärg2 16 2 2 2_Apart tables" xfId="50027" xr:uid="{39422962-0DB0-4938-A277-AE01494D4100}"/>
    <cellStyle name="40% - Dekorfärg2 16 2 2 3" xfId="37601" xr:uid="{38C0B23F-4370-4E81-923B-510D2E00F373}"/>
    <cellStyle name="40% - Dekorfärg2 16 2 2_3. Loans" xfId="10467" xr:uid="{F47EB63E-5968-4AEC-A68A-903FE0A87C58}"/>
    <cellStyle name="40% - Dekorfärg2 16 2 3" xfId="10468" xr:uid="{0B23C233-3D2D-4A9B-ADDD-BACD052326B4}"/>
    <cellStyle name="40% - Dekorfärg2 16 2 3 2" xfId="37603" xr:uid="{948DB2B2-CC97-47B6-A7A5-52BD6B711525}"/>
    <cellStyle name="40% - Dekorfärg2 16 2 3_Apart tables" xfId="50028" xr:uid="{1A3697C5-90E7-4BA8-867F-AF3FF81E542D}"/>
    <cellStyle name="40% - Dekorfärg2 16 2 4" xfId="32028" xr:uid="{7D447953-A75A-4D71-8C34-65F19D10A616}"/>
    <cellStyle name="40% - Dekorfärg2 16 2 5" xfId="37600" xr:uid="{763713C2-6CDA-4D3E-9B9B-F81803697150}"/>
    <cellStyle name="40% - Dekorfärg2 16 2_3. Loans" xfId="10469" xr:uid="{321AD877-A168-4939-83DA-C37D74836CC9}"/>
    <cellStyle name="40% - Dekorfärg2 16 3" xfId="10470" xr:uid="{83BF13F4-82B5-4585-92CF-326387B4017A}"/>
    <cellStyle name="40% - Dekorfärg2 16 3 2" xfId="10471" xr:uid="{C52FA059-5CC2-4979-A850-B7EAFB6EF092}"/>
    <cellStyle name="40% - Dekorfärg2 16 3 2 2" xfId="37605" xr:uid="{17BBECA1-2999-41DC-8C61-E1796EB5A2FF}"/>
    <cellStyle name="40% - Dekorfärg2 16 3 2_Apart tables" xfId="50029" xr:uid="{2ED7C928-7C52-4F2B-8114-ADA8BD870F08}"/>
    <cellStyle name="40% - Dekorfärg2 16 3 3" xfId="10472" xr:uid="{6EFA13D7-D45E-4FDF-B6B7-66589462DA45}"/>
    <cellStyle name="40% - Dekorfärg2 16 3 4" xfId="37604" xr:uid="{59C0A1A9-DA26-493E-A3C3-F7A3A66FBB99}"/>
    <cellStyle name="40% - Dekorfärg2 16 3_3. Loans" xfId="10473" xr:uid="{0C16D134-7A6E-441A-8A54-418CE3310C17}"/>
    <cellStyle name="40% - Dekorfärg2 16 4" xfId="10474" xr:uid="{7CC07D51-D31A-46D7-97FF-48AB00594E69}"/>
    <cellStyle name="40% - Dekorfärg2 16 4 2" xfId="10475" xr:uid="{2F8E4302-34C8-4FDF-81B6-FED5BB1BDAD9}"/>
    <cellStyle name="40% - Dekorfärg2 16 4 3" xfId="10476" xr:uid="{E6F63EC7-B8AC-4C22-A179-9456E3C93C3F}"/>
    <cellStyle name="40% - Dekorfärg2 16 4 4" xfId="37606" xr:uid="{16D37FC6-841F-492E-9E5D-5AF25FDC978E}"/>
    <cellStyle name="40% - Dekorfärg2 16 4_3. Loans" xfId="10477" xr:uid="{2DC6139C-F450-440F-A750-B0DE96D80FFD}"/>
    <cellStyle name="40% - Dekorfärg2 16 5" xfId="10478" xr:uid="{A1DBE9F7-4442-42DC-A707-8CE8F0E8AE25}"/>
    <cellStyle name="40% - Dekorfärg2 16 5 2" xfId="10479" xr:uid="{6B42C9ED-9E38-49E2-9806-700590BB1239}"/>
    <cellStyle name="40% - Dekorfärg2 16 5 3" xfId="10480" xr:uid="{83C66152-EE03-4A6D-BE47-55ACDD1C1CF3}"/>
    <cellStyle name="40% - Dekorfärg2 16 5 4" xfId="37607" xr:uid="{A27C9231-6358-4851-9D4A-3EEFF56B0336}"/>
    <cellStyle name="40% - Dekorfärg2 16 5_3. Loans" xfId="10481" xr:uid="{398E29D9-2996-4D27-9243-89DC9B027FC0}"/>
    <cellStyle name="40% - Dekorfärg2 16 6" xfId="10482" xr:uid="{190F475F-A104-44FA-8BD7-164F8C14C417}"/>
    <cellStyle name="40% - Dekorfärg2 16 6 2" xfId="10483" xr:uid="{345D0844-1BB9-409F-965D-ABD5D20F6658}"/>
    <cellStyle name="40% - Dekorfärg2 16 6 3" xfId="10484" xr:uid="{52325936-C611-46E6-9618-F03CD278350A}"/>
    <cellStyle name="40% - Dekorfärg2 16 6 4" xfId="32029" xr:uid="{2ED81D42-6AD4-414B-A3CE-959E3A79FCEB}"/>
    <cellStyle name="40% - Dekorfärg2 16 6_EQL_AAL" xfId="31230" xr:uid="{9F1DF7D5-8135-4630-82AB-AA7D338EBDE7}"/>
    <cellStyle name="40% - Dekorfärg2 16 7" xfId="10485" xr:uid="{5D7A8E67-6D03-463E-8D27-889A1E2851DC}"/>
    <cellStyle name="40% - Dekorfärg2 16 7 2" xfId="10486" xr:uid="{78EBE177-F98B-4696-87AA-49ADD0A3DA66}"/>
    <cellStyle name="40% - Dekorfärg2 16 7 3" xfId="10487" xr:uid="{0B0688F4-F842-4512-91F6-6E8EE687AB5B}"/>
    <cellStyle name="40% - Dekorfärg2 16 7_EQL_AAL" xfId="31231" xr:uid="{A22A40CE-0158-4A84-9252-D02DC028AB06}"/>
    <cellStyle name="40% - Dekorfärg2 16 8" xfId="10488" xr:uid="{6669043E-52DA-4BD2-A990-5FE66E546BC0}"/>
    <cellStyle name="40% - Dekorfärg2 16 9" xfId="10489" xr:uid="{4D3AB1E6-803A-45E1-B7C5-64671EDD11E8}"/>
    <cellStyle name="40% - Dekorfärg2 16_3. Loans" xfId="10490" xr:uid="{A8C3E9F1-B780-463B-9430-2E05C3FD9D9E}"/>
    <cellStyle name="40% - Dekorfärg2 17" xfId="10491" xr:uid="{057878E0-08CF-45F9-B738-7F5E5761C446}"/>
    <cellStyle name="40% - Dekorfärg2 17 10" xfId="35104" xr:uid="{A4547D30-B185-4AA9-B8D5-FDC07CDD1851}"/>
    <cellStyle name="40% - Dekorfärg2 17 2" xfId="10492" xr:uid="{1834A29D-512D-441C-9BAC-7BAEA6551F51}"/>
    <cellStyle name="40% - Dekorfärg2 17 2 2" xfId="10493" xr:uid="{5B2367DE-5554-4511-BD1F-1CCAE49E49CA}"/>
    <cellStyle name="40% - Dekorfärg2 17 2 2 2" xfId="10494" xr:uid="{6CC76FF7-2486-434A-9D3C-2CB11444E760}"/>
    <cellStyle name="40% - Dekorfärg2 17 2 2 2 2" xfId="37610" xr:uid="{5C3908A1-FE25-494B-8578-0821829DCBCD}"/>
    <cellStyle name="40% - Dekorfärg2 17 2 2 2_Apart tables" xfId="50030" xr:uid="{37DFFBD5-F0AF-41FD-ACC9-D9301CDA51B8}"/>
    <cellStyle name="40% - Dekorfärg2 17 2 2 3" xfId="37609" xr:uid="{6090F4C3-279D-4A39-8D81-38B28CDA06B9}"/>
    <cellStyle name="40% - Dekorfärg2 17 2 2_3. Loans" xfId="10495" xr:uid="{B4B98AF8-FC2E-49F8-A4AF-E22FE8AC95BB}"/>
    <cellStyle name="40% - Dekorfärg2 17 2 3" xfId="10496" xr:uid="{93A040A6-0B93-4865-B752-AF244FA0AA19}"/>
    <cellStyle name="40% - Dekorfärg2 17 2 3 2" xfId="37611" xr:uid="{BCB7B409-41E3-4CBA-BD5A-628FAA4C7F9E}"/>
    <cellStyle name="40% - Dekorfärg2 17 2 3_Apart tables" xfId="50031" xr:uid="{C85F496A-54B2-40B9-9797-6907C607FE2D}"/>
    <cellStyle name="40% - Dekorfärg2 17 2 4" xfId="32030" xr:uid="{E83FD02C-05BF-4430-96E6-DAC54E1E1D52}"/>
    <cellStyle name="40% - Dekorfärg2 17 2 5" xfId="37608" xr:uid="{97709145-8779-47AF-910F-9A6D4C251937}"/>
    <cellStyle name="40% - Dekorfärg2 17 2_3. Loans" xfId="10497" xr:uid="{287ACE9B-FAC5-4412-A128-0A47551F3144}"/>
    <cellStyle name="40% - Dekorfärg2 17 3" xfId="10498" xr:uid="{AE925556-8DCE-41AA-BB48-38D8BF79E552}"/>
    <cellStyle name="40% - Dekorfärg2 17 3 2" xfId="10499" xr:uid="{01B1FAAD-7CE8-4690-B9DD-AE29698355B2}"/>
    <cellStyle name="40% - Dekorfärg2 17 3 2 2" xfId="37613" xr:uid="{8B712A66-0C41-4245-9EA9-4E839DD59228}"/>
    <cellStyle name="40% - Dekorfärg2 17 3 2_Apart tables" xfId="50032" xr:uid="{59085E79-86A9-4592-B0B2-70C0BFCA0872}"/>
    <cellStyle name="40% - Dekorfärg2 17 3 3" xfId="10500" xr:uid="{9933E254-8CD8-4E64-B909-4DCF0B6AD301}"/>
    <cellStyle name="40% - Dekorfärg2 17 3 4" xfId="37612" xr:uid="{589AD067-1100-4772-B5F3-29F266383634}"/>
    <cellStyle name="40% - Dekorfärg2 17 3_3. Loans" xfId="10501" xr:uid="{B8FE4AB6-60B0-458A-B08D-A437E69050ED}"/>
    <cellStyle name="40% - Dekorfärg2 17 4" xfId="10502" xr:uid="{1494155E-4B49-4A6E-A436-223A47CB58ED}"/>
    <cellStyle name="40% - Dekorfärg2 17 4 2" xfId="10503" xr:uid="{2731C6AD-1D62-4501-BE08-516509AC2E53}"/>
    <cellStyle name="40% - Dekorfärg2 17 4 3" xfId="10504" xr:uid="{74021D4F-9535-4F21-BE0F-BC884988415A}"/>
    <cellStyle name="40% - Dekorfärg2 17 4 4" xfId="37614" xr:uid="{FF8CAAFD-00B4-42DC-AB68-586A22CFE84F}"/>
    <cellStyle name="40% - Dekorfärg2 17 4_3. Loans" xfId="10505" xr:uid="{163D243F-E854-4A20-B0AD-C504AABD9DB8}"/>
    <cellStyle name="40% - Dekorfärg2 17 5" xfId="10506" xr:uid="{40374390-76A8-4C50-9BD2-4752B6E2BDE4}"/>
    <cellStyle name="40% - Dekorfärg2 17 5 2" xfId="10507" xr:uid="{8662AE69-A950-4CAD-A313-3B44615FD4C5}"/>
    <cellStyle name="40% - Dekorfärg2 17 5 3" xfId="10508" xr:uid="{D5AFE241-7CC1-43A3-809B-3640949D7B77}"/>
    <cellStyle name="40% - Dekorfärg2 17 5 4" xfId="37615" xr:uid="{8E45BCF2-8F6E-4A51-A054-C080D5A1DB9E}"/>
    <cellStyle name="40% - Dekorfärg2 17 5_3. Loans" xfId="10509" xr:uid="{2BB6E9C3-742E-4DC3-A530-508D1358FB4B}"/>
    <cellStyle name="40% - Dekorfärg2 17 6" xfId="10510" xr:uid="{4C8BCBB1-D45B-4B39-B90E-FFF6A7F87AB6}"/>
    <cellStyle name="40% - Dekorfärg2 17 6 2" xfId="10511" xr:uid="{D54B4F4E-DE7E-450D-9C54-9FCCD74C4451}"/>
    <cellStyle name="40% - Dekorfärg2 17 6 3" xfId="10512" xr:uid="{3A8E5B95-DA4B-4ABD-8E93-881BDF357FF2}"/>
    <cellStyle name="40% - Dekorfärg2 17 6 4" xfId="32031" xr:uid="{57F53196-6596-4A4F-A466-2F71A1148A88}"/>
    <cellStyle name="40% - Dekorfärg2 17 6_EQL_AAL" xfId="31232" xr:uid="{1BB3782C-F469-4310-AB4B-E8F90483467A}"/>
    <cellStyle name="40% - Dekorfärg2 17 7" xfId="10513" xr:uid="{CB24F63A-39BB-4D7C-8243-78C9F8DF1E0C}"/>
    <cellStyle name="40% - Dekorfärg2 17 7 2" xfId="10514" xr:uid="{CF62E878-86A5-4388-91E1-399BFA7C9361}"/>
    <cellStyle name="40% - Dekorfärg2 17 7 3" xfId="10515" xr:uid="{93EB68A3-4E82-41CC-B227-F0A63057A75E}"/>
    <cellStyle name="40% - Dekorfärg2 17 7_EQL_AAL" xfId="31233" xr:uid="{3DC2F035-0CDA-4887-9735-B28D5C177726}"/>
    <cellStyle name="40% - Dekorfärg2 17 8" xfId="10516" xr:uid="{777E72A8-2ADA-43BD-BF87-A3B4106C4EE9}"/>
    <cellStyle name="40% - Dekorfärg2 17 9" xfId="10517" xr:uid="{16BD6E98-49B4-4C78-ACF3-A9E1FE92FDD1}"/>
    <cellStyle name="40% - Dekorfärg2 17_3. Loans" xfId="10518" xr:uid="{DD7BB0DD-7776-4A4D-8D7F-0FD92853A041}"/>
    <cellStyle name="40% - Dekorfärg2 18" xfId="10519" xr:uid="{C9FB1386-B247-4A4E-AF5C-F9A4BBDDC7CD}"/>
    <cellStyle name="40% - Dekorfärg2 18 10" xfId="35105" xr:uid="{E240DDDE-F50E-4CC8-8A4D-0622FED9C3FF}"/>
    <cellStyle name="40% - Dekorfärg2 18 2" xfId="10520" xr:uid="{66D11709-E07A-4E39-B8ED-A7DA7E90F4AC}"/>
    <cellStyle name="40% - Dekorfärg2 18 2 2" xfId="10521" xr:uid="{E7FF4099-9DE8-4E98-8BBD-B37E1A511B23}"/>
    <cellStyle name="40% - Dekorfärg2 18 2 2 2" xfId="10522" xr:uid="{A9F2774F-9972-4AFB-9A8B-751E7C4C0DA1}"/>
    <cellStyle name="40% - Dekorfärg2 18 2 2 2 2" xfId="37618" xr:uid="{8A56A9B9-779F-429E-9E4C-D4A62D7541E0}"/>
    <cellStyle name="40% - Dekorfärg2 18 2 2 2_Apart tables" xfId="50033" xr:uid="{7D6E2490-C003-43CA-936F-FB872A70F38A}"/>
    <cellStyle name="40% - Dekorfärg2 18 2 2 3" xfId="37617" xr:uid="{A8939A66-BE95-47D1-96C0-549FEFF82159}"/>
    <cellStyle name="40% - Dekorfärg2 18 2 2_3. Loans" xfId="10523" xr:uid="{15F5E986-C6E5-4B57-B467-3A33279B2F49}"/>
    <cellStyle name="40% - Dekorfärg2 18 2 3" xfId="10524" xr:uid="{B58E8A83-7867-4741-B96C-183866F1AA5D}"/>
    <cellStyle name="40% - Dekorfärg2 18 2 3 2" xfId="37619" xr:uid="{11FDA1B7-21D0-473E-B5F0-59D5FFFFCD25}"/>
    <cellStyle name="40% - Dekorfärg2 18 2 3_Apart tables" xfId="50034" xr:uid="{2D9EEB14-ED33-4E40-AD3A-DA0B829883FB}"/>
    <cellStyle name="40% - Dekorfärg2 18 2 4" xfId="32032" xr:uid="{78FDCD77-CF9C-4B9D-AF58-4626B8D2E509}"/>
    <cellStyle name="40% - Dekorfärg2 18 2 5" xfId="37616" xr:uid="{37256F8C-8225-4C62-AEEC-E58AD1A19E3F}"/>
    <cellStyle name="40% - Dekorfärg2 18 2_3. Loans" xfId="10525" xr:uid="{D477D333-83B3-4587-9277-6171CF132346}"/>
    <cellStyle name="40% - Dekorfärg2 18 3" xfId="10526" xr:uid="{5CD3F3C1-7BE2-4980-8A1C-0BE80AC9F254}"/>
    <cellStyle name="40% - Dekorfärg2 18 3 2" xfId="10527" xr:uid="{006E235C-54C3-4ECD-B33A-513DE489D20F}"/>
    <cellStyle name="40% - Dekorfärg2 18 3 2 2" xfId="37621" xr:uid="{D1C9900C-D414-4CCC-A77E-BDAC310884A3}"/>
    <cellStyle name="40% - Dekorfärg2 18 3 2_Apart tables" xfId="50035" xr:uid="{9962A149-5BA6-4131-AC64-1F0BFE8BF4AB}"/>
    <cellStyle name="40% - Dekorfärg2 18 3 3" xfId="10528" xr:uid="{FC5780B5-E40E-4170-95EF-7FE5C9711C1E}"/>
    <cellStyle name="40% - Dekorfärg2 18 3 4" xfId="37620" xr:uid="{F9C42656-FBD7-45B9-9464-D5273BCFC5BF}"/>
    <cellStyle name="40% - Dekorfärg2 18 3_3. Loans" xfId="10529" xr:uid="{D92BBDCF-BA8B-408D-A646-E1DCD8608C9A}"/>
    <cellStyle name="40% - Dekorfärg2 18 4" xfId="10530" xr:uid="{0BFA76B3-FC02-4D34-A134-71936FBEAF44}"/>
    <cellStyle name="40% - Dekorfärg2 18 4 2" xfId="10531" xr:uid="{D1D02BE3-257E-4016-B1FD-B04C4883FA7E}"/>
    <cellStyle name="40% - Dekorfärg2 18 4 3" xfId="10532" xr:uid="{72997FA7-698E-40E9-860D-756621C099D8}"/>
    <cellStyle name="40% - Dekorfärg2 18 4 4" xfId="37622" xr:uid="{7A5B8962-FEDC-49AB-9699-8D06F54E6A7F}"/>
    <cellStyle name="40% - Dekorfärg2 18 4_3. Loans" xfId="10533" xr:uid="{24003990-C56B-465D-ABFC-B05E8E4BDA2B}"/>
    <cellStyle name="40% - Dekorfärg2 18 5" xfId="10534" xr:uid="{002E8CC7-A4B9-4299-A922-18241B3159E6}"/>
    <cellStyle name="40% - Dekorfärg2 18 5 2" xfId="10535" xr:uid="{351BEF0E-E2F3-4BC3-BFA4-89DB60702022}"/>
    <cellStyle name="40% - Dekorfärg2 18 5 3" xfId="10536" xr:uid="{807910BF-6F16-48CC-ADCD-1A9D3B0AC916}"/>
    <cellStyle name="40% - Dekorfärg2 18 5 4" xfId="37623" xr:uid="{96223103-B6EE-41FB-9B3C-ED6DFBAACEBB}"/>
    <cellStyle name="40% - Dekorfärg2 18 5_3. Loans" xfId="10537" xr:uid="{211CA3C6-F7B5-4078-AD96-8A706683F87B}"/>
    <cellStyle name="40% - Dekorfärg2 18 6" xfId="10538" xr:uid="{E121006A-3896-498A-B241-B4E0E04B8F76}"/>
    <cellStyle name="40% - Dekorfärg2 18 6 2" xfId="10539" xr:uid="{47E40EE3-BFB0-4603-8F99-3E4ED96AD419}"/>
    <cellStyle name="40% - Dekorfärg2 18 6 3" xfId="10540" xr:uid="{816920E8-DAC2-49AE-AE62-2DCEBD19B00A}"/>
    <cellStyle name="40% - Dekorfärg2 18 6 4" xfId="32033" xr:uid="{D33AED19-16FD-4AA5-B2DC-B567F450B5CA}"/>
    <cellStyle name="40% - Dekorfärg2 18 6_EQL_AAL" xfId="31234" xr:uid="{820D0537-618D-4FD3-A482-C0C511752EB3}"/>
    <cellStyle name="40% - Dekorfärg2 18 7" xfId="10541" xr:uid="{8872628C-2286-4D58-A373-35E84849F6ED}"/>
    <cellStyle name="40% - Dekorfärg2 18 7 2" xfId="10542" xr:uid="{EE992AF9-4D2A-40A1-845A-A77D24B99C4D}"/>
    <cellStyle name="40% - Dekorfärg2 18 7 3" xfId="10543" xr:uid="{98A09DD8-EA21-4EDD-A26E-7D84617B36B8}"/>
    <cellStyle name="40% - Dekorfärg2 18 7_EQL_AAL" xfId="31235" xr:uid="{2CE1DD9E-F0F8-4137-A684-9EB278BFF5F5}"/>
    <cellStyle name="40% - Dekorfärg2 18 8" xfId="10544" xr:uid="{253A2775-42F3-4406-AABB-8FFD4BFD7C98}"/>
    <cellStyle name="40% - Dekorfärg2 18 9" xfId="10545" xr:uid="{771AABDB-CACF-42D2-AD30-170A07D95786}"/>
    <cellStyle name="40% - Dekorfärg2 18_3. Loans" xfId="10546" xr:uid="{2AD4E589-E17D-47E1-8567-FAEBF32A4CC8}"/>
    <cellStyle name="40% - Dekorfärg2 19" xfId="10547" xr:uid="{1BD620BB-9421-4A98-8D5C-AE1622E85A7E}"/>
    <cellStyle name="40% - Dekorfärg2 19 10" xfId="35106" xr:uid="{817708EC-6E9C-405E-A38B-31CB3EFFCE02}"/>
    <cellStyle name="40% - Dekorfärg2 19 2" xfId="10548" xr:uid="{50E2FFFE-2916-4AB7-9BE3-4EAE45535029}"/>
    <cellStyle name="40% - Dekorfärg2 19 2 2" xfId="10549" xr:uid="{F2C5B70C-57F2-4F13-9F8D-AC35AC86C013}"/>
    <cellStyle name="40% - Dekorfärg2 19 2 2 2" xfId="10550" xr:uid="{E1973B1A-F930-4D88-BE45-D76D9B52BA10}"/>
    <cellStyle name="40% - Dekorfärg2 19 2 2 2 2" xfId="37626" xr:uid="{906F5024-BA8A-4877-A5A2-A55E2D75C95E}"/>
    <cellStyle name="40% - Dekorfärg2 19 2 2 2_Apart tables" xfId="50036" xr:uid="{2F8609C5-755A-4BCA-8616-FE77D718EEC0}"/>
    <cellStyle name="40% - Dekorfärg2 19 2 2 3" xfId="37625" xr:uid="{8BC5DB70-B30C-4135-A14E-233421E34441}"/>
    <cellStyle name="40% - Dekorfärg2 19 2 2_3. Loans" xfId="10551" xr:uid="{7F4B2C81-E121-4CCB-85DF-BECF5DC6891F}"/>
    <cellStyle name="40% - Dekorfärg2 19 2 3" xfId="10552" xr:uid="{46A657C3-18C6-46C6-B64A-C8204D8EADE5}"/>
    <cellStyle name="40% - Dekorfärg2 19 2 3 2" xfId="37627" xr:uid="{CC9FA197-D9E1-4FB2-A3CE-633F2B384432}"/>
    <cellStyle name="40% - Dekorfärg2 19 2 3_Apart tables" xfId="50037" xr:uid="{37BD8D2C-D116-441E-A599-C07CF03884AD}"/>
    <cellStyle name="40% - Dekorfärg2 19 2 4" xfId="32034" xr:uid="{3EABBB06-924B-4C3F-8475-33659B63D3BE}"/>
    <cellStyle name="40% - Dekorfärg2 19 2 5" xfId="37624" xr:uid="{A75833C5-B3AB-41C9-9894-EF6FA7FB23E8}"/>
    <cellStyle name="40% - Dekorfärg2 19 2_3. Loans" xfId="10553" xr:uid="{27DED0A2-272D-41FD-A604-10ED3CF2EB75}"/>
    <cellStyle name="40% - Dekorfärg2 19 3" xfId="10554" xr:uid="{A3252ECF-D7E5-4C78-B9E1-8F8C75E08D68}"/>
    <cellStyle name="40% - Dekorfärg2 19 3 2" xfId="10555" xr:uid="{16F3FF63-63FA-41B5-9745-7237404A2265}"/>
    <cellStyle name="40% - Dekorfärg2 19 3 2 2" xfId="37629" xr:uid="{52F79BB0-C876-4F44-90D7-EB105E56186C}"/>
    <cellStyle name="40% - Dekorfärg2 19 3 2_Apart tables" xfId="50038" xr:uid="{F9A66A1A-CEA3-4743-A24B-5049512F1502}"/>
    <cellStyle name="40% - Dekorfärg2 19 3 3" xfId="10556" xr:uid="{734A8B1F-761B-475E-B8B5-7AAC99B3FF4E}"/>
    <cellStyle name="40% - Dekorfärg2 19 3 4" xfId="37628" xr:uid="{7FFB450D-2DFB-424A-B027-1B60960026F2}"/>
    <cellStyle name="40% - Dekorfärg2 19 3_3. Loans" xfId="10557" xr:uid="{DE531040-E8DD-416F-A006-6582B8E6CC01}"/>
    <cellStyle name="40% - Dekorfärg2 19 4" xfId="10558" xr:uid="{AD2F707A-ABB6-4544-A999-0DA653C5AC6D}"/>
    <cellStyle name="40% - Dekorfärg2 19 4 2" xfId="10559" xr:uid="{E2308FDF-8AD5-46DC-B2CE-9B649630A771}"/>
    <cellStyle name="40% - Dekorfärg2 19 4 3" xfId="10560" xr:uid="{91F280C6-8249-44E8-A9A9-0E3E34D65BC6}"/>
    <cellStyle name="40% - Dekorfärg2 19 4 4" xfId="37630" xr:uid="{DFF17426-DF0D-4F89-ABF0-A01E2EA7BA7D}"/>
    <cellStyle name="40% - Dekorfärg2 19 4_3. Loans" xfId="10561" xr:uid="{252393C4-39CE-48B2-9087-7C595D19FC0F}"/>
    <cellStyle name="40% - Dekorfärg2 19 5" xfId="10562" xr:uid="{8E473375-2FC2-4B77-BB77-B85271CFB039}"/>
    <cellStyle name="40% - Dekorfärg2 19 5 2" xfId="10563" xr:uid="{589B03F2-18AA-441F-90F1-A4A7D5665F1E}"/>
    <cellStyle name="40% - Dekorfärg2 19 5 3" xfId="10564" xr:uid="{5B7AB530-C2FB-4643-8256-F581A7366733}"/>
    <cellStyle name="40% - Dekorfärg2 19 5 4" xfId="37631" xr:uid="{08FADC76-B3E3-4374-B468-DC8AE1620A3C}"/>
    <cellStyle name="40% - Dekorfärg2 19 5_3. Loans" xfId="10565" xr:uid="{5176B5E6-E5FC-48C8-A261-3737161B5566}"/>
    <cellStyle name="40% - Dekorfärg2 19 6" xfId="10566" xr:uid="{5DA6939F-D4C3-423C-82ED-85B7183E5DC0}"/>
    <cellStyle name="40% - Dekorfärg2 19 6 2" xfId="10567" xr:uid="{28518104-9665-4E3B-8437-B3091081981A}"/>
    <cellStyle name="40% - Dekorfärg2 19 6 3" xfId="10568" xr:uid="{5AEEFB08-E213-4D7A-85BA-1A1DCF3AA99D}"/>
    <cellStyle name="40% - Dekorfärg2 19 6 4" xfId="32035" xr:uid="{9B0B30C8-8215-45DD-8A21-E6DC419CDC59}"/>
    <cellStyle name="40% - Dekorfärg2 19 6_EQL_AAL" xfId="31236" xr:uid="{D41E17D2-BCFC-47BE-A3D3-389B4AE473A0}"/>
    <cellStyle name="40% - Dekorfärg2 19 7" xfId="10569" xr:uid="{CEE1A792-55F6-45E3-A006-C135874641F6}"/>
    <cellStyle name="40% - Dekorfärg2 19 7 2" xfId="10570" xr:uid="{B812069A-4109-4C3E-8B0E-B999637E787D}"/>
    <cellStyle name="40% - Dekorfärg2 19 7 3" xfId="10571" xr:uid="{7DF8FAB0-DFB2-46A6-8187-38C4E528174A}"/>
    <cellStyle name="40% - Dekorfärg2 19 7_EQL_AAL" xfId="31237" xr:uid="{E94D6E47-9A3D-4C00-A3BE-BCEAD67E08CC}"/>
    <cellStyle name="40% - Dekorfärg2 19 8" xfId="10572" xr:uid="{723CD377-D29E-4F8F-A2F9-59E772396DBB}"/>
    <cellStyle name="40% - Dekorfärg2 19 9" xfId="10573" xr:uid="{DAB5C122-FD63-453E-ACD0-9CA667DA3AA1}"/>
    <cellStyle name="40% - Dekorfärg2 19_3. Loans" xfId="10574" xr:uid="{F0CC74C1-738C-4004-BEFA-B58ED6497A9C}"/>
    <cellStyle name="40% - Dekorfärg2 2" xfId="87" xr:uid="{3B57EEEB-CB38-48A7-8B75-BE953458289D}"/>
    <cellStyle name="40% - Dekorfärg2 2 10" xfId="35107" xr:uid="{63B40350-D913-4385-85D2-1ADA0F14AE26}"/>
    <cellStyle name="40% - Dekorfärg2 2 11" xfId="44675" xr:uid="{FC50D9EA-40B0-4A33-81F3-C186529E15EE}"/>
    <cellStyle name="40% - Dekorfärg2 2 2" xfId="10575" xr:uid="{EF492AF7-FD85-41CD-8BA6-F8F38488A166}"/>
    <cellStyle name="40% - Dekorfärg2 2 2 2" xfId="10576" xr:uid="{03792754-277F-49CC-AE11-3315E03D8ACF}"/>
    <cellStyle name="40% - Dekorfärg2 2 2 2 2" xfId="10577" xr:uid="{CB442C02-F31D-483E-A03F-4679294995FF}"/>
    <cellStyle name="40% - Dekorfärg2 2 2 2 2 2" xfId="37633" xr:uid="{3EEA3574-E84A-4B3D-ADB3-DF9EAFBBF323}"/>
    <cellStyle name="40% - Dekorfärg2 2 2 2 2_Apart tables" xfId="50039" xr:uid="{45ACAD31-5311-4771-9C80-293E5C48BE40}"/>
    <cellStyle name="40% - Dekorfärg2 2 2 2 3" xfId="32036" xr:uid="{BA9388CF-41EB-4288-B8E4-DA602AA0361B}"/>
    <cellStyle name="40% - Dekorfärg2 2 2 2 4" xfId="37632" xr:uid="{9FB0D2D4-53E4-47A2-8336-4C311052DA30}"/>
    <cellStyle name="40% - Dekorfärg2 2 2 2_3. Loans" xfId="10578" xr:uid="{9A1D9808-A754-4A01-8C4F-610CEFEEBA66}"/>
    <cellStyle name="40% - Dekorfärg2 2 2 3" xfId="10579" xr:uid="{000BFA18-FE4E-43E8-B63A-4404DE6DC5BA}"/>
    <cellStyle name="40% - Dekorfärg2 2 2 3 2" xfId="10580" xr:uid="{33ED9BF8-3AFC-4C26-BA17-228AEEFA8F16}"/>
    <cellStyle name="40% - Dekorfärg2 2 2 3 2 2" xfId="37635" xr:uid="{0DA750F4-9E34-4D08-A839-B1C9CB6F49D9}"/>
    <cellStyle name="40% - Dekorfärg2 2 2 3 2_Apart tables" xfId="50040" xr:uid="{6AAD01B2-0FD5-4C93-9903-6205EE258D7F}"/>
    <cellStyle name="40% - Dekorfärg2 2 2 3 3" xfId="37634" xr:uid="{06B05F73-EC25-4842-9FEA-A467AD35C215}"/>
    <cellStyle name="40% - Dekorfärg2 2 2 3_3. Loans" xfId="10581" xr:uid="{BE87DCE9-05D8-42E0-AF3A-1BAB156ABFFC}"/>
    <cellStyle name="40% - Dekorfärg2 2 2 4" xfId="10582" xr:uid="{046BC928-ECE4-44D4-9C04-09CFD287D570}"/>
    <cellStyle name="40% - Dekorfärg2 2 2 4 2" xfId="37636" xr:uid="{C988B060-5EA8-4C1A-B306-673E9A7E80B9}"/>
    <cellStyle name="40% - Dekorfärg2 2 2 4_Apart tables" xfId="50041" xr:uid="{B18FC43E-75D2-47BA-90D0-B98B0D409254}"/>
    <cellStyle name="40% - Dekorfärg2 2 2 5" xfId="10583" xr:uid="{AE362A90-5562-40AE-A9D5-9B9983A054CF}"/>
    <cellStyle name="40% - Dekorfärg2 2 2 5 2" xfId="37637" xr:uid="{F06763E8-B180-463C-95B3-CC9BAABD2A53}"/>
    <cellStyle name="40% - Dekorfärg2 2 2 5_Apart tables" xfId="50042" xr:uid="{4D25EADC-3081-4BFD-BB9D-A891C53C664E}"/>
    <cellStyle name="40% - Dekorfärg2 2 2 6" xfId="32037" xr:uid="{1075A918-F71E-41B0-8E8F-B61B464A71AA}"/>
    <cellStyle name="40% - Dekorfärg2 2 2 6 2" xfId="32038" xr:uid="{B2BE5E63-0FE4-42EA-B957-E2E7A256B498}"/>
    <cellStyle name="40% - Dekorfärg2 2 2 7" xfId="35108" xr:uid="{DABA64EC-CCD2-4C54-9645-0C7FB51497B2}"/>
    <cellStyle name="40% - Dekorfärg2 2 2 8" xfId="39441" xr:uid="{3C552309-D638-4CDA-AAE4-E2364836413D}"/>
    <cellStyle name="40% - Dekorfärg2 2 2_3. Loans" xfId="10584" xr:uid="{F00EEF1F-9EBE-4009-8E37-D22FF0EB4D68}"/>
    <cellStyle name="40% - Dekorfärg2 2 3" xfId="10585" xr:uid="{86A9287D-8AC0-47B7-9201-66D511AD7E16}"/>
    <cellStyle name="40% - Dekorfärg2 2 3 2" xfId="10586" xr:uid="{A507130D-3F48-4CF7-B114-0FF22F2C9945}"/>
    <cellStyle name="40% - Dekorfärg2 2 3 2 2" xfId="10587" xr:uid="{B5202B78-7624-4CA1-BE99-D666B1A1E0DF}"/>
    <cellStyle name="40% - Dekorfärg2 2 3 2 2 2" xfId="37639" xr:uid="{EF959D7F-C266-4C49-B1C0-6588122A423F}"/>
    <cellStyle name="40% - Dekorfärg2 2 3 2 2_Apart tables" xfId="50043" xr:uid="{1D0AEC54-B198-407C-B55B-5CD773E48825}"/>
    <cellStyle name="40% - Dekorfärg2 2 3 2 3" xfId="32039" xr:uid="{48889F80-2BD7-46DD-875D-DD631D95D849}"/>
    <cellStyle name="40% - Dekorfärg2 2 3 2 4" xfId="37638" xr:uid="{A5200CBE-34BB-453C-9552-2A2B1F928E13}"/>
    <cellStyle name="40% - Dekorfärg2 2 3 2_3. Loans" xfId="10588" xr:uid="{78C6F0A6-81EF-4109-9EA7-CEB8B5519FBA}"/>
    <cellStyle name="40% - Dekorfärg2 2 3 3" xfId="10589" xr:uid="{052AEE7D-AB8F-42D3-B805-22B10018E409}"/>
    <cellStyle name="40% - Dekorfärg2 2 3 3 2" xfId="10590" xr:uid="{56A7E941-5826-4736-B8A9-96679FBB05B9}"/>
    <cellStyle name="40% - Dekorfärg2 2 3 3 2 2" xfId="37641" xr:uid="{C8F2C313-E016-4819-A867-43ECCBDF5FCA}"/>
    <cellStyle name="40% - Dekorfärg2 2 3 3 2_Apart tables" xfId="50044" xr:uid="{CD3815E3-E389-433B-8C56-5ED2FBE136BE}"/>
    <cellStyle name="40% - Dekorfärg2 2 3 3 3" xfId="37640" xr:uid="{D078EA88-1158-4068-B837-878C85DC6C93}"/>
    <cellStyle name="40% - Dekorfärg2 2 3 3_3. Loans" xfId="10591" xr:uid="{9A547891-8C72-4FFF-911B-8DFD966FD659}"/>
    <cellStyle name="40% - Dekorfärg2 2 3 4" xfId="10592" xr:uid="{51C57A9B-3733-4CBB-8354-CD2D26ED68F0}"/>
    <cellStyle name="40% - Dekorfärg2 2 3 4 2" xfId="37642" xr:uid="{E8DFB4C4-D4E8-46DD-B8EB-8A082F17D702}"/>
    <cellStyle name="40% - Dekorfärg2 2 3 4_Apart tables" xfId="50045" xr:uid="{26BCF3CB-97C5-4663-AF5D-9547D42C2369}"/>
    <cellStyle name="40% - Dekorfärg2 2 3 5" xfId="10593" xr:uid="{371CAF44-8AD9-49B4-852A-DD02A9574298}"/>
    <cellStyle name="40% - Dekorfärg2 2 3 5 2" xfId="37643" xr:uid="{3D158C48-2F6C-4BE8-A6E8-82450383EAF8}"/>
    <cellStyle name="40% - Dekorfärg2 2 3 5_Apart tables" xfId="50046" xr:uid="{2EDE6D15-E01A-4000-968B-85D4BB7A1156}"/>
    <cellStyle name="40% - Dekorfärg2 2 3 6" xfId="32040" xr:uid="{720CD9F3-59D5-45EA-BDF3-86FB332FDCBA}"/>
    <cellStyle name="40% - Dekorfärg2 2 3 7" xfId="35109" xr:uid="{0A80ECD3-C8F2-4073-9BD0-FEC635C7A522}"/>
    <cellStyle name="40% - Dekorfärg2 2 3 8" xfId="39440" xr:uid="{94EE6E87-CFFD-4C1E-90DB-0FCF50AE652D}"/>
    <cellStyle name="40% - Dekorfärg2 2 3_3. Loans" xfId="10594" xr:uid="{7E6770FF-A9A5-4E38-B53D-CA3DF4D0B24D}"/>
    <cellStyle name="40% - Dekorfärg2 2 4" xfId="10595" xr:uid="{A54EA794-BBF9-4671-962F-4E4A6D700336}"/>
    <cellStyle name="40% - Dekorfärg2 2 4 2" xfId="10596" xr:uid="{2E8B9A9D-151B-405C-BAA3-82B52F3F5D67}"/>
    <cellStyle name="40% - Dekorfärg2 2 4 2 2" xfId="10597" xr:uid="{F7829E27-56AF-41A1-9435-D3B084F65C04}"/>
    <cellStyle name="40% - Dekorfärg2 2 4 2 2 2" xfId="37646" xr:uid="{B9A1ED46-C5AB-4287-9F9B-C676B1260DDD}"/>
    <cellStyle name="40% - Dekorfärg2 2 4 2 2_Apart tables" xfId="50047" xr:uid="{37E3D8A6-1AB0-40A7-AB1F-DE29B9051196}"/>
    <cellStyle name="40% - Dekorfärg2 2 4 2 3" xfId="37645" xr:uid="{98A90E21-DB96-4C59-AE14-FEB64018A8D9}"/>
    <cellStyle name="40% - Dekorfärg2 2 4 2_3. Loans" xfId="10598" xr:uid="{D44740EB-5B56-44AB-859F-8EA494A47ADA}"/>
    <cellStyle name="40% - Dekorfärg2 2 4 3" xfId="10599" xr:uid="{CCDDE829-1A4E-4E68-87AB-F2FB9A17E56A}"/>
    <cellStyle name="40% - Dekorfärg2 2 4 3 2" xfId="37647" xr:uid="{B990EFC1-5772-415B-8803-D0F713DA319B}"/>
    <cellStyle name="40% - Dekorfärg2 2 4 3_Apart tables" xfId="50048" xr:uid="{C5F514FA-D20B-40F6-A572-FEDC24F97454}"/>
    <cellStyle name="40% - Dekorfärg2 2 4 4" xfId="10600" xr:uid="{BF38BBE4-4782-4A30-8BEC-3345DCAA4BBA}"/>
    <cellStyle name="40% - Dekorfärg2 2 4 4 2" xfId="37648" xr:uid="{DEFD3809-7384-4830-AE14-5015A2C1B2EF}"/>
    <cellStyle name="40% - Dekorfärg2 2 4 4_Apart tables" xfId="50049" xr:uid="{3BEB2643-E677-4003-B1B4-5A05C5390899}"/>
    <cellStyle name="40% - Dekorfärg2 2 4 5" xfId="32041" xr:uid="{79899751-976F-4D2D-8547-228999E4EC3D}"/>
    <cellStyle name="40% - Dekorfärg2 2 4 6" xfId="37644" xr:uid="{3B123B9A-962D-4AAF-9610-E6E4A5508B22}"/>
    <cellStyle name="40% - Dekorfärg2 2 4_3. Loans" xfId="10601" xr:uid="{5D636D88-CF02-4E56-B0C3-6F23B507DC00}"/>
    <cellStyle name="40% - Dekorfärg2 2 5" xfId="10602" xr:uid="{4C70A1D5-B38A-4427-AB97-EC34F4668B7A}"/>
    <cellStyle name="40% - Dekorfärg2 2 5 2" xfId="10603" xr:uid="{8933BA38-24FA-4B09-8D9A-8E497AA71A4E}"/>
    <cellStyle name="40% - Dekorfärg2 2 5 2 2" xfId="37650" xr:uid="{CBB5E5C1-920B-48B1-A9DC-1CBFFD9ADC0B}"/>
    <cellStyle name="40% - Dekorfärg2 2 5 2_Apart tables" xfId="50050" xr:uid="{3077A538-825A-46B8-9D04-67E39B3FFC3C}"/>
    <cellStyle name="40% - Dekorfärg2 2 5 3" xfId="10604" xr:uid="{EDE7F65A-D8AA-4D5F-9A8C-F4F42A643924}"/>
    <cellStyle name="40% - Dekorfärg2 2 5 4" xfId="37649" xr:uid="{52D21019-871C-412A-9673-B6E70A93A220}"/>
    <cellStyle name="40% - Dekorfärg2 2 5_3. Loans" xfId="10605" xr:uid="{D9E370F0-BBA0-4DC1-A5D6-A1BC139D247F}"/>
    <cellStyle name="40% - Dekorfärg2 2 6" xfId="10606" xr:uid="{771FAF92-5A00-4D23-9A0C-93C46B3FCF01}"/>
    <cellStyle name="40% - Dekorfärg2 2 6 2" xfId="10607" xr:uid="{0D376993-C9A1-41A8-9AAC-393CAE9F6B8E}"/>
    <cellStyle name="40% - Dekorfärg2 2 6 3" xfId="10608" xr:uid="{4C1BC5D9-35F0-42D1-A917-CB97E1911C39}"/>
    <cellStyle name="40% - Dekorfärg2 2 6 4" xfId="37651" xr:uid="{E6BDA8DA-3EE0-4AFC-A73B-E885229A5D76}"/>
    <cellStyle name="40% - Dekorfärg2 2 6_3. Loans" xfId="10609" xr:uid="{D84B6FF5-F4E1-402D-A881-2C97B7AA0422}"/>
    <cellStyle name="40% - Dekorfärg2 2 7" xfId="10610" xr:uid="{DDFE3189-EAAF-4659-A93D-0EFF86E611C0}"/>
    <cellStyle name="40% - Dekorfärg2 2 7 2" xfId="10611" xr:uid="{246B7EBE-4348-4579-B9BC-BA16C14BCFC5}"/>
    <cellStyle name="40% - Dekorfärg2 2 7 3" xfId="10612" xr:uid="{5382FF7F-3446-40EE-A4C8-5F24CDB3CB03}"/>
    <cellStyle name="40% - Dekorfärg2 2 7 4" xfId="37652" xr:uid="{84803E68-4014-4976-9981-091EDA582E31}"/>
    <cellStyle name="40% - Dekorfärg2 2 7_3. Loans" xfId="10613" xr:uid="{1FCB62AC-2BA1-4AFF-AEC9-6B329BC24B44}"/>
    <cellStyle name="40% - Dekorfärg2 2 8" xfId="10614" xr:uid="{36E58F33-9835-4973-AA1E-7F7D7228BB39}"/>
    <cellStyle name="40% - Dekorfärg2 2 8 2" xfId="32042" xr:uid="{18475C8A-8994-4411-B7C1-C62395EF8D1D}"/>
    <cellStyle name="40% - Dekorfärg2 2 8 3" xfId="32043" xr:uid="{627A7827-6A0B-4565-B8F2-FBCC5298BC95}"/>
    <cellStyle name="40% - Dekorfärg2 2 9" xfId="10615" xr:uid="{93097473-34A0-4408-8BB8-7F494A554CF6}"/>
    <cellStyle name="40% - Dekorfärg2 2_3. Loans" xfId="10616" xr:uid="{5B6275AC-58E0-47C1-A0E6-3BE2FC519A7B}"/>
    <cellStyle name="40% - Dekorfärg2 20" xfId="10617" xr:uid="{F797C75A-960D-4F04-9423-A9E9AC0C9C5F}"/>
    <cellStyle name="40% - Dekorfärg2 20 10" xfId="35110" xr:uid="{64C246E6-1CDB-4F25-9CD6-1AFD3760B0F1}"/>
    <cellStyle name="40% - Dekorfärg2 20 2" xfId="10618" xr:uid="{6565F103-2825-4BF7-AAE0-3551D6638ED0}"/>
    <cellStyle name="40% - Dekorfärg2 20 2 2" xfId="10619" xr:uid="{8BCEA865-EFAD-49EF-9EED-A175B8CB9D9F}"/>
    <cellStyle name="40% - Dekorfärg2 20 2 2 2" xfId="10620" xr:uid="{573D5664-E9AE-4C99-AB38-8F137F944909}"/>
    <cellStyle name="40% - Dekorfärg2 20 2 2 2 2" xfId="37655" xr:uid="{000F66FD-C47E-445E-A854-99067A7D19D7}"/>
    <cellStyle name="40% - Dekorfärg2 20 2 2 2_Apart tables" xfId="50051" xr:uid="{24035745-96F9-43BA-A550-9D9FE2F7F009}"/>
    <cellStyle name="40% - Dekorfärg2 20 2 2 3" xfId="37654" xr:uid="{8E6451E5-3F25-4C7B-BA5A-6CF31A2F8A31}"/>
    <cellStyle name="40% - Dekorfärg2 20 2 2_3. Loans" xfId="10621" xr:uid="{E57DE1C0-1FAD-4C98-8F31-F4D91D18C06A}"/>
    <cellStyle name="40% - Dekorfärg2 20 2 3" xfId="10622" xr:uid="{AE27C0AD-701F-4802-B49F-99136A38795D}"/>
    <cellStyle name="40% - Dekorfärg2 20 2 3 2" xfId="37656" xr:uid="{510ADF94-E34E-4B55-A9F3-A1432C9A3805}"/>
    <cellStyle name="40% - Dekorfärg2 20 2 3_Apart tables" xfId="50052" xr:uid="{AA73EFA2-8304-496F-855A-E50CE365AA02}"/>
    <cellStyle name="40% - Dekorfärg2 20 2 4" xfId="32044" xr:uid="{BF39E164-544C-47DD-A653-A7FD1F8B1A44}"/>
    <cellStyle name="40% - Dekorfärg2 20 2 5" xfId="37653" xr:uid="{FC3BD172-41D0-4200-9356-BAE760EC3B10}"/>
    <cellStyle name="40% - Dekorfärg2 20 2_3. Loans" xfId="10623" xr:uid="{3E38E08F-B53D-4B3F-B4B8-105F28D2ACED}"/>
    <cellStyle name="40% - Dekorfärg2 20 3" xfId="10624" xr:uid="{F4189040-5B40-4C79-988A-05276762C3DD}"/>
    <cellStyle name="40% - Dekorfärg2 20 3 2" xfId="10625" xr:uid="{80344FD6-1E0E-4EDB-BF66-4A132D0C21E6}"/>
    <cellStyle name="40% - Dekorfärg2 20 3 2 2" xfId="37658" xr:uid="{24899C20-B777-4A04-919C-DB3E304C5EEE}"/>
    <cellStyle name="40% - Dekorfärg2 20 3 2_Apart tables" xfId="50053" xr:uid="{E8913075-E6F7-4562-9314-F429A25BA3D0}"/>
    <cellStyle name="40% - Dekorfärg2 20 3 3" xfId="10626" xr:uid="{1BDED314-0BC5-467F-B6CA-19A857EB5B92}"/>
    <cellStyle name="40% - Dekorfärg2 20 3 4" xfId="37657" xr:uid="{A27039CD-A678-4D2D-B741-CCF886504DF5}"/>
    <cellStyle name="40% - Dekorfärg2 20 3_3. Loans" xfId="10627" xr:uid="{54B99F02-D057-4F0E-883D-80A9D88353D6}"/>
    <cellStyle name="40% - Dekorfärg2 20 4" xfId="10628" xr:uid="{C5A6DB94-9562-45ED-9E17-F035622482E4}"/>
    <cellStyle name="40% - Dekorfärg2 20 4 2" xfId="10629" xr:uid="{09C7842E-F8DB-4F6A-B05F-975B049FF808}"/>
    <cellStyle name="40% - Dekorfärg2 20 4 3" xfId="10630" xr:uid="{BC3FD350-6D63-4966-BA70-D8F429E07E45}"/>
    <cellStyle name="40% - Dekorfärg2 20 4 4" xfId="37659" xr:uid="{10336478-9D3C-4649-927F-2CA4FC4375C4}"/>
    <cellStyle name="40% - Dekorfärg2 20 4_3. Loans" xfId="10631" xr:uid="{2417DE7F-CAB7-4B84-8200-80CCE687DFBE}"/>
    <cellStyle name="40% - Dekorfärg2 20 5" xfId="10632" xr:uid="{EC90A5C0-8114-4724-84AC-987E65026032}"/>
    <cellStyle name="40% - Dekorfärg2 20 5 2" xfId="10633" xr:uid="{624B3776-7327-46D9-BCDA-854E03F2BABA}"/>
    <cellStyle name="40% - Dekorfärg2 20 5 3" xfId="10634" xr:uid="{DD9D6B27-AD69-466F-B1FD-985BBB194972}"/>
    <cellStyle name="40% - Dekorfärg2 20 5 4" xfId="37660" xr:uid="{605999F9-4D28-4403-89B1-49CCF5D87E58}"/>
    <cellStyle name="40% - Dekorfärg2 20 5_3. Loans" xfId="10635" xr:uid="{D0263AAF-87CE-4340-9B4A-8DFA877A72CA}"/>
    <cellStyle name="40% - Dekorfärg2 20 6" xfId="10636" xr:uid="{5E4EFBF1-3A83-4EA2-BD17-61C27FB361B2}"/>
    <cellStyle name="40% - Dekorfärg2 20 6 2" xfId="10637" xr:uid="{428BC5A6-857C-4218-8AA0-A72D9B495E1F}"/>
    <cellStyle name="40% - Dekorfärg2 20 6 3" xfId="10638" xr:uid="{3FE3A73C-A1D5-4E1F-8CED-FE15E7C53CCF}"/>
    <cellStyle name="40% - Dekorfärg2 20 6 4" xfId="32045" xr:uid="{9992F307-29C5-451B-A2F0-F138C0D037D3}"/>
    <cellStyle name="40% - Dekorfärg2 20 6_EQL_AAL" xfId="31238" xr:uid="{7A9CEE32-5DE2-4071-9710-6D863FCB27D3}"/>
    <cellStyle name="40% - Dekorfärg2 20 7" xfId="10639" xr:uid="{83145093-7710-4766-9EAA-8C4BD9C2057A}"/>
    <cellStyle name="40% - Dekorfärg2 20 7 2" xfId="10640" xr:uid="{30E00C54-DAAF-4854-A20D-D9C8DF055D62}"/>
    <cellStyle name="40% - Dekorfärg2 20 7 3" xfId="10641" xr:uid="{4F262D0D-56AE-4589-A1AA-7211ED3CD78B}"/>
    <cellStyle name="40% - Dekorfärg2 20 7_EQL_AAL" xfId="31239" xr:uid="{21742FA3-6B5C-4E79-83BE-B780BB029816}"/>
    <cellStyle name="40% - Dekorfärg2 20 8" xfId="10642" xr:uid="{4D7B064F-7CFA-4C01-9627-435C5ED61ACF}"/>
    <cellStyle name="40% - Dekorfärg2 20 9" xfId="10643" xr:uid="{AB5721BD-0BA9-4801-BC06-40E4ACD0E026}"/>
    <cellStyle name="40% - Dekorfärg2 20_3. Loans" xfId="10644" xr:uid="{A1B8F7BC-760A-491D-AB57-A7E243E0029D}"/>
    <cellStyle name="40% - Dekorfärg2 21" xfId="10645" xr:uid="{79E5574B-E725-4626-8BCD-0A70A2079044}"/>
    <cellStyle name="40% - Dekorfärg2 21 10" xfId="35111" xr:uid="{94352DE9-AE51-495F-BA48-76A1DE3F8396}"/>
    <cellStyle name="40% - Dekorfärg2 21 2" xfId="10646" xr:uid="{92FCD805-5C37-485C-8D0C-F08A0A68BD4C}"/>
    <cellStyle name="40% - Dekorfärg2 21 2 2" xfId="10647" xr:uid="{8E9F4EE9-BE1D-46F2-A6B8-426B9C85DF10}"/>
    <cellStyle name="40% - Dekorfärg2 21 2 2 2" xfId="10648" xr:uid="{31FBAC31-C903-4A5D-AF9E-3FA689ED1E9B}"/>
    <cellStyle name="40% - Dekorfärg2 21 2 2 2 2" xfId="37663" xr:uid="{5A24FC4D-536C-47FC-BB67-4AFC715F9308}"/>
    <cellStyle name="40% - Dekorfärg2 21 2 2 2_Apart tables" xfId="50054" xr:uid="{E5B67EE5-B4A4-4412-9B94-EE71E9240211}"/>
    <cellStyle name="40% - Dekorfärg2 21 2 2 3" xfId="37662" xr:uid="{162D5902-DBA5-4F2B-9219-4FD6E6EC82CA}"/>
    <cellStyle name="40% - Dekorfärg2 21 2 2_3. Loans" xfId="10649" xr:uid="{24D416BE-1418-4A77-9684-21E83B6B714B}"/>
    <cellStyle name="40% - Dekorfärg2 21 2 3" xfId="10650" xr:uid="{FFD5993B-E05D-480E-809D-97412833A35F}"/>
    <cellStyle name="40% - Dekorfärg2 21 2 3 2" xfId="37664" xr:uid="{825A94DF-468A-449C-908A-4F920A6EE094}"/>
    <cellStyle name="40% - Dekorfärg2 21 2 3_Apart tables" xfId="50055" xr:uid="{E37747D7-17A4-4A6C-B785-88800599D944}"/>
    <cellStyle name="40% - Dekorfärg2 21 2 4" xfId="32046" xr:uid="{2B839A8C-D903-4BF2-A7FA-B24C598BB406}"/>
    <cellStyle name="40% - Dekorfärg2 21 2 5" xfId="37661" xr:uid="{A5134EB7-9784-4BEB-B867-0C78BC65F719}"/>
    <cellStyle name="40% - Dekorfärg2 21 2_3. Loans" xfId="10651" xr:uid="{C66C3536-E30C-4FA5-8605-F6270A6905B8}"/>
    <cellStyle name="40% - Dekorfärg2 21 3" xfId="10652" xr:uid="{BCB0ACB6-00D6-490D-9BE0-97BB984ED64B}"/>
    <cellStyle name="40% - Dekorfärg2 21 3 2" xfId="10653" xr:uid="{0A6E1D1E-39DB-4747-B95C-85B8532E2852}"/>
    <cellStyle name="40% - Dekorfärg2 21 3 2 2" xfId="37666" xr:uid="{A4D9F756-A79E-4BF7-9F8B-6094BCEDC632}"/>
    <cellStyle name="40% - Dekorfärg2 21 3 2_Apart tables" xfId="50056" xr:uid="{D62626FB-EDEC-4375-A80E-1438A6BE4690}"/>
    <cellStyle name="40% - Dekorfärg2 21 3 3" xfId="10654" xr:uid="{4E49C1B7-A68B-438D-93C8-0DE05D55EBCB}"/>
    <cellStyle name="40% - Dekorfärg2 21 3 4" xfId="37665" xr:uid="{68D1C441-A4D1-4739-8CA4-BC407139E8FF}"/>
    <cellStyle name="40% - Dekorfärg2 21 3_3. Loans" xfId="10655" xr:uid="{4E960570-57E6-48AA-B8C3-2583E73CC0D9}"/>
    <cellStyle name="40% - Dekorfärg2 21 4" xfId="10656" xr:uid="{FBE84B3C-FC99-4232-AC9E-5EC90C012058}"/>
    <cellStyle name="40% - Dekorfärg2 21 4 2" xfId="10657" xr:uid="{6DCB3E17-1421-4CE8-B81D-C0AC059A130B}"/>
    <cellStyle name="40% - Dekorfärg2 21 4 3" xfId="10658" xr:uid="{82F2EE71-318B-498E-9DDE-F85E1C3817B4}"/>
    <cellStyle name="40% - Dekorfärg2 21 4 4" xfId="37667" xr:uid="{8FA09E1A-D355-411E-8D32-95D22E23ECC0}"/>
    <cellStyle name="40% - Dekorfärg2 21 4_3. Loans" xfId="10659" xr:uid="{065E123F-9D7B-4BF1-ADE5-247F0C531236}"/>
    <cellStyle name="40% - Dekorfärg2 21 5" xfId="10660" xr:uid="{9255ED7B-926D-4C30-ADBF-468F23FD05C7}"/>
    <cellStyle name="40% - Dekorfärg2 21 5 2" xfId="10661" xr:uid="{6D5036DC-1348-4FD8-BB28-64C62865167F}"/>
    <cellStyle name="40% - Dekorfärg2 21 5 3" xfId="10662" xr:uid="{EBFA4D83-F8F3-4499-A090-D56E4B4DD168}"/>
    <cellStyle name="40% - Dekorfärg2 21 5 4" xfId="37668" xr:uid="{78828448-85BC-4046-B5E1-1933B4F6C265}"/>
    <cellStyle name="40% - Dekorfärg2 21 5_3. Loans" xfId="10663" xr:uid="{0D51113E-7197-4733-941C-C69B9BA8A537}"/>
    <cellStyle name="40% - Dekorfärg2 21 6" xfId="10664" xr:uid="{8407C481-2E68-4899-A483-E4A83EC92BEA}"/>
    <cellStyle name="40% - Dekorfärg2 21 6 2" xfId="10665" xr:uid="{CD36C2CB-F74C-41EE-8B62-A62D4B8B31DD}"/>
    <cellStyle name="40% - Dekorfärg2 21 6 3" xfId="10666" xr:uid="{86DD2C7A-C1B8-46A9-8458-C1C9E7E427D7}"/>
    <cellStyle name="40% - Dekorfärg2 21 6 4" xfId="32047" xr:uid="{1F1FC7A5-828F-480C-93B3-89C932BAD435}"/>
    <cellStyle name="40% - Dekorfärg2 21 6_EQL_AAL" xfId="31240" xr:uid="{E5E4083F-D4A1-4B61-BF64-F2177CAB86E7}"/>
    <cellStyle name="40% - Dekorfärg2 21 7" xfId="10667" xr:uid="{89D82A7C-1994-4333-8895-CC6F337E3092}"/>
    <cellStyle name="40% - Dekorfärg2 21 7 2" xfId="10668" xr:uid="{1FC3472D-C75E-435D-9225-453920E83980}"/>
    <cellStyle name="40% - Dekorfärg2 21 7 3" xfId="10669" xr:uid="{D330594D-0EA0-4666-81A7-1F9ED3DC5EC4}"/>
    <cellStyle name="40% - Dekorfärg2 21 7_EQL_AAL" xfId="31241" xr:uid="{D2DE4D23-300A-4836-BE80-88932242EFF2}"/>
    <cellStyle name="40% - Dekorfärg2 21 8" xfId="10670" xr:uid="{0A892E21-98B1-4B71-8271-8B88C1DDE081}"/>
    <cellStyle name="40% - Dekorfärg2 21 9" xfId="10671" xr:uid="{6E9AF39D-F02B-4D42-BFA0-D40B2F8236DD}"/>
    <cellStyle name="40% - Dekorfärg2 21_3. Loans" xfId="10672" xr:uid="{7BA64E00-87F9-43B2-A045-F04DCEB5B425}"/>
    <cellStyle name="40% - Dekorfärg2 22" xfId="10673" xr:uid="{8B8A94FD-7537-4899-A4C0-A9AAF833A823}"/>
    <cellStyle name="40% - Dekorfärg2 22 10" xfId="35112" xr:uid="{6BA77FDE-A445-4DCE-86C8-7A9D29885459}"/>
    <cellStyle name="40% - Dekorfärg2 22 2" xfId="10674" xr:uid="{4C8E149A-5F75-421E-B41C-AFCCA53B95CC}"/>
    <cellStyle name="40% - Dekorfärg2 22 2 2" xfId="10675" xr:uid="{CD73544D-BC51-46DA-AA00-097C8FC1748C}"/>
    <cellStyle name="40% - Dekorfärg2 22 2 2 2" xfId="10676" xr:uid="{12BF858F-E75C-4E51-9455-6425273F921B}"/>
    <cellStyle name="40% - Dekorfärg2 22 2 2 2 2" xfId="37671" xr:uid="{A2DF2F1A-F1B7-430E-8DB2-615489CF6293}"/>
    <cellStyle name="40% - Dekorfärg2 22 2 2 2_Apart tables" xfId="50057" xr:uid="{CF62163E-C244-4F52-B242-3F014ADDFB42}"/>
    <cellStyle name="40% - Dekorfärg2 22 2 2 3" xfId="37670" xr:uid="{3A787516-9054-4342-B587-82E845C4D7C7}"/>
    <cellStyle name="40% - Dekorfärg2 22 2 2_3. Loans" xfId="10677" xr:uid="{8728A600-B342-43BE-AAC6-664B00BA1609}"/>
    <cellStyle name="40% - Dekorfärg2 22 2 3" xfId="10678" xr:uid="{0575B4BC-7A5F-4317-99DD-1E251EC31CB2}"/>
    <cellStyle name="40% - Dekorfärg2 22 2 3 2" xfId="37672" xr:uid="{FD1BDBEB-AB94-4477-8220-BAD3A74F04F3}"/>
    <cellStyle name="40% - Dekorfärg2 22 2 3_Apart tables" xfId="50058" xr:uid="{2162CC7A-FD5B-49F5-AE33-9ABD133518A7}"/>
    <cellStyle name="40% - Dekorfärg2 22 2 4" xfId="32048" xr:uid="{6E444393-967D-4A41-BD2C-3B01D40F349A}"/>
    <cellStyle name="40% - Dekorfärg2 22 2 5" xfId="37669" xr:uid="{59A1F9B0-EDBF-44A4-B209-025CDC70B9E0}"/>
    <cellStyle name="40% - Dekorfärg2 22 2_3. Loans" xfId="10679" xr:uid="{196256DB-33FC-402A-9A76-314C9279C258}"/>
    <cellStyle name="40% - Dekorfärg2 22 3" xfId="10680" xr:uid="{1E3A711D-862A-45FE-A820-57EF304C6F25}"/>
    <cellStyle name="40% - Dekorfärg2 22 3 2" xfId="10681" xr:uid="{5D43A5F0-7545-4311-BF94-70592D29A23F}"/>
    <cellStyle name="40% - Dekorfärg2 22 3 2 2" xfId="37674" xr:uid="{9BD3672E-E570-4F0D-A97B-015BC0E6B9D8}"/>
    <cellStyle name="40% - Dekorfärg2 22 3 2_Apart tables" xfId="50059" xr:uid="{2B6018FD-09E8-4597-9FC8-AACCE0B17697}"/>
    <cellStyle name="40% - Dekorfärg2 22 3 3" xfId="10682" xr:uid="{0DB4C576-CF28-4DBA-8E32-A3DF8CF91991}"/>
    <cellStyle name="40% - Dekorfärg2 22 3 4" xfId="37673" xr:uid="{D0F9A8DD-9AD1-4D3F-85F1-D2793FC49EBC}"/>
    <cellStyle name="40% - Dekorfärg2 22 3_3. Loans" xfId="10683" xr:uid="{01ACF9F7-0295-4425-81F1-C610AE146F68}"/>
    <cellStyle name="40% - Dekorfärg2 22 4" xfId="10684" xr:uid="{C0595FB0-C828-4846-BF6A-CB94AB10C546}"/>
    <cellStyle name="40% - Dekorfärg2 22 4 2" xfId="10685" xr:uid="{892BCCBF-6466-4EC8-8646-CFDA6F5664BF}"/>
    <cellStyle name="40% - Dekorfärg2 22 4 3" xfId="10686" xr:uid="{6A196512-195F-4355-9B47-D0F95D65AC78}"/>
    <cellStyle name="40% - Dekorfärg2 22 4 4" xfId="37675" xr:uid="{E4FC18C5-EABA-486A-B80F-9983D0F2C30D}"/>
    <cellStyle name="40% - Dekorfärg2 22 4_3. Loans" xfId="10687" xr:uid="{0625F9DC-B9DA-4E99-BCC9-0C2ACC527606}"/>
    <cellStyle name="40% - Dekorfärg2 22 5" xfId="10688" xr:uid="{EB48F05E-3E05-4C0E-AA9E-0622827C5146}"/>
    <cellStyle name="40% - Dekorfärg2 22 5 2" xfId="10689" xr:uid="{55F1608A-2FF2-4029-BDF3-B4C128EFD43B}"/>
    <cellStyle name="40% - Dekorfärg2 22 5 3" xfId="10690" xr:uid="{5779695E-DE4F-4A90-A1DB-760A8B912E4B}"/>
    <cellStyle name="40% - Dekorfärg2 22 5 4" xfId="37676" xr:uid="{6C3A481E-E1AC-4D5B-B656-653BB3228E9B}"/>
    <cellStyle name="40% - Dekorfärg2 22 5_3. Loans" xfId="10691" xr:uid="{78094468-5EEE-4CE9-B1DD-1271C466590F}"/>
    <cellStyle name="40% - Dekorfärg2 22 6" xfId="10692" xr:uid="{536DE053-AA81-4CF4-921B-BE171A129E39}"/>
    <cellStyle name="40% - Dekorfärg2 22 6 2" xfId="10693" xr:uid="{39BA2CF4-FEA9-4427-AE12-D4CE71A043CB}"/>
    <cellStyle name="40% - Dekorfärg2 22 6 3" xfId="10694" xr:uid="{10E2D04C-4EF8-495B-992C-8101C27D6D56}"/>
    <cellStyle name="40% - Dekorfärg2 22 6 4" xfId="32049" xr:uid="{F12ACB08-A76A-4226-9537-4017E3CC3BBD}"/>
    <cellStyle name="40% - Dekorfärg2 22 6_EQL_AAL" xfId="31242" xr:uid="{422E5BA9-4903-4BD5-A5EE-9DA954883CD1}"/>
    <cellStyle name="40% - Dekorfärg2 22 7" xfId="10695" xr:uid="{D7B04F92-1C65-44E6-B6D4-3EBCB5CCA547}"/>
    <cellStyle name="40% - Dekorfärg2 22 7 2" xfId="10696" xr:uid="{F78AAA0F-F6D9-4CB7-B51D-42E5D0E09481}"/>
    <cellStyle name="40% - Dekorfärg2 22 7 3" xfId="10697" xr:uid="{8E6D2F5D-C3FC-409F-895B-5B82B2D08826}"/>
    <cellStyle name="40% - Dekorfärg2 22 7_EQL_AAL" xfId="31243" xr:uid="{8B232AEB-9831-487A-934C-759C737A4B63}"/>
    <cellStyle name="40% - Dekorfärg2 22 8" xfId="10698" xr:uid="{D2D425E9-ECE0-44DD-B83D-C9F23F9D81E4}"/>
    <cellStyle name="40% - Dekorfärg2 22 9" xfId="10699" xr:uid="{EA9BABD3-C151-4889-959D-93436F038DAB}"/>
    <cellStyle name="40% - Dekorfärg2 22_3. Loans" xfId="10700" xr:uid="{61F32084-60E3-464B-A8F1-06A28CA74FEF}"/>
    <cellStyle name="40% - Dekorfärg2 23" xfId="10701" xr:uid="{D754100F-090F-4133-A7DC-0A49421F3B6B}"/>
    <cellStyle name="40% - Dekorfärg2 23 10" xfId="10702" xr:uid="{DE2127C4-C0EB-49E5-83B1-3EA49EE50539}"/>
    <cellStyle name="40% - Dekorfärg2 23 11" xfId="35113" xr:uid="{8DFFFB48-46B6-4623-8AF4-D725DC4117F2}"/>
    <cellStyle name="40% - Dekorfärg2 23 2" xfId="10703" xr:uid="{8EC77943-04F4-4BB4-B4A4-BBA3FE0E0443}"/>
    <cellStyle name="40% - Dekorfärg2 23 2 2" xfId="10704" xr:uid="{517DAF4E-124E-4576-B75D-7614AAD0DB0B}"/>
    <cellStyle name="40% - Dekorfärg2 23 2 2 2" xfId="10705" xr:uid="{794FCF00-4348-4D0A-963B-9EBB2EEC33F4}"/>
    <cellStyle name="40% - Dekorfärg2 23 2 2 3" xfId="37678" xr:uid="{67344D7D-531D-4A64-A3B3-36B45FCC11EB}"/>
    <cellStyle name="40% - Dekorfärg2 23 2 2_3. Loans" xfId="10706" xr:uid="{572C87BD-049C-4EB9-9DEA-2BECD0C21026}"/>
    <cellStyle name="40% - Dekorfärg2 23 2 3" xfId="10707" xr:uid="{4C1B0269-3D04-4405-BAF4-70629E9EFC87}"/>
    <cellStyle name="40% - Dekorfärg2 23 2 3 2" xfId="37679" xr:uid="{5B7295AB-DCD2-4801-B97F-8D8069345806}"/>
    <cellStyle name="40% - Dekorfärg2 23 2 3_Apart tables" xfId="50060" xr:uid="{D92752D3-502A-4110-B06A-1E5CFBFCFFC5}"/>
    <cellStyle name="40% - Dekorfärg2 23 2 4" xfId="32050" xr:uid="{29AD9C6F-ABF5-4D40-BA1D-9CE1B2B00843}"/>
    <cellStyle name="40% - Dekorfärg2 23 2 5" xfId="37677" xr:uid="{CF8F041A-E776-4DE6-9E6C-75F3B0997C78}"/>
    <cellStyle name="40% - Dekorfärg2 23 2_3. Loans" xfId="10708" xr:uid="{5E505D93-973C-4687-AC19-6C55A8EAE9B1}"/>
    <cellStyle name="40% - Dekorfärg2 23 3" xfId="10709" xr:uid="{1C5E58F4-E39F-41B9-9448-EB9D0B32BF78}"/>
    <cellStyle name="40% - Dekorfärg2 23 3 2" xfId="10710" xr:uid="{59C1F8FE-4722-480B-8494-57173E49F094}"/>
    <cellStyle name="40% - Dekorfärg2 23 3 2 2" xfId="32051" xr:uid="{C04A073F-6E51-4EBD-AABD-F1F68C3DF136}"/>
    <cellStyle name="40% - Dekorfärg2 23 3 3" xfId="10711" xr:uid="{145A7DC9-AEFE-4C06-AA2D-F7A10A661035}"/>
    <cellStyle name="40% - Dekorfärg2 23 3 4" xfId="10712" xr:uid="{2FB50498-647A-49C5-96D4-72429F25381A}"/>
    <cellStyle name="40% - Dekorfärg2 23 3 5" xfId="37680" xr:uid="{EC08AC2C-403A-4D27-8432-AC5FC899D7C4}"/>
    <cellStyle name="40% - Dekorfärg2 23 3_3. Loans" xfId="10713" xr:uid="{9C168350-AB7F-4F39-A792-199BA97689DB}"/>
    <cellStyle name="40% - Dekorfärg2 23 4" xfId="10714" xr:uid="{B149F79D-7011-4A59-BE19-C078DE8F50EA}"/>
    <cellStyle name="40% - Dekorfärg2 23 4 2" xfId="10715" xr:uid="{86F71A45-478C-4DDD-B1DA-DCB0D1AD7D85}"/>
    <cellStyle name="40% - Dekorfärg2 23 4 3" xfId="10716" xr:uid="{D0CAC312-4BCA-4E42-951F-9C66A58BBF7D}"/>
    <cellStyle name="40% - Dekorfärg2 23 4 4" xfId="37681" xr:uid="{029BFDD8-1199-4951-A0C2-9C82FF969095}"/>
    <cellStyle name="40% - Dekorfärg2 23 4_3. Loans" xfId="10717" xr:uid="{A725D45E-69F7-4C42-9864-F13F8F8DEA95}"/>
    <cellStyle name="40% - Dekorfärg2 23 5" xfId="10718" xr:uid="{4C0B1569-73AA-4557-B128-35B5F9977188}"/>
    <cellStyle name="40% - Dekorfärg2 23 5 2" xfId="10719" xr:uid="{46109409-A622-4DB7-A645-B300B9BACDFB}"/>
    <cellStyle name="40% - Dekorfärg2 23 5 3" xfId="10720" xr:uid="{C0786C02-6713-4825-840C-68583BC5BAEF}"/>
    <cellStyle name="40% - Dekorfärg2 23 5 4" xfId="32052" xr:uid="{6295B6AA-8370-4A50-B65E-29B174CD61F3}"/>
    <cellStyle name="40% - Dekorfärg2 23 5_EQL_AAL" xfId="31244" xr:uid="{56B61248-2CD3-441F-90FF-5B17DEE76E66}"/>
    <cellStyle name="40% - Dekorfärg2 23 6" xfId="10721" xr:uid="{A81844C7-E6DF-4093-A9FD-3BDCBC0CAFFC}"/>
    <cellStyle name="40% - Dekorfärg2 23 6 2" xfId="10722" xr:uid="{1629F85F-0588-4F2D-BE96-5BF7F8756DFC}"/>
    <cellStyle name="40% - Dekorfärg2 23 6 3" xfId="10723" xr:uid="{DA854D46-D84B-4C72-B3D9-DA381C02BCE9}"/>
    <cellStyle name="40% - Dekorfärg2 23 6_EQL_AAL" xfId="31245" xr:uid="{E8DA2573-2F80-40A9-B209-95FC45A99321}"/>
    <cellStyle name="40% - Dekorfärg2 23 7" xfId="10724" xr:uid="{6F970C30-B0D7-495A-9995-32E36E1207EF}"/>
    <cellStyle name="40% - Dekorfärg2 23 7 2" xfId="10725" xr:uid="{2098B87A-7A0A-4E8E-8605-1BA595116DCD}"/>
    <cellStyle name="40% - Dekorfärg2 23 7 3" xfId="10726" xr:uid="{D8CEDD2E-0640-4257-BA9F-F3A90195F613}"/>
    <cellStyle name="40% - Dekorfärg2 23 7_EQL_AAL" xfId="31246" xr:uid="{E17A5F4B-4863-46CB-A0E7-7DBE5E543EB9}"/>
    <cellStyle name="40% - Dekorfärg2 23 8" xfId="10727" xr:uid="{63747BBB-8732-423A-8C5A-E5C99BB3CE46}"/>
    <cellStyle name="40% - Dekorfärg2 23 9" xfId="10728" xr:uid="{FE7A704A-D83D-48E0-9302-7206AF739338}"/>
    <cellStyle name="40% - Dekorfärg2 23_3. Loans" xfId="10729" xr:uid="{A49EE639-9858-4570-8074-05A9D70AA97B}"/>
    <cellStyle name="40% - Dekorfärg2 24" xfId="10730" xr:uid="{A87A2CC0-D3A9-449E-A8DA-F2D60418D835}"/>
    <cellStyle name="40% - Dekorfärg2 24 10" xfId="10731" xr:uid="{9DA86662-45A6-4292-9CC0-369962132CA4}"/>
    <cellStyle name="40% - Dekorfärg2 24 11" xfId="35114" xr:uid="{9A32A16D-83A5-4393-A029-FB7E0BE31A3E}"/>
    <cellStyle name="40% - Dekorfärg2 24 2" xfId="10732" xr:uid="{B1B1EFDD-3338-4711-AAD1-8004CB38B070}"/>
    <cellStyle name="40% - Dekorfärg2 24 2 2" xfId="10733" xr:uid="{B78A72C4-6425-4C8B-96BC-80A6AC54BD27}"/>
    <cellStyle name="40% - Dekorfärg2 24 2 2 2" xfId="10734" xr:uid="{255F474C-1970-402A-BE14-7CC70B557F6C}"/>
    <cellStyle name="40% - Dekorfärg2 24 2 2 3" xfId="37683" xr:uid="{5CEA8B65-7530-4F94-A2F0-0B496B677C2E}"/>
    <cellStyle name="40% - Dekorfärg2 24 2 2_3. Loans" xfId="10735" xr:uid="{ED322702-8377-496F-891B-97D1DB962D32}"/>
    <cellStyle name="40% - Dekorfärg2 24 2 3" xfId="10736" xr:uid="{E6C3953D-5425-40A9-8269-AEB33C88CFAD}"/>
    <cellStyle name="40% - Dekorfärg2 24 2 3 2" xfId="37684" xr:uid="{154BE996-4E6A-4146-A372-4BEDE9910D05}"/>
    <cellStyle name="40% - Dekorfärg2 24 2 3_Apart tables" xfId="50061" xr:uid="{6BEFF167-A4DA-4E1B-BA16-B7BF6446E2C9}"/>
    <cellStyle name="40% - Dekorfärg2 24 2 4" xfId="32053" xr:uid="{555FA067-3917-413E-958D-95A297A5532B}"/>
    <cellStyle name="40% - Dekorfärg2 24 2 5" xfId="37682" xr:uid="{5E7D52C8-40FC-4191-A769-675C7F89E3E3}"/>
    <cellStyle name="40% - Dekorfärg2 24 2_3. Loans" xfId="10737" xr:uid="{01D6BD81-A369-4F97-B04D-4A4C1CC580B2}"/>
    <cellStyle name="40% - Dekorfärg2 24 3" xfId="10738" xr:uid="{26EDC050-654A-40A6-9EBC-C6DBD8EED579}"/>
    <cellStyle name="40% - Dekorfärg2 24 3 2" xfId="10739" xr:uid="{1A6065B0-42C9-4310-8799-1DFB21545AAC}"/>
    <cellStyle name="40% - Dekorfärg2 24 3 2 2" xfId="32054" xr:uid="{E837A842-E548-4115-B245-4181B6933024}"/>
    <cellStyle name="40% - Dekorfärg2 24 3 3" xfId="10740" xr:uid="{C9F725AE-47DB-42C9-A3EA-1F910EE932A5}"/>
    <cellStyle name="40% - Dekorfärg2 24 3 4" xfId="10741" xr:uid="{E1D5D951-4631-440A-8FDA-019EAED9EEB8}"/>
    <cellStyle name="40% - Dekorfärg2 24 3 5" xfId="37685" xr:uid="{E0E3264E-2E81-4FFC-A398-B10F01A7DA15}"/>
    <cellStyle name="40% - Dekorfärg2 24 3_3. Loans" xfId="10742" xr:uid="{EE54A36E-B975-413F-9D6D-468F36302D18}"/>
    <cellStyle name="40% - Dekorfärg2 24 4" xfId="10743" xr:uid="{8DA4225B-2BF0-4A73-AF46-9335F2DBD1A5}"/>
    <cellStyle name="40% - Dekorfärg2 24 4 2" xfId="10744" xr:uid="{FD62C3CC-729D-499A-8230-AABD9894F8D6}"/>
    <cellStyle name="40% - Dekorfärg2 24 4 3" xfId="10745" xr:uid="{4F331AD0-958F-4C7D-8463-BA89750CAC0C}"/>
    <cellStyle name="40% - Dekorfärg2 24 4 4" xfId="37686" xr:uid="{6EDEE6B5-1657-47DC-833C-29D660476BC3}"/>
    <cellStyle name="40% - Dekorfärg2 24 4_3. Loans" xfId="10746" xr:uid="{249ECD95-007C-4B29-A72C-4195641E1B66}"/>
    <cellStyle name="40% - Dekorfärg2 24 5" xfId="10747" xr:uid="{0AD3A333-755C-42BC-9067-C2FD64977EDA}"/>
    <cellStyle name="40% - Dekorfärg2 24 5 2" xfId="10748" xr:uid="{A2C5C916-A95E-4ECF-A711-94139F814C83}"/>
    <cellStyle name="40% - Dekorfärg2 24 5 3" xfId="10749" xr:uid="{A9AFEE6B-8648-4B03-B9F8-D09AECC265AB}"/>
    <cellStyle name="40% - Dekorfärg2 24 5 4" xfId="32055" xr:uid="{914B7186-8672-45AC-9E55-FE50B2C62BA7}"/>
    <cellStyle name="40% - Dekorfärg2 24 5_EQL_AAL" xfId="31247" xr:uid="{4FA9EA06-1506-44B8-8AF9-7D27B3670FE9}"/>
    <cellStyle name="40% - Dekorfärg2 24 6" xfId="10750" xr:uid="{F3F0CE3F-C80D-4C15-9342-DBBA2903329C}"/>
    <cellStyle name="40% - Dekorfärg2 24 6 2" xfId="10751" xr:uid="{0B40A32E-A482-4EA3-937E-84EFDA457BD1}"/>
    <cellStyle name="40% - Dekorfärg2 24 6 3" xfId="10752" xr:uid="{3EF1BE40-9017-4E8A-98B8-D2EB34328164}"/>
    <cellStyle name="40% - Dekorfärg2 24 6_EQL_AAL" xfId="31248" xr:uid="{05B44F2D-85E7-4DCF-991C-E2006D4C4A9A}"/>
    <cellStyle name="40% - Dekorfärg2 24 7" xfId="10753" xr:uid="{36DE10D8-DE0F-47F5-8135-8626F7067713}"/>
    <cellStyle name="40% - Dekorfärg2 24 7 2" xfId="10754" xr:uid="{6E400902-0F99-4114-82C3-32BED8EAE4A8}"/>
    <cellStyle name="40% - Dekorfärg2 24 7 3" xfId="10755" xr:uid="{63553874-A77A-4542-9626-464C1E7515BF}"/>
    <cellStyle name="40% - Dekorfärg2 24 7_EQL_AAL" xfId="31249" xr:uid="{6BC34C33-5123-430D-95F9-0F9037FB4100}"/>
    <cellStyle name="40% - Dekorfärg2 24 8" xfId="10756" xr:uid="{DD2F7145-EE83-4D44-88E1-913A807535AF}"/>
    <cellStyle name="40% - Dekorfärg2 24 9" xfId="10757" xr:uid="{CDEA71DF-BE1D-4ECA-AC62-6848558B7D61}"/>
    <cellStyle name="40% - Dekorfärg2 24_3. Loans" xfId="10758" xr:uid="{B26B69D5-D03C-4CD8-9786-F5E6FFE7F4B7}"/>
    <cellStyle name="40% - Dekorfärg2 25" xfId="10759" xr:uid="{EBDD6D21-72DA-4A1D-B84F-1AE82231F586}"/>
    <cellStyle name="40% - Dekorfärg2 25 10" xfId="10760" xr:uid="{4793860F-4F03-43BD-9EF6-5A09817B0475}"/>
    <cellStyle name="40% - Dekorfärg2 25 11" xfId="35115" xr:uid="{292ED5DC-8192-4B0B-91C5-917E0C9EE873}"/>
    <cellStyle name="40% - Dekorfärg2 25 2" xfId="10761" xr:uid="{7A28A0B7-A3AF-4793-8704-88FAE3BA9595}"/>
    <cellStyle name="40% - Dekorfärg2 25 2 2" xfId="10762" xr:uid="{1FFBE7E3-A47C-460B-BFE4-292980BC7BB0}"/>
    <cellStyle name="40% - Dekorfärg2 25 2 2 2" xfId="10763" xr:uid="{5E59E5DD-DF8E-4835-AB42-67A0DC85FAD4}"/>
    <cellStyle name="40% - Dekorfärg2 25 2 2 3" xfId="37688" xr:uid="{4C12D64B-75F2-4F16-B07F-7A1309A044E0}"/>
    <cellStyle name="40% - Dekorfärg2 25 2 2_3. Loans" xfId="10764" xr:uid="{9A1B39D5-A94B-457A-8092-BB22501F910C}"/>
    <cellStyle name="40% - Dekorfärg2 25 2 3" xfId="10765" xr:uid="{E17F1E64-D286-4255-BA79-5E9B9A073D3D}"/>
    <cellStyle name="40% - Dekorfärg2 25 2 3 2" xfId="37689" xr:uid="{AE4966D2-AE21-417D-990A-7D60B4AB8135}"/>
    <cellStyle name="40% - Dekorfärg2 25 2 3_Apart tables" xfId="50062" xr:uid="{ACDCFB4E-BC3B-4EA5-8AD9-67A19882059D}"/>
    <cellStyle name="40% - Dekorfärg2 25 2 4" xfId="32056" xr:uid="{91C1924F-ED53-497B-9E31-77CE343B39E4}"/>
    <cellStyle name="40% - Dekorfärg2 25 2 5" xfId="37687" xr:uid="{7D1D41E0-24CA-4A1F-8C2B-1A8491893B72}"/>
    <cellStyle name="40% - Dekorfärg2 25 2_3. Loans" xfId="10766" xr:uid="{E4E789E9-E321-4E26-BF3D-98758E8619D8}"/>
    <cellStyle name="40% - Dekorfärg2 25 3" xfId="10767" xr:uid="{8986F035-FD8E-48B9-80BD-8E93C2552C6D}"/>
    <cellStyle name="40% - Dekorfärg2 25 3 2" xfId="10768" xr:uid="{6D54306C-49EC-4AC5-8DF5-C3CB1696CC1E}"/>
    <cellStyle name="40% - Dekorfärg2 25 3 2 2" xfId="32057" xr:uid="{7B6406A5-EF78-444D-9937-C66030FAD695}"/>
    <cellStyle name="40% - Dekorfärg2 25 3 3" xfId="10769" xr:uid="{AE9D1D55-6344-439D-A693-4AB1912DE1FC}"/>
    <cellStyle name="40% - Dekorfärg2 25 3 4" xfId="10770" xr:uid="{84443987-A2AB-4393-BB39-557C193DD45A}"/>
    <cellStyle name="40% - Dekorfärg2 25 3 5" xfId="37690" xr:uid="{A12F439A-BED5-488F-AE91-8CA7771A0935}"/>
    <cellStyle name="40% - Dekorfärg2 25 3_3. Loans" xfId="10771" xr:uid="{CC7CB38A-7244-4988-B31A-77DEF3EAC370}"/>
    <cellStyle name="40% - Dekorfärg2 25 4" xfId="10772" xr:uid="{EE60F7F9-BE6E-492E-B882-D99682F1DA0D}"/>
    <cellStyle name="40% - Dekorfärg2 25 4 2" xfId="10773" xr:uid="{246EF8AF-E76E-4FC0-BD83-1697D2A148FF}"/>
    <cellStyle name="40% - Dekorfärg2 25 4 3" xfId="10774" xr:uid="{9D1992F8-8727-4C26-8376-E96BECD0FD1A}"/>
    <cellStyle name="40% - Dekorfärg2 25 4 4" xfId="37691" xr:uid="{DB7AA2FF-4D2A-476F-B5D9-2DABC06F4CE9}"/>
    <cellStyle name="40% - Dekorfärg2 25 4_3. Loans" xfId="10775" xr:uid="{E81D0FE8-1976-4508-9F54-236DE668F670}"/>
    <cellStyle name="40% - Dekorfärg2 25 5" xfId="10776" xr:uid="{8F82FA6E-F95C-4285-9716-3CAF619BE483}"/>
    <cellStyle name="40% - Dekorfärg2 25 5 2" xfId="10777" xr:uid="{7DD2FD85-1860-408C-B37C-6C84B61B92B4}"/>
    <cellStyle name="40% - Dekorfärg2 25 5 3" xfId="10778" xr:uid="{961D3E75-1A1F-4242-8099-7473905BD31E}"/>
    <cellStyle name="40% - Dekorfärg2 25 5 4" xfId="32058" xr:uid="{56134370-D417-4181-8512-177C7EA1F6AF}"/>
    <cellStyle name="40% - Dekorfärg2 25 5_EQL_AAL" xfId="31250" xr:uid="{FF84636C-6E55-4999-A37E-144BB40D0E77}"/>
    <cellStyle name="40% - Dekorfärg2 25 6" xfId="10779" xr:uid="{D0016F87-94EA-4513-8102-769F844C25A4}"/>
    <cellStyle name="40% - Dekorfärg2 25 6 2" xfId="10780" xr:uid="{0FA646C8-F40C-4A59-A1F7-10D251CC870E}"/>
    <cellStyle name="40% - Dekorfärg2 25 6 3" xfId="10781" xr:uid="{F2739AD5-571E-41D5-A4FA-6C55D4D5D455}"/>
    <cellStyle name="40% - Dekorfärg2 25 6_EQL_AAL" xfId="31251" xr:uid="{177A028D-F78B-4BCE-AF6A-7C14EA8CE10A}"/>
    <cellStyle name="40% - Dekorfärg2 25 7" xfId="10782" xr:uid="{AC7A7237-E687-42B7-9377-B34F7CFC1D1C}"/>
    <cellStyle name="40% - Dekorfärg2 25 7 2" xfId="10783" xr:uid="{7E24ABDF-B6A9-4F25-BEF1-4500E7218A13}"/>
    <cellStyle name="40% - Dekorfärg2 25 7 3" xfId="10784" xr:uid="{BA19E893-DC59-4EFB-9763-82C3AE6938BF}"/>
    <cellStyle name="40% - Dekorfärg2 25 7_EQL_AAL" xfId="31252" xr:uid="{A99C8D74-A7DE-4FFF-B55D-A21C2D7DBC78}"/>
    <cellStyle name="40% - Dekorfärg2 25 8" xfId="10785" xr:uid="{42D74D25-7164-454C-BDF9-A2586A23A7E2}"/>
    <cellStyle name="40% - Dekorfärg2 25 9" xfId="10786" xr:uid="{01E41C20-5283-4C0E-AC10-DD0B90125C0F}"/>
    <cellStyle name="40% - Dekorfärg2 25_3. Loans" xfId="10787" xr:uid="{7E121347-D16D-4081-80BD-DDB39C5A41B1}"/>
    <cellStyle name="40% - Dekorfärg2 26" xfId="10788" xr:uid="{026F4746-E9FE-4FE6-B2B0-06C23764F47E}"/>
    <cellStyle name="40% - Dekorfärg2 26 10" xfId="10789" xr:uid="{2DC72F75-3D96-442E-BC96-4C56AF14C2C9}"/>
    <cellStyle name="40% - Dekorfärg2 26 11" xfId="37692" xr:uid="{BF4CDB74-562A-4105-9E24-83789E63E444}"/>
    <cellStyle name="40% - Dekorfärg2 26 2" xfId="10790" xr:uid="{AE9AAE68-1E86-48AF-8AF1-7251440B266D}"/>
    <cellStyle name="40% - Dekorfärg2 26 2 2" xfId="10791" xr:uid="{0895E4C2-B424-4178-A51C-4394D458E7AB}"/>
    <cellStyle name="40% - Dekorfärg2 26 2 2 2" xfId="10792" xr:uid="{51B2A0D3-0BBC-4411-80F7-78A327F692B1}"/>
    <cellStyle name="40% - Dekorfärg2 26 2 2 3" xfId="37694" xr:uid="{9D8D0411-5BA3-4C95-A84C-CEC4A204B3DE}"/>
    <cellStyle name="40% - Dekorfärg2 26 2 2_3. Loans" xfId="10793" xr:uid="{BCD77F54-C501-40FF-9AC7-8EEBB0AA32E1}"/>
    <cellStyle name="40% - Dekorfärg2 26 2 3" xfId="10794" xr:uid="{DEF1C693-7745-4E66-BD26-99B83D5DEF95}"/>
    <cellStyle name="40% - Dekorfärg2 26 2 3 2" xfId="32059" xr:uid="{87250B06-1ED0-4F47-BC65-F404F46AD97C}"/>
    <cellStyle name="40% - Dekorfärg2 26 2 4" xfId="10795" xr:uid="{EFCF2A9C-EC0F-40A4-924D-BCD4B4576D6A}"/>
    <cellStyle name="40% - Dekorfärg2 26 2 5" xfId="37693" xr:uid="{F2322519-D38B-4544-A840-7C0264C1111A}"/>
    <cellStyle name="40% - Dekorfärg2 26 2_3. Loans" xfId="10796" xr:uid="{5BF26902-F968-43DE-8474-1EC04238A219}"/>
    <cellStyle name="40% - Dekorfärg2 26 3" xfId="10797" xr:uid="{29B9CAD2-0B73-43C2-97A6-DC557DF9C65D}"/>
    <cellStyle name="40% - Dekorfärg2 26 3 2" xfId="10798" xr:uid="{54D984FC-652B-4F25-BA16-B450F0B5EABA}"/>
    <cellStyle name="40% - Dekorfärg2 26 3 2 2" xfId="32060" xr:uid="{25987CD8-8BD8-42F5-AC7A-ED59C40C62E2}"/>
    <cellStyle name="40% - Dekorfärg2 26 3 3" xfId="10799" xr:uid="{091BDE9F-B6B3-4B1F-BCDF-026022E69ABF}"/>
    <cellStyle name="40% - Dekorfärg2 26 3 4" xfId="10800" xr:uid="{8E1F4B36-AB74-416E-B1B0-FF17ED4C6DAD}"/>
    <cellStyle name="40% - Dekorfärg2 26 3 5" xfId="37695" xr:uid="{7F34D4E1-1D46-4528-B86D-0A8223F1A64B}"/>
    <cellStyle name="40% - Dekorfärg2 26 3_3. Loans" xfId="10801" xr:uid="{86E10A92-A694-4DF5-ADD3-1A0EB39B6C11}"/>
    <cellStyle name="40% - Dekorfärg2 26 4" xfId="10802" xr:uid="{A1CB0BB3-01F8-49A2-A5E2-DCF0B8D471D9}"/>
    <cellStyle name="40% - Dekorfärg2 26 4 2" xfId="10803" xr:uid="{1A4F0253-013C-4FE2-B0B5-ED35B956B208}"/>
    <cellStyle name="40% - Dekorfärg2 26 4 3" xfId="10804" xr:uid="{5DAC2D62-7A8D-49DF-A6C6-32DF8296FC78}"/>
    <cellStyle name="40% - Dekorfärg2 26 4 4" xfId="37696" xr:uid="{CDD8E493-6583-4963-AC62-7F48EECA856E}"/>
    <cellStyle name="40% - Dekorfärg2 26 4_3. Loans" xfId="10805" xr:uid="{EA03C66A-1651-48B3-8102-E803C2BF0FC8}"/>
    <cellStyle name="40% - Dekorfärg2 26 5" xfId="10806" xr:uid="{02C20B99-E279-4B28-A375-08216909BFEA}"/>
    <cellStyle name="40% - Dekorfärg2 26 5 2" xfId="10807" xr:uid="{E152E4B1-898C-444D-B2DE-DCB10520311E}"/>
    <cellStyle name="40% - Dekorfärg2 26 5 3" xfId="10808" xr:uid="{14D6C8AA-61FE-40EF-A742-906E95AF1871}"/>
    <cellStyle name="40% - Dekorfärg2 26 5 4" xfId="37697" xr:uid="{9DCA9E11-A54E-4AB3-BC90-DCD5068C65CB}"/>
    <cellStyle name="40% - Dekorfärg2 26 5_3. Loans" xfId="10809" xr:uid="{CB5C4B2C-6166-40B1-B309-BE554E893113}"/>
    <cellStyle name="40% - Dekorfärg2 26 6" xfId="10810" xr:uid="{7B072CEB-F48F-47E4-A74D-5DB26AB1B5E5}"/>
    <cellStyle name="40% - Dekorfärg2 26 6 2" xfId="10811" xr:uid="{871D64D9-2931-418A-8D11-6DE24F14A9BA}"/>
    <cellStyle name="40% - Dekorfärg2 26 6 3" xfId="10812" xr:uid="{24238944-74A4-4F34-BEEB-A8D291138E61}"/>
    <cellStyle name="40% - Dekorfärg2 26 6 4" xfId="32061" xr:uid="{20E839D3-7471-4BD0-81ED-A9A3B39188ED}"/>
    <cellStyle name="40% - Dekorfärg2 26 6_EQL_AAL" xfId="31253" xr:uid="{A16AEABF-CF47-462B-8DDE-EFBE5EA4E389}"/>
    <cellStyle name="40% - Dekorfärg2 26 7" xfId="10813" xr:uid="{B303E08D-3A5A-4A55-BEC3-D9EC355DB8FC}"/>
    <cellStyle name="40% - Dekorfärg2 26 7 2" xfId="10814" xr:uid="{EC542F7B-2B46-4216-9F17-B32F3667FC69}"/>
    <cellStyle name="40% - Dekorfärg2 26 7 3" xfId="10815" xr:uid="{CCB9C908-FC6B-4F4E-90B0-0384FB7DD7F2}"/>
    <cellStyle name="40% - Dekorfärg2 26 7_EQL_AAL" xfId="31254" xr:uid="{40E9DCD5-C893-42CB-A01C-1B7961963CA9}"/>
    <cellStyle name="40% - Dekorfärg2 26 8" xfId="10816" xr:uid="{43AC64C4-16CB-48A3-9EE4-4ABC187F6C49}"/>
    <cellStyle name="40% - Dekorfärg2 26 9" xfId="10817" xr:uid="{52F0B404-A4B0-422B-BA45-6EF3CCDAC1AA}"/>
    <cellStyle name="40% - Dekorfärg2 26_3. Loans" xfId="10818" xr:uid="{DD25A89D-0E97-4078-BD34-79B70A2C4388}"/>
    <cellStyle name="40% - Dekorfärg2 27" xfId="10819" xr:uid="{0F3AA026-1E75-4C04-8694-7F6012151F8A}"/>
    <cellStyle name="40% - Dekorfärg2 27 2" xfId="10820" xr:uid="{088AD18D-EADC-410D-9B0B-03DE215ED891}"/>
    <cellStyle name="40% - Dekorfärg2 27 2 2" xfId="10821" xr:uid="{1207172E-8777-45A5-B3D3-FE3EF690A983}"/>
    <cellStyle name="40% - Dekorfärg2 27 2 2 2" xfId="37700" xr:uid="{93165E2F-F778-432D-BDCF-626B69F71B5E}"/>
    <cellStyle name="40% - Dekorfärg2 27 2 2_Apart tables" xfId="50063" xr:uid="{855FC6EB-7D00-498F-9662-A845BEAE1B02}"/>
    <cellStyle name="40% - Dekorfärg2 27 2 3" xfId="10822" xr:uid="{BFB4B904-84ED-412F-BA0C-E9BA246B63DF}"/>
    <cellStyle name="40% - Dekorfärg2 27 2 4" xfId="37699" xr:uid="{0938BF0E-627C-476C-BA5C-F7169F958A27}"/>
    <cellStyle name="40% - Dekorfärg2 27 2_3. Loans" xfId="10823" xr:uid="{D9DEF8C9-DE60-40A0-9EA3-116E5690EF18}"/>
    <cellStyle name="40% - Dekorfärg2 27 3" xfId="10824" xr:uid="{616A6A5A-AB89-4FEF-A0DD-81EEADB9EE95}"/>
    <cellStyle name="40% - Dekorfärg2 27 3 2" xfId="37701" xr:uid="{77690088-1572-4358-AB45-F63964C65B35}"/>
    <cellStyle name="40% - Dekorfärg2 27 3_Apart tables" xfId="50064" xr:uid="{B838C303-AD5A-4576-889C-0C8C00D13248}"/>
    <cellStyle name="40% - Dekorfärg2 27 4" xfId="10825" xr:uid="{D8D6BFB5-CC3E-426E-9974-D4CA73A817B3}"/>
    <cellStyle name="40% - Dekorfärg2 27 4 2" xfId="32062" xr:uid="{284A3052-9D60-43F5-968A-6988D04C72CD}"/>
    <cellStyle name="40% - Dekorfärg2 27 5" xfId="37698" xr:uid="{BD6021FB-9E63-4161-ADA9-2AB09456CA24}"/>
    <cellStyle name="40% - Dekorfärg2 27_3. Loans" xfId="10826" xr:uid="{BFAD5B70-C3EF-48AE-9DF2-69E8CBC41651}"/>
    <cellStyle name="40% - Dekorfärg2 28" xfId="10827" xr:uid="{A3D483C0-E5E5-4994-849A-4A189CA4C111}"/>
    <cellStyle name="40% - Dekorfärg2 28 2" xfId="10828" xr:uid="{D7035B60-DCBE-4EBC-9F2C-4EC2CE6EAC97}"/>
    <cellStyle name="40% - Dekorfärg2 28 2 2" xfId="10829" xr:uid="{B091A372-692A-4588-AB90-CAE4B880048E}"/>
    <cellStyle name="40% - Dekorfärg2 28 2 3" xfId="10830" xr:uid="{9EC15C56-437B-4940-9767-C70A02606AA0}"/>
    <cellStyle name="40% - Dekorfärg2 28 2 4" xfId="37703" xr:uid="{800059C9-6AC8-4774-9D1B-E389ECD0EB49}"/>
    <cellStyle name="40% - Dekorfärg2 28 2_3. Loans" xfId="10831" xr:uid="{1C5512C7-3908-40D0-A4F2-D291FC1ED0CE}"/>
    <cellStyle name="40% - Dekorfärg2 28 3" xfId="10832" xr:uid="{E20CD8DD-29C2-4824-AA43-45B7D6ADAB95}"/>
    <cellStyle name="40% - Dekorfärg2 28 3 2" xfId="37704" xr:uid="{77ECDFB1-B182-4C76-915B-970F05654BD2}"/>
    <cellStyle name="40% - Dekorfärg2 28 3_Apart tables" xfId="50065" xr:uid="{D3AC7AA1-4320-4551-AC7E-6D6558CB016C}"/>
    <cellStyle name="40% - Dekorfärg2 28 4" xfId="10833" xr:uid="{FA3C2F0E-40A3-48E7-B761-B349F90B2AA6}"/>
    <cellStyle name="40% - Dekorfärg2 28 4 2" xfId="32063" xr:uid="{2AF0F9B6-134A-4C8A-881D-8B4E9977C255}"/>
    <cellStyle name="40% - Dekorfärg2 28 5" xfId="37702" xr:uid="{09B54048-3FA0-4F66-B077-A0821AA3609B}"/>
    <cellStyle name="40% - Dekorfärg2 28_3. Loans" xfId="10834" xr:uid="{D50F85C9-1E16-4450-B188-36890FCD517F}"/>
    <cellStyle name="40% - Dekorfärg2 29" xfId="10835" xr:uid="{1E8A7BC0-3BA1-4BDC-86CA-5BB42527766F}"/>
    <cellStyle name="40% - Dekorfärg2 29 2" xfId="10836" xr:uid="{9E818A25-BAF1-4C51-9734-79455B26555F}"/>
    <cellStyle name="40% - Dekorfärg2 29 2 2" xfId="10837" xr:uid="{827991EC-68BB-42AB-B2FB-F8469F91343E}"/>
    <cellStyle name="40% - Dekorfärg2 29 2 2 2" xfId="37707" xr:uid="{25D4FE8E-346B-41E4-AD0C-F5C1A9208AAD}"/>
    <cellStyle name="40% - Dekorfärg2 29 2 2_Apart tables" xfId="50066" xr:uid="{EC6805A2-4A08-4CE1-B6B4-562A1CFFA885}"/>
    <cellStyle name="40% - Dekorfärg2 29 2 3" xfId="10838" xr:uid="{241C64C6-008C-42F0-A331-41E0B1A34F9A}"/>
    <cellStyle name="40% - Dekorfärg2 29 2 4" xfId="37706" xr:uid="{9B5F3BAD-9BF6-42F2-A235-64066EBCC1E9}"/>
    <cellStyle name="40% - Dekorfärg2 29 2_3. Loans" xfId="10839" xr:uid="{D6701218-5D55-4137-82D9-849B9BFCD954}"/>
    <cellStyle name="40% - Dekorfärg2 29 3" xfId="10840" xr:uid="{DC5D30EB-AA9D-4003-8229-59A533ACFA90}"/>
    <cellStyle name="40% - Dekorfärg2 29 3 2" xfId="37708" xr:uid="{591448E4-82F3-4A1F-9DAD-78DF0ED54A32}"/>
    <cellStyle name="40% - Dekorfärg2 29 3_Apart tables" xfId="50067" xr:uid="{6467C201-FB89-4BDB-9DE5-912C7D43F867}"/>
    <cellStyle name="40% - Dekorfärg2 29 4" xfId="10841" xr:uid="{F75DE0EA-C83E-4804-9C70-7EBF5C955938}"/>
    <cellStyle name="40% - Dekorfärg2 29 4 2" xfId="32064" xr:uid="{208D59FC-4B60-4063-A5B7-8B6E1F13FD34}"/>
    <cellStyle name="40% - Dekorfärg2 29 5" xfId="37705" xr:uid="{CF4A4610-30D7-47F4-AB16-8163D73EE75A}"/>
    <cellStyle name="40% - Dekorfärg2 29_3. Loans" xfId="10842" xr:uid="{646678D1-F4A7-4030-964E-E827D6584C24}"/>
    <cellStyle name="40% - Dekorfärg2 3" xfId="88" xr:uid="{AD7C03D1-0AE3-422E-A9E3-71DC7BABE99B}"/>
    <cellStyle name="40% - Dekorfärg2 3 10" xfId="35116" xr:uid="{E67F7257-2101-4C33-971F-BB1E0E3BAE91}"/>
    <cellStyle name="40% - Dekorfärg2 3 2" xfId="10843" xr:uid="{203BE15F-4F62-4560-9DD7-52F731107C26}"/>
    <cellStyle name="40% - Dekorfärg2 3 2 2" xfId="10844" xr:uid="{5EDDA61F-B59D-49A4-89C5-385FAC5C2B31}"/>
    <cellStyle name="40% - Dekorfärg2 3 2 2 2" xfId="10845" xr:uid="{756ABA31-7204-47F5-BAB6-40FE78318DF4}"/>
    <cellStyle name="40% - Dekorfärg2 3 2 2 2 2" xfId="37710" xr:uid="{EDD04FAF-22CA-4C7B-A8BA-CB35791C780D}"/>
    <cellStyle name="40% - Dekorfärg2 3 2 2 2_Apart tables" xfId="50068" xr:uid="{3F5BF37D-8835-4933-B2B0-B253720723CE}"/>
    <cellStyle name="40% - Dekorfärg2 3 2 2 3" xfId="32065" xr:uid="{52425007-2B1E-4368-A1B6-5DF6B89DB6D3}"/>
    <cellStyle name="40% - Dekorfärg2 3 2 2 4" xfId="37709" xr:uid="{4EC2B835-8321-4A05-9459-B75ABE9A2F3D}"/>
    <cellStyle name="40% - Dekorfärg2 3 2 2_3. Loans" xfId="10846" xr:uid="{32974FA5-B2C4-4A4E-9F91-071487066722}"/>
    <cellStyle name="40% - Dekorfärg2 3 2 3" xfId="10847" xr:uid="{A2097DC8-1E47-4475-8CD8-7FD4CB6EC023}"/>
    <cellStyle name="40% - Dekorfärg2 3 2 3 2" xfId="10848" xr:uid="{85D499D1-58FC-44C6-ABD9-7048FDBA936D}"/>
    <cellStyle name="40% - Dekorfärg2 3 2 3 2 2" xfId="37712" xr:uid="{5A531877-2C58-4B42-BD85-6C381ACEF3EC}"/>
    <cellStyle name="40% - Dekorfärg2 3 2 3 2_Apart tables" xfId="50069" xr:uid="{CAA98989-1BD4-4D0A-88CF-BE45A8ED1A8B}"/>
    <cellStyle name="40% - Dekorfärg2 3 2 3 3" xfId="37711" xr:uid="{46044A11-9B53-4B6B-8738-5B06E62869E3}"/>
    <cellStyle name="40% - Dekorfärg2 3 2 3_3. Loans" xfId="10849" xr:uid="{95ADE76E-89EA-406B-AAA9-DB0D40422FFF}"/>
    <cellStyle name="40% - Dekorfärg2 3 2 4" xfId="10850" xr:uid="{C8D7E3C9-8A56-4CE7-9243-504A51489358}"/>
    <cellStyle name="40% - Dekorfärg2 3 2 4 2" xfId="37713" xr:uid="{991EEACD-2D16-4D79-83FF-A27F6BCD898A}"/>
    <cellStyle name="40% - Dekorfärg2 3 2 4_Apart tables" xfId="50070" xr:uid="{78577AAB-F963-4403-AD73-0E3B90B80EA1}"/>
    <cellStyle name="40% - Dekorfärg2 3 2 5" xfId="10851" xr:uid="{03CC8B54-277D-4373-B02D-2E28B2394371}"/>
    <cellStyle name="40% - Dekorfärg2 3 2 5 2" xfId="37714" xr:uid="{4C89565E-A517-41DC-9B84-7788F42F7D2F}"/>
    <cellStyle name="40% - Dekorfärg2 3 2 5_Apart tables" xfId="50071" xr:uid="{7EC6CE84-588D-4C1E-A48D-1E1A6AE8E779}"/>
    <cellStyle name="40% - Dekorfärg2 3 2 6" xfId="32066" xr:uid="{7D8D4965-5E40-4A37-83C4-9E89F4824ED1}"/>
    <cellStyle name="40% - Dekorfärg2 3 2 7" xfId="35117" xr:uid="{8161D39A-28D9-4D77-90A4-60A1E0F0E2EF}"/>
    <cellStyle name="40% - Dekorfärg2 3 2 8" xfId="39439" xr:uid="{119F878F-7472-46C8-B940-9199B87D4D44}"/>
    <cellStyle name="40% - Dekorfärg2 3 2_3. Loans" xfId="10852" xr:uid="{537598CC-ADC4-4E1F-9873-85B76F74D5EF}"/>
    <cellStyle name="40% - Dekorfärg2 3 3" xfId="10853" xr:uid="{224ED9B3-85E0-4A6E-9A63-199D59F40901}"/>
    <cellStyle name="40% - Dekorfärg2 3 3 2" xfId="10854" xr:uid="{C8E1B3EE-D12C-4DA5-94F5-577758502087}"/>
    <cellStyle name="40% - Dekorfärg2 3 3 2 2" xfId="10855" xr:uid="{6F80A4EF-95DB-438D-9A52-8A5D3CB52B0F}"/>
    <cellStyle name="40% - Dekorfärg2 3 3 2 2 2" xfId="37716" xr:uid="{68F933A9-FA99-48C6-A13A-814836AB1669}"/>
    <cellStyle name="40% - Dekorfärg2 3 3 2 2_Apart tables" xfId="50072" xr:uid="{EFA52926-2257-41F7-A3DD-14B3333825C6}"/>
    <cellStyle name="40% - Dekorfärg2 3 3 2 3" xfId="32067" xr:uid="{53A1EE1E-A4EF-44C4-BC8C-9783F72DC56E}"/>
    <cellStyle name="40% - Dekorfärg2 3 3 2 4" xfId="37715" xr:uid="{1E121ACC-7C9F-416E-89B0-8CD135561075}"/>
    <cellStyle name="40% - Dekorfärg2 3 3 2_3. Loans" xfId="10856" xr:uid="{6F56002F-AD1B-4F94-B6FB-404E7F2D8513}"/>
    <cellStyle name="40% - Dekorfärg2 3 3 3" xfId="10857" xr:uid="{D0A2304F-E5B6-4F0E-A1BC-22DD13880A14}"/>
    <cellStyle name="40% - Dekorfärg2 3 3 3 2" xfId="10858" xr:uid="{0C562C1D-A251-4F2D-94C2-D25C0B3A5231}"/>
    <cellStyle name="40% - Dekorfärg2 3 3 3 2 2" xfId="37718" xr:uid="{AE10F2BE-9639-47E5-8935-975319522573}"/>
    <cellStyle name="40% - Dekorfärg2 3 3 3 2_Apart tables" xfId="50073" xr:uid="{E3C97CC2-8C6B-4998-B0ED-ED81B753AFCA}"/>
    <cellStyle name="40% - Dekorfärg2 3 3 3 3" xfId="37717" xr:uid="{7C647BAE-1465-42CF-BED3-E922F6156A87}"/>
    <cellStyle name="40% - Dekorfärg2 3 3 3_3. Loans" xfId="10859" xr:uid="{E939EA9E-954A-499D-A8C9-307C536CAE4C}"/>
    <cellStyle name="40% - Dekorfärg2 3 3 4" xfId="10860" xr:uid="{04655546-5266-46F0-BDF1-DF8CC1C8DC60}"/>
    <cellStyle name="40% - Dekorfärg2 3 3 4 2" xfId="37719" xr:uid="{D12BDFEE-3B3D-4BFE-B677-B88C6E9B2F6F}"/>
    <cellStyle name="40% - Dekorfärg2 3 3 4_Apart tables" xfId="50074" xr:uid="{8758C258-5834-47FC-B856-510B9A996198}"/>
    <cellStyle name="40% - Dekorfärg2 3 3 5" xfId="10861" xr:uid="{6807C0C9-C029-4652-9DD1-B083EFC4E635}"/>
    <cellStyle name="40% - Dekorfärg2 3 3 5 2" xfId="37720" xr:uid="{356E16E0-2B93-45A2-80C3-4C7AF482AEB7}"/>
    <cellStyle name="40% - Dekorfärg2 3 3 5_Apart tables" xfId="50075" xr:uid="{844200AA-1AA2-4B78-BAD1-17DC900F5E93}"/>
    <cellStyle name="40% - Dekorfärg2 3 3 6" xfId="32068" xr:uid="{240C9658-09C7-4419-9D0C-1C0E06554D01}"/>
    <cellStyle name="40% - Dekorfärg2 3 3 7" xfId="35118" xr:uid="{5A21952C-179A-44A6-8AC2-C2153D1CA2FC}"/>
    <cellStyle name="40% - Dekorfärg2 3 3 8" xfId="39438" xr:uid="{E4F4BBA1-04DD-4C95-A6A8-10913585A1D7}"/>
    <cellStyle name="40% - Dekorfärg2 3 3_3. Loans" xfId="10862" xr:uid="{56DDE2BC-B11B-43E2-B13C-E7835816A75C}"/>
    <cellStyle name="40% - Dekorfärg2 3 4" xfId="10863" xr:uid="{1C2E972B-A1DF-4AD0-A629-CEE22D0CF025}"/>
    <cellStyle name="40% - Dekorfärg2 3 4 2" xfId="10864" xr:uid="{9B45A414-84C4-483E-A828-E69088025863}"/>
    <cellStyle name="40% - Dekorfärg2 3 4 2 2" xfId="10865" xr:uid="{06E622AB-CD0C-4A5A-82D1-AFD696FDA9F7}"/>
    <cellStyle name="40% - Dekorfärg2 3 4 2 2 2" xfId="37723" xr:uid="{619BA0B7-6D90-4338-9232-FCE8006AF6BE}"/>
    <cellStyle name="40% - Dekorfärg2 3 4 2 2_Apart tables" xfId="50076" xr:uid="{28757ECF-EF29-4E66-A91E-5E2C55857E2B}"/>
    <cellStyle name="40% - Dekorfärg2 3 4 2 3" xfId="37722" xr:uid="{DA404241-AB9F-44C9-A783-206BD15AD587}"/>
    <cellStyle name="40% - Dekorfärg2 3 4 2_3. Loans" xfId="10866" xr:uid="{021D923D-101F-4216-8F3D-4A83FF9D67E5}"/>
    <cellStyle name="40% - Dekorfärg2 3 4 3" xfId="10867" xr:uid="{1B314F0D-45FD-4448-9921-1AE3146149CC}"/>
    <cellStyle name="40% - Dekorfärg2 3 4 3 2" xfId="37724" xr:uid="{BA6E144F-EFD7-4BE4-B84B-040C2861B8C8}"/>
    <cellStyle name="40% - Dekorfärg2 3 4 3_Apart tables" xfId="50077" xr:uid="{A7D5DD5E-607A-47CB-A740-2E0CA81735AA}"/>
    <cellStyle name="40% - Dekorfärg2 3 4 4" xfId="32069" xr:uid="{680E0666-B83D-424E-8EA1-E5A9C1983F75}"/>
    <cellStyle name="40% - Dekorfärg2 3 4 5" xfId="37721" xr:uid="{A79A4B68-2A27-4380-A63B-A880CF9004E5}"/>
    <cellStyle name="40% - Dekorfärg2 3 4_3. Loans" xfId="10868" xr:uid="{A3706495-7CCB-4E8E-8C4A-C138534FB6A4}"/>
    <cellStyle name="40% - Dekorfärg2 3 5" xfId="10869" xr:uid="{4100FBB6-38F0-49D0-9E6B-29B2878971A8}"/>
    <cellStyle name="40% - Dekorfärg2 3 5 2" xfId="10870" xr:uid="{81792DF4-CB58-4A78-A8AB-72AFDFBA1EE1}"/>
    <cellStyle name="40% - Dekorfärg2 3 5 2 2" xfId="37726" xr:uid="{53252C19-BC0C-4D09-A86D-FA8257B890C2}"/>
    <cellStyle name="40% - Dekorfärg2 3 5 2_Apart tables" xfId="50078" xr:uid="{C44C9E93-41F3-4DFF-8572-30B5008812AC}"/>
    <cellStyle name="40% - Dekorfärg2 3 5 3" xfId="10871" xr:uid="{C83D6DCB-A237-460A-A85E-A6C70A3054F5}"/>
    <cellStyle name="40% - Dekorfärg2 3 5 4" xfId="37725" xr:uid="{5F4B9128-C0E9-47C3-86E6-B44A877CEB93}"/>
    <cellStyle name="40% - Dekorfärg2 3 5_3. Loans" xfId="10872" xr:uid="{E4E48149-C762-4780-B951-62D68B4FD242}"/>
    <cellStyle name="40% - Dekorfärg2 3 6" xfId="10873" xr:uid="{1F813750-6EAC-45D1-B528-12134D71D597}"/>
    <cellStyle name="40% - Dekorfärg2 3 6 2" xfId="10874" xr:uid="{91155766-2D3D-4B53-8641-0C0A66E329E5}"/>
    <cellStyle name="40% - Dekorfärg2 3 6 3" xfId="10875" xr:uid="{93F33499-29C2-4D00-AF31-9CDCB89FD3C0}"/>
    <cellStyle name="40% - Dekorfärg2 3 6 4" xfId="37727" xr:uid="{6E20017B-FAA5-4C53-AC6E-18FD25E26332}"/>
    <cellStyle name="40% - Dekorfärg2 3 6_3. Loans" xfId="10876" xr:uid="{1EA2134A-95A4-41AF-93A4-F0D8741370E4}"/>
    <cellStyle name="40% - Dekorfärg2 3 7" xfId="10877" xr:uid="{0C60EC4D-2CC2-4B45-AC17-60D15FA47949}"/>
    <cellStyle name="40% - Dekorfärg2 3 7 2" xfId="10878" xr:uid="{F2D3F205-E52E-48C0-A4AC-B2BBDE8D7959}"/>
    <cellStyle name="40% - Dekorfärg2 3 7 3" xfId="10879" xr:uid="{77E372CE-0E2C-4697-931E-B6DD0FB6A08A}"/>
    <cellStyle name="40% - Dekorfärg2 3 7 4" xfId="37728" xr:uid="{1AB843A6-FF5A-4922-8C96-1C69BD8C35C9}"/>
    <cellStyle name="40% - Dekorfärg2 3 7_3. Loans" xfId="10880" xr:uid="{CB05563C-273D-4F0F-ADE8-C84F463B59A2}"/>
    <cellStyle name="40% - Dekorfärg2 3 8" xfId="10881" xr:uid="{8AE1CB5B-9558-4BCC-B5E9-742C777FDA6E}"/>
    <cellStyle name="40% - Dekorfärg2 3 8 2" xfId="32070" xr:uid="{160F5D56-7080-44E6-8904-553362EE0EF5}"/>
    <cellStyle name="40% - Dekorfärg2 3 9" xfId="10882" xr:uid="{6C9AA985-3D29-49DE-AEC8-66C533D41407}"/>
    <cellStyle name="40% - Dekorfärg2 3_3. Loans" xfId="10883" xr:uid="{50C41500-C12E-4944-8EBE-7BFEF537BA73}"/>
    <cellStyle name="40% - Dekorfärg2 30" xfId="10884" xr:uid="{CD512B82-C8B6-4E97-80E9-603610213FD1}"/>
    <cellStyle name="40% - Dekorfärg2 30 2" xfId="10885" xr:uid="{C7F03C4E-B3AD-4BB4-9A21-E6224DBF2771}"/>
    <cellStyle name="40% - Dekorfärg2 30 2 2" xfId="10886" xr:uid="{7877AFA4-A28E-405D-8704-D2D967AFCF2F}"/>
    <cellStyle name="40% - Dekorfärg2 30 2 2 2" xfId="37731" xr:uid="{BEE7AAC0-BF69-4345-B8DE-237F5D2CE28C}"/>
    <cellStyle name="40% - Dekorfärg2 30 2 2_Apart tables" xfId="50079" xr:uid="{85C31D3A-E6A1-431A-84EF-3DD910F84CE2}"/>
    <cellStyle name="40% - Dekorfärg2 30 2 3" xfId="10887" xr:uid="{3580850B-02DC-4978-BC24-B158EF5CFBDE}"/>
    <cellStyle name="40% - Dekorfärg2 30 2 4" xfId="37730" xr:uid="{864481B3-719C-46AD-8319-07EBA8934785}"/>
    <cellStyle name="40% - Dekorfärg2 30 2_3. Loans" xfId="10888" xr:uid="{FBAE491E-6FB7-4FD6-B1E5-AF86FC54E89B}"/>
    <cellStyle name="40% - Dekorfärg2 30 3" xfId="10889" xr:uid="{5C7C6A42-DA6F-49EC-AA0A-D20BE211DD58}"/>
    <cellStyle name="40% - Dekorfärg2 30 3 2" xfId="37732" xr:uid="{F311C821-2BDB-454E-9C09-DA4CDE1E9F2D}"/>
    <cellStyle name="40% - Dekorfärg2 30 3_Apart tables" xfId="50080" xr:uid="{073B340F-8970-454E-9EC5-CB86EDB126C3}"/>
    <cellStyle name="40% - Dekorfärg2 30 4" xfId="10890" xr:uid="{E075DD1E-B964-41F6-89DB-2AE7DD12FEF2}"/>
    <cellStyle name="40% - Dekorfärg2 30 5" xfId="37729" xr:uid="{67D6541D-FA69-4AA5-A687-38C93D124989}"/>
    <cellStyle name="40% - Dekorfärg2 30_3. Loans" xfId="10891" xr:uid="{6FF75CCC-004A-4832-AD09-7A28F15A0833}"/>
    <cellStyle name="40% - Dekorfärg2 31" xfId="10892" xr:uid="{20A7C924-DFF5-4529-99F0-982B3C8301D2}"/>
    <cellStyle name="40% - Dekorfärg2 31 2" xfId="10893" xr:uid="{23D99463-85A1-49EA-9FC3-4AFA5D6DAFF4}"/>
    <cellStyle name="40% - Dekorfärg2 31 2 2" xfId="10894" xr:uid="{57F1B6F2-641E-488F-AB58-AF5F5DF24B17}"/>
    <cellStyle name="40% - Dekorfärg2 31 2 2 2" xfId="37735" xr:uid="{2657A00E-7E90-417C-8FEE-92A0EA1C6176}"/>
    <cellStyle name="40% - Dekorfärg2 31 2 2_Apart tables" xfId="50081" xr:uid="{28531FC1-A4E3-4B24-8C4D-3D48E4C72CBC}"/>
    <cellStyle name="40% - Dekorfärg2 31 2 3" xfId="37734" xr:uid="{0381B453-DD1B-46AE-AD87-C9EB1AE026EE}"/>
    <cellStyle name="40% - Dekorfärg2 31 2_3. Loans" xfId="10895" xr:uid="{F9D2EFF1-D687-4C9C-94CA-5C06104FC4FD}"/>
    <cellStyle name="40% - Dekorfärg2 31 3" xfId="10896" xr:uid="{FD653492-3F67-488D-AE4D-245CC6ED7D0B}"/>
    <cellStyle name="40% - Dekorfärg2 31 3 2" xfId="37736" xr:uid="{17E7A454-317F-424E-83B8-414F1589660B}"/>
    <cellStyle name="40% - Dekorfärg2 31 3_Apart tables" xfId="50082" xr:uid="{2B9E5A4A-7F2A-4436-ABDF-0E020F24EEB7}"/>
    <cellStyle name="40% - Dekorfärg2 31 4" xfId="37733" xr:uid="{EC406833-ADCF-4C9D-BE38-B2011CD35873}"/>
    <cellStyle name="40% - Dekorfärg2 31_3. Loans" xfId="10897" xr:uid="{312BB518-2597-4E18-B266-31EE7A979CE1}"/>
    <cellStyle name="40% - Dekorfärg2 32" xfId="10898" xr:uid="{559B1967-297E-487B-8091-FB3FB6251C6E}"/>
    <cellStyle name="40% - Dekorfärg2 32 2" xfId="10899" xr:uid="{58F86234-454C-49AF-A93E-D9C9427C9E66}"/>
    <cellStyle name="40% - Dekorfärg2 32 2 2" xfId="37738" xr:uid="{5B3B0822-085E-499F-8059-D28FE9F8EAFA}"/>
    <cellStyle name="40% - Dekorfärg2 32 2_Apart tables" xfId="50083" xr:uid="{4C53AD75-89FF-45C1-8BEB-E1E4B5BC0969}"/>
    <cellStyle name="40% - Dekorfärg2 32 3" xfId="10900" xr:uid="{94526C4A-D845-43B8-96F4-711777A6831C}"/>
    <cellStyle name="40% - Dekorfärg2 32 4" xfId="37737" xr:uid="{204EF7E0-90DA-47A5-9D6A-FC9B7E9AFC1C}"/>
    <cellStyle name="40% - Dekorfärg2 32_3. Loans" xfId="10901" xr:uid="{7230A576-9ABB-44D3-A633-5A4C39E287EF}"/>
    <cellStyle name="40% - Dekorfärg2 33" xfId="10902" xr:uid="{3C1B0A82-C3E1-4B66-A25F-25511365E41D}"/>
    <cellStyle name="40% - Dekorfärg2 33 2" xfId="10903" xr:uid="{4CFD5F95-AB20-48EB-9765-DED6847DF03A}"/>
    <cellStyle name="40% - Dekorfärg2 33 2 2" xfId="37740" xr:uid="{16CEF205-7821-4CE6-8C1C-7CF3FC3ED44A}"/>
    <cellStyle name="40% - Dekorfärg2 33 2_Apart tables" xfId="50084" xr:uid="{4DCBF523-D7A4-4662-8229-4B0B7FDFEA58}"/>
    <cellStyle name="40% - Dekorfärg2 33 3" xfId="10904" xr:uid="{3D587739-85F4-40D8-9127-AED7E55FEA11}"/>
    <cellStyle name="40% - Dekorfärg2 33 4" xfId="37739" xr:uid="{6235B577-EE35-4A26-B807-ED0CCFA9065B}"/>
    <cellStyle name="40% - Dekorfärg2 33_3. Loans" xfId="10905" xr:uid="{025308D5-19C4-463E-A4F4-E8F0FCA17073}"/>
    <cellStyle name="40% - Dekorfärg2 34" xfId="10906" xr:uid="{FBD032C5-0C90-4BE1-B7D3-E8F0B1A5E6C3}"/>
    <cellStyle name="40% - Dekorfärg2 34 2" xfId="10907" xr:uid="{EB1B368F-A57E-4B5F-887F-DCC2BE662BAA}"/>
    <cellStyle name="40% - Dekorfärg2 34 3" xfId="10908" xr:uid="{01154E16-AA9A-4F29-BF64-D5A03BAE5F49}"/>
    <cellStyle name="40% - Dekorfärg2 34 4" xfId="37741" xr:uid="{4B874DC4-7A69-4771-ABB9-577A5D6F23FE}"/>
    <cellStyle name="40% - Dekorfärg2 34_3. Loans" xfId="10909" xr:uid="{F460FD88-034B-42B7-B148-44103555A0B7}"/>
    <cellStyle name="40% - Dekorfärg2 35" xfId="10910" xr:uid="{2EC89C74-DFC2-4C14-8089-1B798678E596}"/>
    <cellStyle name="40% - Dekorfärg2 35 2" xfId="10911" xr:uid="{E068A574-B732-4DC4-85AC-9E9FBC6A6F92}"/>
    <cellStyle name="40% - Dekorfärg2 35 3" xfId="10912" xr:uid="{3EC24F15-2A1F-4BA2-8F3E-DF36EAFC69E7}"/>
    <cellStyle name="40% - Dekorfärg2 35 4" xfId="37742" xr:uid="{1C6A9FE3-C98B-4ED1-8493-0C201D38C4E4}"/>
    <cellStyle name="40% - Dekorfärg2 35_3. Loans" xfId="10913" xr:uid="{886962E8-4AE7-47E8-885E-CC779E876C97}"/>
    <cellStyle name="40% - Dekorfärg2 36" xfId="10914" xr:uid="{4556CF8E-D8B7-4730-A560-558567EFB437}"/>
    <cellStyle name="40% - Dekorfärg2 36 2" xfId="10915" xr:uid="{30AFB410-A29F-4F94-831B-73D2227B5417}"/>
    <cellStyle name="40% - Dekorfärg2 36 3" xfId="10916" xr:uid="{696391EE-06CB-42B4-8E28-3D49B58CFD15}"/>
    <cellStyle name="40% - Dekorfärg2 36 4" xfId="37743" xr:uid="{75B8206B-7C28-41E1-A28D-4A6DC1A5A48F}"/>
    <cellStyle name="40% - Dekorfärg2 36_3. Loans" xfId="10917" xr:uid="{453B5D81-FDBD-49A2-8C24-295EE4C99D8A}"/>
    <cellStyle name="40% - Dekorfärg2 37" xfId="10918" xr:uid="{13416ABB-F5D2-4A3B-8072-008F725B5627}"/>
    <cellStyle name="40% - Dekorfärg2 37 2" xfId="10919" xr:uid="{93C3B9C3-B944-48B6-ADEF-081C1752B046}"/>
    <cellStyle name="40% - Dekorfärg2 37 3" xfId="10920" xr:uid="{302364CC-5553-4EDD-A5A7-8AA0F1B67EC0}"/>
    <cellStyle name="40% - Dekorfärg2 37 4" xfId="37744" xr:uid="{6B251A5B-CEE5-4819-84A2-54FDC932837F}"/>
    <cellStyle name="40% - Dekorfärg2 37_3. Loans" xfId="10921" xr:uid="{A0357DD1-89CF-441A-8B7B-D48B6E518438}"/>
    <cellStyle name="40% - Dekorfärg2 38" xfId="10922" xr:uid="{6B35ECCE-5407-4728-B1C4-015FB3E51645}"/>
    <cellStyle name="40% - Dekorfärg2 38 2" xfId="10923" xr:uid="{5D25A7DF-65A4-4E1C-A3A2-31FCD7863688}"/>
    <cellStyle name="40% - Dekorfärg2 38 3" xfId="10924" xr:uid="{BF263007-D12E-4AC1-B09B-527C6DE69706}"/>
    <cellStyle name="40% - Dekorfärg2 38 4" xfId="37745" xr:uid="{F9705B30-00FF-465A-80E9-BB682B53FCA5}"/>
    <cellStyle name="40% - Dekorfärg2 38_3. Loans" xfId="10925" xr:uid="{4C714543-B5FD-4209-9CE8-29CECAA06CBB}"/>
    <cellStyle name="40% - Dekorfärg2 39" xfId="10926" xr:uid="{D6744B2D-DE9C-456B-B17B-899CAF62BAE3}"/>
    <cellStyle name="40% - Dekorfärg2 39 2" xfId="10927" xr:uid="{BFCF906B-3344-4436-8528-687E50F5C194}"/>
    <cellStyle name="40% - Dekorfärg2 39 3" xfId="10928" xr:uid="{23C36DE8-EA1C-4F0C-82BC-410EFAE57E3E}"/>
    <cellStyle name="40% - Dekorfärg2 39 4" xfId="37746" xr:uid="{B6D46CF5-12C6-4DC0-A828-010877DE6909}"/>
    <cellStyle name="40% - Dekorfärg2 39_3. Loans" xfId="10929" xr:uid="{A2B2B323-E4E2-4CBF-849B-F9BE0237CD6B}"/>
    <cellStyle name="40% - Dekorfärg2 4" xfId="89" xr:uid="{EF122848-12AB-4EFB-9A6F-193AC84B9980}"/>
    <cellStyle name="40% - Dekorfärg2 4 10" xfId="35119" xr:uid="{602F6CF1-DF7A-4473-AF7F-6F086ACDF06A}"/>
    <cellStyle name="40% - Dekorfärg2 4 2" xfId="10930" xr:uid="{9596FA92-2C45-4FB3-AEC7-4BC011C35D0C}"/>
    <cellStyle name="40% - Dekorfärg2 4 2 2" xfId="10931" xr:uid="{33FF9201-33F1-471A-AAD6-2B04CCB47151}"/>
    <cellStyle name="40% - Dekorfärg2 4 2 2 2" xfId="10932" xr:uid="{FA9E97C5-EA26-40A9-8EEC-19402641B916}"/>
    <cellStyle name="40% - Dekorfärg2 4 2 2 2 2" xfId="37748" xr:uid="{D1D7B594-F852-4BB1-9976-22249201C2EE}"/>
    <cellStyle name="40% - Dekorfärg2 4 2 2 2_Apart tables" xfId="50085" xr:uid="{9317BE9F-0DE4-43BD-B2EB-342D3E7CEE87}"/>
    <cellStyle name="40% - Dekorfärg2 4 2 2 3" xfId="32071" xr:uid="{91F6D526-566A-40F9-B25D-59B737F07DC1}"/>
    <cellStyle name="40% - Dekorfärg2 4 2 2 4" xfId="37747" xr:uid="{FB28D757-DE9B-4458-9C60-42C09440B634}"/>
    <cellStyle name="40% - Dekorfärg2 4 2 2_3. Loans" xfId="10933" xr:uid="{F1DD63CF-517A-4E72-BC79-90E4100113D1}"/>
    <cellStyle name="40% - Dekorfärg2 4 2 3" xfId="10934" xr:uid="{29F32E92-6CBB-4CEB-819B-63ABEC8512B3}"/>
    <cellStyle name="40% - Dekorfärg2 4 2 3 2" xfId="10935" xr:uid="{D068BA6F-C479-40D9-B6C4-2ECF6EA08927}"/>
    <cellStyle name="40% - Dekorfärg2 4 2 3 2 2" xfId="37750" xr:uid="{6505AD58-8EAF-4A85-A649-D560837606CC}"/>
    <cellStyle name="40% - Dekorfärg2 4 2 3 2_Apart tables" xfId="50086" xr:uid="{D04BADFC-FB1E-4EEB-A7C6-C3B01A239AA0}"/>
    <cellStyle name="40% - Dekorfärg2 4 2 3 3" xfId="37749" xr:uid="{93A403F8-63C5-459B-8F96-9B2E21F27E80}"/>
    <cellStyle name="40% - Dekorfärg2 4 2 3_3. Loans" xfId="10936" xr:uid="{03BFF74F-9AC1-4053-9791-FFA66F453207}"/>
    <cellStyle name="40% - Dekorfärg2 4 2 4" xfId="10937" xr:uid="{C8234D04-2287-4F25-B0AA-25C1D2F86893}"/>
    <cellStyle name="40% - Dekorfärg2 4 2 4 2" xfId="37751" xr:uid="{CDD0B2D0-4713-4642-85CF-02318E5BBAFF}"/>
    <cellStyle name="40% - Dekorfärg2 4 2 4_Apart tables" xfId="50087" xr:uid="{E25A233B-FEEB-4065-A0E4-9C5FC126AC7C}"/>
    <cellStyle name="40% - Dekorfärg2 4 2 5" xfId="10938" xr:uid="{18E55FEE-3900-41CF-832A-4D302766FC0D}"/>
    <cellStyle name="40% - Dekorfärg2 4 2 5 2" xfId="37752" xr:uid="{7D9E87BD-58B4-4A7E-B826-0E660013F058}"/>
    <cellStyle name="40% - Dekorfärg2 4 2 5_Apart tables" xfId="50088" xr:uid="{84AEF22B-BF69-4472-9F8D-5759C58A4840}"/>
    <cellStyle name="40% - Dekorfärg2 4 2 6" xfId="32072" xr:uid="{B6E1889B-DCC2-4ED6-BFE3-61F2560635A3}"/>
    <cellStyle name="40% - Dekorfärg2 4 2 7" xfId="35120" xr:uid="{573F8CBE-D6B8-4000-9FCB-22271DEBB6DD}"/>
    <cellStyle name="40% - Dekorfärg2 4 2 8" xfId="39437" xr:uid="{7648DBF4-EEFD-42D3-99AC-9CDBF397C7D3}"/>
    <cellStyle name="40% - Dekorfärg2 4 2_3. Loans" xfId="10939" xr:uid="{15E73DE2-A3DC-4092-9F06-3322C0F4BE60}"/>
    <cellStyle name="40% - Dekorfärg2 4 3" xfId="10940" xr:uid="{D46D2A1E-C62A-4571-A52F-C7ACED166C9F}"/>
    <cellStyle name="40% - Dekorfärg2 4 3 2" xfId="10941" xr:uid="{A1623651-E6E0-4A3B-86F8-E418BF4596C4}"/>
    <cellStyle name="40% - Dekorfärg2 4 3 2 2" xfId="10942" xr:uid="{3748B335-0CAD-4E2F-96C6-F9B9647A1FF6}"/>
    <cellStyle name="40% - Dekorfärg2 4 3 2 2 2" xfId="37754" xr:uid="{6502D6C4-FF18-4260-AE7A-F7FD69158D26}"/>
    <cellStyle name="40% - Dekorfärg2 4 3 2 2_Apart tables" xfId="50089" xr:uid="{CE2E5282-BB52-45D2-982D-CDDF6C76641C}"/>
    <cellStyle name="40% - Dekorfärg2 4 3 2 3" xfId="32073" xr:uid="{1932F8FA-2BF0-4C72-BC3B-A94D7EB3C25B}"/>
    <cellStyle name="40% - Dekorfärg2 4 3 2 4" xfId="37753" xr:uid="{0E28784E-6EB0-4840-BBE8-6F7BEA8F727E}"/>
    <cellStyle name="40% - Dekorfärg2 4 3 2_3. Loans" xfId="10943" xr:uid="{EAB71218-0625-4F20-A35C-3C772925775D}"/>
    <cellStyle name="40% - Dekorfärg2 4 3 3" xfId="10944" xr:uid="{2240265C-B88F-43D9-8D8A-AEFD64160B45}"/>
    <cellStyle name="40% - Dekorfärg2 4 3 3 2" xfId="10945" xr:uid="{199886C6-B679-4710-9DEB-9DB509C5BF2B}"/>
    <cellStyle name="40% - Dekorfärg2 4 3 3 2 2" xfId="37756" xr:uid="{FC105047-8C8C-4EB0-871B-C20A6C4548FB}"/>
    <cellStyle name="40% - Dekorfärg2 4 3 3 2_Apart tables" xfId="50090" xr:uid="{F9503870-075D-4F9C-8D7B-455C45E571E3}"/>
    <cellStyle name="40% - Dekorfärg2 4 3 3 3" xfId="37755" xr:uid="{4A7B2F90-270F-4225-B6D6-E1B2C4D4A5DD}"/>
    <cellStyle name="40% - Dekorfärg2 4 3 3_3. Loans" xfId="10946" xr:uid="{71550925-EF7A-4D27-B3F8-3D9D480BFEA5}"/>
    <cellStyle name="40% - Dekorfärg2 4 3 4" xfId="10947" xr:uid="{0E35D904-55B5-490E-AD30-FB4B3B3B5BC9}"/>
    <cellStyle name="40% - Dekorfärg2 4 3 4 2" xfId="37757" xr:uid="{EC290E6D-CF89-4F04-8F00-5BA6DD42FFA5}"/>
    <cellStyle name="40% - Dekorfärg2 4 3 4_Apart tables" xfId="50091" xr:uid="{5F3A7E4A-89A6-45D1-B1CC-2BAD01B22F09}"/>
    <cellStyle name="40% - Dekorfärg2 4 3 5" xfId="10948" xr:uid="{425C9385-EE25-4E9C-8015-D02860D11B4C}"/>
    <cellStyle name="40% - Dekorfärg2 4 3 5 2" xfId="37758" xr:uid="{CEFF3D61-0017-4305-A2D5-D1A376340C33}"/>
    <cellStyle name="40% - Dekorfärg2 4 3 5_Apart tables" xfId="50092" xr:uid="{0484E1A7-3793-4D15-B418-70CFB9C7B747}"/>
    <cellStyle name="40% - Dekorfärg2 4 3 6" xfId="32074" xr:uid="{DEED5BEC-3B80-4860-966F-DF2CD8CB1FAB}"/>
    <cellStyle name="40% - Dekorfärg2 4 3 7" xfId="35121" xr:uid="{DB8CAD2F-A0DA-4ADF-A6D6-E9184B49498B}"/>
    <cellStyle name="40% - Dekorfärg2 4 3 8" xfId="39436" xr:uid="{6CC1BFCF-57C9-40D8-A8A1-2F43992BE0FB}"/>
    <cellStyle name="40% - Dekorfärg2 4 3_3. Loans" xfId="10949" xr:uid="{D7179AB6-3CC9-42DF-BDDB-4820E42157F4}"/>
    <cellStyle name="40% - Dekorfärg2 4 4" xfId="10950" xr:uid="{C3C24B8E-BD65-45C7-9BC5-53965C1E5356}"/>
    <cellStyle name="40% - Dekorfärg2 4 4 2" xfId="10951" xr:uid="{41065B2E-9BE2-4897-9D9E-BB5050C98018}"/>
    <cellStyle name="40% - Dekorfärg2 4 4 2 2" xfId="10952" xr:uid="{FBD1990C-319E-4305-B88A-1AA38D968427}"/>
    <cellStyle name="40% - Dekorfärg2 4 4 2 2 2" xfId="37761" xr:uid="{2C461D97-579F-427D-8A0B-8F6B27393351}"/>
    <cellStyle name="40% - Dekorfärg2 4 4 2 2_Apart tables" xfId="50093" xr:uid="{8BDCFEB8-A2D1-42CE-90BC-D02709C2922B}"/>
    <cellStyle name="40% - Dekorfärg2 4 4 2 3" xfId="37760" xr:uid="{6280C259-BEFC-479B-89AF-51B39A899158}"/>
    <cellStyle name="40% - Dekorfärg2 4 4 2_3. Loans" xfId="10953" xr:uid="{5A77E75A-CE17-4289-B2D1-4EC11418924B}"/>
    <cellStyle name="40% - Dekorfärg2 4 4 3" xfId="10954" xr:uid="{5B660E6B-98B1-4912-AF12-C19A3C885466}"/>
    <cellStyle name="40% - Dekorfärg2 4 4 3 2" xfId="37762" xr:uid="{79DC5604-5232-47EA-B7CA-04298A420E1D}"/>
    <cellStyle name="40% - Dekorfärg2 4 4 3_Apart tables" xfId="50094" xr:uid="{2C567B4C-E6C7-4BFE-B455-6ADE8365FA8A}"/>
    <cellStyle name="40% - Dekorfärg2 4 4 4" xfId="32075" xr:uid="{0661FC40-E8D8-44D3-A38F-C6F8868CA8BE}"/>
    <cellStyle name="40% - Dekorfärg2 4 4 5" xfId="37759" xr:uid="{5E37975F-4260-49CD-95A4-AC223A7C3569}"/>
    <cellStyle name="40% - Dekorfärg2 4 4_3. Loans" xfId="10955" xr:uid="{43478A25-545A-458F-8FBC-9D94C041CA3A}"/>
    <cellStyle name="40% - Dekorfärg2 4 5" xfId="10956" xr:uid="{D06B435D-E9D8-4AA9-8061-FCB3C4730812}"/>
    <cellStyle name="40% - Dekorfärg2 4 5 2" xfId="10957" xr:uid="{183D8340-A0BC-49E8-A7A8-12748F5A84C0}"/>
    <cellStyle name="40% - Dekorfärg2 4 5 2 2" xfId="37764" xr:uid="{B17B045F-03C2-4A01-B446-E27172FC0B98}"/>
    <cellStyle name="40% - Dekorfärg2 4 5 2_Apart tables" xfId="50095" xr:uid="{11652B24-FC3A-4297-896C-6550F0F98162}"/>
    <cellStyle name="40% - Dekorfärg2 4 5 3" xfId="10958" xr:uid="{C1D2F609-B064-449B-B1E4-7ABCE6CB498F}"/>
    <cellStyle name="40% - Dekorfärg2 4 5 4" xfId="37763" xr:uid="{F49B44C8-35C8-45CB-82EA-5E278B3BA5EC}"/>
    <cellStyle name="40% - Dekorfärg2 4 5_3. Loans" xfId="10959" xr:uid="{33257F7C-D0FF-4352-8B55-BAB464C42A6A}"/>
    <cellStyle name="40% - Dekorfärg2 4 6" xfId="10960" xr:uid="{12DB06A1-2847-4E04-AC6B-B8D6D8698B37}"/>
    <cellStyle name="40% - Dekorfärg2 4 6 2" xfId="10961" xr:uid="{A905AF4D-B29C-41C1-94AB-837DA2810B93}"/>
    <cellStyle name="40% - Dekorfärg2 4 6 3" xfId="10962" xr:uid="{9D7ADDCF-67F9-4637-8641-A1DE0184DF5B}"/>
    <cellStyle name="40% - Dekorfärg2 4 6 4" xfId="37765" xr:uid="{325F2374-6F49-407D-9A0B-D979149E497E}"/>
    <cellStyle name="40% - Dekorfärg2 4 6_3. Loans" xfId="10963" xr:uid="{CC9EA86F-F36B-4FD1-A473-1E34E6A1FD2D}"/>
    <cellStyle name="40% - Dekorfärg2 4 7" xfId="10964" xr:uid="{3B0D641E-3C55-43CC-AD90-0A257140AA6A}"/>
    <cellStyle name="40% - Dekorfärg2 4 7 2" xfId="10965" xr:uid="{2C226649-12E9-47B5-ACD1-D80E15C896F0}"/>
    <cellStyle name="40% - Dekorfärg2 4 7 3" xfId="10966" xr:uid="{34404FF0-3F56-4F51-A12A-9CE39950C46D}"/>
    <cellStyle name="40% - Dekorfärg2 4 7 4" xfId="37766" xr:uid="{CBA76696-B8B1-4AD2-8C9A-2378BD1B01BB}"/>
    <cellStyle name="40% - Dekorfärg2 4 7_3. Loans" xfId="10967" xr:uid="{91B2047A-9A37-4A64-8448-1C9A7B898A0C}"/>
    <cellStyle name="40% - Dekorfärg2 4 8" xfId="10968" xr:uid="{6D44D758-8AFF-49F3-950C-4F6FE49A6013}"/>
    <cellStyle name="40% - Dekorfärg2 4 8 2" xfId="32076" xr:uid="{3C6375C7-E629-4955-B9BB-A15C3F20EEA9}"/>
    <cellStyle name="40% - Dekorfärg2 4 9" xfId="10969" xr:uid="{4DF6FDA7-0E34-45E7-923F-4EFD0A5F4FD2}"/>
    <cellStyle name="40% - Dekorfärg2 4_3. Loans" xfId="10970" xr:uid="{3620A153-DC21-4243-9AD6-4B68296675DE}"/>
    <cellStyle name="40% - Dekorfärg2 40" xfId="10971" xr:uid="{14828E11-6AB4-42BE-B69A-93F8BB24CBFE}"/>
    <cellStyle name="40% - Dekorfärg2 40 2" xfId="10972" xr:uid="{C08DC3DA-B844-42F5-A768-1D4D4DA10A48}"/>
    <cellStyle name="40% - Dekorfärg2 40 3" xfId="10973" xr:uid="{42B7DF3D-3F93-4A94-985A-348C5D284C61}"/>
    <cellStyle name="40% - Dekorfärg2 40 4" xfId="37767" xr:uid="{FB189324-7D2E-4260-81FE-4A1E0165F0D7}"/>
    <cellStyle name="40% - Dekorfärg2 40_3. Loans" xfId="10974" xr:uid="{B3D7C430-AC08-49FA-9627-CB5E15488D15}"/>
    <cellStyle name="40% - Dekorfärg2 41" xfId="10975" xr:uid="{01C080DB-24BE-4978-992D-FBB45CFD995E}"/>
    <cellStyle name="40% - Dekorfärg2 41 2" xfId="10976" xr:uid="{BC7119AD-7DC2-4FEC-98BA-39CDC56E6874}"/>
    <cellStyle name="40% - Dekorfärg2 41 3" xfId="10977" xr:uid="{0B2C4272-343C-4E98-AE14-AC19EA84D27C}"/>
    <cellStyle name="40% - Dekorfärg2 41 4" xfId="37768" xr:uid="{600E8D6E-F089-46A1-A12E-B870EAEF65C6}"/>
    <cellStyle name="40% - Dekorfärg2 41_3. Loans" xfId="10978" xr:uid="{3E0724BF-3762-4D23-B349-94CC5AB6C591}"/>
    <cellStyle name="40% - Dekorfärg2 42" xfId="10979" xr:uid="{BF225A53-B343-4B26-88D5-0CD881842D88}"/>
    <cellStyle name="40% - Dekorfärg2 42 2" xfId="10980" xr:uid="{2AE76CEB-BE59-45D9-8002-558A8368F735}"/>
    <cellStyle name="40% - Dekorfärg2 42 3" xfId="10981" xr:uid="{C482F13C-E35A-4E1C-82A9-DD0892059201}"/>
    <cellStyle name="40% - Dekorfärg2 42 4" xfId="37769" xr:uid="{3EF92A9D-D339-441C-B3DD-31743D75F4B8}"/>
    <cellStyle name="40% - Dekorfärg2 42_3. Loans" xfId="10982" xr:uid="{ECE846A6-5583-43D2-8A73-B6D9423A0847}"/>
    <cellStyle name="40% - Dekorfärg2 43" xfId="10983" xr:uid="{B0C66E25-8EE9-4B1F-94D9-EE5681CADF17}"/>
    <cellStyle name="40% - Dekorfärg2 43 2" xfId="10984" xr:uid="{82BE0F56-C8AB-49E6-BAC7-376275247FED}"/>
    <cellStyle name="40% - Dekorfärg2 43 3" xfId="10985" xr:uid="{16E3424A-D9BA-4BE9-8DFC-4420B41E5590}"/>
    <cellStyle name="40% - Dekorfärg2 43 4" xfId="37770" xr:uid="{BDB5E874-4D64-41B6-BA22-10ED83722B88}"/>
    <cellStyle name="40% - Dekorfärg2 43_3. Loans" xfId="10986" xr:uid="{95947989-A1E9-4AB3-A1CB-F03F70CEFE78}"/>
    <cellStyle name="40% - Dekorfärg2 44" xfId="10987" xr:uid="{DF227128-030F-48D7-B6F3-02D56F1CFE77}"/>
    <cellStyle name="40% - Dekorfärg2 44 2" xfId="10988" xr:uid="{3CF75E16-BEC2-409A-99FC-15645973F32B}"/>
    <cellStyle name="40% - Dekorfärg2 44 3" xfId="10989" xr:uid="{AD6CDE7F-1E1B-43E6-B0CB-9F68A8180C2B}"/>
    <cellStyle name="40% - Dekorfärg2 44 4" xfId="37771" xr:uid="{8D984AA7-3144-473B-BD29-13BAB4900869}"/>
    <cellStyle name="40% - Dekorfärg2 44_3. Loans" xfId="10990" xr:uid="{E4B5EF4F-111A-4482-9CCC-33CB8351F813}"/>
    <cellStyle name="40% - Dekorfärg2 45" xfId="10991" xr:uid="{C80830F4-EC5D-487D-91EC-63BCD8FD04A4}"/>
    <cellStyle name="40% - Dekorfärg2 45 2" xfId="10992" xr:uid="{EE6E892A-7903-437D-82E2-164B7BDC3C68}"/>
    <cellStyle name="40% - Dekorfärg2 45 3" xfId="10993" xr:uid="{D7B1AC99-AE67-40D7-BE16-7A037F8E6D46}"/>
    <cellStyle name="40% - Dekorfärg2 45 4" xfId="37772" xr:uid="{AC66B180-71F2-4925-86D7-56602A3C3C4B}"/>
    <cellStyle name="40% - Dekorfärg2 45_3. Loans" xfId="10994" xr:uid="{FB384F8B-2F18-4F2B-B51D-3FFC5829C398}"/>
    <cellStyle name="40% - Dekorfärg2 46" xfId="10995" xr:uid="{002E7F77-84E3-4B3F-8CC6-90F68A76B01D}"/>
    <cellStyle name="40% - Dekorfärg2 46 2" xfId="10996" xr:uid="{73ED1FCC-02FA-4E16-A8D0-409A03B29038}"/>
    <cellStyle name="40% - Dekorfärg2 46 3" xfId="10997" xr:uid="{49B5C329-BE31-4F5E-BDBA-E86CBD59C553}"/>
    <cellStyle name="40% - Dekorfärg2 46 4" xfId="37773" xr:uid="{6EAD37FE-2791-4D2C-A7CB-7A99807201B3}"/>
    <cellStyle name="40% - Dekorfärg2 46_3. Loans" xfId="10998" xr:uid="{2470CE8B-99C7-4622-B33B-0083E626F3E1}"/>
    <cellStyle name="40% - Dekorfärg2 47" xfId="10999" xr:uid="{58FB504C-3069-4A8C-9DA3-A27998FD755C}"/>
    <cellStyle name="40% - Dekorfärg2 47 2" xfId="11000" xr:uid="{F276BAC0-D327-42B5-88E6-3080D056CF21}"/>
    <cellStyle name="40% - Dekorfärg2 47 3" xfId="11001" xr:uid="{A9DEE3CC-F811-41F1-88D0-36D1309431DE}"/>
    <cellStyle name="40% - Dekorfärg2 47 4" xfId="37774" xr:uid="{F4C7FC90-8CA6-46FF-9896-A24F8AB61CFA}"/>
    <cellStyle name="40% - Dekorfärg2 47_3. Loans" xfId="11002" xr:uid="{6031ED5B-A869-4310-AACB-46D00E7FBF23}"/>
    <cellStyle name="40% - Dekorfärg2 48" xfId="11003" xr:uid="{CA37A320-C485-49C4-84AE-FC4AF1AE3783}"/>
    <cellStyle name="40% - Dekorfärg2 48 2" xfId="11004" xr:uid="{6CFE0FA3-E257-4EEB-A1D4-D9DDF6DFD713}"/>
    <cellStyle name="40% - Dekorfärg2 48 3" xfId="11005" xr:uid="{8EE9CAC7-B03E-4CA4-B8A7-89262CF869EC}"/>
    <cellStyle name="40% - Dekorfärg2 48 4" xfId="37775" xr:uid="{50EE86D6-2D0D-4CE2-8486-D57B1C4DB620}"/>
    <cellStyle name="40% - Dekorfärg2 48_3. Loans" xfId="11006" xr:uid="{8A11E8B3-DEB4-4793-85A1-4B17B6AB7E28}"/>
    <cellStyle name="40% - Dekorfärg2 49" xfId="11007" xr:uid="{4741DF05-EA95-4E66-8DAD-604FCD9EAEC9}"/>
    <cellStyle name="40% - Dekorfärg2 49 2" xfId="11008" xr:uid="{DB627F48-CA45-44FF-9A8B-04DF3C6A6D34}"/>
    <cellStyle name="40% - Dekorfärg2 49 3" xfId="11009" xr:uid="{D7C58EC0-4165-47BA-8568-6AE0CD56CC57}"/>
    <cellStyle name="40% - Dekorfärg2 49_EQL_AAL" xfId="31255" xr:uid="{2A1D3BBE-F266-4B81-89BA-6D858BC7F5EC}"/>
    <cellStyle name="40% - Dekorfärg2 5" xfId="11010" xr:uid="{8A089C0D-8B5C-4B8F-A089-3F3A633F2E32}"/>
    <cellStyle name="40% - Dekorfärg2 5 10" xfId="35122" xr:uid="{F9FEBDA8-CDB1-4343-AA13-83859EDEF139}"/>
    <cellStyle name="40% - Dekorfärg2 5 2" xfId="11011" xr:uid="{3E7FA2B4-C6CB-4191-BDAC-1F19668B63B6}"/>
    <cellStyle name="40% - Dekorfärg2 5 2 2" xfId="11012" xr:uid="{BF18D688-55CA-4139-950E-5650493A94BD}"/>
    <cellStyle name="40% - Dekorfärg2 5 2 2 2" xfId="11013" xr:uid="{528FDB82-62CA-4D24-9F4B-C94F509F8FBC}"/>
    <cellStyle name="40% - Dekorfärg2 5 2 2 2 2" xfId="37777" xr:uid="{4B9F74D2-0491-4712-8296-726F83C411D0}"/>
    <cellStyle name="40% - Dekorfärg2 5 2 2 2_Apart tables" xfId="50096" xr:uid="{FB753793-1F63-4A02-8878-99B44BC2D703}"/>
    <cellStyle name="40% - Dekorfärg2 5 2 2 3" xfId="32077" xr:uid="{658B0967-1F6D-4FAE-A4B4-BFB2EBEF739B}"/>
    <cellStyle name="40% - Dekorfärg2 5 2 2 4" xfId="37776" xr:uid="{B0CEF8BC-1751-4E99-BB04-E272327BB603}"/>
    <cellStyle name="40% - Dekorfärg2 5 2 2_3. Loans" xfId="11014" xr:uid="{CC58D032-3629-41A2-A2CE-809BF649461B}"/>
    <cellStyle name="40% - Dekorfärg2 5 2 3" xfId="11015" xr:uid="{846B3EBD-DE21-4D7D-8F64-EA140A72C9CA}"/>
    <cellStyle name="40% - Dekorfärg2 5 2 3 2" xfId="11016" xr:uid="{E2F035CC-B5E8-40E6-B8A3-F0AE4A2B0C3D}"/>
    <cellStyle name="40% - Dekorfärg2 5 2 3 2 2" xfId="37779" xr:uid="{FA0469D2-EB07-4191-8972-6BF7CFB3FFA2}"/>
    <cellStyle name="40% - Dekorfärg2 5 2 3 2_Apart tables" xfId="50097" xr:uid="{93F7616D-4313-4B82-8E4F-3ACDAE55C71A}"/>
    <cellStyle name="40% - Dekorfärg2 5 2 3 3" xfId="37778" xr:uid="{A4A4F7AD-BF17-4219-8803-DC245085C502}"/>
    <cellStyle name="40% - Dekorfärg2 5 2 3_3. Loans" xfId="11017" xr:uid="{18889427-391C-41EB-A271-F370E2F67B82}"/>
    <cellStyle name="40% - Dekorfärg2 5 2 4" xfId="11018" xr:uid="{7EBE791B-E61C-4D8B-A0E4-E1674E045637}"/>
    <cellStyle name="40% - Dekorfärg2 5 2 4 2" xfId="37780" xr:uid="{555A04EE-3F97-4ED3-87AA-E2A71BE9C716}"/>
    <cellStyle name="40% - Dekorfärg2 5 2 4_Apart tables" xfId="50098" xr:uid="{A3599301-E542-4992-B968-493BB622E24F}"/>
    <cellStyle name="40% - Dekorfärg2 5 2 5" xfId="11019" xr:uid="{1096528E-812D-46D5-8C4C-D336A44E4CDF}"/>
    <cellStyle name="40% - Dekorfärg2 5 2 5 2" xfId="37781" xr:uid="{328746CE-B769-4F53-A828-8707F90DC1BD}"/>
    <cellStyle name="40% - Dekorfärg2 5 2 5_Apart tables" xfId="50099" xr:uid="{4B78CAB4-3A38-4D36-A7F2-E3E73D32C658}"/>
    <cellStyle name="40% - Dekorfärg2 5 2 6" xfId="32078" xr:uid="{EEFB9416-17D6-41DF-AAB0-B649283869BA}"/>
    <cellStyle name="40% - Dekorfärg2 5 2 7" xfId="35123" xr:uid="{7BCA324D-0AF5-4C0A-8B66-718F475361C0}"/>
    <cellStyle name="40% - Dekorfärg2 5 2 8" xfId="39435" xr:uid="{FCEAC19B-20AC-421C-B227-6CB69C58B1AF}"/>
    <cellStyle name="40% - Dekorfärg2 5 2_3. Loans" xfId="11020" xr:uid="{826D851A-8BF7-4966-BFE5-A940CEF6E437}"/>
    <cellStyle name="40% - Dekorfärg2 5 3" xfId="11021" xr:uid="{4D71ADF9-83D7-4B57-8235-000942FFF66E}"/>
    <cellStyle name="40% - Dekorfärg2 5 3 2" xfId="11022" xr:uid="{755E489C-E21F-43AA-B8F1-BB2B4EEE79A5}"/>
    <cellStyle name="40% - Dekorfärg2 5 3 2 2" xfId="11023" xr:uid="{805DFFCB-D6A7-4409-905C-3F430A0C183F}"/>
    <cellStyle name="40% - Dekorfärg2 5 3 2 2 2" xfId="37784" xr:uid="{63B88185-0EDA-49CF-8E98-5540D326CC28}"/>
    <cellStyle name="40% - Dekorfärg2 5 3 2 2_Apart tables" xfId="50100" xr:uid="{8AAD3B55-DBAF-4ACD-BEB2-9704A495DCDE}"/>
    <cellStyle name="40% - Dekorfärg2 5 3 2 3" xfId="37783" xr:uid="{2CDB5666-BAA3-4A62-BEE2-A586D9F7A304}"/>
    <cellStyle name="40% - Dekorfärg2 5 3 2_3. Loans" xfId="11024" xr:uid="{0F1E71AF-7E8D-4B01-A28D-84EA2AB8B69D}"/>
    <cellStyle name="40% - Dekorfärg2 5 3 3" xfId="11025" xr:uid="{AE73A5EC-4D68-4686-862C-DDCC90DEC63A}"/>
    <cellStyle name="40% - Dekorfärg2 5 3 3 2" xfId="37785" xr:uid="{33A4120A-8DC7-41BD-ADBB-069732EDC105}"/>
    <cellStyle name="40% - Dekorfärg2 5 3 3_Apart tables" xfId="50101" xr:uid="{00D40A8D-FE06-4CA0-8ABA-287A647B0D74}"/>
    <cellStyle name="40% - Dekorfärg2 5 3 4" xfId="32079" xr:uid="{AD857CBA-F216-4230-A63B-3D58C356AED1}"/>
    <cellStyle name="40% - Dekorfärg2 5 3 5" xfId="37782" xr:uid="{43EED1CF-EEC0-40D1-8584-063A611E17B9}"/>
    <cellStyle name="40% - Dekorfärg2 5 3_3. Loans" xfId="11026" xr:uid="{681E0A7F-F5AF-4308-B6F0-F2A223D295DA}"/>
    <cellStyle name="40% - Dekorfärg2 5 4" xfId="11027" xr:uid="{4749C638-137B-4E46-8534-E81294F1BE86}"/>
    <cellStyle name="40% - Dekorfärg2 5 4 2" xfId="11028" xr:uid="{32C53242-183A-4A81-9FD9-6B2AAABD2698}"/>
    <cellStyle name="40% - Dekorfärg2 5 4 2 2" xfId="37787" xr:uid="{1918564B-6392-4993-9898-5760798EF167}"/>
    <cellStyle name="40% - Dekorfärg2 5 4 2_Apart tables" xfId="50102" xr:uid="{5AAB079C-9081-41CB-B272-F1F6E64A114D}"/>
    <cellStyle name="40% - Dekorfärg2 5 4 3" xfId="11029" xr:uid="{1B287280-1281-4294-9AD3-BD9FC1093469}"/>
    <cellStyle name="40% - Dekorfärg2 5 4 4" xfId="37786" xr:uid="{A0F10BAD-A759-46C5-98FC-341F99DFDC5B}"/>
    <cellStyle name="40% - Dekorfärg2 5 4_3. Loans" xfId="11030" xr:uid="{CD4EE592-C46E-4265-B7AF-4D65ECCB4EEC}"/>
    <cellStyle name="40% - Dekorfärg2 5 5" xfId="11031" xr:uid="{BFB5D240-8F8C-4588-8317-08EAE4E12B97}"/>
    <cellStyle name="40% - Dekorfärg2 5 5 2" xfId="11032" xr:uid="{CE5D3B36-742B-4080-AF20-E19E5EF1AF2E}"/>
    <cellStyle name="40% - Dekorfärg2 5 5 3" xfId="11033" xr:uid="{FC7A0C92-6C44-4143-8073-06B3B22722AC}"/>
    <cellStyle name="40% - Dekorfärg2 5 5 4" xfId="37788" xr:uid="{1480038E-911F-4C0C-9670-F5D6136455A2}"/>
    <cellStyle name="40% - Dekorfärg2 5 5_3. Loans" xfId="11034" xr:uid="{A09E1D7E-BE3B-4145-9660-8169E4FA6878}"/>
    <cellStyle name="40% - Dekorfärg2 5 6" xfId="11035" xr:uid="{992EF16E-52A9-49AC-84C6-37F758A9135F}"/>
    <cellStyle name="40% - Dekorfärg2 5 6 2" xfId="11036" xr:uid="{1A0E47E5-42EC-41AF-8AF4-AFA5E62F85DB}"/>
    <cellStyle name="40% - Dekorfärg2 5 6 3" xfId="11037" xr:uid="{BED1382D-DAEE-48C6-A0C2-D348E197A74E}"/>
    <cellStyle name="40% - Dekorfärg2 5 6 4" xfId="37789" xr:uid="{9A606C8C-E859-4D4E-B9BC-047271C3B6E1}"/>
    <cellStyle name="40% - Dekorfärg2 5 6_3. Loans" xfId="11038" xr:uid="{6D007142-51F8-4438-8F23-A2D7A4E1AD8C}"/>
    <cellStyle name="40% - Dekorfärg2 5 7" xfId="11039" xr:uid="{12C9826E-CA58-49D7-9ECD-F2F4EC944A49}"/>
    <cellStyle name="40% - Dekorfärg2 5 7 2" xfId="11040" xr:uid="{9EFF034F-4953-45D4-858E-A6085E9AA275}"/>
    <cellStyle name="40% - Dekorfärg2 5 7 2 2" xfId="32080" xr:uid="{B150C398-2C1E-4493-8DDB-F2E9EF014AC8}"/>
    <cellStyle name="40% - Dekorfärg2 5 7 3" xfId="11041" xr:uid="{7D03DE65-5F51-432A-913B-82CAF6D08C4E}"/>
    <cellStyle name="40% - Dekorfärg2 5 7 4" xfId="32081" xr:uid="{BC28FEC9-F8CF-4C12-9E7F-3062884D136A}"/>
    <cellStyle name="40% - Dekorfärg2 5 7_EQL_AAL" xfId="31256" xr:uid="{366D5AA7-42E6-48FB-A5AD-4AF83248F40E}"/>
    <cellStyle name="40% - Dekorfärg2 5 8" xfId="11042" xr:uid="{03758D31-002D-4890-9A73-FEB358299847}"/>
    <cellStyle name="40% - Dekorfärg2 5 9" xfId="11043" xr:uid="{62B74308-D997-4B59-8BED-A84C27004169}"/>
    <cellStyle name="40% - Dekorfärg2 5_3. Loans" xfId="11044" xr:uid="{D8609357-B96C-4B56-819E-CA974D0927C0}"/>
    <cellStyle name="40% - Dekorfärg2 50" xfId="11045" xr:uid="{E45FF7F8-62DB-4E82-9E9A-7D2B78FDE41F}"/>
    <cellStyle name="40% - Dekorfärg2 50 2" xfId="11046" xr:uid="{1686E577-7D8F-4407-90C6-CBA89F37FA52}"/>
    <cellStyle name="40% - Dekorfärg2 50 3" xfId="11047" xr:uid="{1F14BDC7-8D7E-461E-B9A2-2CA29A2EFC75}"/>
    <cellStyle name="40% - Dekorfärg2 50_EQL_AAL" xfId="31257" xr:uid="{6273038E-F76B-4738-B4F8-557C1C18968E}"/>
    <cellStyle name="40% - Dekorfärg2 51" xfId="11048" xr:uid="{FE8BCAD8-F50A-444D-810C-4446EAD571FB}"/>
    <cellStyle name="40% - Dekorfärg2 51 2" xfId="11049" xr:uid="{18ECD1EB-A3FB-4977-B8AC-99D3979CC565}"/>
    <cellStyle name="40% - Dekorfärg2 51 3" xfId="11050" xr:uid="{B4081ED7-D406-4D6E-B862-202087B729B2}"/>
    <cellStyle name="40% - Dekorfärg2 51_EQL_AAL" xfId="31258" xr:uid="{3D834E87-C63A-4D01-B525-DBF6E9EDB3AC}"/>
    <cellStyle name="40% - Dekorfärg2 52" xfId="11051" xr:uid="{D1EE08BE-D272-4457-B0A6-3D53A5F51A3B}"/>
    <cellStyle name="40% - Dekorfärg2 52 2" xfId="11052" xr:uid="{50754F27-75B1-4AEA-ABB1-1E6805F0650D}"/>
    <cellStyle name="40% - Dekorfärg2 52 3" xfId="11053" xr:uid="{04433713-F5A5-439E-86F0-6A0191C4F725}"/>
    <cellStyle name="40% - Dekorfärg2 52_EQL_AAL" xfId="31259" xr:uid="{E1211D5C-5EAC-46D7-83D2-4116AC6AAA5E}"/>
    <cellStyle name="40% - Dekorfärg2 53" xfId="11054" xr:uid="{73338ACA-1168-49A0-80E2-712183190B94}"/>
    <cellStyle name="40% - Dekorfärg2 53 2" xfId="11055" xr:uid="{9B3B3685-A1C0-498C-8CC8-5802999EFC6E}"/>
    <cellStyle name="40% - Dekorfärg2 53 3" xfId="11056" xr:uid="{6C857C36-6F9D-401F-9D4A-2FFD101820F7}"/>
    <cellStyle name="40% - Dekorfärg2 53_EQL_AAL" xfId="31260" xr:uid="{A95C152F-F6B0-4F95-8016-87BF9FFB088C}"/>
    <cellStyle name="40% - Dekorfärg2 54" xfId="11057" xr:uid="{D03D814C-978F-44FF-A018-6AA77F30C5AF}"/>
    <cellStyle name="40% - Dekorfärg2 54 2" xfId="11058" xr:uid="{C1658F12-42A5-4733-91D0-8CF91611FA68}"/>
    <cellStyle name="40% - Dekorfärg2 54 3" xfId="11059" xr:uid="{35008D74-830F-4DBF-9E21-9E3CD8EBE4BC}"/>
    <cellStyle name="40% - Dekorfärg2 54_EQL_AAL" xfId="31261" xr:uid="{DDBD3DA7-473D-46E4-B49D-981ED16CC301}"/>
    <cellStyle name="40% - Dekorfärg2 55" xfId="11060" xr:uid="{02A39DFB-486D-43FF-94B1-2A56A110C4DA}"/>
    <cellStyle name="40% - Dekorfärg2 55 2" xfId="11061" xr:uid="{0009C7F8-3E6A-4663-9601-5065437ACFB0}"/>
    <cellStyle name="40% - Dekorfärg2 55 3" xfId="11062" xr:uid="{23C22384-091F-46FD-A029-9B5D0F753954}"/>
    <cellStyle name="40% - Dekorfärg2 55_EQL_AAL" xfId="31262" xr:uid="{A2B126C8-74CF-4F0C-B15C-5CD2C8504106}"/>
    <cellStyle name="40% - Dekorfärg2 56" xfId="11063" xr:uid="{BF2CBFE3-C7C3-457A-B6C1-44AC4A8EC732}"/>
    <cellStyle name="40% - Dekorfärg2 56 2" xfId="11064" xr:uid="{3A782F77-C1FF-4C90-8B9F-C0195BE35A94}"/>
    <cellStyle name="40% - Dekorfärg2 56 3" xfId="11065" xr:uid="{A56CB144-7A2D-47DE-91FE-15BA787A5780}"/>
    <cellStyle name="40% - Dekorfärg2 56_EQL_AAL" xfId="31263" xr:uid="{12828175-F2F1-4B20-BEB1-B2B0B61E9C74}"/>
    <cellStyle name="40% - Dekorfärg2 57" xfId="11066" xr:uid="{EBFBFC60-CA73-4ABB-9942-95646D9F49D9}"/>
    <cellStyle name="40% - Dekorfärg2 57 2" xfId="11067" xr:uid="{7E2735E7-DD3E-4077-B982-11BB5EF6C47C}"/>
    <cellStyle name="40% - Dekorfärg2 57 3" xfId="11068" xr:uid="{0DE4096C-003D-4FEB-99FA-5252863F2D8C}"/>
    <cellStyle name="40% - Dekorfärg2 57_EQL_AAL" xfId="31264" xr:uid="{2753FC8D-6433-4004-AC0B-D5A117948046}"/>
    <cellStyle name="40% - Dekorfärg2 58" xfId="11069" xr:uid="{44858369-8B4E-48F1-862B-8B344C8ECAFA}"/>
    <cellStyle name="40% - Dekorfärg2 58 2" xfId="11070" xr:uid="{448D479C-E5EA-433D-A47E-070B41B93A20}"/>
    <cellStyle name="40% - Dekorfärg2 58 3" xfId="11071" xr:uid="{2987303B-E822-4227-AF24-630F14473465}"/>
    <cellStyle name="40% - Dekorfärg2 58_EQL_AAL" xfId="31265" xr:uid="{1C4F24E3-366B-405C-AE3F-642180BF3282}"/>
    <cellStyle name="40% - Dekorfärg2 59" xfId="11072" xr:uid="{06ECCEEC-2100-476F-A6CC-DF02F82F5559}"/>
    <cellStyle name="40% - Dekorfärg2 59 2" xfId="11073" xr:uid="{625A592A-AF6A-4978-82E0-D4E549919521}"/>
    <cellStyle name="40% - Dekorfärg2 59 3" xfId="11074" xr:uid="{A797B9B2-0524-4380-94CE-34DD289E7864}"/>
    <cellStyle name="40% - Dekorfärg2 59_EQL_AAL" xfId="31266" xr:uid="{FBA0BC0A-32D7-400F-B1B9-CF2A3310C714}"/>
    <cellStyle name="40% - Dekorfärg2 6" xfId="11075" xr:uid="{CFEC5F00-D63A-4ACB-9299-DDC35D93A081}"/>
    <cellStyle name="40% - Dekorfärg2 6 10" xfId="35124" xr:uid="{A25773D5-CE15-49A7-9D44-42C2F0379F81}"/>
    <cellStyle name="40% - Dekorfärg2 6 2" xfId="11076" xr:uid="{229FEAC0-AF33-4259-9A3E-CC76350FB8E6}"/>
    <cellStyle name="40% - Dekorfärg2 6 2 2" xfId="11077" xr:uid="{06B86F55-72CE-4BC6-ADA8-F3A0DF1D3E7E}"/>
    <cellStyle name="40% - Dekorfärg2 6 2 2 2" xfId="11078" xr:uid="{D395E4D8-CD0A-484F-A734-70221B8EDD75}"/>
    <cellStyle name="40% - Dekorfärg2 6 2 2 2 2" xfId="37791" xr:uid="{4F4B275B-85E4-40A9-BE1E-9C721946CBFE}"/>
    <cellStyle name="40% - Dekorfärg2 6 2 2 2_Apart tables" xfId="50103" xr:uid="{B9B36EB5-6197-48B1-B73F-9CDD103B422E}"/>
    <cellStyle name="40% - Dekorfärg2 6 2 2 3" xfId="32082" xr:uid="{DF437439-8BEF-4688-A912-677C719A9551}"/>
    <cellStyle name="40% - Dekorfärg2 6 2 2 4" xfId="37790" xr:uid="{BAEB0087-01C5-4458-891B-C23926D5904F}"/>
    <cellStyle name="40% - Dekorfärg2 6 2 2_3. Loans" xfId="11079" xr:uid="{54A6CBEA-57CD-4F3E-B763-FC129E886979}"/>
    <cellStyle name="40% - Dekorfärg2 6 2 3" xfId="11080" xr:uid="{7658F882-FDC3-4DBC-9404-3DC57AE83299}"/>
    <cellStyle name="40% - Dekorfärg2 6 2 3 2" xfId="11081" xr:uid="{4D7AF859-9051-42AF-9E96-7D2706AB8B24}"/>
    <cellStyle name="40% - Dekorfärg2 6 2 3 2 2" xfId="37793" xr:uid="{C6033895-2FB5-44D9-93BF-705ADC042001}"/>
    <cellStyle name="40% - Dekorfärg2 6 2 3 2_Apart tables" xfId="50104" xr:uid="{3AC4E1A7-372C-460A-83E0-3B5BD02510B3}"/>
    <cellStyle name="40% - Dekorfärg2 6 2 3 3" xfId="37792" xr:uid="{EDEA9A93-DA09-4BE4-8E9A-02EE34380E6B}"/>
    <cellStyle name="40% - Dekorfärg2 6 2 3_3. Loans" xfId="11082" xr:uid="{28D9ED88-F2CE-4439-A762-7773126BC620}"/>
    <cellStyle name="40% - Dekorfärg2 6 2 4" xfId="11083" xr:uid="{91968BED-8E5B-46D7-BC14-997D6C76B0AF}"/>
    <cellStyle name="40% - Dekorfärg2 6 2 4 2" xfId="37794" xr:uid="{C3929739-F0F5-4916-AD3A-77A48E68CE1E}"/>
    <cellStyle name="40% - Dekorfärg2 6 2 4_Apart tables" xfId="50105" xr:uid="{2481D6FA-0682-4162-962B-830008D59501}"/>
    <cellStyle name="40% - Dekorfärg2 6 2 5" xfId="11084" xr:uid="{1097E5D9-A8F1-4D67-B469-471B17A1889D}"/>
    <cellStyle name="40% - Dekorfärg2 6 2 5 2" xfId="37795" xr:uid="{BC9F558F-625A-49C2-851F-5BEDB67FF38F}"/>
    <cellStyle name="40% - Dekorfärg2 6 2 5_Apart tables" xfId="50106" xr:uid="{08396B84-AF3B-4506-A2C7-144807C8FAB0}"/>
    <cellStyle name="40% - Dekorfärg2 6 2 6" xfId="32083" xr:uid="{29F3F239-6D14-4905-A657-C650CB2D02EB}"/>
    <cellStyle name="40% - Dekorfärg2 6 2 7" xfId="35125" xr:uid="{CA812D08-1664-4B33-873F-81E4BF58A609}"/>
    <cellStyle name="40% - Dekorfärg2 6 2 8" xfId="39434" xr:uid="{BDAAB369-6910-4F5D-9938-EB2AB502807F}"/>
    <cellStyle name="40% - Dekorfärg2 6 2_3. Loans" xfId="11085" xr:uid="{CFC5A2BC-8104-47FE-A6CF-9A75527F04D8}"/>
    <cellStyle name="40% - Dekorfärg2 6 3" xfId="11086" xr:uid="{3BBE713A-A50D-458C-BBD7-5B71B2E48BE9}"/>
    <cellStyle name="40% - Dekorfärg2 6 3 2" xfId="11087" xr:uid="{B90C9B1A-F970-4839-86F2-DA2474E32CFD}"/>
    <cellStyle name="40% - Dekorfärg2 6 3 2 2" xfId="11088" xr:uid="{125A8690-E27F-4DF8-B26A-ED2AC00C9DA4}"/>
    <cellStyle name="40% - Dekorfärg2 6 3 2 2 2" xfId="37798" xr:uid="{48C18C60-1EC6-4508-A2C3-A05B0CEA2960}"/>
    <cellStyle name="40% - Dekorfärg2 6 3 2 2_Apart tables" xfId="50107" xr:uid="{5BC82438-6EA6-4C07-B206-B7649F5E8770}"/>
    <cellStyle name="40% - Dekorfärg2 6 3 2 3" xfId="37797" xr:uid="{B1AC6072-406A-408B-8D33-BFC655E669CC}"/>
    <cellStyle name="40% - Dekorfärg2 6 3 2_3. Loans" xfId="11089" xr:uid="{910CDF8C-B422-4644-9CCC-41866D43488E}"/>
    <cellStyle name="40% - Dekorfärg2 6 3 3" xfId="11090" xr:uid="{46E5FBD8-599F-4FC4-B873-53389E397F54}"/>
    <cellStyle name="40% - Dekorfärg2 6 3 3 2" xfId="37799" xr:uid="{D810E150-4D30-4A7A-ADB2-1B0F13CE717D}"/>
    <cellStyle name="40% - Dekorfärg2 6 3 3_Apart tables" xfId="50108" xr:uid="{2A9B01E6-7881-40EA-B2DC-BD0D87A0022A}"/>
    <cellStyle name="40% - Dekorfärg2 6 3 4" xfId="32084" xr:uid="{2563B1EF-F138-4C58-A516-103EFA513DF6}"/>
    <cellStyle name="40% - Dekorfärg2 6 3 5" xfId="37796" xr:uid="{B3F356B2-01D8-4DBC-8169-55EFC9C7A1DD}"/>
    <cellStyle name="40% - Dekorfärg2 6 3_3. Loans" xfId="11091" xr:uid="{C453859E-83B8-4967-BD83-BD774CD445E2}"/>
    <cellStyle name="40% - Dekorfärg2 6 4" xfId="11092" xr:uid="{8BE1FFBB-2AAC-43BB-AE3F-E93CB96D0100}"/>
    <cellStyle name="40% - Dekorfärg2 6 4 2" xfId="11093" xr:uid="{578E3E05-F041-4484-885C-26712B11F1AB}"/>
    <cellStyle name="40% - Dekorfärg2 6 4 2 2" xfId="37801" xr:uid="{3F4F99A5-393F-4913-B64E-A9FABA07A093}"/>
    <cellStyle name="40% - Dekorfärg2 6 4 2_Apart tables" xfId="50109" xr:uid="{9661FBF8-6098-407E-BB64-DEBCCE62AAB9}"/>
    <cellStyle name="40% - Dekorfärg2 6 4 3" xfId="11094" xr:uid="{A4C3C980-E157-4E63-A85D-22C38CEE8331}"/>
    <cellStyle name="40% - Dekorfärg2 6 4 4" xfId="37800" xr:uid="{11069572-6D12-49F9-AFF2-0F24F5AFE7C5}"/>
    <cellStyle name="40% - Dekorfärg2 6 4_3. Loans" xfId="11095" xr:uid="{3FDA4009-5012-4AFD-9EA6-18ACE0377651}"/>
    <cellStyle name="40% - Dekorfärg2 6 5" xfId="11096" xr:uid="{686154BB-0096-485D-A2FA-39B0AA0ACF1B}"/>
    <cellStyle name="40% - Dekorfärg2 6 5 2" xfId="11097" xr:uid="{174808D6-3A7D-4323-AB5D-CF25DCA69ED6}"/>
    <cellStyle name="40% - Dekorfärg2 6 5 3" xfId="11098" xr:uid="{B0C75790-1F2F-4629-BA8E-9F26597E0EDF}"/>
    <cellStyle name="40% - Dekorfärg2 6 5 4" xfId="37802" xr:uid="{12023A2B-48FF-4F19-B548-D1DBDD5E3BA2}"/>
    <cellStyle name="40% - Dekorfärg2 6 5_3. Loans" xfId="11099" xr:uid="{E6996ACA-93C0-4F20-A49F-FABE60F55B68}"/>
    <cellStyle name="40% - Dekorfärg2 6 6" xfId="11100" xr:uid="{C33377C2-22FF-4800-8DE8-A763FBF1BCE0}"/>
    <cellStyle name="40% - Dekorfärg2 6 6 2" xfId="11101" xr:uid="{85BC7252-0FAD-406E-9FA9-A52238EA9CA8}"/>
    <cellStyle name="40% - Dekorfärg2 6 6 3" xfId="11102" xr:uid="{53746110-2EE7-481D-9D80-2E9A412B078F}"/>
    <cellStyle name="40% - Dekorfärg2 6 6 4" xfId="37803" xr:uid="{CD682EC1-E38D-4505-B9FF-E88873A0DE5E}"/>
    <cellStyle name="40% - Dekorfärg2 6 6_3. Loans" xfId="11103" xr:uid="{6EB01D6C-F6B3-42F9-833E-B177AEF07D85}"/>
    <cellStyle name="40% - Dekorfärg2 6 7" xfId="11104" xr:uid="{82F87725-D252-4149-88E5-830037648882}"/>
    <cellStyle name="40% - Dekorfärg2 6 7 2" xfId="11105" xr:uid="{C8E0F971-3CEB-4556-9F87-A45A0135D4B7}"/>
    <cellStyle name="40% - Dekorfärg2 6 7 2 2" xfId="32085" xr:uid="{6A15F2EA-8B41-4017-B91A-319AAECDEB87}"/>
    <cellStyle name="40% - Dekorfärg2 6 7 3" xfId="11106" xr:uid="{7B2FCE27-216E-4AC1-85B9-96DFDF0A67BD}"/>
    <cellStyle name="40% - Dekorfärg2 6 7 4" xfId="32086" xr:uid="{05D3D431-290B-47FA-A7AE-0DE31E553832}"/>
    <cellStyle name="40% - Dekorfärg2 6 7_EQL_AAL" xfId="31267" xr:uid="{E3280E2A-5869-4A57-B71D-BE1BD6ACB2B8}"/>
    <cellStyle name="40% - Dekorfärg2 6 8" xfId="11107" xr:uid="{EECC0C3F-502D-4F49-B2F2-83CC6023621F}"/>
    <cellStyle name="40% - Dekorfärg2 6 9" xfId="11108" xr:uid="{41D8B500-ED3F-429E-8C7D-E11265726F58}"/>
    <cellStyle name="40% - Dekorfärg2 6_3. Loans" xfId="11109" xr:uid="{8179CD0F-EF97-4A59-B2FF-FBA4D9169D47}"/>
    <cellStyle name="40% - Dekorfärg2 60" xfId="11110" xr:uid="{EC2FE4A2-63B1-402B-AEDB-D09C0F075CD6}"/>
    <cellStyle name="40% - Dekorfärg2 60 2" xfId="11111" xr:uid="{0531CDB0-FCEB-46E6-B9A5-2C85B673228F}"/>
    <cellStyle name="40% - Dekorfärg2 60 3" xfId="11112" xr:uid="{7A9DA844-2C06-409D-AB70-09E446DF73FE}"/>
    <cellStyle name="40% - Dekorfärg2 60_EQL_AAL" xfId="31268" xr:uid="{4845AFF6-71DB-4520-9952-51BA6C7B5A3D}"/>
    <cellStyle name="40% - Dekorfärg2 61" xfId="11113" xr:uid="{608CDE2D-F8B5-4D4C-97CF-FD71B8C6486F}"/>
    <cellStyle name="40% - Dekorfärg2 61 2" xfId="11114" xr:uid="{6C93764E-0009-41D6-A959-C30807032688}"/>
    <cellStyle name="40% - Dekorfärg2 61 3" xfId="11115" xr:uid="{85848F6B-C0A9-479B-B3EC-B6F073CC42C7}"/>
    <cellStyle name="40% - Dekorfärg2 61_EQL_AAL" xfId="31269" xr:uid="{6AF63AE3-FF5C-4A21-B09F-90566197DB50}"/>
    <cellStyle name="40% - Dekorfärg2 62" xfId="11116" xr:uid="{39CD957B-15AE-4247-9E2E-21C0DC2A8FDA}"/>
    <cellStyle name="40% - Dekorfärg2 62 2" xfId="11117" xr:uid="{90ED6242-679A-4755-B7C4-0FEC3A6C4788}"/>
    <cellStyle name="40% - Dekorfärg2 62 3" xfId="11118" xr:uid="{0D15B893-33EE-45E9-B1D2-AA695D136228}"/>
    <cellStyle name="40% - Dekorfärg2 62_EQL_AAL" xfId="31270" xr:uid="{9825EE75-426D-4F6D-86B7-BF7F56968A85}"/>
    <cellStyle name="40% - Dekorfärg2 63" xfId="11119" xr:uid="{2B01EB54-F75E-4726-AF7F-FE432D6B60EB}"/>
    <cellStyle name="40% - Dekorfärg2 63 2" xfId="11120" xr:uid="{68D2A2F9-BC91-48A3-AFBB-301537D553C0}"/>
    <cellStyle name="40% - Dekorfärg2 63 3" xfId="11121" xr:uid="{FB12B485-8F4F-4ABA-B8B3-8A7C6C63A2E3}"/>
    <cellStyle name="40% - Dekorfärg2 63_EQL_AAL" xfId="31271" xr:uid="{29CCFB32-E56A-45DF-84C5-A2A16CAB1977}"/>
    <cellStyle name="40% - Dekorfärg2 64" xfId="11122" xr:uid="{CE5B6486-3567-44FC-8BA4-303F554AD432}"/>
    <cellStyle name="40% - Dekorfärg2 65" xfId="11123" xr:uid="{37933A33-1E22-4931-B009-E33062DB2FDF}"/>
    <cellStyle name="40% - Dekorfärg2 66" xfId="11124" xr:uid="{2429B483-4C87-42A5-BCB3-4683934B6AF8}"/>
    <cellStyle name="40% - Dekorfärg2 67" xfId="11125" xr:uid="{AE7D238D-4576-4C85-92CD-7E093D0D76C8}"/>
    <cellStyle name="40% - Dekorfärg2 68" xfId="11126" xr:uid="{A6FD0013-F72D-4B7C-878A-9C89BC528558}"/>
    <cellStyle name="40% - Dekorfärg2 69" xfId="11127" xr:uid="{FF45719A-370E-4D93-ADFE-BA0D5B591F7C}"/>
    <cellStyle name="40% - Dekorfärg2 7" xfId="11128" xr:uid="{F697EFAD-66DC-4B98-8CED-70F64BC76122}"/>
    <cellStyle name="40% - Dekorfärg2 7 10" xfId="35126" xr:uid="{40B7E066-1F9E-478D-833E-8A238026E687}"/>
    <cellStyle name="40% - Dekorfärg2 7 2" xfId="11129" xr:uid="{5A243BF6-37A9-4206-B701-72623BAB5151}"/>
    <cellStyle name="40% - Dekorfärg2 7 2 2" xfId="11130" xr:uid="{1A203748-2C38-4535-8EC5-EE10D14FBC7D}"/>
    <cellStyle name="40% - Dekorfärg2 7 2 2 2" xfId="11131" xr:uid="{E812165C-DDA7-4385-A587-E92CA5CF3A18}"/>
    <cellStyle name="40% - Dekorfärg2 7 2 2 2 2" xfId="37805" xr:uid="{9F06B208-8B8B-440C-9479-4BFEA2297078}"/>
    <cellStyle name="40% - Dekorfärg2 7 2 2 2_Apart tables" xfId="50110" xr:uid="{946B9AA1-8152-434A-9D87-E92E58D812B3}"/>
    <cellStyle name="40% - Dekorfärg2 7 2 2 3" xfId="32087" xr:uid="{A57489AD-AA3A-4B0D-898F-0C2D757538BD}"/>
    <cellStyle name="40% - Dekorfärg2 7 2 2 4" xfId="37804" xr:uid="{E0EF2C19-DDB2-48DE-B729-BEF1409A469A}"/>
    <cellStyle name="40% - Dekorfärg2 7 2 2_3. Loans" xfId="11132" xr:uid="{5C6B4360-4498-42D5-85F8-A041DC35B25E}"/>
    <cellStyle name="40% - Dekorfärg2 7 2 3" xfId="11133" xr:uid="{21F06D2D-C8CE-4A84-9265-7041C73F5539}"/>
    <cellStyle name="40% - Dekorfärg2 7 2 3 2" xfId="11134" xr:uid="{D260A96C-CDD9-4FCC-9C6F-2E0B6BF2DCFC}"/>
    <cellStyle name="40% - Dekorfärg2 7 2 3 2 2" xfId="37807" xr:uid="{05A20A04-C2FA-4C1C-B77A-AB6EBDB479A9}"/>
    <cellStyle name="40% - Dekorfärg2 7 2 3 2_Apart tables" xfId="50111" xr:uid="{1E61EA5A-BE2E-4D81-ADFB-50C60071D6FA}"/>
    <cellStyle name="40% - Dekorfärg2 7 2 3 3" xfId="37806" xr:uid="{5995D3E8-DF63-4814-AE06-1BD321B37CDF}"/>
    <cellStyle name="40% - Dekorfärg2 7 2 3_3. Loans" xfId="11135" xr:uid="{009EDC3C-6E9B-4280-8C27-7F85FC623907}"/>
    <cellStyle name="40% - Dekorfärg2 7 2 4" xfId="11136" xr:uid="{9550D0C5-2E8E-4E31-B4EC-94D6414DDB5A}"/>
    <cellStyle name="40% - Dekorfärg2 7 2 4 2" xfId="37808" xr:uid="{7BBBF91F-9AA9-456C-BDC7-3C007B761EE5}"/>
    <cellStyle name="40% - Dekorfärg2 7 2 4_Apart tables" xfId="50112" xr:uid="{B5968597-E293-4DC1-912C-D198AE150678}"/>
    <cellStyle name="40% - Dekorfärg2 7 2 5" xfId="11137" xr:uid="{C2795AF6-96B4-4A39-9CBA-AEDFC0BD1A69}"/>
    <cellStyle name="40% - Dekorfärg2 7 2 5 2" xfId="37809" xr:uid="{26CA405D-E589-4A36-9ADB-0805B03046C4}"/>
    <cellStyle name="40% - Dekorfärg2 7 2 5_Apart tables" xfId="50113" xr:uid="{0FD5E09A-2B2F-411E-8CBB-F9A1D435A1F5}"/>
    <cellStyle name="40% - Dekorfärg2 7 2 6" xfId="32088" xr:uid="{38325053-9E91-43B2-9BFE-5773433F7E0D}"/>
    <cellStyle name="40% - Dekorfärg2 7 2 7" xfId="35127" xr:uid="{6A3320CB-9B51-4E74-B169-EDC85FE329D3}"/>
    <cellStyle name="40% - Dekorfärg2 7 2 8" xfId="39433" xr:uid="{5414DEA9-41D9-4CF7-B244-C89D01FB126F}"/>
    <cellStyle name="40% - Dekorfärg2 7 2_3. Loans" xfId="11138" xr:uid="{F032FB6E-CCD2-415A-9B9A-9A08442B069E}"/>
    <cellStyle name="40% - Dekorfärg2 7 3" xfId="11139" xr:uid="{FB59A9CE-2659-4F71-866F-0A1B08C7000F}"/>
    <cellStyle name="40% - Dekorfärg2 7 3 2" xfId="11140" xr:uid="{ABD881B1-3935-41B1-87A5-53FBE40E5FB0}"/>
    <cellStyle name="40% - Dekorfärg2 7 3 2 2" xfId="11141" xr:uid="{B7A5BC4F-135D-4D65-BC2A-BC51AE85A9E1}"/>
    <cellStyle name="40% - Dekorfärg2 7 3 2 2 2" xfId="37812" xr:uid="{DB098C4A-5A38-48C6-A053-7BA9C0B7F772}"/>
    <cellStyle name="40% - Dekorfärg2 7 3 2 2_Apart tables" xfId="50114" xr:uid="{116C294A-0660-4123-805F-46B52E49A8C7}"/>
    <cellStyle name="40% - Dekorfärg2 7 3 2 3" xfId="37811" xr:uid="{7F1A0B3C-E097-4F44-933B-5E558F228530}"/>
    <cellStyle name="40% - Dekorfärg2 7 3 2_3. Loans" xfId="11142" xr:uid="{CCFEC862-291A-4682-9EED-E2BF320934F7}"/>
    <cellStyle name="40% - Dekorfärg2 7 3 3" xfId="11143" xr:uid="{FE356BF8-782C-4799-8966-D39EBF3562F8}"/>
    <cellStyle name="40% - Dekorfärg2 7 3 3 2" xfId="37813" xr:uid="{5A84DD15-9C9C-4F5E-AB0F-A4B497ED41B0}"/>
    <cellStyle name="40% - Dekorfärg2 7 3 3_Apart tables" xfId="50115" xr:uid="{E9630E63-97C9-4FBC-BE3E-A9593656A42B}"/>
    <cellStyle name="40% - Dekorfärg2 7 3 4" xfId="32089" xr:uid="{6E6A7BD7-30C9-4DE0-B2C6-681A3F6C38F4}"/>
    <cellStyle name="40% - Dekorfärg2 7 3 5" xfId="37810" xr:uid="{26C1C987-2B62-498E-BE81-FF691D0BC99C}"/>
    <cellStyle name="40% - Dekorfärg2 7 3_3. Loans" xfId="11144" xr:uid="{2661474C-516F-4F23-815C-FB4AFFE6E40D}"/>
    <cellStyle name="40% - Dekorfärg2 7 4" xfId="11145" xr:uid="{6C767AF8-6000-4B67-A012-627DC02B7A50}"/>
    <cellStyle name="40% - Dekorfärg2 7 4 2" xfId="11146" xr:uid="{1B41BA52-A9AF-49B7-AB15-BCBD72AFF8D8}"/>
    <cellStyle name="40% - Dekorfärg2 7 4 2 2" xfId="37815" xr:uid="{30108CB2-5815-4902-8F62-C55CEE917605}"/>
    <cellStyle name="40% - Dekorfärg2 7 4 2_Apart tables" xfId="50116" xr:uid="{698F5393-7DCD-4D2A-9EAB-16A2EE438B13}"/>
    <cellStyle name="40% - Dekorfärg2 7 4 3" xfId="11147" xr:uid="{19D11477-E2E8-44EC-A23D-A3ECCE312710}"/>
    <cellStyle name="40% - Dekorfärg2 7 4 4" xfId="37814" xr:uid="{C78C6965-583F-4A2D-AE43-710C553A0AB4}"/>
    <cellStyle name="40% - Dekorfärg2 7 4_3. Loans" xfId="11148" xr:uid="{C2423C45-EA23-492E-AD93-0847024D0CF3}"/>
    <cellStyle name="40% - Dekorfärg2 7 5" xfId="11149" xr:uid="{5CF180B1-354F-4F3A-8D96-6C974155B5D1}"/>
    <cellStyle name="40% - Dekorfärg2 7 5 2" xfId="11150" xr:uid="{5172A249-4AAB-43E2-8CB6-6D44A0842839}"/>
    <cellStyle name="40% - Dekorfärg2 7 5 3" xfId="11151" xr:uid="{6F97BA72-7869-4E8F-9ECE-3ECBED1A61DA}"/>
    <cellStyle name="40% - Dekorfärg2 7 5 4" xfId="37816" xr:uid="{74D86047-41AC-4B8A-AECC-7A4FE418EB8D}"/>
    <cellStyle name="40% - Dekorfärg2 7 5_3. Loans" xfId="11152" xr:uid="{A8165341-B9E2-47A8-A1B0-D94E58A754BD}"/>
    <cellStyle name="40% - Dekorfärg2 7 6" xfId="11153" xr:uid="{E81B4AED-3C8C-4015-AA11-443747C7EFAE}"/>
    <cellStyle name="40% - Dekorfärg2 7 6 2" xfId="11154" xr:uid="{9E746050-CA4B-446E-99AC-DB51626E46F7}"/>
    <cellStyle name="40% - Dekorfärg2 7 6 3" xfId="11155" xr:uid="{DEEDBD96-4E05-4362-864F-C7E3F3485ADF}"/>
    <cellStyle name="40% - Dekorfärg2 7 6 4" xfId="37817" xr:uid="{81D74E4E-1F61-4C85-9A08-31245D37FAC8}"/>
    <cellStyle name="40% - Dekorfärg2 7 6_3. Loans" xfId="11156" xr:uid="{56FBECC4-B838-4C19-B9AA-835D1B0FB4F9}"/>
    <cellStyle name="40% - Dekorfärg2 7 7" xfId="11157" xr:uid="{F5495C3F-F40A-4BA0-9737-00514D4E68E7}"/>
    <cellStyle name="40% - Dekorfärg2 7 7 2" xfId="11158" xr:uid="{1B7FAF25-BCA0-4EEF-8131-5E1995926BE6}"/>
    <cellStyle name="40% - Dekorfärg2 7 7 3" xfId="11159" xr:uid="{81632352-4023-4EA1-9B41-5C26AC0EA157}"/>
    <cellStyle name="40% - Dekorfärg2 7 7 4" xfId="32090" xr:uid="{83080F28-59A0-4B89-930F-8035F73F7CF5}"/>
    <cellStyle name="40% - Dekorfärg2 7 7_EQL_AAL" xfId="31272" xr:uid="{3F63C423-1991-4C84-B499-2DC34C791001}"/>
    <cellStyle name="40% - Dekorfärg2 7 8" xfId="11160" xr:uid="{3287BD50-EE6B-4999-AF2F-A7C8926036B2}"/>
    <cellStyle name="40% - Dekorfärg2 7 9" xfId="11161" xr:uid="{57609F1E-15AF-4DBD-92B5-A89D2304703F}"/>
    <cellStyle name="40% - Dekorfärg2 7_3. Loans" xfId="11162" xr:uid="{0570412D-A9F9-45D5-8FD6-941185665936}"/>
    <cellStyle name="40% - Dekorfärg2 70" xfId="11163" xr:uid="{8B9E8092-E7CE-402F-AFB0-D9FE26447344}"/>
    <cellStyle name="40% - Dekorfärg2 71" xfId="11164" xr:uid="{545436D1-7832-4BF8-AB61-A255473F10F5}"/>
    <cellStyle name="40% - Dekorfärg2 72" xfId="11165" xr:uid="{F9458F73-B845-442B-A32C-01E170906051}"/>
    <cellStyle name="40% - Dekorfärg2 73" xfId="11166" xr:uid="{4FCD5D13-1142-44DB-8768-0621A00D124D}"/>
    <cellStyle name="40% - Dekorfärg2 74" xfId="11167" xr:uid="{49DB0C31-EA14-4925-B533-8857F24FB0BB}"/>
    <cellStyle name="40% - Dekorfärg2 75" xfId="11168" xr:uid="{5D821D31-9ADA-4D7A-A40E-2844D1A2D369}"/>
    <cellStyle name="40% - Dekorfärg2 75 2" xfId="11169" xr:uid="{BB878CD5-A89A-4255-AB64-27B653DB02AD}"/>
    <cellStyle name="40% - Dekorfärg2 75_EQL_AAL" xfId="31273" xr:uid="{4B0617FB-A0A8-4A0A-BDB1-8B37A4C4C881}"/>
    <cellStyle name="40% - Dekorfärg2 76" xfId="11170" xr:uid="{F5758323-666B-4F58-B366-539F18FC1E4B}"/>
    <cellStyle name="40% - Dekorfärg2 76 2" xfId="11171" xr:uid="{366D03F7-D9D2-4FC1-9CCA-126982782327}"/>
    <cellStyle name="40% - Dekorfärg2 76_EQL_AAL" xfId="31274" xr:uid="{4A8F73B5-6F9A-4728-9D06-12098E9941EA}"/>
    <cellStyle name="40% - Dekorfärg2 77" xfId="11172" xr:uid="{FD6937DE-0345-4C5D-B792-D2B15F9DF62B}"/>
    <cellStyle name="40% - Dekorfärg2 78" xfId="11173" xr:uid="{ADF48AA2-AAE2-4963-BB82-AF5111791E4B}"/>
    <cellStyle name="40% - Dekorfärg2 79" xfId="44674" xr:uid="{60CF5884-A814-465D-8834-928769BC2A44}"/>
    <cellStyle name="40% - Dekorfärg2 8" xfId="11174" xr:uid="{516EF50A-EC3A-4EAF-84B3-A00BE202A3C0}"/>
    <cellStyle name="40% - Dekorfärg2 8 10" xfId="35128" xr:uid="{46769860-7B05-49C7-AC69-047A9A431527}"/>
    <cellStyle name="40% - Dekorfärg2 8 2" xfId="11175" xr:uid="{E517F6C9-7C34-4393-897A-1DF0EA46AD5D}"/>
    <cellStyle name="40% - Dekorfärg2 8 2 2" xfId="11176" xr:uid="{7831EF7E-257E-4966-8F6C-519C4C28A5D4}"/>
    <cellStyle name="40% - Dekorfärg2 8 2 2 2" xfId="11177" xr:uid="{F2CA2032-5661-442D-9BB9-266AEBFC635F}"/>
    <cellStyle name="40% - Dekorfärg2 8 2 2 2 2" xfId="37819" xr:uid="{168F4048-FDEE-4E8A-8F4D-305B8E933813}"/>
    <cellStyle name="40% - Dekorfärg2 8 2 2 2_Apart tables" xfId="50117" xr:uid="{1EBB0D91-1DD9-4FD6-8CF6-33ABA47D970B}"/>
    <cellStyle name="40% - Dekorfärg2 8 2 2 3" xfId="32091" xr:uid="{83A72587-B497-4BBE-99C5-8A8D7F734215}"/>
    <cellStyle name="40% - Dekorfärg2 8 2 2 4" xfId="37818" xr:uid="{F29F83D1-431C-4991-86A2-53D636B08B82}"/>
    <cellStyle name="40% - Dekorfärg2 8 2 2_3. Loans" xfId="11178" xr:uid="{BF66FAEB-97F7-4BD6-ABD3-739759C31AF3}"/>
    <cellStyle name="40% - Dekorfärg2 8 2 3" xfId="11179" xr:uid="{CF1CB5AF-70EA-4C4E-8056-CF81ED700954}"/>
    <cellStyle name="40% - Dekorfärg2 8 2 3 2" xfId="11180" xr:uid="{EAD49ACB-2882-4F99-8C95-42CA55260788}"/>
    <cellStyle name="40% - Dekorfärg2 8 2 3 2 2" xfId="37821" xr:uid="{AAC59C8E-87C7-4081-8719-005A6877094F}"/>
    <cellStyle name="40% - Dekorfärg2 8 2 3 2_Apart tables" xfId="50118" xr:uid="{C639C961-1E22-4D2E-8FDA-360F66A4E7BB}"/>
    <cellStyle name="40% - Dekorfärg2 8 2 3 3" xfId="37820" xr:uid="{DF3CC70D-D5EE-4550-9A44-D881D000FAC0}"/>
    <cellStyle name="40% - Dekorfärg2 8 2 3_3. Loans" xfId="11181" xr:uid="{9690E831-F7DE-4A96-A696-D806BEE5CFBE}"/>
    <cellStyle name="40% - Dekorfärg2 8 2 4" xfId="11182" xr:uid="{D3250AD4-97D3-413C-86C3-A35FD76C458F}"/>
    <cellStyle name="40% - Dekorfärg2 8 2 4 2" xfId="37822" xr:uid="{3C3FFE12-BBC1-4FDF-8633-2624350EE62E}"/>
    <cellStyle name="40% - Dekorfärg2 8 2 4_Apart tables" xfId="50119" xr:uid="{C9642253-6742-4CA0-92C8-1B6F2C8596CC}"/>
    <cellStyle name="40% - Dekorfärg2 8 2 5" xfId="11183" xr:uid="{0694B8CD-F476-48AD-BDF1-7485E4287F20}"/>
    <cellStyle name="40% - Dekorfärg2 8 2 5 2" xfId="37823" xr:uid="{89C85B6C-FDCB-41BD-A55A-93A1752A1CB5}"/>
    <cellStyle name="40% - Dekorfärg2 8 2 5_Apart tables" xfId="50120" xr:uid="{E0B27E4C-5DBE-4A79-ADEB-0023224DEE79}"/>
    <cellStyle name="40% - Dekorfärg2 8 2 6" xfId="32092" xr:uid="{F954B239-D0B8-447B-8149-A195A8111C78}"/>
    <cellStyle name="40% - Dekorfärg2 8 2 7" xfId="35129" xr:uid="{CF5868CC-E5DC-4B34-8F47-484758EF100C}"/>
    <cellStyle name="40% - Dekorfärg2 8 2 8" xfId="39432" xr:uid="{5BC7AC1E-A97D-4F58-AB6B-B4B3B339B348}"/>
    <cellStyle name="40% - Dekorfärg2 8 2_3. Loans" xfId="11184" xr:uid="{63DA9F5B-1A92-4AD5-8533-872E6187DC43}"/>
    <cellStyle name="40% - Dekorfärg2 8 3" xfId="11185" xr:uid="{C6F96473-9E71-434C-9555-7C7B9297D404}"/>
    <cellStyle name="40% - Dekorfärg2 8 3 2" xfId="11186" xr:uid="{39690CE6-085B-4301-9438-4AEF6F8D0FF7}"/>
    <cellStyle name="40% - Dekorfärg2 8 3 2 2" xfId="11187" xr:uid="{27AEDCFC-D1C8-4225-93D5-0DA8CB56EDB5}"/>
    <cellStyle name="40% - Dekorfärg2 8 3 2 2 2" xfId="37826" xr:uid="{3174D9B0-DB3D-407C-8E95-E3E644D91A98}"/>
    <cellStyle name="40% - Dekorfärg2 8 3 2 2_Apart tables" xfId="50121" xr:uid="{9BE60EDA-9B39-4434-9B7B-98969CDBC596}"/>
    <cellStyle name="40% - Dekorfärg2 8 3 2 3" xfId="37825" xr:uid="{D2AE797A-5439-4A7C-B209-C8344E4011EB}"/>
    <cellStyle name="40% - Dekorfärg2 8 3 2_3. Loans" xfId="11188" xr:uid="{E1B8CCA2-790D-4784-A365-2C3C13D14564}"/>
    <cellStyle name="40% - Dekorfärg2 8 3 3" xfId="11189" xr:uid="{469D7275-54CE-4B9A-8F70-55862E7229C4}"/>
    <cellStyle name="40% - Dekorfärg2 8 3 3 2" xfId="37827" xr:uid="{ADD0CDCA-E656-456C-AB21-65BCBC288ED1}"/>
    <cellStyle name="40% - Dekorfärg2 8 3 3_Apart tables" xfId="50122" xr:uid="{29370A4C-2779-47D5-80AB-8AF862BC550D}"/>
    <cellStyle name="40% - Dekorfärg2 8 3 4" xfId="32093" xr:uid="{8379B0F3-CC6F-4F55-A142-E7F82B49FAB7}"/>
    <cellStyle name="40% - Dekorfärg2 8 3 5" xfId="37824" xr:uid="{1F6E6200-ED0D-4DD2-9385-71B94A1887C9}"/>
    <cellStyle name="40% - Dekorfärg2 8 3_3. Loans" xfId="11190" xr:uid="{B170E51A-D379-4555-8D16-F5987F37BE0C}"/>
    <cellStyle name="40% - Dekorfärg2 8 4" xfId="11191" xr:uid="{E1A187F9-9777-47FE-9504-83DFC1DF29D8}"/>
    <cellStyle name="40% - Dekorfärg2 8 4 2" xfId="11192" xr:uid="{13CF8DBE-5E8E-4670-88F6-36245A6EB35C}"/>
    <cellStyle name="40% - Dekorfärg2 8 4 2 2" xfId="37829" xr:uid="{598BABA9-7551-496D-B887-93CB5C2FD089}"/>
    <cellStyle name="40% - Dekorfärg2 8 4 2_Apart tables" xfId="50123" xr:uid="{122FF295-198A-4522-99CD-CC3C3349C59D}"/>
    <cellStyle name="40% - Dekorfärg2 8 4 3" xfId="11193" xr:uid="{699CEECD-A119-4226-AABD-1FFCE0C5DE80}"/>
    <cellStyle name="40% - Dekorfärg2 8 4 4" xfId="37828" xr:uid="{C174428D-9616-46FB-A026-91B8BA82A346}"/>
    <cellStyle name="40% - Dekorfärg2 8 4_3. Loans" xfId="11194" xr:uid="{901DFAAC-EBBF-4B27-A127-43D8B9B44F66}"/>
    <cellStyle name="40% - Dekorfärg2 8 5" xfId="11195" xr:uid="{5C1C3A1F-1575-4189-9DDC-4847C17A5FF5}"/>
    <cellStyle name="40% - Dekorfärg2 8 5 2" xfId="11196" xr:uid="{A299FD87-8DB2-4166-B48B-CE21367BBD3C}"/>
    <cellStyle name="40% - Dekorfärg2 8 5 3" xfId="11197" xr:uid="{9BE2A6E4-CC5A-424E-9521-E52AF8D0BF21}"/>
    <cellStyle name="40% - Dekorfärg2 8 5 4" xfId="37830" xr:uid="{F2A503A5-B130-48E2-A5F8-A723CC257D70}"/>
    <cellStyle name="40% - Dekorfärg2 8 5_3. Loans" xfId="11198" xr:uid="{71140583-5C33-46FA-8B79-10B7EC277DAC}"/>
    <cellStyle name="40% - Dekorfärg2 8 6" xfId="11199" xr:uid="{4CBA5738-B434-4000-A6C3-4A8BC4B0C1CB}"/>
    <cellStyle name="40% - Dekorfärg2 8 6 2" xfId="11200" xr:uid="{D94A0498-1C1C-4F08-92A0-8B8FC77B0BEE}"/>
    <cellStyle name="40% - Dekorfärg2 8 6 3" xfId="11201" xr:uid="{64752E72-217D-420D-A65F-233BE8E4D0F5}"/>
    <cellStyle name="40% - Dekorfärg2 8 6 4" xfId="37831" xr:uid="{128D2222-AFA9-4C99-B6F5-D739EAEFAA7E}"/>
    <cellStyle name="40% - Dekorfärg2 8 6_3. Loans" xfId="11202" xr:uid="{8C5AD6C2-BCB4-433B-9C39-100C13478B1E}"/>
    <cellStyle name="40% - Dekorfärg2 8 7" xfId="11203" xr:uid="{6FB2C9AB-51F7-4079-B6A7-82B8D7FE9F95}"/>
    <cellStyle name="40% - Dekorfärg2 8 7 2" xfId="11204" xr:uid="{952B31C8-B80F-41BC-8C41-183DB41890ED}"/>
    <cellStyle name="40% - Dekorfärg2 8 7 3" xfId="11205" xr:uid="{D2723BDF-4694-4356-ADE3-857D61FCA888}"/>
    <cellStyle name="40% - Dekorfärg2 8 7 4" xfId="32094" xr:uid="{EC8ED90E-2FB1-4E3C-9DCC-66B7E2231DCE}"/>
    <cellStyle name="40% - Dekorfärg2 8 7_EQL_AAL" xfId="31275" xr:uid="{939B7788-68B6-4B57-A233-1C1D76206A46}"/>
    <cellStyle name="40% - Dekorfärg2 8 8" xfId="11206" xr:uid="{BE9A2482-BAFD-4B86-8987-56EAD145E2F2}"/>
    <cellStyle name="40% - Dekorfärg2 8 9" xfId="11207" xr:uid="{3D1CE5E4-0F63-4B29-90EB-10D8742CFA8C}"/>
    <cellStyle name="40% - Dekorfärg2 8_3. Loans" xfId="11208" xr:uid="{10679F7E-0FE0-4F3F-93FD-33C31FA1F5FA}"/>
    <cellStyle name="40% - Dekorfärg2 80" xfId="44729" xr:uid="{C800112B-DA55-440D-8302-CADF6D38B261}"/>
    <cellStyle name="40% - Dekorfärg2 81" xfId="44840" xr:uid="{B3836D27-8AE8-4FB3-8E2C-2A46BDFD5E25}"/>
    <cellStyle name="40% - Dekorfärg2 9" xfId="11209" xr:uid="{662C2490-358A-4CAA-BBBE-4FE943BA6613}"/>
    <cellStyle name="40% - Dekorfärg2 9 10" xfId="35130" xr:uid="{AA61FCAE-55D1-41C4-ACF1-2CEF482D7B28}"/>
    <cellStyle name="40% - Dekorfärg2 9 2" xfId="11210" xr:uid="{0A2FDCD8-D2C7-4998-88E9-3F19500FF7F2}"/>
    <cellStyle name="40% - Dekorfärg2 9 2 2" xfId="11211" xr:uid="{47902F3E-0E2E-4A22-8577-9C1016511956}"/>
    <cellStyle name="40% - Dekorfärg2 9 2 2 2" xfId="11212" xr:uid="{227C4EF9-9E86-472E-A9C4-E2B611FB9EA4}"/>
    <cellStyle name="40% - Dekorfärg2 9 2 2 2 2" xfId="37833" xr:uid="{53464282-4AED-4523-9DBA-E7E9E2824425}"/>
    <cellStyle name="40% - Dekorfärg2 9 2 2 2_Apart tables" xfId="50124" xr:uid="{9CD79EE8-74FF-4CF8-994A-82E10E4018E8}"/>
    <cellStyle name="40% - Dekorfärg2 9 2 2 3" xfId="32095" xr:uid="{B1E8DD86-EA0A-4CBF-81C2-51243ECA1F1F}"/>
    <cellStyle name="40% - Dekorfärg2 9 2 2 4" xfId="37832" xr:uid="{6233D497-7DB2-466E-A4DD-7A6C71586492}"/>
    <cellStyle name="40% - Dekorfärg2 9 2 2_3. Loans" xfId="11213" xr:uid="{497B7CFE-30D9-478B-90C0-1BAF8A35E806}"/>
    <cellStyle name="40% - Dekorfärg2 9 2 3" xfId="11214" xr:uid="{12F0C66D-2EBB-4EFD-8FFA-0A2D7001111C}"/>
    <cellStyle name="40% - Dekorfärg2 9 2 3 2" xfId="11215" xr:uid="{980D5BBF-1F2A-4CFE-9D1F-850A4F68EB3D}"/>
    <cellStyle name="40% - Dekorfärg2 9 2 3 2 2" xfId="37835" xr:uid="{1C2039BE-6C06-4E61-9A86-C7AFE5FF73B9}"/>
    <cellStyle name="40% - Dekorfärg2 9 2 3 2_Apart tables" xfId="50125" xr:uid="{6C895730-4CAA-4054-9D0F-975AA61F71B6}"/>
    <cellStyle name="40% - Dekorfärg2 9 2 3 3" xfId="37834" xr:uid="{A5F22BAC-55E3-4FDD-96C8-A85938B523F8}"/>
    <cellStyle name="40% - Dekorfärg2 9 2 3_3. Loans" xfId="11216" xr:uid="{ABE3D489-89D0-404C-AF23-6C042608D5F6}"/>
    <cellStyle name="40% - Dekorfärg2 9 2 4" xfId="11217" xr:uid="{1E34C34C-4619-4BD0-B1FE-ACBF516A7904}"/>
    <cellStyle name="40% - Dekorfärg2 9 2 4 2" xfId="37836" xr:uid="{4CEB75AF-632E-45BF-8629-5EC195C50CA4}"/>
    <cellStyle name="40% - Dekorfärg2 9 2 4_Apart tables" xfId="50126" xr:uid="{CAA968ED-B470-4098-A610-340EDC1BB961}"/>
    <cellStyle name="40% - Dekorfärg2 9 2 5" xfId="11218" xr:uid="{3C50C033-922B-469B-A0AA-07F1B3B2644A}"/>
    <cellStyle name="40% - Dekorfärg2 9 2 5 2" xfId="37837" xr:uid="{714B0342-99E3-40A3-A214-A456851746A9}"/>
    <cellStyle name="40% - Dekorfärg2 9 2 5_Apart tables" xfId="50127" xr:uid="{67D6D9A1-22EA-4B08-A711-AFB330F9E432}"/>
    <cellStyle name="40% - Dekorfärg2 9 2 6" xfId="32096" xr:uid="{2AA7E1E4-A797-4882-ABE7-45A6AAAAA58D}"/>
    <cellStyle name="40% - Dekorfärg2 9 2 7" xfId="35131" xr:uid="{370DC09C-457C-4D17-BE9F-0A6DAC9748B3}"/>
    <cellStyle name="40% - Dekorfärg2 9 2 8" xfId="39431" xr:uid="{2EB48745-DD19-4FDE-AD49-33E9D6FCE74B}"/>
    <cellStyle name="40% - Dekorfärg2 9 2_3. Loans" xfId="11219" xr:uid="{F8543918-1AAC-4831-AF3D-CB48F9165539}"/>
    <cellStyle name="40% - Dekorfärg2 9 3" xfId="11220" xr:uid="{9443690E-7342-48B8-A733-9A74A2B894CC}"/>
    <cellStyle name="40% - Dekorfärg2 9 3 2" xfId="11221" xr:uid="{8A9F3C48-E073-4B3B-99AA-7F63A0F0E348}"/>
    <cellStyle name="40% - Dekorfärg2 9 3 2 2" xfId="11222" xr:uid="{A7B63F7A-371A-49A0-B718-479F0FDAA93A}"/>
    <cellStyle name="40% - Dekorfärg2 9 3 2 2 2" xfId="37840" xr:uid="{49000110-657D-4436-A8C8-EB3FF5CB20F4}"/>
    <cellStyle name="40% - Dekorfärg2 9 3 2 2_Apart tables" xfId="50128" xr:uid="{E9DA9327-1B1C-49C9-B6A1-5E343D803D02}"/>
    <cellStyle name="40% - Dekorfärg2 9 3 2 3" xfId="37839" xr:uid="{7F1CB51C-5BB1-4911-9793-720D27C36611}"/>
    <cellStyle name="40% - Dekorfärg2 9 3 2_3. Loans" xfId="11223" xr:uid="{32259599-47D1-4AC4-8B74-1D47BB91BB05}"/>
    <cellStyle name="40% - Dekorfärg2 9 3 3" xfId="11224" xr:uid="{69040F36-4664-40B1-BF30-7F9DFA1AF74F}"/>
    <cellStyle name="40% - Dekorfärg2 9 3 3 2" xfId="37841" xr:uid="{74228502-15D8-4147-87A7-A86C28F9BE86}"/>
    <cellStyle name="40% - Dekorfärg2 9 3 3_Apart tables" xfId="50129" xr:uid="{A1472414-7994-480D-8E73-088BF0B654A8}"/>
    <cellStyle name="40% - Dekorfärg2 9 3 4" xfId="32097" xr:uid="{ED8D3D2B-3083-45A8-96EE-48E17AA99675}"/>
    <cellStyle name="40% - Dekorfärg2 9 3 5" xfId="37838" xr:uid="{60544BA3-D011-4680-86A9-99DDAB1A5ACB}"/>
    <cellStyle name="40% - Dekorfärg2 9 3_3. Loans" xfId="11225" xr:uid="{EB0E7755-1D44-4657-80E9-57470E6997EB}"/>
    <cellStyle name="40% - Dekorfärg2 9 4" xfId="11226" xr:uid="{4F960063-CE9F-4863-829D-39B7BD57241A}"/>
    <cellStyle name="40% - Dekorfärg2 9 4 2" xfId="11227" xr:uid="{568326FD-46B8-4C46-8E05-F505464D6C53}"/>
    <cellStyle name="40% - Dekorfärg2 9 4 2 2" xfId="37843" xr:uid="{6346A6AD-EAE9-47B0-B3D6-609CBF73D4FD}"/>
    <cellStyle name="40% - Dekorfärg2 9 4 2_Apart tables" xfId="50130" xr:uid="{B47C7968-6F89-41A0-998B-87ECDB8D37EA}"/>
    <cellStyle name="40% - Dekorfärg2 9 4 3" xfId="11228" xr:uid="{EC3FB728-10BD-42CF-B3F2-0C2BF37DF504}"/>
    <cellStyle name="40% - Dekorfärg2 9 4 4" xfId="37842" xr:uid="{556B319A-72E5-46E2-A998-2634D398DAD4}"/>
    <cellStyle name="40% - Dekorfärg2 9 4_3. Loans" xfId="11229" xr:uid="{6C5F23C3-A008-49FD-B11A-E0805ACD81C3}"/>
    <cellStyle name="40% - Dekorfärg2 9 5" xfId="11230" xr:uid="{0E8F19C5-54C9-4F3D-AE54-EC9DB9997787}"/>
    <cellStyle name="40% - Dekorfärg2 9 5 2" xfId="11231" xr:uid="{1DE9A367-6579-4A11-B465-D6E0F590D333}"/>
    <cellStyle name="40% - Dekorfärg2 9 5 3" xfId="11232" xr:uid="{B2993F3A-E02E-4277-9EFC-8CE617EAFFA1}"/>
    <cellStyle name="40% - Dekorfärg2 9 5 4" xfId="37844" xr:uid="{8946A3B3-214D-4011-BD99-857365AA5074}"/>
    <cellStyle name="40% - Dekorfärg2 9 5_3. Loans" xfId="11233" xr:uid="{26C1FE28-2A85-4189-80B9-10D027AAF4AD}"/>
    <cellStyle name="40% - Dekorfärg2 9 6" xfId="11234" xr:uid="{1ABCA5C9-3C12-484B-AFF8-D9B35AB691CF}"/>
    <cellStyle name="40% - Dekorfärg2 9 6 2" xfId="11235" xr:uid="{1DE2F871-D5B7-4402-8436-C62A8A6688EE}"/>
    <cellStyle name="40% - Dekorfärg2 9 6 3" xfId="11236" xr:uid="{7FD99424-0D7A-449F-8D96-BCA4B2970B29}"/>
    <cellStyle name="40% - Dekorfärg2 9 6 4" xfId="37845" xr:uid="{89F91EB2-6131-48D3-A1BC-82DC30748732}"/>
    <cellStyle name="40% - Dekorfärg2 9 6_3. Loans" xfId="11237" xr:uid="{4D8A5C51-7F1A-455C-B601-085D58493A60}"/>
    <cellStyle name="40% - Dekorfärg2 9 7" xfId="11238" xr:uid="{2A9C32DA-AE72-4764-854C-6E2BEE48A6A3}"/>
    <cellStyle name="40% - Dekorfärg2 9 7 2" xfId="11239" xr:uid="{D3B04D4D-C4D7-4DBD-B8B4-9BD8DDBBE24A}"/>
    <cellStyle name="40% - Dekorfärg2 9 7 3" xfId="11240" xr:uid="{83BAD3B8-2D2E-4925-A349-C562AE64FA62}"/>
    <cellStyle name="40% - Dekorfärg2 9 7 4" xfId="32098" xr:uid="{7B825823-D31A-41A2-A614-185E4C365695}"/>
    <cellStyle name="40% - Dekorfärg2 9 7_EQL_AAL" xfId="31276" xr:uid="{C9F5662D-06E2-4FC7-9184-19897D400A67}"/>
    <cellStyle name="40% - Dekorfärg2 9 8" xfId="11241" xr:uid="{705A3F88-C9F3-43E7-875E-F766400495A3}"/>
    <cellStyle name="40% - Dekorfärg2 9 9" xfId="11242" xr:uid="{19FAA754-269F-49E6-9F20-4288B0EB69A8}"/>
    <cellStyle name="40% - Dekorfärg2 9_3. Loans" xfId="11243" xr:uid="{79327143-0C26-40EA-93FC-2FA1E88642A7}"/>
    <cellStyle name="40% - Dekorfärg3" xfId="51281" xr:uid="{5F5B17EA-9444-4396-838B-8435ED758277}"/>
    <cellStyle name="40% - Dekorfärg3 10" xfId="11244" xr:uid="{1730722B-B03D-49A5-9EAD-467CBFD46CB7}"/>
    <cellStyle name="40% - Dekorfärg3 10 10" xfId="35132" xr:uid="{14286FC7-49BB-4E74-8BFF-AA399A578701}"/>
    <cellStyle name="40% - Dekorfärg3 10 2" xfId="11245" xr:uid="{B7E2E850-630E-4CB2-96E4-9BBAAC001C2B}"/>
    <cellStyle name="40% - Dekorfärg3 10 2 2" xfId="11246" xr:uid="{C7D794D1-8C0C-4A6F-8D27-75992ABEF1CE}"/>
    <cellStyle name="40% - Dekorfärg3 10 2 2 2" xfId="11247" xr:uid="{719F443A-9EC8-40A4-9523-82F736A89712}"/>
    <cellStyle name="40% - Dekorfärg3 10 2 2 2 2" xfId="37847" xr:uid="{0BFC0C07-33EF-4E6A-B495-77332A4CCAAC}"/>
    <cellStyle name="40% - Dekorfärg3 10 2 2 2_Apart tables" xfId="50131" xr:uid="{9EDEDDD8-44BF-471B-B861-E38D5528FF33}"/>
    <cellStyle name="40% - Dekorfärg3 10 2 2 3" xfId="32099" xr:uid="{75408BF2-11D3-45D7-B804-B2853F828747}"/>
    <cellStyle name="40% - Dekorfärg3 10 2 2 4" xfId="37846" xr:uid="{7E03430E-CBEB-4A6A-9E07-AF7280E1F48D}"/>
    <cellStyle name="40% - Dekorfärg3 10 2 2_3. Loans" xfId="11248" xr:uid="{FA7564EC-1BCC-46F4-869A-8B7004F5BB1A}"/>
    <cellStyle name="40% - Dekorfärg3 10 2 3" xfId="11249" xr:uid="{5A4DA911-CC5D-450B-AF3C-76558A23AAF8}"/>
    <cellStyle name="40% - Dekorfärg3 10 2 3 2" xfId="11250" xr:uid="{B70CB061-0D1C-4E3E-B744-C41BFD6C6F66}"/>
    <cellStyle name="40% - Dekorfärg3 10 2 3 2 2" xfId="37849" xr:uid="{76FE10F5-FC90-4108-847D-F578D59F6142}"/>
    <cellStyle name="40% - Dekorfärg3 10 2 3 2_Apart tables" xfId="50132" xr:uid="{AABEB538-ADF3-4985-88BA-9753C6DD9C1A}"/>
    <cellStyle name="40% - Dekorfärg3 10 2 3 3" xfId="37848" xr:uid="{4ECCDDE1-F5D7-4FA5-AD32-E9635576D21B}"/>
    <cellStyle name="40% - Dekorfärg3 10 2 3_3. Loans" xfId="11251" xr:uid="{1A6E3861-B14B-48D1-9E7C-626F366D9BCD}"/>
    <cellStyle name="40% - Dekorfärg3 10 2 4" xfId="11252" xr:uid="{FCEC25D4-9FFF-4BA3-BDE8-BC02F6F9C4EE}"/>
    <cellStyle name="40% - Dekorfärg3 10 2 4 2" xfId="37850" xr:uid="{F010AA56-8B00-4343-B44F-FBF7452C3B62}"/>
    <cellStyle name="40% - Dekorfärg3 10 2 4_Apart tables" xfId="50133" xr:uid="{7FCB1DAB-FDA9-4676-ACA6-E875C9E993B1}"/>
    <cellStyle name="40% - Dekorfärg3 10 2 5" xfId="11253" xr:uid="{EA35A078-5B18-4B31-AC74-B5204F8736E8}"/>
    <cellStyle name="40% - Dekorfärg3 10 2 5 2" xfId="37851" xr:uid="{2225BF9D-C7DB-4678-87A4-82A91FD5E5CD}"/>
    <cellStyle name="40% - Dekorfärg3 10 2 5_Apart tables" xfId="50134" xr:uid="{9CAEA75E-7ADF-424B-982F-5B35C5222C8E}"/>
    <cellStyle name="40% - Dekorfärg3 10 2 6" xfId="32100" xr:uid="{909F1503-F74F-4F04-9329-D0B4C25A1886}"/>
    <cellStyle name="40% - Dekorfärg3 10 2 7" xfId="35133" xr:uid="{EAB202EC-9F4F-4442-8E45-73FDC8C64784}"/>
    <cellStyle name="40% - Dekorfärg3 10 2 8" xfId="39430" xr:uid="{9E2C1875-D13E-40AD-ABE8-989161F334EF}"/>
    <cellStyle name="40% - Dekorfärg3 10 2_3. Loans" xfId="11254" xr:uid="{73F33D66-D352-4490-8836-CA398462592B}"/>
    <cellStyle name="40% - Dekorfärg3 10 3" xfId="11255" xr:uid="{C65667B2-56A8-4604-AB8D-B759E18AA4E7}"/>
    <cellStyle name="40% - Dekorfärg3 10 3 2" xfId="11256" xr:uid="{FD8586E6-1DC8-4213-8B6F-DF9E57890891}"/>
    <cellStyle name="40% - Dekorfärg3 10 3 2 2" xfId="11257" xr:uid="{F92DDA46-F560-4E0B-AD0C-F25578AFE9EE}"/>
    <cellStyle name="40% - Dekorfärg3 10 3 2 2 2" xfId="37854" xr:uid="{E5F6D794-A109-46D8-A2F9-F13EC646529A}"/>
    <cellStyle name="40% - Dekorfärg3 10 3 2 2_Apart tables" xfId="50135" xr:uid="{45EF07DB-15B5-4E41-9B7F-FC66C3C3747D}"/>
    <cellStyle name="40% - Dekorfärg3 10 3 2 3" xfId="37853" xr:uid="{2ED0EE99-4A83-4E2B-961F-C8A1C1EB800A}"/>
    <cellStyle name="40% - Dekorfärg3 10 3 2_3. Loans" xfId="11258" xr:uid="{11B9CCD6-A2FF-4D65-9571-1D4D9EBDF27A}"/>
    <cellStyle name="40% - Dekorfärg3 10 3 3" xfId="11259" xr:uid="{B873D7C8-6DE1-4DB0-953D-C7312F15909A}"/>
    <cellStyle name="40% - Dekorfärg3 10 3 3 2" xfId="37855" xr:uid="{495BF573-2C38-40EC-859F-7930337B4452}"/>
    <cellStyle name="40% - Dekorfärg3 10 3 3_Apart tables" xfId="50136" xr:uid="{DEA5D611-F1E9-49FD-91F0-85930CC1A63C}"/>
    <cellStyle name="40% - Dekorfärg3 10 3 4" xfId="32101" xr:uid="{AA2CB5EB-766F-4072-A1EA-0C17F6BE3668}"/>
    <cellStyle name="40% - Dekorfärg3 10 3 5" xfId="37852" xr:uid="{800DE7C7-CDA0-4D49-910F-275C8EC0B33E}"/>
    <cellStyle name="40% - Dekorfärg3 10 3_3. Loans" xfId="11260" xr:uid="{B121EA43-696C-46B4-BD63-8BEA06E26C04}"/>
    <cellStyle name="40% - Dekorfärg3 10 4" xfId="11261" xr:uid="{644B449B-7D66-4222-94D5-07B9A5028001}"/>
    <cellStyle name="40% - Dekorfärg3 10 4 2" xfId="11262" xr:uid="{F6645416-3D29-4F56-8D64-B330DE5823C5}"/>
    <cellStyle name="40% - Dekorfärg3 10 4 2 2" xfId="37857" xr:uid="{E8AA602E-DB45-404F-8F55-66D2BDEC0138}"/>
    <cellStyle name="40% - Dekorfärg3 10 4 2_Apart tables" xfId="50137" xr:uid="{2A31A2C6-C59A-455A-BE42-7CB780DF8241}"/>
    <cellStyle name="40% - Dekorfärg3 10 4 3" xfId="11263" xr:uid="{E26A0BBC-6700-46E5-BD38-3C642E1B839B}"/>
    <cellStyle name="40% - Dekorfärg3 10 4 4" xfId="37856" xr:uid="{A7A0B875-FA1C-46F9-A1CF-54E30180BD11}"/>
    <cellStyle name="40% - Dekorfärg3 10 4_3. Loans" xfId="11264" xr:uid="{5F1EA312-702E-4A81-AF13-8F7B84C525BF}"/>
    <cellStyle name="40% - Dekorfärg3 10 5" xfId="11265" xr:uid="{66890F84-CBEB-4129-B423-D05BA309BADE}"/>
    <cellStyle name="40% - Dekorfärg3 10 5 2" xfId="11266" xr:uid="{FF81A6EA-7BD2-4A51-8486-2B41AB8AABBE}"/>
    <cellStyle name="40% - Dekorfärg3 10 5 3" xfId="11267" xr:uid="{3CDFBBAC-1FAB-4DDA-A71B-5AD11A2F1DB2}"/>
    <cellStyle name="40% - Dekorfärg3 10 5 4" xfId="37858" xr:uid="{4AC649A7-07DD-4452-B4C1-EDEB663C456D}"/>
    <cellStyle name="40% - Dekorfärg3 10 5_3. Loans" xfId="11268" xr:uid="{D0D76697-366D-45BF-8740-D25B2E99BE06}"/>
    <cellStyle name="40% - Dekorfärg3 10 6" xfId="11269" xr:uid="{100DB606-D607-438A-A447-1FD034B4CD2D}"/>
    <cellStyle name="40% - Dekorfärg3 10 6 2" xfId="11270" xr:uid="{485FBC7E-22B1-46BC-9AD5-FC81CC46855A}"/>
    <cellStyle name="40% - Dekorfärg3 10 6 3" xfId="11271" xr:uid="{A48C89C1-91C0-4344-8B84-7DE6150F4F8D}"/>
    <cellStyle name="40% - Dekorfärg3 10 6 4" xfId="37859" xr:uid="{BA25969A-8F27-4136-B89D-7060719ECDD4}"/>
    <cellStyle name="40% - Dekorfärg3 10 6_3. Loans" xfId="11272" xr:uid="{1E5EE220-3508-40CC-A75C-AE2B0DDB8929}"/>
    <cellStyle name="40% - Dekorfärg3 10 7" xfId="11273" xr:uid="{5F5E0054-A5F0-4C2B-959F-F37C2FFE5A5F}"/>
    <cellStyle name="40% - Dekorfärg3 10 7 2" xfId="11274" xr:uid="{A1404F04-67C1-4507-8407-002853C89EB4}"/>
    <cellStyle name="40% - Dekorfärg3 10 7 3" xfId="11275" xr:uid="{EB3D75D0-43B9-4D3C-BE3F-8604EB0DD941}"/>
    <cellStyle name="40% - Dekorfärg3 10 7 4" xfId="32102" xr:uid="{8D3319D9-5856-47E3-A456-E303D260E908}"/>
    <cellStyle name="40% - Dekorfärg3 10 7_EQL_AAL" xfId="31277" xr:uid="{F9F5AC36-4E32-44E8-891D-C6CC28E2A802}"/>
    <cellStyle name="40% - Dekorfärg3 10 8" xfId="11276" xr:uid="{0A022BA9-24EA-4A90-BBA8-B1E5BA6E9B0A}"/>
    <cellStyle name="40% - Dekorfärg3 10 9" xfId="11277" xr:uid="{0C7F1E9D-2FB0-41E3-9046-BFDF195A33CA}"/>
    <cellStyle name="40% - Dekorfärg3 10_3. Loans" xfId="11278" xr:uid="{80BF7871-47AF-42FC-BE25-D70D49FEA87C}"/>
    <cellStyle name="40% - Dekorfärg3 11" xfId="11279" xr:uid="{162BF1CD-C9C1-49B1-AA6D-FB45E468EC52}"/>
    <cellStyle name="40% - Dekorfärg3 11 10" xfId="35134" xr:uid="{90F95F04-2407-4DF0-A79C-F403ABA24C8F}"/>
    <cellStyle name="40% - Dekorfärg3 11 2" xfId="11280" xr:uid="{90AECF93-E6C7-452D-B6B7-1926E4219D93}"/>
    <cellStyle name="40% - Dekorfärg3 11 2 2" xfId="11281" xr:uid="{125D8FD9-FA59-4B83-B912-CF4E92C5CC3D}"/>
    <cellStyle name="40% - Dekorfärg3 11 2 2 2" xfId="11282" xr:uid="{44BCCB7C-49AF-4812-8FE0-23040546C637}"/>
    <cellStyle name="40% - Dekorfärg3 11 2 2 2 2" xfId="37862" xr:uid="{D8E761A1-E798-4A94-B324-58B8D68994BE}"/>
    <cellStyle name="40% - Dekorfärg3 11 2 2 2_Apart tables" xfId="50138" xr:uid="{6BAC73D8-348F-4205-ADC0-5D4CBCDADAA9}"/>
    <cellStyle name="40% - Dekorfärg3 11 2 2 3" xfId="37861" xr:uid="{4270AFCC-63FC-452B-AA2C-2F57914C9F3E}"/>
    <cellStyle name="40% - Dekorfärg3 11 2 2_3. Loans" xfId="11283" xr:uid="{3A8F65A5-E698-428D-B53A-C2A1EA5C98B8}"/>
    <cellStyle name="40% - Dekorfärg3 11 2 3" xfId="11284" xr:uid="{9CDC3802-23AC-4509-933F-9FAD106FB21D}"/>
    <cellStyle name="40% - Dekorfärg3 11 2 3 2" xfId="37863" xr:uid="{79010FA7-6A90-4E32-B576-8668BE3EF44B}"/>
    <cellStyle name="40% - Dekorfärg3 11 2 3_Apart tables" xfId="50139" xr:uid="{F207AAFF-5B80-4579-84BF-466A8ED0084F}"/>
    <cellStyle name="40% - Dekorfärg3 11 2 4" xfId="32103" xr:uid="{5C6DA4FC-FE7B-465C-95FC-628529A11846}"/>
    <cellStyle name="40% - Dekorfärg3 11 2 5" xfId="37860" xr:uid="{27B29DBE-A4D7-4FD4-8C70-BF7C6094BFE3}"/>
    <cellStyle name="40% - Dekorfärg3 11 2_3. Loans" xfId="11285" xr:uid="{43F96ABB-615A-470A-9741-C2AFD5DEE736}"/>
    <cellStyle name="40% - Dekorfärg3 11 3" xfId="11286" xr:uid="{4BB2B0B3-28B6-4C5E-9743-FC21D53877AA}"/>
    <cellStyle name="40% - Dekorfärg3 11 3 2" xfId="11287" xr:uid="{A56BFD60-74C1-4AF0-B53A-D53086BD10B5}"/>
    <cellStyle name="40% - Dekorfärg3 11 3 2 2" xfId="37865" xr:uid="{C162160D-20A7-42D9-AB87-9D86E19359AD}"/>
    <cellStyle name="40% - Dekorfärg3 11 3 2_Apart tables" xfId="50140" xr:uid="{12508765-BD15-46F1-BE00-38A6078E8F74}"/>
    <cellStyle name="40% - Dekorfärg3 11 3 3" xfId="11288" xr:uid="{0269BFCA-8E89-4D8C-9033-DA76E21900EB}"/>
    <cellStyle name="40% - Dekorfärg3 11 3 4" xfId="37864" xr:uid="{1D4812D8-B6D2-4514-87DB-075060DAC285}"/>
    <cellStyle name="40% - Dekorfärg3 11 3_3. Loans" xfId="11289" xr:uid="{6B4674FE-A5D0-4024-BBEC-F114B84D6E35}"/>
    <cellStyle name="40% - Dekorfärg3 11 4" xfId="11290" xr:uid="{7C653721-B57F-4D77-9C3E-D5770E2A42B0}"/>
    <cellStyle name="40% - Dekorfärg3 11 4 2" xfId="11291" xr:uid="{C7EE93E9-F708-4B28-8481-C88760FEFE34}"/>
    <cellStyle name="40% - Dekorfärg3 11 4 3" xfId="11292" xr:uid="{B5AE6331-0C61-4490-8A04-794C6AE40EC0}"/>
    <cellStyle name="40% - Dekorfärg3 11 4 4" xfId="37866" xr:uid="{841F0785-F54A-4AAB-8139-96534627EDB3}"/>
    <cellStyle name="40% - Dekorfärg3 11 4_3. Loans" xfId="11293" xr:uid="{9172A0B5-D302-4F01-B710-A80D60035B2A}"/>
    <cellStyle name="40% - Dekorfärg3 11 5" xfId="11294" xr:uid="{90A615CA-E624-40C4-82BC-1BE04EFAC362}"/>
    <cellStyle name="40% - Dekorfärg3 11 5 2" xfId="11295" xr:uid="{1EACFEAB-74C5-4B09-A45A-E5EBBF4BC9F3}"/>
    <cellStyle name="40% - Dekorfärg3 11 5 3" xfId="11296" xr:uid="{4D9A4BE9-45EC-4D86-AF60-EF88A4CA2FB1}"/>
    <cellStyle name="40% - Dekorfärg3 11 5 4" xfId="37867" xr:uid="{7A73ADB9-FAD5-4F02-83FA-E1775D5DF342}"/>
    <cellStyle name="40% - Dekorfärg3 11 5_3. Loans" xfId="11297" xr:uid="{545AA86E-BAE3-4852-8841-F110AD91C555}"/>
    <cellStyle name="40% - Dekorfärg3 11 6" xfId="11298" xr:uid="{AA8BEEE7-2F06-48B2-B315-65C6EE5F10E6}"/>
    <cellStyle name="40% - Dekorfärg3 11 6 2" xfId="11299" xr:uid="{E1C174D8-62F2-42A9-AC4E-0E31424328A3}"/>
    <cellStyle name="40% - Dekorfärg3 11 6 3" xfId="11300" xr:uid="{8EB4FA59-178D-46C4-A1EC-5908BDF6A8FC}"/>
    <cellStyle name="40% - Dekorfärg3 11 6 4" xfId="32104" xr:uid="{4D9C59F8-D38A-4218-BFBE-A2D3618E5EA1}"/>
    <cellStyle name="40% - Dekorfärg3 11 6_EQL_AAL" xfId="31278" xr:uid="{EEAC4F1B-F73D-4FFD-8D66-A11DE8F2BD32}"/>
    <cellStyle name="40% - Dekorfärg3 11 7" xfId="11301" xr:uid="{06A7AD50-E2C9-4FB3-876B-3E77FC9E3E28}"/>
    <cellStyle name="40% - Dekorfärg3 11 7 2" xfId="11302" xr:uid="{CE4AB7B2-8CEF-4754-9140-534F1CC088CF}"/>
    <cellStyle name="40% - Dekorfärg3 11 7 3" xfId="11303" xr:uid="{985A3B4C-6730-4759-B6D7-8C9FFBCCFD42}"/>
    <cellStyle name="40% - Dekorfärg3 11 7_EQL_AAL" xfId="31279" xr:uid="{686E757C-A1E8-43FC-A94A-394857A7A6BA}"/>
    <cellStyle name="40% - Dekorfärg3 11 8" xfId="11304" xr:uid="{4634C427-66FF-4CDB-BF52-63292AF19F48}"/>
    <cellStyle name="40% - Dekorfärg3 11 9" xfId="11305" xr:uid="{82713371-3918-4BB7-923D-368ED4C0467A}"/>
    <cellStyle name="40% - Dekorfärg3 11_3. Loans" xfId="11306" xr:uid="{D43F80D1-0F06-40F0-8926-7C8544D15249}"/>
    <cellStyle name="40% - Dekorfärg3 12" xfId="11307" xr:uid="{C98F64D8-6D1C-4195-B76E-6AF78D5E4F20}"/>
    <cellStyle name="40% - Dekorfärg3 12 10" xfId="35135" xr:uid="{B054722B-C0A4-4CA0-8E02-575E68A65B14}"/>
    <cellStyle name="40% - Dekorfärg3 12 2" xfId="11308" xr:uid="{3AD59FEA-1004-4787-9CD1-5AB64804CA15}"/>
    <cellStyle name="40% - Dekorfärg3 12 2 2" xfId="11309" xr:uid="{A9E852DB-2CE3-43C2-B715-5E5E6DF5FC0F}"/>
    <cellStyle name="40% - Dekorfärg3 12 2 2 2" xfId="11310" xr:uid="{6DF3BE6D-17EC-4E38-8B3E-4E9D219B6924}"/>
    <cellStyle name="40% - Dekorfärg3 12 2 2 2 2" xfId="37870" xr:uid="{3FB1770C-3F7F-4643-9366-30EF5499AD51}"/>
    <cellStyle name="40% - Dekorfärg3 12 2 2 2_Apart tables" xfId="50141" xr:uid="{0DFE0877-F150-4014-BEF6-91F8ECD56DC0}"/>
    <cellStyle name="40% - Dekorfärg3 12 2 2 3" xfId="37869" xr:uid="{AF2D8309-7FB5-49C3-8D81-C69676045A63}"/>
    <cellStyle name="40% - Dekorfärg3 12 2 2_3. Loans" xfId="11311" xr:uid="{8ED725F1-1C2D-4A4C-B593-82D137BF7A6A}"/>
    <cellStyle name="40% - Dekorfärg3 12 2 3" xfId="11312" xr:uid="{65D3414F-1CA6-44BC-BE95-A1CBB43447DB}"/>
    <cellStyle name="40% - Dekorfärg3 12 2 3 2" xfId="37871" xr:uid="{9D7828FB-1753-4896-A605-5F235DE93FF1}"/>
    <cellStyle name="40% - Dekorfärg3 12 2 3_Apart tables" xfId="50142" xr:uid="{7CD90657-0903-4017-A56F-30FC8D33E93B}"/>
    <cellStyle name="40% - Dekorfärg3 12 2 4" xfId="32105" xr:uid="{E276B5C6-2648-4E6B-9B95-6A05C715BC14}"/>
    <cellStyle name="40% - Dekorfärg3 12 2 5" xfId="37868" xr:uid="{C4CC5274-B781-43ED-9952-B00D036C13E7}"/>
    <cellStyle name="40% - Dekorfärg3 12 2_3. Loans" xfId="11313" xr:uid="{FDBBF8DD-6473-4759-B20C-00F01DDCAFBB}"/>
    <cellStyle name="40% - Dekorfärg3 12 3" xfId="11314" xr:uid="{8F216692-C63A-4EC0-A4E1-E6C3D846F6CE}"/>
    <cellStyle name="40% - Dekorfärg3 12 3 2" xfId="11315" xr:uid="{115C35D7-3C88-4F44-9909-6B4CDB7E0FCD}"/>
    <cellStyle name="40% - Dekorfärg3 12 3 2 2" xfId="37873" xr:uid="{C273A612-9912-4AF3-8A51-B5EB5569ADCF}"/>
    <cellStyle name="40% - Dekorfärg3 12 3 2_Apart tables" xfId="50143" xr:uid="{D7542AE8-2DC5-48CB-B7AB-6C9C2CFF831B}"/>
    <cellStyle name="40% - Dekorfärg3 12 3 3" xfId="11316" xr:uid="{A6C5886C-F269-46C0-B940-701CCDCB7D84}"/>
    <cellStyle name="40% - Dekorfärg3 12 3 4" xfId="37872" xr:uid="{3D2BCF62-1180-42EC-A111-A6BB7E5C29C1}"/>
    <cellStyle name="40% - Dekorfärg3 12 3_3. Loans" xfId="11317" xr:uid="{0980ABC0-1A1F-42A2-8D7B-CCFFF098C1A1}"/>
    <cellStyle name="40% - Dekorfärg3 12 4" xfId="11318" xr:uid="{29FB6E74-4403-457B-97A0-074ED64C0B36}"/>
    <cellStyle name="40% - Dekorfärg3 12 4 2" xfId="11319" xr:uid="{82413A20-66D5-4371-9C3D-67C57D6DF1B0}"/>
    <cellStyle name="40% - Dekorfärg3 12 4 3" xfId="11320" xr:uid="{B49544A8-A9EE-404B-850F-65AD89770FDE}"/>
    <cellStyle name="40% - Dekorfärg3 12 4 4" xfId="37874" xr:uid="{5B3B3CBC-7A20-42DB-9263-4FF2576B4621}"/>
    <cellStyle name="40% - Dekorfärg3 12 4_3. Loans" xfId="11321" xr:uid="{6E42D7C7-671B-4C1D-AA78-BA50F7528C12}"/>
    <cellStyle name="40% - Dekorfärg3 12 5" xfId="11322" xr:uid="{19045489-6BEF-459F-B421-EE1BE59165BA}"/>
    <cellStyle name="40% - Dekorfärg3 12 5 2" xfId="11323" xr:uid="{CFC450BF-A90B-424D-BFEA-4DD51605887C}"/>
    <cellStyle name="40% - Dekorfärg3 12 5 3" xfId="11324" xr:uid="{CA58B08E-E065-4990-9124-A7DC25111375}"/>
    <cellStyle name="40% - Dekorfärg3 12 5 4" xfId="37875" xr:uid="{21701820-A6FF-4C7B-B595-202998048A3A}"/>
    <cellStyle name="40% - Dekorfärg3 12 5_3. Loans" xfId="11325" xr:uid="{7F440A52-E2D1-4157-8BBD-6EB17A8A3D19}"/>
    <cellStyle name="40% - Dekorfärg3 12 6" xfId="11326" xr:uid="{D3C4199E-00D4-455C-B187-8D63EA47D3D1}"/>
    <cellStyle name="40% - Dekorfärg3 12 6 2" xfId="11327" xr:uid="{374185AF-CB1B-42EB-A6D7-CF225FAC75A6}"/>
    <cellStyle name="40% - Dekorfärg3 12 6 3" xfId="11328" xr:uid="{F2A8CA43-BE4C-4AD7-9F59-6E376FF2925A}"/>
    <cellStyle name="40% - Dekorfärg3 12 6 4" xfId="32106" xr:uid="{E168B338-50D8-4FA7-B3F3-22DB2E605A0C}"/>
    <cellStyle name="40% - Dekorfärg3 12 6_EQL_AAL" xfId="31280" xr:uid="{D242C0FE-C358-44D3-BFBC-40E68CD7419C}"/>
    <cellStyle name="40% - Dekorfärg3 12 7" xfId="11329" xr:uid="{3DC4358D-4ADD-426F-A8AB-D671EA5CA470}"/>
    <cellStyle name="40% - Dekorfärg3 12 7 2" xfId="11330" xr:uid="{E22727EA-6CA4-4E4F-9886-F7C6F524B7A7}"/>
    <cellStyle name="40% - Dekorfärg3 12 7 3" xfId="11331" xr:uid="{A7F2C4D4-52C6-4377-99F5-DF6D01452ABF}"/>
    <cellStyle name="40% - Dekorfärg3 12 7_EQL_AAL" xfId="31281" xr:uid="{93832E9A-4C21-4347-A61B-6751ACF027CF}"/>
    <cellStyle name="40% - Dekorfärg3 12 8" xfId="11332" xr:uid="{5565B4A4-10B1-4FBC-8A10-0551C4E44C07}"/>
    <cellStyle name="40% - Dekorfärg3 12 9" xfId="11333" xr:uid="{56D269BA-09B0-49D0-859D-4BDA8E7A668D}"/>
    <cellStyle name="40% - Dekorfärg3 12_3. Loans" xfId="11334" xr:uid="{454EA1AC-03AE-4C99-BFF1-DD4DC777CAF8}"/>
    <cellStyle name="40% - Dekorfärg3 13" xfId="11335" xr:uid="{4B173D39-4225-4CCF-8CBF-2D3727174599}"/>
    <cellStyle name="40% - Dekorfärg3 13 10" xfId="35136" xr:uid="{F9AE2BD9-E000-4592-8456-EE605EFEC874}"/>
    <cellStyle name="40% - Dekorfärg3 13 2" xfId="11336" xr:uid="{3FCC2D61-5439-4CE0-A2E6-D9A8CFFF6E69}"/>
    <cellStyle name="40% - Dekorfärg3 13 2 2" xfId="11337" xr:uid="{B9C5D669-553D-451E-B711-77CA988393CC}"/>
    <cellStyle name="40% - Dekorfärg3 13 2 2 2" xfId="11338" xr:uid="{5B662D11-3E46-48F1-AE7E-A1D742F7BFF1}"/>
    <cellStyle name="40% - Dekorfärg3 13 2 2 2 2" xfId="37878" xr:uid="{D9035CC9-74C3-45C5-85D3-C6B54DB9639E}"/>
    <cellStyle name="40% - Dekorfärg3 13 2 2 2_Apart tables" xfId="50144" xr:uid="{879D5987-6367-469D-8146-6AA7ED8DA991}"/>
    <cellStyle name="40% - Dekorfärg3 13 2 2 3" xfId="37877" xr:uid="{CE355E0C-AFAA-4C15-BC62-41B0DBEF22A6}"/>
    <cellStyle name="40% - Dekorfärg3 13 2 2_3. Loans" xfId="11339" xr:uid="{53DE8FF3-AE9A-4C1A-9FE2-46C56620BEDC}"/>
    <cellStyle name="40% - Dekorfärg3 13 2 3" xfId="11340" xr:uid="{012AF0FC-22AE-4F18-95FD-4D74F3738E38}"/>
    <cellStyle name="40% - Dekorfärg3 13 2 3 2" xfId="37879" xr:uid="{54353BFA-7CD0-4B62-8090-7B687F717B47}"/>
    <cellStyle name="40% - Dekorfärg3 13 2 3_Apart tables" xfId="50145" xr:uid="{DAD667DB-92AF-4748-80C4-C803F7F15751}"/>
    <cellStyle name="40% - Dekorfärg3 13 2 4" xfId="32107" xr:uid="{E784E3BA-4406-4BF0-BF4E-CE8F1CED7A83}"/>
    <cellStyle name="40% - Dekorfärg3 13 2 5" xfId="37876" xr:uid="{C27B06D5-76D0-4F43-B542-9C0D28CE10F5}"/>
    <cellStyle name="40% - Dekorfärg3 13 2_3. Loans" xfId="11341" xr:uid="{504416C1-4B78-4F61-A9CA-2750DB6C80C9}"/>
    <cellStyle name="40% - Dekorfärg3 13 3" xfId="11342" xr:uid="{BEB18A88-A265-4F09-93D9-9BAD6376F68F}"/>
    <cellStyle name="40% - Dekorfärg3 13 3 2" xfId="11343" xr:uid="{2A66AEEE-7895-4F6F-98B5-4F4EA10684F1}"/>
    <cellStyle name="40% - Dekorfärg3 13 3 2 2" xfId="37881" xr:uid="{3EBD9FDE-195D-4915-87C3-B9FDB43E67F0}"/>
    <cellStyle name="40% - Dekorfärg3 13 3 2_Apart tables" xfId="50146" xr:uid="{5CD34108-F319-41C4-8F3D-9ACA6359C44F}"/>
    <cellStyle name="40% - Dekorfärg3 13 3 3" xfId="11344" xr:uid="{9668A9B7-4B22-4D94-814D-541BBF69CB89}"/>
    <cellStyle name="40% - Dekorfärg3 13 3 4" xfId="37880" xr:uid="{AC16E49B-1852-48E0-A8A8-90E6103CB0E0}"/>
    <cellStyle name="40% - Dekorfärg3 13 3_3. Loans" xfId="11345" xr:uid="{0044DFB5-F39F-4B8E-967A-547C83DA03C2}"/>
    <cellStyle name="40% - Dekorfärg3 13 4" xfId="11346" xr:uid="{386DDAFB-FAC9-46EE-8163-9C1B3683CB84}"/>
    <cellStyle name="40% - Dekorfärg3 13 4 2" xfId="11347" xr:uid="{A145046D-157E-4EB6-8AD8-EC3FF7A04BF5}"/>
    <cellStyle name="40% - Dekorfärg3 13 4 3" xfId="11348" xr:uid="{0408191D-27CF-4FC0-B561-4495E2D50830}"/>
    <cellStyle name="40% - Dekorfärg3 13 4 4" xfId="37882" xr:uid="{DC105CBF-EF44-40B3-AD15-F489676CC71A}"/>
    <cellStyle name="40% - Dekorfärg3 13 4_3. Loans" xfId="11349" xr:uid="{3393A44A-C4E5-468D-8487-499BE0B7763C}"/>
    <cellStyle name="40% - Dekorfärg3 13 5" xfId="11350" xr:uid="{078729FE-8F3D-49D5-8F3C-3E638072AB24}"/>
    <cellStyle name="40% - Dekorfärg3 13 5 2" xfId="11351" xr:uid="{53965008-7660-43BE-B635-A07BD7AA0B34}"/>
    <cellStyle name="40% - Dekorfärg3 13 5 3" xfId="11352" xr:uid="{2B6F193C-6CF0-447B-AC2F-8894A6A50C00}"/>
    <cellStyle name="40% - Dekorfärg3 13 5 4" xfId="37883" xr:uid="{CEDC8DA4-85C5-4612-9EA6-A8B2D464224C}"/>
    <cellStyle name="40% - Dekorfärg3 13 5_3. Loans" xfId="11353" xr:uid="{DA86CD10-10FA-46EF-B81A-E760BA3BE900}"/>
    <cellStyle name="40% - Dekorfärg3 13 6" xfId="11354" xr:uid="{0B5FD2C9-9871-4ADE-A7EE-B50717C0BDB3}"/>
    <cellStyle name="40% - Dekorfärg3 13 6 2" xfId="11355" xr:uid="{3F2F33FE-3B31-45C2-BF85-4A9F8772F6B6}"/>
    <cellStyle name="40% - Dekorfärg3 13 6 3" xfId="11356" xr:uid="{0E669B47-56FD-48C1-A5FD-FB3655590B34}"/>
    <cellStyle name="40% - Dekorfärg3 13 6 4" xfId="32108" xr:uid="{D9F6DDD6-AED8-4E48-9AA4-C5E3D7CA5162}"/>
    <cellStyle name="40% - Dekorfärg3 13 6_EQL_AAL" xfId="31282" xr:uid="{F2695B79-1636-4C02-B80F-339FEBD6BA83}"/>
    <cellStyle name="40% - Dekorfärg3 13 7" xfId="11357" xr:uid="{75B61FF7-B7D6-4A15-B843-B7479CDC00F4}"/>
    <cellStyle name="40% - Dekorfärg3 13 7 2" xfId="11358" xr:uid="{4C57ACDC-BB6F-4C2A-BBB1-9CE32D7D110A}"/>
    <cellStyle name="40% - Dekorfärg3 13 7 3" xfId="11359" xr:uid="{863297A4-8726-4B46-9FE0-510D251E2B5E}"/>
    <cellStyle name="40% - Dekorfärg3 13 7_EQL_AAL" xfId="31283" xr:uid="{55A4056D-7E2A-41FA-A20B-B12F2AB68D1C}"/>
    <cellStyle name="40% - Dekorfärg3 13 8" xfId="11360" xr:uid="{07769ABC-956B-44BB-AF21-2F7200511D28}"/>
    <cellStyle name="40% - Dekorfärg3 13 9" xfId="11361" xr:uid="{5DD488F6-0D74-42F6-8DB3-EEFDB0C55A67}"/>
    <cellStyle name="40% - Dekorfärg3 13_3. Loans" xfId="11362" xr:uid="{643343DA-9369-47D7-BAE4-E5771E700F37}"/>
    <cellStyle name="40% - Dekorfärg3 14" xfId="11363" xr:uid="{3897105D-0DD3-4B55-A0BA-555962ABE049}"/>
    <cellStyle name="40% - Dekorfärg3 14 10" xfId="35137" xr:uid="{705CCBFA-40DF-46D0-AFD3-0942345F7BE8}"/>
    <cellStyle name="40% - Dekorfärg3 14 2" xfId="11364" xr:uid="{EAA0A140-8441-469E-BCC6-6CFFF31D98A8}"/>
    <cellStyle name="40% - Dekorfärg3 14 2 2" xfId="11365" xr:uid="{F24C3F2A-D2FA-4C4E-AB47-A6DD2E206F75}"/>
    <cellStyle name="40% - Dekorfärg3 14 2 2 2" xfId="11366" xr:uid="{94D3CB5C-B932-479A-A28F-08BE54E2AED4}"/>
    <cellStyle name="40% - Dekorfärg3 14 2 2 2 2" xfId="37886" xr:uid="{6A941565-6C17-42B9-8CFB-12FCFB2AB838}"/>
    <cellStyle name="40% - Dekorfärg3 14 2 2 2_Apart tables" xfId="50147" xr:uid="{8A38B2E7-16E8-46FE-8DEC-B40CBECB14E5}"/>
    <cellStyle name="40% - Dekorfärg3 14 2 2 3" xfId="37885" xr:uid="{DA794DBF-68E3-4D53-8215-888EB8CB592E}"/>
    <cellStyle name="40% - Dekorfärg3 14 2 2_3. Loans" xfId="11367" xr:uid="{B66B21B7-320A-449F-B6A9-FA52EB145EEE}"/>
    <cellStyle name="40% - Dekorfärg3 14 2 3" xfId="11368" xr:uid="{F8E5FFC2-C4D1-4D72-8644-067C0FC24FE5}"/>
    <cellStyle name="40% - Dekorfärg3 14 2 3 2" xfId="37887" xr:uid="{AE9DB522-7D4F-4C86-ABD1-A9DBAF748327}"/>
    <cellStyle name="40% - Dekorfärg3 14 2 3_Apart tables" xfId="50148" xr:uid="{AC72623C-CE7C-4DFD-903A-F44005E99FCD}"/>
    <cellStyle name="40% - Dekorfärg3 14 2 4" xfId="32109" xr:uid="{1206C05E-BFBA-4973-A9EE-0D7985D290DA}"/>
    <cellStyle name="40% - Dekorfärg3 14 2 5" xfId="37884" xr:uid="{AD64C9E9-3C4E-4FD1-9A7C-FA61E17901C3}"/>
    <cellStyle name="40% - Dekorfärg3 14 2_3. Loans" xfId="11369" xr:uid="{E27F6E8B-81FE-4BD8-8B28-EAF9EBBF5EC4}"/>
    <cellStyle name="40% - Dekorfärg3 14 3" xfId="11370" xr:uid="{30A1D7EA-5F58-4E56-9CAD-A712E8F29166}"/>
    <cellStyle name="40% - Dekorfärg3 14 3 2" xfId="11371" xr:uid="{42AA8EA2-0362-420A-91AF-9003AB302052}"/>
    <cellStyle name="40% - Dekorfärg3 14 3 2 2" xfId="37889" xr:uid="{911C37C1-ACB7-4C8F-BB90-7C871CE2D041}"/>
    <cellStyle name="40% - Dekorfärg3 14 3 2_Apart tables" xfId="50149" xr:uid="{C7F8C1CF-F974-4086-911D-C74FEAEEA2CC}"/>
    <cellStyle name="40% - Dekorfärg3 14 3 3" xfId="11372" xr:uid="{5F8DF067-CF44-42F1-8749-78F055BDDDE0}"/>
    <cellStyle name="40% - Dekorfärg3 14 3 4" xfId="37888" xr:uid="{A99C784C-C7D5-40D6-AC0B-EBFF51E536E6}"/>
    <cellStyle name="40% - Dekorfärg3 14 3_3. Loans" xfId="11373" xr:uid="{11FB04C2-5EFD-44AA-B716-4B6F915A1D10}"/>
    <cellStyle name="40% - Dekorfärg3 14 4" xfId="11374" xr:uid="{F50D3A50-F097-4E8C-9FA4-8176951F2DA9}"/>
    <cellStyle name="40% - Dekorfärg3 14 4 2" xfId="11375" xr:uid="{9944E802-5D4C-4816-A95D-F92BEB59443D}"/>
    <cellStyle name="40% - Dekorfärg3 14 4 3" xfId="11376" xr:uid="{5DB4D6EF-FBEB-4FC5-946C-759F96296D4F}"/>
    <cellStyle name="40% - Dekorfärg3 14 4 4" xfId="37890" xr:uid="{30706D95-6F09-4E6C-98E2-38C8C8CE6894}"/>
    <cellStyle name="40% - Dekorfärg3 14 4_3. Loans" xfId="11377" xr:uid="{61F65CD4-CEB5-49BF-B6A1-1646712BBCED}"/>
    <cellStyle name="40% - Dekorfärg3 14 5" xfId="11378" xr:uid="{417F839D-84D7-43C9-A812-FAEB3A67DBD9}"/>
    <cellStyle name="40% - Dekorfärg3 14 5 2" xfId="11379" xr:uid="{A5107011-975F-42D6-A3C6-892738C934B5}"/>
    <cellStyle name="40% - Dekorfärg3 14 5 3" xfId="11380" xr:uid="{9308F71E-534C-4B18-8AFF-CD1EE64419FD}"/>
    <cellStyle name="40% - Dekorfärg3 14 5 4" xfId="37891" xr:uid="{3B03D452-CE1C-4B59-B7B6-B421068DBD80}"/>
    <cellStyle name="40% - Dekorfärg3 14 5_3. Loans" xfId="11381" xr:uid="{7137E4CA-3A87-48FB-AB37-5E29AA73D0D8}"/>
    <cellStyle name="40% - Dekorfärg3 14 6" xfId="11382" xr:uid="{EEE51A89-DECD-434B-80A2-80B9D38D4D8A}"/>
    <cellStyle name="40% - Dekorfärg3 14 6 2" xfId="11383" xr:uid="{2D26EC5C-ABDF-4F59-9F81-57C86567D772}"/>
    <cellStyle name="40% - Dekorfärg3 14 6 3" xfId="11384" xr:uid="{2E67094A-D7D9-43C3-8215-B9EDD94BCC7D}"/>
    <cellStyle name="40% - Dekorfärg3 14 6 4" xfId="32110" xr:uid="{59546308-113A-490E-BB94-CBB490262119}"/>
    <cellStyle name="40% - Dekorfärg3 14 6_EQL_AAL" xfId="31284" xr:uid="{36C74E33-5EE2-4680-9C17-938642DAA1A4}"/>
    <cellStyle name="40% - Dekorfärg3 14 7" xfId="11385" xr:uid="{3F815A9A-8525-4361-9E55-6D27285501EE}"/>
    <cellStyle name="40% - Dekorfärg3 14 7 2" xfId="11386" xr:uid="{5C3707C8-A6F8-405B-989A-508E99402A46}"/>
    <cellStyle name="40% - Dekorfärg3 14 7 3" xfId="11387" xr:uid="{8D751DB8-2DBA-4B71-8B08-0DCC076233AA}"/>
    <cellStyle name="40% - Dekorfärg3 14 7_EQL_AAL" xfId="31285" xr:uid="{A501C0FA-2F6B-4173-9323-2D822D3C9D70}"/>
    <cellStyle name="40% - Dekorfärg3 14 8" xfId="11388" xr:uid="{E9ED208E-FC5C-401D-9C25-F8B477F4B0C7}"/>
    <cellStyle name="40% - Dekorfärg3 14 9" xfId="11389" xr:uid="{9D956D21-A1B7-41B5-9852-0A56D9FC4CEB}"/>
    <cellStyle name="40% - Dekorfärg3 14_3. Loans" xfId="11390" xr:uid="{7AEC16A3-D390-4E1D-A9C7-22A05A0379EB}"/>
    <cellStyle name="40% - Dekorfärg3 15" xfId="11391" xr:uid="{B1373A89-618B-4CD5-8431-A34DF6D4784B}"/>
    <cellStyle name="40% - Dekorfärg3 15 10" xfId="35138" xr:uid="{CC573743-407E-49AD-B97A-57309CACF0E7}"/>
    <cellStyle name="40% - Dekorfärg3 15 2" xfId="11392" xr:uid="{7AD92114-8B06-4F7E-AF87-EB5556690353}"/>
    <cellStyle name="40% - Dekorfärg3 15 2 2" xfId="11393" xr:uid="{DB43331F-9652-4E4D-AA25-1B409D14F76F}"/>
    <cellStyle name="40% - Dekorfärg3 15 2 2 2" xfId="11394" xr:uid="{2EE4C92B-D386-4229-A3F3-5CFB72E4A11D}"/>
    <cellStyle name="40% - Dekorfärg3 15 2 2 2 2" xfId="37894" xr:uid="{834894E6-114C-4DCE-B573-7DC3C7E493C2}"/>
    <cellStyle name="40% - Dekorfärg3 15 2 2 2_Apart tables" xfId="50150" xr:uid="{BB11219F-D48E-459C-8F65-515787F9C2AA}"/>
    <cellStyle name="40% - Dekorfärg3 15 2 2 3" xfId="37893" xr:uid="{6253443F-4D62-4394-8708-2697ABB75339}"/>
    <cellStyle name="40% - Dekorfärg3 15 2 2_3. Loans" xfId="11395" xr:uid="{70F5682B-A3CE-4298-A897-CAD5D1DB53B9}"/>
    <cellStyle name="40% - Dekorfärg3 15 2 3" xfId="11396" xr:uid="{87206016-66BE-41A5-A02E-A7C923F2853A}"/>
    <cellStyle name="40% - Dekorfärg3 15 2 3 2" xfId="37895" xr:uid="{02703EDC-8945-4F34-9FEB-236CF4251264}"/>
    <cellStyle name="40% - Dekorfärg3 15 2 3_Apart tables" xfId="50151" xr:uid="{8F70C80E-F979-4B88-BB45-3E1C01E6B859}"/>
    <cellStyle name="40% - Dekorfärg3 15 2 4" xfId="32111" xr:uid="{DB5DDA6C-C7FA-436F-A769-F7E0E312471B}"/>
    <cellStyle name="40% - Dekorfärg3 15 2 5" xfId="37892" xr:uid="{76DD2F3D-C380-4DD1-8A8A-9BE4D9315232}"/>
    <cellStyle name="40% - Dekorfärg3 15 2_3. Loans" xfId="11397" xr:uid="{A4F2A417-3830-48EA-9E95-289061379148}"/>
    <cellStyle name="40% - Dekorfärg3 15 3" xfId="11398" xr:uid="{FF74BA35-7E83-4F33-8D8A-DAE5EB2F88AD}"/>
    <cellStyle name="40% - Dekorfärg3 15 3 2" xfId="11399" xr:uid="{CD0CF0E7-71CB-4638-A7A6-2283A3839BC4}"/>
    <cellStyle name="40% - Dekorfärg3 15 3 2 2" xfId="37897" xr:uid="{C9B08920-0FDB-4BF6-A90B-5762ED1C6825}"/>
    <cellStyle name="40% - Dekorfärg3 15 3 2_Apart tables" xfId="50152" xr:uid="{217EDB51-0F0C-4A30-BC47-F874FC29C1DF}"/>
    <cellStyle name="40% - Dekorfärg3 15 3 3" xfId="11400" xr:uid="{D8C416C2-E7FC-4AE7-B083-8F095AC04739}"/>
    <cellStyle name="40% - Dekorfärg3 15 3 4" xfId="37896" xr:uid="{7752CFD9-1522-4928-8FFA-6FC57D9658C4}"/>
    <cellStyle name="40% - Dekorfärg3 15 3_3. Loans" xfId="11401" xr:uid="{283CBD40-CA8F-4110-90D3-154EAF799A3C}"/>
    <cellStyle name="40% - Dekorfärg3 15 4" xfId="11402" xr:uid="{30051B27-B300-4F51-9E5D-D57A127B7F8A}"/>
    <cellStyle name="40% - Dekorfärg3 15 4 2" xfId="11403" xr:uid="{6B375D7C-4BCC-4ADF-BBBA-47FEFCBF930F}"/>
    <cellStyle name="40% - Dekorfärg3 15 4 3" xfId="11404" xr:uid="{A2C6C4FB-9004-4FB8-966C-EA68D704D434}"/>
    <cellStyle name="40% - Dekorfärg3 15 4 4" xfId="37898" xr:uid="{7FBF521E-6EF6-4297-B4CC-42340A69AA40}"/>
    <cellStyle name="40% - Dekorfärg3 15 4_3. Loans" xfId="11405" xr:uid="{958FC332-689E-44F5-8B16-8ED8A91A5DE6}"/>
    <cellStyle name="40% - Dekorfärg3 15 5" xfId="11406" xr:uid="{581CF53C-2643-418B-8AD1-75C1FC8048EF}"/>
    <cellStyle name="40% - Dekorfärg3 15 5 2" xfId="11407" xr:uid="{E24AAB99-414D-4396-8BB6-1E8FF51267DE}"/>
    <cellStyle name="40% - Dekorfärg3 15 5 3" xfId="11408" xr:uid="{F0E55F78-AB60-4CC9-9218-0D90A6B6FCEF}"/>
    <cellStyle name="40% - Dekorfärg3 15 5 4" xfId="37899" xr:uid="{20EC5DC8-1717-43FF-B228-11C0F020E897}"/>
    <cellStyle name="40% - Dekorfärg3 15 5_3. Loans" xfId="11409" xr:uid="{B8F71DB0-6075-45F6-AB91-FDEBB0EBE4F7}"/>
    <cellStyle name="40% - Dekorfärg3 15 6" xfId="11410" xr:uid="{A9CE9618-7F6F-4CF0-B714-F9F7FB91BC62}"/>
    <cellStyle name="40% - Dekorfärg3 15 6 2" xfId="11411" xr:uid="{85E0956C-F46E-45CD-B446-159564977434}"/>
    <cellStyle name="40% - Dekorfärg3 15 6 3" xfId="11412" xr:uid="{98FD3853-6FA1-488B-AB10-3EC52FAA9EEC}"/>
    <cellStyle name="40% - Dekorfärg3 15 6 4" xfId="32112" xr:uid="{BF87B6DC-BC8E-4DF4-99B8-D4135A9EDD4E}"/>
    <cellStyle name="40% - Dekorfärg3 15 6_EQL_AAL" xfId="31286" xr:uid="{AC058582-F062-461E-B394-9CCAF1F6A740}"/>
    <cellStyle name="40% - Dekorfärg3 15 7" xfId="11413" xr:uid="{72958568-54DD-4A5E-822F-BBFB92A424FE}"/>
    <cellStyle name="40% - Dekorfärg3 15 7 2" xfId="11414" xr:uid="{F444CAE3-6E1D-47DB-A1E4-E302AC2143A3}"/>
    <cellStyle name="40% - Dekorfärg3 15 7 3" xfId="11415" xr:uid="{A6710392-E26F-496F-9DDB-D7F9D119B9B7}"/>
    <cellStyle name="40% - Dekorfärg3 15 7_EQL_AAL" xfId="31287" xr:uid="{FD789A8C-68D6-439C-9806-5D9AD276EC94}"/>
    <cellStyle name="40% - Dekorfärg3 15 8" xfId="11416" xr:uid="{CE1C07BC-E525-4364-80CE-E76E1F777BF2}"/>
    <cellStyle name="40% - Dekorfärg3 15 9" xfId="11417" xr:uid="{C4526039-B912-42BB-A10C-03242EAC3714}"/>
    <cellStyle name="40% - Dekorfärg3 15_3. Loans" xfId="11418" xr:uid="{F572E688-1F27-4139-9D8D-EA6E34F5F220}"/>
    <cellStyle name="40% - Dekorfärg3 16" xfId="11419" xr:uid="{6E8D54D5-9F88-48FF-BC11-5B743B814AA4}"/>
    <cellStyle name="40% - Dekorfärg3 16 10" xfId="35139" xr:uid="{77262642-E3DA-44AA-942D-AB29B87C14C3}"/>
    <cellStyle name="40% - Dekorfärg3 16 2" xfId="11420" xr:uid="{AEC1B72C-7D9B-4973-B275-F5B6CF4AD089}"/>
    <cellStyle name="40% - Dekorfärg3 16 2 2" xfId="11421" xr:uid="{75D9E1DB-6344-43EB-8F6B-88D35FFD9946}"/>
    <cellStyle name="40% - Dekorfärg3 16 2 2 2" xfId="11422" xr:uid="{D361A092-3510-47D8-A0D3-35C4F2BA6A10}"/>
    <cellStyle name="40% - Dekorfärg3 16 2 2 2 2" xfId="37902" xr:uid="{E5EDABA1-BBA6-41A2-A91D-24363B9AF78C}"/>
    <cellStyle name="40% - Dekorfärg3 16 2 2 2_Apart tables" xfId="50153" xr:uid="{25394856-4086-4F06-AEE5-23D519D4BD6E}"/>
    <cellStyle name="40% - Dekorfärg3 16 2 2 3" xfId="37901" xr:uid="{74BF123B-FC70-4C17-B6A1-C13136CACDB1}"/>
    <cellStyle name="40% - Dekorfärg3 16 2 2_3. Loans" xfId="11423" xr:uid="{DB2F3743-86BA-442A-B3A0-D5C32D6315D8}"/>
    <cellStyle name="40% - Dekorfärg3 16 2 3" xfId="11424" xr:uid="{D445E3CD-45F1-4B5A-8F91-273EBB5B7C3B}"/>
    <cellStyle name="40% - Dekorfärg3 16 2 3 2" xfId="37903" xr:uid="{90AE3E6A-FF47-41AA-B1D5-92DB7E7CC996}"/>
    <cellStyle name="40% - Dekorfärg3 16 2 3_Apart tables" xfId="50154" xr:uid="{4AB07DE6-91AD-409B-9B9F-392C96CFA8A5}"/>
    <cellStyle name="40% - Dekorfärg3 16 2 4" xfId="32113" xr:uid="{4E3F594E-8B80-4166-A713-D4875B691C47}"/>
    <cellStyle name="40% - Dekorfärg3 16 2 5" xfId="37900" xr:uid="{32B7B2A1-AAF5-4051-B832-53DE66279327}"/>
    <cellStyle name="40% - Dekorfärg3 16 2_3. Loans" xfId="11425" xr:uid="{9CA9AD89-64A7-4631-9750-D7E12A150D32}"/>
    <cellStyle name="40% - Dekorfärg3 16 3" xfId="11426" xr:uid="{A3859124-43A9-45BA-A3EC-24BCF7A2CD2B}"/>
    <cellStyle name="40% - Dekorfärg3 16 3 2" xfId="11427" xr:uid="{D3C0E862-F1EE-454E-BF33-4F05872E0C56}"/>
    <cellStyle name="40% - Dekorfärg3 16 3 2 2" xfId="37905" xr:uid="{D532CDDD-9F88-4994-A16C-27261EF10A4F}"/>
    <cellStyle name="40% - Dekorfärg3 16 3 2_Apart tables" xfId="50155" xr:uid="{CFAC7FE7-3371-4765-B779-3D0B5311ED0E}"/>
    <cellStyle name="40% - Dekorfärg3 16 3 3" xfId="11428" xr:uid="{BB8FECBF-0293-4038-A674-61B355B2E713}"/>
    <cellStyle name="40% - Dekorfärg3 16 3 4" xfId="37904" xr:uid="{0EA19285-5A07-4DFE-8850-315EA548D610}"/>
    <cellStyle name="40% - Dekorfärg3 16 3_3. Loans" xfId="11429" xr:uid="{D94F0C6A-973E-47B1-9FB9-E4297FBE5839}"/>
    <cellStyle name="40% - Dekorfärg3 16 4" xfId="11430" xr:uid="{3EEAE6C3-820F-489E-8DE8-EEDD1D66E2FA}"/>
    <cellStyle name="40% - Dekorfärg3 16 4 2" xfId="11431" xr:uid="{DFE2E0B8-9013-4E35-B8C0-56FD36D23279}"/>
    <cellStyle name="40% - Dekorfärg3 16 4 3" xfId="11432" xr:uid="{49011FAF-4C8F-4FCE-9787-DFB34A9B84D9}"/>
    <cellStyle name="40% - Dekorfärg3 16 4 4" xfId="37906" xr:uid="{CB58A059-5CD1-4E7E-829E-FCD082BBB5E4}"/>
    <cellStyle name="40% - Dekorfärg3 16 4_3. Loans" xfId="11433" xr:uid="{67CA76D7-046C-4456-B42F-38278CCC2D98}"/>
    <cellStyle name="40% - Dekorfärg3 16 5" xfId="11434" xr:uid="{D66103EA-257E-4DB7-836B-6C10343CE6F7}"/>
    <cellStyle name="40% - Dekorfärg3 16 5 2" xfId="11435" xr:uid="{05FFA9F4-32A4-4AFD-96E4-4CF2EF772C5D}"/>
    <cellStyle name="40% - Dekorfärg3 16 5 3" xfId="11436" xr:uid="{38F5D633-A5DB-4061-A734-98B3EE5725E1}"/>
    <cellStyle name="40% - Dekorfärg3 16 5 4" xfId="37907" xr:uid="{75CD046F-5276-430D-8794-8DFA7DB035E4}"/>
    <cellStyle name="40% - Dekorfärg3 16 5_3. Loans" xfId="11437" xr:uid="{0AF892FC-5C8F-4577-AA15-8A1377CBEDF1}"/>
    <cellStyle name="40% - Dekorfärg3 16 6" xfId="11438" xr:uid="{880583B7-6418-44B3-A82F-0EDA8BA715F1}"/>
    <cellStyle name="40% - Dekorfärg3 16 6 2" xfId="11439" xr:uid="{DDF39192-AD53-4003-8FE4-CB2502BC6B47}"/>
    <cellStyle name="40% - Dekorfärg3 16 6 3" xfId="11440" xr:uid="{3975CA12-FD79-44EB-A46B-7F091D5781F2}"/>
    <cellStyle name="40% - Dekorfärg3 16 6 4" xfId="32114" xr:uid="{26F7E898-1AB5-40CF-BDED-4BBA8D425813}"/>
    <cellStyle name="40% - Dekorfärg3 16 6_EQL_AAL" xfId="31288" xr:uid="{A770B46B-CFC2-4CDE-911D-32BF066B5DCE}"/>
    <cellStyle name="40% - Dekorfärg3 16 7" xfId="11441" xr:uid="{D11A3562-821E-4BFE-98C3-9C01A6DC7D99}"/>
    <cellStyle name="40% - Dekorfärg3 16 7 2" xfId="11442" xr:uid="{A8BC0928-4FE2-4C57-A8BC-3D322E4F0DE0}"/>
    <cellStyle name="40% - Dekorfärg3 16 7 3" xfId="11443" xr:uid="{451C5521-F40F-475E-84CA-9C585E18A1D1}"/>
    <cellStyle name="40% - Dekorfärg3 16 7_EQL_AAL" xfId="31289" xr:uid="{117BDC80-DECE-4B1B-9762-F378A180EA24}"/>
    <cellStyle name="40% - Dekorfärg3 16 8" xfId="11444" xr:uid="{5C84AE5A-F812-4AD8-B922-713E33072469}"/>
    <cellStyle name="40% - Dekorfärg3 16 9" xfId="11445" xr:uid="{88CED2DF-7411-447F-BD46-2EC11B3E2897}"/>
    <cellStyle name="40% - Dekorfärg3 16_3. Loans" xfId="11446" xr:uid="{E7F70D43-3B48-4C89-9974-190BD291DB4A}"/>
    <cellStyle name="40% - Dekorfärg3 17" xfId="11447" xr:uid="{FA6ECBFD-0705-41BB-86CA-08F657E9F910}"/>
    <cellStyle name="40% - Dekorfärg3 17 10" xfId="35140" xr:uid="{0E3778E4-C6AB-4E1B-B50B-823105F16E36}"/>
    <cellStyle name="40% - Dekorfärg3 17 2" xfId="11448" xr:uid="{95AEE358-6EDB-4050-BED3-3E17C6FAF872}"/>
    <cellStyle name="40% - Dekorfärg3 17 2 2" xfId="11449" xr:uid="{61D60D4C-AF06-4B47-9E81-12AA9C2C05ED}"/>
    <cellStyle name="40% - Dekorfärg3 17 2 2 2" xfId="11450" xr:uid="{B5BFBBCD-6A1B-4242-8C8A-F6D84F0B9C9B}"/>
    <cellStyle name="40% - Dekorfärg3 17 2 2 2 2" xfId="37910" xr:uid="{47AB9B18-FDD6-40D8-BE2F-213F73858205}"/>
    <cellStyle name="40% - Dekorfärg3 17 2 2 2_Apart tables" xfId="50156" xr:uid="{1F2DDABA-3584-4F41-B1B5-883E41B683F9}"/>
    <cellStyle name="40% - Dekorfärg3 17 2 2 3" xfId="37909" xr:uid="{EB439BCB-4E02-4441-BB6F-804BC59B0E92}"/>
    <cellStyle name="40% - Dekorfärg3 17 2 2_3. Loans" xfId="11451" xr:uid="{291A6F2E-4788-4220-8175-C7078282AA8E}"/>
    <cellStyle name="40% - Dekorfärg3 17 2 3" xfId="11452" xr:uid="{EE91B6E8-0A78-4EEE-B220-A15484A62D15}"/>
    <cellStyle name="40% - Dekorfärg3 17 2 3 2" xfId="37911" xr:uid="{3C2A74DD-7EE5-401B-B60D-9F65A96F9226}"/>
    <cellStyle name="40% - Dekorfärg3 17 2 3_Apart tables" xfId="50157" xr:uid="{885EF2C6-D909-4BD2-AADA-7FC6C540922E}"/>
    <cellStyle name="40% - Dekorfärg3 17 2 4" xfId="32115" xr:uid="{1ADCBE83-B898-4499-BD28-5A8A075E88A0}"/>
    <cellStyle name="40% - Dekorfärg3 17 2 5" xfId="37908" xr:uid="{CFFB8AEA-1BDD-40D3-9AE5-142BAEE4E15B}"/>
    <cellStyle name="40% - Dekorfärg3 17 2_3. Loans" xfId="11453" xr:uid="{9926C3A1-BD6C-4287-987E-409A8381DC29}"/>
    <cellStyle name="40% - Dekorfärg3 17 3" xfId="11454" xr:uid="{7C882806-9E89-4252-8BF9-264E836D73DF}"/>
    <cellStyle name="40% - Dekorfärg3 17 3 2" xfId="11455" xr:uid="{BC8E7434-1AA9-4CF6-A541-6080A4335708}"/>
    <cellStyle name="40% - Dekorfärg3 17 3 2 2" xfId="37913" xr:uid="{E9C122A8-C0E3-49AC-BE00-F20D72C54E6D}"/>
    <cellStyle name="40% - Dekorfärg3 17 3 2_Apart tables" xfId="50158" xr:uid="{A9878C59-77DC-478E-9CED-65DCC4D63A59}"/>
    <cellStyle name="40% - Dekorfärg3 17 3 3" xfId="11456" xr:uid="{8AB81D7A-7181-43BC-9DEF-848A519632CA}"/>
    <cellStyle name="40% - Dekorfärg3 17 3 4" xfId="37912" xr:uid="{C71EB395-C6C0-4803-B518-D17AA0CEDAD1}"/>
    <cellStyle name="40% - Dekorfärg3 17 3_3. Loans" xfId="11457" xr:uid="{F0C82B87-4DF2-4D06-AA21-CDF9A9ADACEC}"/>
    <cellStyle name="40% - Dekorfärg3 17 4" xfId="11458" xr:uid="{0C61FA41-FB68-43B7-BF58-DB22194250C2}"/>
    <cellStyle name="40% - Dekorfärg3 17 4 2" xfId="11459" xr:uid="{F177DA7B-CDE5-48A0-9B7A-C5C9A91F6013}"/>
    <cellStyle name="40% - Dekorfärg3 17 4 3" xfId="11460" xr:uid="{9677025B-69C9-4F1E-B33B-29CC970C8832}"/>
    <cellStyle name="40% - Dekorfärg3 17 4 4" xfId="37914" xr:uid="{B19EB668-94DC-4589-9237-3E3A23A83CD7}"/>
    <cellStyle name="40% - Dekorfärg3 17 4_3. Loans" xfId="11461" xr:uid="{9225A179-FA55-4BFE-A2A0-1B1AE2592737}"/>
    <cellStyle name="40% - Dekorfärg3 17 5" xfId="11462" xr:uid="{11004446-E09C-4148-85BF-1791DAA8646A}"/>
    <cellStyle name="40% - Dekorfärg3 17 5 2" xfId="11463" xr:uid="{F9DEF4CE-2B11-479E-A8FF-6E49B83BDF46}"/>
    <cellStyle name="40% - Dekorfärg3 17 5 3" xfId="11464" xr:uid="{2C08C9C9-2D5F-4845-9D4F-346669C8A5C3}"/>
    <cellStyle name="40% - Dekorfärg3 17 5 4" xfId="37915" xr:uid="{FCAF45AF-E392-4C8D-80F6-1A11AFEE61B0}"/>
    <cellStyle name="40% - Dekorfärg3 17 5_3. Loans" xfId="11465" xr:uid="{E1CE550E-E493-45FB-A23F-0067744EDFE8}"/>
    <cellStyle name="40% - Dekorfärg3 17 6" xfId="11466" xr:uid="{847B974E-2640-424F-850B-488F4BAE7D72}"/>
    <cellStyle name="40% - Dekorfärg3 17 6 2" xfId="11467" xr:uid="{5D307633-5AC6-4FAC-A726-695B8D00322C}"/>
    <cellStyle name="40% - Dekorfärg3 17 6 3" xfId="11468" xr:uid="{3C4A00BE-8D43-4563-817F-A56D1B50E821}"/>
    <cellStyle name="40% - Dekorfärg3 17 6 4" xfId="32116" xr:uid="{02B3D9ED-98B4-4109-B321-20D8F560CC46}"/>
    <cellStyle name="40% - Dekorfärg3 17 6_EQL_AAL" xfId="31290" xr:uid="{7662B015-034F-4B0A-BD7A-E74DF000B931}"/>
    <cellStyle name="40% - Dekorfärg3 17 7" xfId="11469" xr:uid="{A4906A1B-EA7F-4EB9-A564-4DA04F03F433}"/>
    <cellStyle name="40% - Dekorfärg3 17 7 2" xfId="11470" xr:uid="{4BA5851B-7FE4-47FC-935D-7CD2A86537D8}"/>
    <cellStyle name="40% - Dekorfärg3 17 7 3" xfId="11471" xr:uid="{B85D1A40-3ABD-4F98-961C-9CC3D9453835}"/>
    <cellStyle name="40% - Dekorfärg3 17 7_EQL_AAL" xfId="31291" xr:uid="{0A49A91C-4DEC-4AA3-881C-35854A38AE14}"/>
    <cellStyle name="40% - Dekorfärg3 17 8" xfId="11472" xr:uid="{DB6D9DC1-D313-42BF-AEF0-051A968C9810}"/>
    <cellStyle name="40% - Dekorfärg3 17 9" xfId="11473" xr:uid="{23D52C11-17B6-459D-BB7B-5C4BBCF4D90D}"/>
    <cellStyle name="40% - Dekorfärg3 17_3. Loans" xfId="11474" xr:uid="{2E78648B-6953-49AB-9EFA-606C6FD116D4}"/>
    <cellStyle name="40% - Dekorfärg3 18" xfId="11475" xr:uid="{3004426A-2488-4408-BDF2-2A0BC6D78DDF}"/>
    <cellStyle name="40% - Dekorfärg3 18 10" xfId="35141" xr:uid="{8987B2D3-C140-4F7E-890E-DF298A197E53}"/>
    <cellStyle name="40% - Dekorfärg3 18 2" xfId="11476" xr:uid="{39DA8D33-36AC-4ECD-AD63-9AE46F3F2C52}"/>
    <cellStyle name="40% - Dekorfärg3 18 2 2" xfId="11477" xr:uid="{0C15C8DE-707E-46BB-9D7C-41EE4A02FB42}"/>
    <cellStyle name="40% - Dekorfärg3 18 2 2 2" xfId="11478" xr:uid="{33725796-B9A8-4E7D-9901-4C50BE06903D}"/>
    <cellStyle name="40% - Dekorfärg3 18 2 2 2 2" xfId="37918" xr:uid="{E1B5BCD1-2385-43A9-A01C-73400F15D92A}"/>
    <cellStyle name="40% - Dekorfärg3 18 2 2 2_Apart tables" xfId="50159" xr:uid="{F02F1248-5194-4100-951D-1DC944697F9A}"/>
    <cellStyle name="40% - Dekorfärg3 18 2 2 3" xfId="37917" xr:uid="{55B5DF64-6BD2-4887-883F-D754D277BE5E}"/>
    <cellStyle name="40% - Dekorfärg3 18 2 2_3. Loans" xfId="11479" xr:uid="{22CD59C3-68E4-4410-83CC-8975D44FD9AB}"/>
    <cellStyle name="40% - Dekorfärg3 18 2 3" xfId="11480" xr:uid="{365A1E04-64F0-4038-9AFD-1268B5043763}"/>
    <cellStyle name="40% - Dekorfärg3 18 2 3 2" xfId="37919" xr:uid="{BABA6D33-8E18-4E9A-8928-328DE8CCCB66}"/>
    <cellStyle name="40% - Dekorfärg3 18 2 3_Apart tables" xfId="50160" xr:uid="{B72BD9BE-92BC-4E3B-A13F-B04553318B28}"/>
    <cellStyle name="40% - Dekorfärg3 18 2 4" xfId="32117" xr:uid="{8550F8CD-C7F4-463F-A042-9D595EAB1DC3}"/>
    <cellStyle name="40% - Dekorfärg3 18 2 5" xfId="37916" xr:uid="{5C608779-1252-4786-8456-D54B28C6F37F}"/>
    <cellStyle name="40% - Dekorfärg3 18 2_3. Loans" xfId="11481" xr:uid="{4E9D55D1-3A04-45DD-80A6-A746218A5DEA}"/>
    <cellStyle name="40% - Dekorfärg3 18 3" xfId="11482" xr:uid="{B0CF99DB-850E-475B-9A8F-939A04865D7C}"/>
    <cellStyle name="40% - Dekorfärg3 18 3 2" xfId="11483" xr:uid="{7AF7253E-014E-4C64-9B24-40BA9017B06B}"/>
    <cellStyle name="40% - Dekorfärg3 18 3 2 2" xfId="37921" xr:uid="{D27E786C-5ABF-4E0D-80FE-012146DF116B}"/>
    <cellStyle name="40% - Dekorfärg3 18 3 2_Apart tables" xfId="50161" xr:uid="{D5BFB375-8132-4E31-B9B1-85AB5037FC13}"/>
    <cellStyle name="40% - Dekorfärg3 18 3 3" xfId="11484" xr:uid="{F70F4DFF-FA1D-4F5C-89A0-40ED7B753647}"/>
    <cellStyle name="40% - Dekorfärg3 18 3 4" xfId="37920" xr:uid="{E0CC71C2-FD24-4231-8134-625159259C0D}"/>
    <cellStyle name="40% - Dekorfärg3 18 3_3. Loans" xfId="11485" xr:uid="{46DEF47D-7907-4406-AAE6-D4C33F0E2DE7}"/>
    <cellStyle name="40% - Dekorfärg3 18 4" xfId="11486" xr:uid="{B2507343-0DBF-4F47-B8B5-9E9145B5ACAA}"/>
    <cellStyle name="40% - Dekorfärg3 18 4 2" xfId="11487" xr:uid="{BC074F56-A483-400B-880F-20381B6877CA}"/>
    <cellStyle name="40% - Dekorfärg3 18 4 3" xfId="11488" xr:uid="{2E88983E-ABC2-4083-9C1F-CBB526393869}"/>
    <cellStyle name="40% - Dekorfärg3 18 4 4" xfId="37922" xr:uid="{E1A339D7-9857-46EB-8CC6-4AA69CB236B7}"/>
    <cellStyle name="40% - Dekorfärg3 18 4_3. Loans" xfId="11489" xr:uid="{EA6E78A7-077F-42F4-8DCD-BE733486E3AC}"/>
    <cellStyle name="40% - Dekorfärg3 18 5" xfId="11490" xr:uid="{A7C8EE0E-9B45-46E2-9373-D4F9C4596398}"/>
    <cellStyle name="40% - Dekorfärg3 18 5 2" xfId="11491" xr:uid="{8084EC47-EA5D-4CB2-B702-82718F822A84}"/>
    <cellStyle name="40% - Dekorfärg3 18 5 3" xfId="11492" xr:uid="{4C7E60CD-529C-4C33-94E4-76F0144D1D76}"/>
    <cellStyle name="40% - Dekorfärg3 18 5 4" xfId="37923" xr:uid="{932EDAE1-108C-4FB2-8533-8FF5787D3230}"/>
    <cellStyle name="40% - Dekorfärg3 18 5_3. Loans" xfId="11493" xr:uid="{4D8CE2DE-38B7-4CBB-BE00-050115DF16A8}"/>
    <cellStyle name="40% - Dekorfärg3 18 6" xfId="11494" xr:uid="{27F9F5E3-823B-48F9-94B8-D5EFD85B7B0C}"/>
    <cellStyle name="40% - Dekorfärg3 18 6 2" xfId="11495" xr:uid="{0EEFA846-3E5A-4700-8EF3-66FE935E1A47}"/>
    <cellStyle name="40% - Dekorfärg3 18 6 3" xfId="11496" xr:uid="{1658747D-DD62-47AF-B813-2524611CC492}"/>
    <cellStyle name="40% - Dekorfärg3 18 6 4" xfId="32118" xr:uid="{1D871C4E-1E54-4AD0-86AC-34B75AB2E5A8}"/>
    <cellStyle name="40% - Dekorfärg3 18 6_EQL_AAL" xfId="31292" xr:uid="{1B1CA2E5-FF6B-45A8-85C7-6EF248D98391}"/>
    <cellStyle name="40% - Dekorfärg3 18 7" xfId="11497" xr:uid="{B9F62AE5-7EDF-41FA-B8B7-A33BE68EC18C}"/>
    <cellStyle name="40% - Dekorfärg3 18 7 2" xfId="11498" xr:uid="{ADCF9814-3716-48AC-9CF8-E6A34B08A93E}"/>
    <cellStyle name="40% - Dekorfärg3 18 7 3" xfId="11499" xr:uid="{E6089F87-6068-4B18-BC50-090893A86E88}"/>
    <cellStyle name="40% - Dekorfärg3 18 7_EQL_AAL" xfId="31293" xr:uid="{59184742-24F2-4CEF-A14E-6F5012201F98}"/>
    <cellStyle name="40% - Dekorfärg3 18 8" xfId="11500" xr:uid="{B6BB02FE-5DCF-4C1E-94B3-CA1E25C4A7F7}"/>
    <cellStyle name="40% - Dekorfärg3 18 9" xfId="11501" xr:uid="{9D2D5FC9-A9BD-45F3-8B22-C371DB9F8626}"/>
    <cellStyle name="40% - Dekorfärg3 18_3. Loans" xfId="11502" xr:uid="{D5B7E59A-F1BE-4927-B66A-576C16A297BD}"/>
    <cellStyle name="40% - Dekorfärg3 19" xfId="11503" xr:uid="{93174171-A383-45CB-9472-AF41AF4E152F}"/>
    <cellStyle name="40% - Dekorfärg3 19 10" xfId="35142" xr:uid="{16ABC8CF-F6CF-47C5-AEEF-1F7D60230E35}"/>
    <cellStyle name="40% - Dekorfärg3 19 2" xfId="11504" xr:uid="{03C5D2B7-4A84-4466-B402-71475B3B16C7}"/>
    <cellStyle name="40% - Dekorfärg3 19 2 2" xfId="11505" xr:uid="{9B7E4B7F-F9ED-4867-B999-A01392CA227A}"/>
    <cellStyle name="40% - Dekorfärg3 19 2 2 2" xfId="11506" xr:uid="{AE6E112F-C23C-4D01-819C-AA98CDB40B3C}"/>
    <cellStyle name="40% - Dekorfärg3 19 2 2 2 2" xfId="37926" xr:uid="{9F0E111C-F8C7-430A-902E-1ABDE02000EC}"/>
    <cellStyle name="40% - Dekorfärg3 19 2 2 2_Apart tables" xfId="50162" xr:uid="{885AC057-FE41-488E-A55A-773256134A6C}"/>
    <cellStyle name="40% - Dekorfärg3 19 2 2 3" xfId="37925" xr:uid="{50105707-A5B5-42D8-8807-BA8071489D22}"/>
    <cellStyle name="40% - Dekorfärg3 19 2 2_3. Loans" xfId="11507" xr:uid="{A559B137-5D06-496F-A8FD-14D4F14E2BC7}"/>
    <cellStyle name="40% - Dekorfärg3 19 2 3" xfId="11508" xr:uid="{716CADFC-3294-4F59-A7FD-AB98505B01EE}"/>
    <cellStyle name="40% - Dekorfärg3 19 2 3 2" xfId="37927" xr:uid="{FE94BEDD-A9AC-4535-82E8-B674DFA685CD}"/>
    <cellStyle name="40% - Dekorfärg3 19 2 3_Apart tables" xfId="50163" xr:uid="{1FE7F137-63E0-447D-8D45-A4C1EC62482A}"/>
    <cellStyle name="40% - Dekorfärg3 19 2 4" xfId="32119" xr:uid="{3522D84D-26A7-42CA-9854-0AF11F3EEA06}"/>
    <cellStyle name="40% - Dekorfärg3 19 2 5" xfId="37924" xr:uid="{B5755606-0E86-48D9-8F57-435B84EC2E74}"/>
    <cellStyle name="40% - Dekorfärg3 19 2_3. Loans" xfId="11509" xr:uid="{39581129-8D3E-47DA-B681-5EB6762B73B0}"/>
    <cellStyle name="40% - Dekorfärg3 19 3" xfId="11510" xr:uid="{74F08616-0FAA-49FE-B481-C817E1D0BACC}"/>
    <cellStyle name="40% - Dekorfärg3 19 3 2" xfId="11511" xr:uid="{6ACEBCFA-6EFB-4C87-A3A4-D71945710FC3}"/>
    <cellStyle name="40% - Dekorfärg3 19 3 2 2" xfId="37929" xr:uid="{52B4B656-1F2F-4355-ADE3-D6A88AAA62D4}"/>
    <cellStyle name="40% - Dekorfärg3 19 3 2_Apart tables" xfId="50164" xr:uid="{3FF46F5F-20A9-467F-8373-90C70EA91619}"/>
    <cellStyle name="40% - Dekorfärg3 19 3 3" xfId="11512" xr:uid="{DCDB3EE1-6422-4330-9E8E-57AE3BD81973}"/>
    <cellStyle name="40% - Dekorfärg3 19 3 4" xfId="37928" xr:uid="{5CF7247E-05EF-4267-A508-CC0870A2073D}"/>
    <cellStyle name="40% - Dekorfärg3 19 3_3. Loans" xfId="11513" xr:uid="{B00F2BAC-C69D-459D-82F2-01C33D154BC6}"/>
    <cellStyle name="40% - Dekorfärg3 19 4" xfId="11514" xr:uid="{EB30B3A5-8645-4E8B-BF21-B70D530C9524}"/>
    <cellStyle name="40% - Dekorfärg3 19 4 2" xfId="11515" xr:uid="{A74B6252-8565-4CB5-9516-ABCF3DB325D6}"/>
    <cellStyle name="40% - Dekorfärg3 19 4 3" xfId="11516" xr:uid="{62895308-09AE-41DC-9940-4C23AD1F28AD}"/>
    <cellStyle name="40% - Dekorfärg3 19 4 4" xfId="37930" xr:uid="{14613FDD-9862-4CAF-88B7-86CEDE1FD3C3}"/>
    <cellStyle name="40% - Dekorfärg3 19 4_3. Loans" xfId="11517" xr:uid="{89294923-AF69-480A-972F-F412534F5CCD}"/>
    <cellStyle name="40% - Dekorfärg3 19 5" xfId="11518" xr:uid="{9B97FA0D-0E55-4631-A1BB-FACD424F76FF}"/>
    <cellStyle name="40% - Dekorfärg3 19 5 2" xfId="11519" xr:uid="{A5F8B914-0E65-488A-AF7D-C2A3793DBC85}"/>
    <cellStyle name="40% - Dekorfärg3 19 5 3" xfId="11520" xr:uid="{B59076A6-CF02-49B9-9D4A-F03A9C5805D7}"/>
    <cellStyle name="40% - Dekorfärg3 19 5 4" xfId="37931" xr:uid="{0F01DAC7-E3F2-425C-8A7A-66CA152DF920}"/>
    <cellStyle name="40% - Dekorfärg3 19 5_3. Loans" xfId="11521" xr:uid="{A9D48F2C-A276-4818-8A9E-32AF4FE57CF6}"/>
    <cellStyle name="40% - Dekorfärg3 19 6" xfId="11522" xr:uid="{0149206A-0B1F-408B-BA6D-5F494975C49D}"/>
    <cellStyle name="40% - Dekorfärg3 19 6 2" xfId="11523" xr:uid="{4E2607DD-7FAE-422E-953F-4ED5E2F739EE}"/>
    <cellStyle name="40% - Dekorfärg3 19 6 3" xfId="11524" xr:uid="{BE60B568-FAFC-48CC-8866-9B5044BE6D08}"/>
    <cellStyle name="40% - Dekorfärg3 19 6 4" xfId="32120" xr:uid="{83DC68CD-7DAC-4CAE-A4CD-3A8C2105C90D}"/>
    <cellStyle name="40% - Dekorfärg3 19 6_EQL_AAL" xfId="31294" xr:uid="{3260AAF7-0B7D-4E81-B486-E0D8CD31DC42}"/>
    <cellStyle name="40% - Dekorfärg3 19 7" xfId="11525" xr:uid="{ADD60307-333B-4232-8080-5A41B715924E}"/>
    <cellStyle name="40% - Dekorfärg3 19 7 2" xfId="11526" xr:uid="{C6883416-2F5D-4EF5-AA2A-5CD294E006BB}"/>
    <cellStyle name="40% - Dekorfärg3 19 7 3" xfId="11527" xr:uid="{0DD4AE24-63F2-4377-84C2-784ABF626332}"/>
    <cellStyle name="40% - Dekorfärg3 19 7_EQL_AAL" xfId="31295" xr:uid="{4E25B91F-2BEE-4459-A3B7-280FBB217C56}"/>
    <cellStyle name="40% - Dekorfärg3 19 8" xfId="11528" xr:uid="{42B58056-4F12-49B3-B908-7AFD83DC5B56}"/>
    <cellStyle name="40% - Dekorfärg3 19 9" xfId="11529" xr:uid="{43C78531-D3EB-4BDD-B98C-DFEFED0CE940}"/>
    <cellStyle name="40% - Dekorfärg3 19_3. Loans" xfId="11530" xr:uid="{FFA96E30-FC1F-4E15-8964-8014580F4552}"/>
    <cellStyle name="40% - Dekorfärg3 2" xfId="90" xr:uid="{CE3AF7EE-7C36-4168-BEDB-BA21B1845A8C}"/>
    <cellStyle name="40% - Dekorfärg3 2 10" xfId="35143" xr:uid="{F497D05B-780F-429C-BEDE-88A1CB17CC90}"/>
    <cellStyle name="40% - Dekorfärg3 2 11" xfId="44677" xr:uid="{90B8DDB6-4398-4A5A-A8A3-5D980C0827FC}"/>
    <cellStyle name="40% - Dekorfärg3 2 2" xfId="11531" xr:uid="{1A2C9C1A-1CC0-4AC8-869D-F560F7BB95AF}"/>
    <cellStyle name="40% - Dekorfärg3 2 2 2" xfId="11532" xr:uid="{3580410A-1699-4F59-B35D-259E67BE3492}"/>
    <cellStyle name="40% - Dekorfärg3 2 2 2 2" xfId="11533" xr:uid="{8684DB1B-FB6F-4C67-AC7B-33357687FFD0}"/>
    <cellStyle name="40% - Dekorfärg3 2 2 2 2 2" xfId="37933" xr:uid="{3F21ABE3-E32B-4086-80F6-2C775166E720}"/>
    <cellStyle name="40% - Dekorfärg3 2 2 2 2_Apart tables" xfId="50165" xr:uid="{BA028F54-CA58-4EE8-8219-59624EE04A2D}"/>
    <cellStyle name="40% - Dekorfärg3 2 2 2 3" xfId="32121" xr:uid="{C247967C-9347-470C-9824-CA3A069C1E47}"/>
    <cellStyle name="40% - Dekorfärg3 2 2 2 4" xfId="37932" xr:uid="{82561AAE-C7C8-4365-A8DB-594A60474B18}"/>
    <cellStyle name="40% - Dekorfärg3 2 2 2_3. Loans" xfId="11534" xr:uid="{F0DCFFC3-2222-4CCD-8CFE-749149F55719}"/>
    <cellStyle name="40% - Dekorfärg3 2 2 3" xfId="11535" xr:uid="{B4F7EBB2-2E35-4D17-88EF-FE7FE2D9DF9C}"/>
    <cellStyle name="40% - Dekorfärg3 2 2 3 2" xfId="11536" xr:uid="{E8260217-DC23-42B9-B1C5-FF00CD3D21D5}"/>
    <cellStyle name="40% - Dekorfärg3 2 2 3 2 2" xfId="37935" xr:uid="{6D349DE1-39FE-43A2-8E8E-6E95A6CDE972}"/>
    <cellStyle name="40% - Dekorfärg3 2 2 3 2_Apart tables" xfId="50166" xr:uid="{C78C5755-551F-4079-A63F-05F3FA7235DC}"/>
    <cellStyle name="40% - Dekorfärg3 2 2 3 3" xfId="37934" xr:uid="{E46FB836-447A-4592-B9FE-31F75F67BB0D}"/>
    <cellStyle name="40% - Dekorfärg3 2 2 3_3. Loans" xfId="11537" xr:uid="{CA4A6C61-A4B4-44EF-9AC8-8CC07815EB73}"/>
    <cellStyle name="40% - Dekorfärg3 2 2 4" xfId="11538" xr:uid="{7C8F96FC-54AB-4782-BF14-BFF59D1BE90A}"/>
    <cellStyle name="40% - Dekorfärg3 2 2 4 2" xfId="37936" xr:uid="{05BBA0B9-32E1-4E54-AD5A-DB08DA77CE76}"/>
    <cellStyle name="40% - Dekorfärg3 2 2 4_Apart tables" xfId="50167" xr:uid="{4D0A4783-01F8-465F-AC9D-5680BCE2EE00}"/>
    <cellStyle name="40% - Dekorfärg3 2 2 5" xfId="11539" xr:uid="{2F63F6E3-0284-450F-BBCF-CE1FBC0C2610}"/>
    <cellStyle name="40% - Dekorfärg3 2 2 5 2" xfId="37937" xr:uid="{E3411D26-B720-4C11-888D-550454F5F975}"/>
    <cellStyle name="40% - Dekorfärg3 2 2 5_Apart tables" xfId="50168" xr:uid="{30078DF1-63E8-4C6C-B66C-D129161BC03D}"/>
    <cellStyle name="40% - Dekorfärg3 2 2 6" xfId="32122" xr:uid="{BAF20B71-8851-4BAD-B790-740F32F21D68}"/>
    <cellStyle name="40% - Dekorfärg3 2 2 6 2" xfId="32123" xr:uid="{86B5F247-F6A0-4046-969E-FF709627B20D}"/>
    <cellStyle name="40% - Dekorfärg3 2 2 7" xfId="35144" xr:uid="{450C593B-1960-498F-B983-0309E6036C48}"/>
    <cellStyle name="40% - Dekorfärg3 2 2 8" xfId="39429" xr:uid="{D2C7E350-017E-43FA-8FAF-ECEE3CFBB0A5}"/>
    <cellStyle name="40% - Dekorfärg3 2 2_3. Loans" xfId="11540" xr:uid="{EA351747-2D38-4660-B1A2-F8BD90D29BE4}"/>
    <cellStyle name="40% - Dekorfärg3 2 3" xfId="11541" xr:uid="{79C7EE6A-8E71-448E-9DFB-E11CE8314ECF}"/>
    <cellStyle name="40% - Dekorfärg3 2 3 2" xfId="11542" xr:uid="{9B145467-14D0-4ED2-A85D-DB77FE4FCC15}"/>
    <cellStyle name="40% - Dekorfärg3 2 3 2 2" xfId="11543" xr:uid="{CDB4AE04-448E-4F67-87B2-CE64EA106BFE}"/>
    <cellStyle name="40% - Dekorfärg3 2 3 2 2 2" xfId="37939" xr:uid="{F971C673-CE48-41DA-AF22-414CE5028659}"/>
    <cellStyle name="40% - Dekorfärg3 2 3 2 2_Apart tables" xfId="50169" xr:uid="{254EC2CE-939B-4AA7-9A0B-D5940C5A26D1}"/>
    <cellStyle name="40% - Dekorfärg3 2 3 2 3" xfId="32124" xr:uid="{D17E80AE-3F22-4054-9893-19191CD96455}"/>
    <cellStyle name="40% - Dekorfärg3 2 3 2 4" xfId="37938" xr:uid="{12584EC0-9DF8-4E06-B8B7-1BC7666EA16C}"/>
    <cellStyle name="40% - Dekorfärg3 2 3 2_3. Loans" xfId="11544" xr:uid="{F4DE7351-3335-43BB-98D1-4F53726840D1}"/>
    <cellStyle name="40% - Dekorfärg3 2 3 3" xfId="11545" xr:uid="{C02F76E7-9368-4B2D-AAF1-D1996A572B75}"/>
    <cellStyle name="40% - Dekorfärg3 2 3 3 2" xfId="11546" xr:uid="{DD55ED47-B1B0-4E32-930F-FF578C337755}"/>
    <cellStyle name="40% - Dekorfärg3 2 3 3 2 2" xfId="37941" xr:uid="{DCE476A7-9422-4D6B-A5B8-A6EACF4C6EC7}"/>
    <cellStyle name="40% - Dekorfärg3 2 3 3 2_Apart tables" xfId="50170" xr:uid="{72B35EC5-B5C2-47FF-80A5-3341EAF6FEC2}"/>
    <cellStyle name="40% - Dekorfärg3 2 3 3 3" xfId="37940" xr:uid="{8F6581DC-0F5E-44E0-BFDC-760722865950}"/>
    <cellStyle name="40% - Dekorfärg3 2 3 3_3. Loans" xfId="11547" xr:uid="{B48D8EE1-E6E0-4489-AB72-167738E62F4A}"/>
    <cellStyle name="40% - Dekorfärg3 2 3 4" xfId="11548" xr:uid="{00BE76A1-7DD9-443B-837F-0FA26AADB078}"/>
    <cellStyle name="40% - Dekorfärg3 2 3 4 2" xfId="37942" xr:uid="{A33BC3DA-B4DB-40D5-A560-093C84750BFD}"/>
    <cellStyle name="40% - Dekorfärg3 2 3 4_Apart tables" xfId="50171" xr:uid="{F3042496-7D46-441B-A4BE-B64D65119BE2}"/>
    <cellStyle name="40% - Dekorfärg3 2 3 5" xfId="11549" xr:uid="{4C0DFE00-5919-49BA-AFC8-4CF0E93AADC8}"/>
    <cellStyle name="40% - Dekorfärg3 2 3 5 2" xfId="37943" xr:uid="{6CBA0DA2-B163-45A2-979A-B49ED150087E}"/>
    <cellStyle name="40% - Dekorfärg3 2 3 5_Apart tables" xfId="50172" xr:uid="{BE8D2248-6FB0-4DC5-BD83-A4DDA8DC6C46}"/>
    <cellStyle name="40% - Dekorfärg3 2 3 6" xfId="32125" xr:uid="{3EEEB224-B2A8-4B8F-AE3B-DCDE26870CBB}"/>
    <cellStyle name="40% - Dekorfärg3 2 3 7" xfId="35145" xr:uid="{C9FBCF1D-06E3-406B-8D96-236AAC539E58}"/>
    <cellStyle name="40% - Dekorfärg3 2 3 8" xfId="39428" xr:uid="{08BBD325-D4F9-4E9C-9CD9-36715CA11A69}"/>
    <cellStyle name="40% - Dekorfärg3 2 3_3. Loans" xfId="11550" xr:uid="{78341A31-9000-40F5-BE0B-FCC8633A1D78}"/>
    <cellStyle name="40% - Dekorfärg3 2 4" xfId="11551" xr:uid="{F32BB53A-09F3-4BD3-A275-99469D212186}"/>
    <cellStyle name="40% - Dekorfärg3 2 4 2" xfId="11552" xr:uid="{5CA18838-40C0-42D1-A85F-272FFFCFCD47}"/>
    <cellStyle name="40% - Dekorfärg3 2 4 2 2" xfId="11553" xr:uid="{90DAB1AA-4E8C-4307-8622-FF77314B1B1F}"/>
    <cellStyle name="40% - Dekorfärg3 2 4 2 2 2" xfId="37946" xr:uid="{18157395-EF9B-4ADF-81FB-3849E07B4A8F}"/>
    <cellStyle name="40% - Dekorfärg3 2 4 2 2_Apart tables" xfId="50173" xr:uid="{A7595D7B-EEE8-4019-952A-7B921F2F6115}"/>
    <cellStyle name="40% - Dekorfärg3 2 4 2 3" xfId="37945" xr:uid="{77C1C0FD-2185-4D36-A8EB-5A1ADB968D7D}"/>
    <cellStyle name="40% - Dekorfärg3 2 4 2_3. Loans" xfId="11554" xr:uid="{48B30569-E3CA-4E9B-A156-19D8D3FA11E7}"/>
    <cellStyle name="40% - Dekorfärg3 2 4 3" xfId="11555" xr:uid="{C0B32B59-ED92-4D07-A9D3-87E7683D31A2}"/>
    <cellStyle name="40% - Dekorfärg3 2 4 3 2" xfId="37947" xr:uid="{5A1900E6-5613-4BEF-8554-F65E26B8CD2E}"/>
    <cellStyle name="40% - Dekorfärg3 2 4 3_Apart tables" xfId="50174" xr:uid="{2E293CA7-8147-460C-AEE4-3380F4CC599F}"/>
    <cellStyle name="40% - Dekorfärg3 2 4 4" xfId="11556" xr:uid="{EBF530C6-7180-49E7-AEB1-081FD112BD56}"/>
    <cellStyle name="40% - Dekorfärg3 2 4 4 2" xfId="37948" xr:uid="{9654666F-02B9-4344-A87F-16E1FCCF9CA1}"/>
    <cellStyle name="40% - Dekorfärg3 2 4 4_Apart tables" xfId="50175" xr:uid="{4E2EE918-B0E2-4036-83C8-37202959408A}"/>
    <cellStyle name="40% - Dekorfärg3 2 4 5" xfId="32126" xr:uid="{48924512-DAB9-4B79-92D9-A62401EE6866}"/>
    <cellStyle name="40% - Dekorfärg3 2 4 6" xfId="37944" xr:uid="{AB43251C-D5E1-497D-BD00-ACD3377D77D3}"/>
    <cellStyle name="40% - Dekorfärg3 2 4_3. Loans" xfId="11557" xr:uid="{733C558A-2B35-4F2C-9D21-3A9FE6340FD3}"/>
    <cellStyle name="40% - Dekorfärg3 2 5" xfId="11558" xr:uid="{694F3792-55AB-4457-A32B-1F0341737224}"/>
    <cellStyle name="40% - Dekorfärg3 2 5 2" xfId="11559" xr:uid="{5A4A479C-D68E-4FC2-BECB-546066912573}"/>
    <cellStyle name="40% - Dekorfärg3 2 5 2 2" xfId="37950" xr:uid="{DD524B86-96F6-4948-B74C-2550FEC3BDF0}"/>
    <cellStyle name="40% - Dekorfärg3 2 5 2_Apart tables" xfId="50176" xr:uid="{777A0FED-FC3F-4D5D-BDFB-BE83AA553E1D}"/>
    <cellStyle name="40% - Dekorfärg3 2 5 3" xfId="11560" xr:uid="{22C8F494-49CE-4E90-895E-31D73E847193}"/>
    <cellStyle name="40% - Dekorfärg3 2 5 4" xfId="37949" xr:uid="{13EBCFA5-FBFF-42ED-BB51-15E932518378}"/>
    <cellStyle name="40% - Dekorfärg3 2 5_3. Loans" xfId="11561" xr:uid="{27230E63-473E-4DEA-976B-5431F58794DE}"/>
    <cellStyle name="40% - Dekorfärg3 2 6" xfId="11562" xr:uid="{317531D4-1F98-4370-8F1F-5C6EDF5CA54A}"/>
    <cellStyle name="40% - Dekorfärg3 2 6 2" xfId="11563" xr:uid="{1EF6D3BB-4428-4F53-A439-F3138A4C2ECD}"/>
    <cellStyle name="40% - Dekorfärg3 2 6 3" xfId="11564" xr:uid="{2649423F-6FB7-470E-860E-F734093AEB4B}"/>
    <cellStyle name="40% - Dekorfärg3 2 6 4" xfId="37951" xr:uid="{1A0DCD1C-8378-4611-98B4-EDD63C6C852A}"/>
    <cellStyle name="40% - Dekorfärg3 2 6_3. Loans" xfId="11565" xr:uid="{2D983380-5949-42D1-9635-7FC8FA9502A2}"/>
    <cellStyle name="40% - Dekorfärg3 2 7" xfId="11566" xr:uid="{1C2837A9-F64D-4C21-BFB2-8FC9DBE40D53}"/>
    <cellStyle name="40% - Dekorfärg3 2 7 2" xfId="11567" xr:uid="{C1C384DC-ECEA-4471-B3A9-DB6021F05224}"/>
    <cellStyle name="40% - Dekorfärg3 2 7 3" xfId="11568" xr:uid="{21273826-7556-4624-8117-19D4EF963997}"/>
    <cellStyle name="40% - Dekorfärg3 2 7 4" xfId="37952" xr:uid="{4CF0BCE6-2553-4B84-8758-E17FD6192171}"/>
    <cellStyle name="40% - Dekorfärg3 2 7_3. Loans" xfId="11569" xr:uid="{1371C347-E418-475D-A9EB-D42AD9F306A1}"/>
    <cellStyle name="40% - Dekorfärg3 2 8" xfId="11570" xr:uid="{5DCBA258-31F4-4243-8405-817E7C0697C6}"/>
    <cellStyle name="40% - Dekorfärg3 2 8 2" xfId="32127" xr:uid="{9A31EF54-A52B-4AC6-B017-7FD05C5F025E}"/>
    <cellStyle name="40% - Dekorfärg3 2 8 3" xfId="32128" xr:uid="{761DD5E3-C012-4F82-B9DA-D9F58262D651}"/>
    <cellStyle name="40% - Dekorfärg3 2 9" xfId="11571" xr:uid="{C476B3A3-F24D-4115-9E40-0457EB5CB5C0}"/>
    <cellStyle name="40% - Dekorfärg3 2_3. Loans" xfId="11572" xr:uid="{4991AE78-6CD9-43D1-A452-9B45743C6BC4}"/>
    <cellStyle name="40% - Dekorfärg3 20" xfId="11573" xr:uid="{8D455626-CD87-4297-B78D-802CBFD2B321}"/>
    <cellStyle name="40% - Dekorfärg3 20 10" xfId="35146" xr:uid="{2386F133-07E2-4FEB-AFBF-1826D880780B}"/>
    <cellStyle name="40% - Dekorfärg3 20 2" xfId="11574" xr:uid="{30BD2A2F-8015-420D-A993-21F3148113D6}"/>
    <cellStyle name="40% - Dekorfärg3 20 2 2" xfId="11575" xr:uid="{96D8522A-9881-4766-9E98-EC0C6BCF0102}"/>
    <cellStyle name="40% - Dekorfärg3 20 2 2 2" xfId="11576" xr:uid="{4542D839-FBEA-4EFF-A589-7AA107850D2C}"/>
    <cellStyle name="40% - Dekorfärg3 20 2 2 2 2" xfId="37955" xr:uid="{D9CDE96D-BDD7-4AF1-BC41-6C03009F0952}"/>
    <cellStyle name="40% - Dekorfärg3 20 2 2 2_Apart tables" xfId="50177" xr:uid="{6C90147F-8D56-436C-9FF7-90FC331BA933}"/>
    <cellStyle name="40% - Dekorfärg3 20 2 2 3" xfId="37954" xr:uid="{60297D35-2505-49DB-8AF0-E7FCFC79394A}"/>
    <cellStyle name="40% - Dekorfärg3 20 2 2_3. Loans" xfId="11577" xr:uid="{147274E0-43E8-4AF2-8854-9BEF9AFC753E}"/>
    <cellStyle name="40% - Dekorfärg3 20 2 3" xfId="11578" xr:uid="{790F4F9E-AD47-42ED-9E17-18838F8C8F77}"/>
    <cellStyle name="40% - Dekorfärg3 20 2 3 2" xfId="37956" xr:uid="{9E3924A7-C241-4F0D-98FF-D247D27649F3}"/>
    <cellStyle name="40% - Dekorfärg3 20 2 3_Apart tables" xfId="50178" xr:uid="{AAF32507-BD22-42F6-8ECC-5D89F27EF93F}"/>
    <cellStyle name="40% - Dekorfärg3 20 2 4" xfId="32129" xr:uid="{A8C76E39-0D1A-4925-8114-09D2C81CB6AA}"/>
    <cellStyle name="40% - Dekorfärg3 20 2 5" xfId="37953" xr:uid="{F11AB214-8E80-4290-BACB-C621FC2B982A}"/>
    <cellStyle name="40% - Dekorfärg3 20 2_3. Loans" xfId="11579" xr:uid="{575F58CA-478F-441E-A643-25AC7BF11956}"/>
    <cellStyle name="40% - Dekorfärg3 20 3" xfId="11580" xr:uid="{500D8684-AE9A-489D-8DF0-9AD4AB34BB07}"/>
    <cellStyle name="40% - Dekorfärg3 20 3 2" xfId="11581" xr:uid="{5C9C4606-72F1-4B74-B15B-80646BE063FA}"/>
    <cellStyle name="40% - Dekorfärg3 20 3 2 2" xfId="37958" xr:uid="{565AB62E-DF53-4332-989C-82FC85CC2F48}"/>
    <cellStyle name="40% - Dekorfärg3 20 3 2_Apart tables" xfId="50179" xr:uid="{0674C922-D368-44B3-97B5-AE99BD1B26CC}"/>
    <cellStyle name="40% - Dekorfärg3 20 3 3" xfId="11582" xr:uid="{C4CF3B3C-41E5-4E40-A694-41ECB72CA927}"/>
    <cellStyle name="40% - Dekorfärg3 20 3 4" xfId="37957" xr:uid="{1116F460-2264-42BC-A089-6FBA8A375905}"/>
    <cellStyle name="40% - Dekorfärg3 20 3_3. Loans" xfId="11583" xr:uid="{DC1D3481-D2D4-4CD7-9DF1-E2A3A13168EC}"/>
    <cellStyle name="40% - Dekorfärg3 20 4" xfId="11584" xr:uid="{C38AA95D-E42D-40F4-8169-82E24A449494}"/>
    <cellStyle name="40% - Dekorfärg3 20 4 2" xfId="11585" xr:uid="{C24186C9-0508-47D5-8B54-4C8006FF9807}"/>
    <cellStyle name="40% - Dekorfärg3 20 4 3" xfId="11586" xr:uid="{F6961F02-4FD2-4862-BAA6-8D9C1C22226D}"/>
    <cellStyle name="40% - Dekorfärg3 20 4 4" xfId="37959" xr:uid="{00647A33-173C-43CE-A3D8-30106129D228}"/>
    <cellStyle name="40% - Dekorfärg3 20 4_3. Loans" xfId="11587" xr:uid="{BD135F0B-0711-49F5-B830-5FAD74050A99}"/>
    <cellStyle name="40% - Dekorfärg3 20 5" xfId="11588" xr:uid="{91947E60-BE4D-4E67-BF19-3041F412D7FD}"/>
    <cellStyle name="40% - Dekorfärg3 20 5 2" xfId="11589" xr:uid="{3ED83938-C77B-46C2-9CF2-878AFCB5BC13}"/>
    <cellStyle name="40% - Dekorfärg3 20 5 3" xfId="11590" xr:uid="{75FA3821-94F8-408E-ABB5-9A321BB24C53}"/>
    <cellStyle name="40% - Dekorfärg3 20 5 4" xfId="37960" xr:uid="{3CA0929F-F3B0-431E-AED9-C3E62CB45109}"/>
    <cellStyle name="40% - Dekorfärg3 20 5_3. Loans" xfId="11591" xr:uid="{5348F3BC-3341-42FE-9283-0360C3B42FB0}"/>
    <cellStyle name="40% - Dekorfärg3 20 6" xfId="11592" xr:uid="{52214015-1106-48C0-A7CE-6D7B76E9802D}"/>
    <cellStyle name="40% - Dekorfärg3 20 6 2" xfId="11593" xr:uid="{73EADC73-AD90-47A8-A901-3D5163C8299F}"/>
    <cellStyle name="40% - Dekorfärg3 20 6 3" xfId="11594" xr:uid="{B6B349A8-4DC3-46E3-80CA-90A383759954}"/>
    <cellStyle name="40% - Dekorfärg3 20 6 4" xfId="32130" xr:uid="{74805F03-ED40-494C-BB79-E6AD696C2C44}"/>
    <cellStyle name="40% - Dekorfärg3 20 6_EQL_AAL" xfId="31296" xr:uid="{69C3F22B-FAA4-44DC-B23E-D7BE0B3065D1}"/>
    <cellStyle name="40% - Dekorfärg3 20 7" xfId="11595" xr:uid="{FF12A542-49DF-4B7E-A362-F1247ECCE1CE}"/>
    <cellStyle name="40% - Dekorfärg3 20 7 2" xfId="11596" xr:uid="{55D34178-7737-48E2-87C3-0E3B8BEC6033}"/>
    <cellStyle name="40% - Dekorfärg3 20 7 3" xfId="11597" xr:uid="{984C3F24-B899-4A59-9991-ED34C9F347D8}"/>
    <cellStyle name="40% - Dekorfärg3 20 7_EQL_AAL" xfId="31297" xr:uid="{5346BFA0-16EF-472E-8F92-477D516B0AFB}"/>
    <cellStyle name="40% - Dekorfärg3 20 8" xfId="11598" xr:uid="{D0701298-257F-4F9D-8FFE-54988462BC84}"/>
    <cellStyle name="40% - Dekorfärg3 20 9" xfId="11599" xr:uid="{953A3C14-C5FC-4CF2-903F-10D1AC91D29E}"/>
    <cellStyle name="40% - Dekorfärg3 20_3. Loans" xfId="11600" xr:uid="{200C80BF-A38F-4A61-8356-96CCAFAD7B17}"/>
    <cellStyle name="40% - Dekorfärg3 21" xfId="11601" xr:uid="{5BBAED4A-F6D7-482F-B0C2-A74B2C1DA937}"/>
    <cellStyle name="40% - Dekorfärg3 21 10" xfId="35147" xr:uid="{5BE4B07B-8C0A-419F-935B-2FA2AECBF5A2}"/>
    <cellStyle name="40% - Dekorfärg3 21 2" xfId="11602" xr:uid="{6AA04411-A7C1-4034-9394-ABB9482F5080}"/>
    <cellStyle name="40% - Dekorfärg3 21 2 2" xfId="11603" xr:uid="{E69A7057-2C9B-4558-B0F3-B385F9486687}"/>
    <cellStyle name="40% - Dekorfärg3 21 2 2 2" xfId="11604" xr:uid="{8819708C-9C18-4709-A0A3-4D4726203E83}"/>
    <cellStyle name="40% - Dekorfärg3 21 2 2 2 2" xfId="37963" xr:uid="{BF2A3D6E-9095-45AF-BE9E-8FE5A7D6E32F}"/>
    <cellStyle name="40% - Dekorfärg3 21 2 2 2_Apart tables" xfId="50180" xr:uid="{84E9959D-472B-4642-8058-4BCBA0542BD3}"/>
    <cellStyle name="40% - Dekorfärg3 21 2 2 3" xfId="37962" xr:uid="{A8768758-731A-4932-BA3C-44C342BC8A48}"/>
    <cellStyle name="40% - Dekorfärg3 21 2 2_3. Loans" xfId="11605" xr:uid="{46B1D524-074B-4694-8405-83EA2F1C92D7}"/>
    <cellStyle name="40% - Dekorfärg3 21 2 3" xfId="11606" xr:uid="{2F160D1F-C56C-4D25-9596-41A98372ACA3}"/>
    <cellStyle name="40% - Dekorfärg3 21 2 3 2" xfId="37964" xr:uid="{E6408903-9E46-4E77-96DD-147657FDB16F}"/>
    <cellStyle name="40% - Dekorfärg3 21 2 3_Apart tables" xfId="50181" xr:uid="{3977F96B-DA8A-438A-BC7F-81BF522FA1AE}"/>
    <cellStyle name="40% - Dekorfärg3 21 2 4" xfId="32131" xr:uid="{934F6BC5-31FB-4F0E-A09B-5EF93A9ECB74}"/>
    <cellStyle name="40% - Dekorfärg3 21 2 5" xfId="37961" xr:uid="{A263C468-8751-4580-B95B-733B682BAA9F}"/>
    <cellStyle name="40% - Dekorfärg3 21 2_3. Loans" xfId="11607" xr:uid="{626F8899-B386-4944-8639-B0BDC4FBB52E}"/>
    <cellStyle name="40% - Dekorfärg3 21 3" xfId="11608" xr:uid="{2171F895-9C08-4030-A2FB-220151109666}"/>
    <cellStyle name="40% - Dekorfärg3 21 3 2" xfId="11609" xr:uid="{704C7395-9563-4908-A911-3B9DD5FF48D5}"/>
    <cellStyle name="40% - Dekorfärg3 21 3 2 2" xfId="37966" xr:uid="{7DEA2D93-04B8-4A6C-AB82-7F25520AC0B4}"/>
    <cellStyle name="40% - Dekorfärg3 21 3 2_Apart tables" xfId="50182" xr:uid="{80301EFE-2B3B-47AB-A253-56497C419AD4}"/>
    <cellStyle name="40% - Dekorfärg3 21 3 3" xfId="11610" xr:uid="{49832C50-DC02-4D6C-9F2F-19C0BD8E6AB8}"/>
    <cellStyle name="40% - Dekorfärg3 21 3 4" xfId="37965" xr:uid="{683A1CA8-30CB-4C16-8394-4715E63E7503}"/>
    <cellStyle name="40% - Dekorfärg3 21 3_3. Loans" xfId="11611" xr:uid="{FEFE1301-C290-45CC-88AA-FC80D3F30C58}"/>
    <cellStyle name="40% - Dekorfärg3 21 4" xfId="11612" xr:uid="{1DEC0051-4CBA-4905-A7AD-40A37D35F80F}"/>
    <cellStyle name="40% - Dekorfärg3 21 4 2" xfId="11613" xr:uid="{19CD3288-3659-4C60-8045-445068020DA4}"/>
    <cellStyle name="40% - Dekorfärg3 21 4 3" xfId="11614" xr:uid="{3B770559-0604-4A60-9519-160DADD4215A}"/>
    <cellStyle name="40% - Dekorfärg3 21 4 4" xfId="37967" xr:uid="{FC4EF28B-66A1-4843-8FB4-9AD43346A92E}"/>
    <cellStyle name="40% - Dekorfärg3 21 4_3. Loans" xfId="11615" xr:uid="{E852E396-1D31-4592-AF94-CF4A49ECE754}"/>
    <cellStyle name="40% - Dekorfärg3 21 5" xfId="11616" xr:uid="{4911C6E7-DE63-4813-A444-BC5A06C6F5D1}"/>
    <cellStyle name="40% - Dekorfärg3 21 5 2" xfId="11617" xr:uid="{089E8859-DA9D-4D4F-8311-31A1599A013A}"/>
    <cellStyle name="40% - Dekorfärg3 21 5 3" xfId="11618" xr:uid="{95B56854-F37F-4170-89FD-2CB8F223CF81}"/>
    <cellStyle name="40% - Dekorfärg3 21 5 4" xfId="37968" xr:uid="{77BC897F-1840-447D-8B39-A07E6AD795B0}"/>
    <cellStyle name="40% - Dekorfärg3 21 5_3. Loans" xfId="11619" xr:uid="{42E7E171-144F-44EB-9251-A8CE899B2254}"/>
    <cellStyle name="40% - Dekorfärg3 21 6" xfId="11620" xr:uid="{4354402B-1530-4E1D-880F-F41A7DF9BCA6}"/>
    <cellStyle name="40% - Dekorfärg3 21 6 2" xfId="11621" xr:uid="{7C2FA570-DEBA-4A2A-87D0-6B5E00E0DD40}"/>
    <cellStyle name="40% - Dekorfärg3 21 6 3" xfId="11622" xr:uid="{CDB9DE41-F9D1-4DAE-80EA-A3D892DF8D31}"/>
    <cellStyle name="40% - Dekorfärg3 21 6 4" xfId="32132" xr:uid="{E94A2E08-3951-4D9C-A928-AC5073F9FA29}"/>
    <cellStyle name="40% - Dekorfärg3 21 6_EQL_AAL" xfId="31298" xr:uid="{4C550F6D-F73A-49BA-B1F6-DB0B56C28F1B}"/>
    <cellStyle name="40% - Dekorfärg3 21 7" xfId="11623" xr:uid="{5FA18FB5-03B8-4752-A600-1997D4B4777F}"/>
    <cellStyle name="40% - Dekorfärg3 21 7 2" xfId="11624" xr:uid="{9B7478AD-A0EA-44EB-A5DF-85E2D6ECAAEB}"/>
    <cellStyle name="40% - Dekorfärg3 21 7 3" xfId="11625" xr:uid="{5160D20E-B535-485A-90F4-02C012D848F3}"/>
    <cellStyle name="40% - Dekorfärg3 21 7_EQL_AAL" xfId="31299" xr:uid="{5DC1BE62-042B-477C-8E2F-F43728FB209C}"/>
    <cellStyle name="40% - Dekorfärg3 21 8" xfId="11626" xr:uid="{2A0A59BE-C7A2-41C2-833F-8C37E97690AE}"/>
    <cellStyle name="40% - Dekorfärg3 21 9" xfId="11627" xr:uid="{60791405-97A0-4334-9D11-B51D9FE4EC36}"/>
    <cellStyle name="40% - Dekorfärg3 21_3. Loans" xfId="11628" xr:uid="{FCC5C9ED-27E7-42C8-B872-E4313C802DC5}"/>
    <cellStyle name="40% - Dekorfärg3 22" xfId="11629" xr:uid="{F4D66513-7BCB-496E-BEE5-CCC7D0D15699}"/>
    <cellStyle name="40% - Dekorfärg3 22 10" xfId="35148" xr:uid="{63619FF7-9A79-4C38-9002-4BBDE3D9C1B1}"/>
    <cellStyle name="40% - Dekorfärg3 22 2" xfId="11630" xr:uid="{9E8B53DD-3A9F-48FB-A327-E4BA9CDB92AE}"/>
    <cellStyle name="40% - Dekorfärg3 22 2 2" xfId="11631" xr:uid="{D16EBA43-4B95-483F-80ED-B92B1948F190}"/>
    <cellStyle name="40% - Dekorfärg3 22 2 2 2" xfId="11632" xr:uid="{A7B5E234-433D-464B-A11B-14EFBD939FC7}"/>
    <cellStyle name="40% - Dekorfärg3 22 2 2 2 2" xfId="37971" xr:uid="{4DBF06A7-F962-4743-8650-F74106D87239}"/>
    <cellStyle name="40% - Dekorfärg3 22 2 2 2_Apart tables" xfId="50183" xr:uid="{686D5FF5-0E63-47A3-B20A-17798E642DC8}"/>
    <cellStyle name="40% - Dekorfärg3 22 2 2 3" xfId="37970" xr:uid="{6B5FB542-4458-4004-8A4F-B08B44671CAE}"/>
    <cellStyle name="40% - Dekorfärg3 22 2 2_3. Loans" xfId="11633" xr:uid="{B1484B44-152A-4EE5-8E64-F61DBC7ACF20}"/>
    <cellStyle name="40% - Dekorfärg3 22 2 3" xfId="11634" xr:uid="{A864320C-5BB4-434F-A77C-D1C2E75A9289}"/>
    <cellStyle name="40% - Dekorfärg3 22 2 3 2" xfId="37972" xr:uid="{9CADBE3F-7171-4887-9640-CDDB78CC7F17}"/>
    <cellStyle name="40% - Dekorfärg3 22 2 3_Apart tables" xfId="50184" xr:uid="{3AE9D16B-C028-4768-AA52-68783E834DE5}"/>
    <cellStyle name="40% - Dekorfärg3 22 2 4" xfId="32133" xr:uid="{17661574-B0A6-4089-8A13-6CEFB01D1ECA}"/>
    <cellStyle name="40% - Dekorfärg3 22 2 5" xfId="37969" xr:uid="{279931B1-2323-4767-9AAE-7DE7B4126B68}"/>
    <cellStyle name="40% - Dekorfärg3 22 2_3. Loans" xfId="11635" xr:uid="{12AA91C2-0667-4728-8207-68B843F0251A}"/>
    <cellStyle name="40% - Dekorfärg3 22 3" xfId="11636" xr:uid="{48A622E5-93F2-4D1C-9188-1EDE10A3242D}"/>
    <cellStyle name="40% - Dekorfärg3 22 3 2" xfId="11637" xr:uid="{A42818E0-E19A-4470-8958-CC652D6D12D7}"/>
    <cellStyle name="40% - Dekorfärg3 22 3 2 2" xfId="37974" xr:uid="{0379997B-92AD-43B6-A31B-80AB6401ED64}"/>
    <cellStyle name="40% - Dekorfärg3 22 3 2_Apart tables" xfId="50185" xr:uid="{0CA32900-3A35-4710-9098-EBADFF4419CD}"/>
    <cellStyle name="40% - Dekorfärg3 22 3 3" xfId="11638" xr:uid="{7D2DFE1C-EDEE-4C51-B370-4C1669AA409A}"/>
    <cellStyle name="40% - Dekorfärg3 22 3 4" xfId="37973" xr:uid="{D29B2F6E-7B05-4C7F-B7A9-0C49CECC338B}"/>
    <cellStyle name="40% - Dekorfärg3 22 3_3. Loans" xfId="11639" xr:uid="{9F91364A-AA48-4F77-B777-5C457963E6D5}"/>
    <cellStyle name="40% - Dekorfärg3 22 4" xfId="11640" xr:uid="{E4A49758-BAEF-45C5-959A-70C04954D3E2}"/>
    <cellStyle name="40% - Dekorfärg3 22 4 2" xfId="11641" xr:uid="{A5124CBB-F3A2-4679-8DEE-AF28CFC570F7}"/>
    <cellStyle name="40% - Dekorfärg3 22 4 3" xfId="11642" xr:uid="{2CEABA47-107A-49C7-8B60-5912D238DA14}"/>
    <cellStyle name="40% - Dekorfärg3 22 4 4" xfId="37975" xr:uid="{2BF55AFE-F7F8-451C-8D19-E44F8A1605D0}"/>
    <cellStyle name="40% - Dekorfärg3 22 4_3. Loans" xfId="11643" xr:uid="{E9BA79B9-73FF-4CB7-A8D0-6EB0DAC895EA}"/>
    <cellStyle name="40% - Dekorfärg3 22 5" xfId="11644" xr:uid="{B0B48A17-146A-40B9-B889-832281156161}"/>
    <cellStyle name="40% - Dekorfärg3 22 5 2" xfId="11645" xr:uid="{AE120487-C81E-4515-BDBB-CADB3937C064}"/>
    <cellStyle name="40% - Dekorfärg3 22 5 3" xfId="11646" xr:uid="{5CAE8E17-2618-4106-BDE4-6624EADE9185}"/>
    <cellStyle name="40% - Dekorfärg3 22 5 4" xfId="37976" xr:uid="{E24309EA-9A7A-47CD-B669-DC2273ABDED1}"/>
    <cellStyle name="40% - Dekorfärg3 22 5_3. Loans" xfId="11647" xr:uid="{C397AA15-C31A-48FA-8F03-CD46E9034150}"/>
    <cellStyle name="40% - Dekorfärg3 22 6" xfId="11648" xr:uid="{58D5A718-0F64-41CB-942E-6E8250A5B055}"/>
    <cellStyle name="40% - Dekorfärg3 22 6 2" xfId="11649" xr:uid="{E17EC7A2-B2C3-4557-B153-056B273D8B3F}"/>
    <cellStyle name="40% - Dekorfärg3 22 6 3" xfId="11650" xr:uid="{A9A54A92-B64C-4ADD-944A-6E43BEB3CC46}"/>
    <cellStyle name="40% - Dekorfärg3 22 6 4" xfId="32134" xr:uid="{A251F8AA-6C80-44B6-A134-ED66C91E4F5F}"/>
    <cellStyle name="40% - Dekorfärg3 22 6_EQL_AAL" xfId="31300" xr:uid="{77CF32AE-A356-4E0F-9856-5701A35585C4}"/>
    <cellStyle name="40% - Dekorfärg3 22 7" xfId="11651" xr:uid="{732E5DB0-69EE-4ACC-AC4C-643A598657F0}"/>
    <cellStyle name="40% - Dekorfärg3 22 7 2" xfId="11652" xr:uid="{B25BF1B3-9EFB-4E89-9B0A-B4C1884D31C1}"/>
    <cellStyle name="40% - Dekorfärg3 22 7 3" xfId="11653" xr:uid="{DBB37B50-0CB5-4679-8FBD-3ADE73687717}"/>
    <cellStyle name="40% - Dekorfärg3 22 7_EQL_AAL" xfId="31301" xr:uid="{AAC6BC0C-E466-41F6-A9E0-8DE61FF1C85A}"/>
    <cellStyle name="40% - Dekorfärg3 22 8" xfId="11654" xr:uid="{032BCD68-DBAA-4C13-A37B-0D4C9DAE3D71}"/>
    <cellStyle name="40% - Dekorfärg3 22 9" xfId="11655" xr:uid="{1E6A88F4-57E8-4E71-9500-3D514A9C1E53}"/>
    <cellStyle name="40% - Dekorfärg3 22_3. Loans" xfId="11656" xr:uid="{95B36FA0-932D-4B0E-B413-E5703DBD7A65}"/>
    <cellStyle name="40% - Dekorfärg3 23" xfId="11657" xr:uid="{AAAEF42A-716B-4E3E-A84B-B73C494AD880}"/>
    <cellStyle name="40% - Dekorfärg3 23 10" xfId="11658" xr:uid="{D7DD424F-322A-467A-89AC-A355B40C18EF}"/>
    <cellStyle name="40% - Dekorfärg3 23 11" xfId="35149" xr:uid="{A84CC976-6E5C-452B-ACFE-C5BA23118542}"/>
    <cellStyle name="40% - Dekorfärg3 23 2" xfId="11659" xr:uid="{7B45F86D-A77A-4593-8B27-1AAD05D086A1}"/>
    <cellStyle name="40% - Dekorfärg3 23 2 2" xfId="11660" xr:uid="{1798063C-954C-411B-8964-7DFC6E3E3A38}"/>
    <cellStyle name="40% - Dekorfärg3 23 2 2 2" xfId="11661" xr:uid="{7428ADB6-257D-4D34-9E75-51AB50F3B83B}"/>
    <cellStyle name="40% - Dekorfärg3 23 2 2 3" xfId="37978" xr:uid="{8719F648-F152-42BE-80FC-BDD0F65127F8}"/>
    <cellStyle name="40% - Dekorfärg3 23 2 2_3. Loans" xfId="11662" xr:uid="{49646E60-FC30-41F7-B483-3CECE31934FB}"/>
    <cellStyle name="40% - Dekorfärg3 23 2 3" xfId="11663" xr:uid="{D673EF9F-E890-4F0D-9F53-9222B94BBA17}"/>
    <cellStyle name="40% - Dekorfärg3 23 2 3 2" xfId="37979" xr:uid="{E9159D5A-1B50-4871-99E9-83A83E6A20EB}"/>
    <cellStyle name="40% - Dekorfärg3 23 2 3_Apart tables" xfId="50186" xr:uid="{F206BE7C-CEEC-4590-85F6-C85D429441C6}"/>
    <cellStyle name="40% - Dekorfärg3 23 2 4" xfId="32135" xr:uid="{097F3961-A757-4C5D-BCE0-150AFB5415AF}"/>
    <cellStyle name="40% - Dekorfärg3 23 2 5" xfId="37977" xr:uid="{DA8634BE-78C2-4B2A-A6A8-D700DFF1507B}"/>
    <cellStyle name="40% - Dekorfärg3 23 2_3. Loans" xfId="11664" xr:uid="{A360AB8B-7A81-4F6F-B3F9-A2DE411A3302}"/>
    <cellStyle name="40% - Dekorfärg3 23 3" xfId="11665" xr:uid="{DB5CE0CD-6BA3-4A6A-A45B-2E15B708EF5D}"/>
    <cellStyle name="40% - Dekorfärg3 23 3 2" xfId="11666" xr:uid="{DCF80E60-27F5-4EE4-BD67-A0B0EB1B58DF}"/>
    <cellStyle name="40% - Dekorfärg3 23 3 2 2" xfId="32136" xr:uid="{4E0B242C-CFB7-48C7-B207-1DAAF9190F96}"/>
    <cellStyle name="40% - Dekorfärg3 23 3 3" xfId="11667" xr:uid="{3BE55C25-A1D9-496D-8ADC-5B00D872890B}"/>
    <cellStyle name="40% - Dekorfärg3 23 3 4" xfId="11668" xr:uid="{D4F23070-F952-4BF5-B1FB-616B3C252DB9}"/>
    <cellStyle name="40% - Dekorfärg3 23 3 5" xfId="37980" xr:uid="{E5E4AB99-A13D-4340-8B27-25D37F44523A}"/>
    <cellStyle name="40% - Dekorfärg3 23 3_3. Loans" xfId="11669" xr:uid="{616F7EC0-85CE-4577-8C6C-01C20C4CE9CE}"/>
    <cellStyle name="40% - Dekorfärg3 23 4" xfId="11670" xr:uid="{570A3D8E-8B91-4CF5-A38B-BF5C266CE644}"/>
    <cellStyle name="40% - Dekorfärg3 23 4 2" xfId="11671" xr:uid="{F0582D6A-4F61-4C47-ACB9-9F10FA39630B}"/>
    <cellStyle name="40% - Dekorfärg3 23 4 3" xfId="11672" xr:uid="{AB3F4977-8416-4226-8E2F-899DD3C2C839}"/>
    <cellStyle name="40% - Dekorfärg3 23 4 4" xfId="37981" xr:uid="{20BCAEEB-2454-4C37-AA30-D1F7D52B9A33}"/>
    <cellStyle name="40% - Dekorfärg3 23 4_3. Loans" xfId="11673" xr:uid="{51D5227C-E81F-475B-B1C1-C3EE27748068}"/>
    <cellStyle name="40% - Dekorfärg3 23 5" xfId="11674" xr:uid="{406D8569-325D-4483-993D-79AD92822F53}"/>
    <cellStyle name="40% - Dekorfärg3 23 5 2" xfId="11675" xr:uid="{FD448160-4AA0-4367-B89F-43EC2308375D}"/>
    <cellStyle name="40% - Dekorfärg3 23 5 3" xfId="11676" xr:uid="{C138731E-A9EF-41BC-A512-AF2A7DFC0F29}"/>
    <cellStyle name="40% - Dekorfärg3 23 5 4" xfId="32137" xr:uid="{2B618068-3E39-441E-9D1D-561C3BA5581B}"/>
    <cellStyle name="40% - Dekorfärg3 23 5_EQL_AAL" xfId="31302" xr:uid="{3BDBEF53-94AF-4412-A772-083BE45A3F7E}"/>
    <cellStyle name="40% - Dekorfärg3 23 6" xfId="11677" xr:uid="{4D6AAB4D-9DA4-433F-8D3A-E3FF446CC088}"/>
    <cellStyle name="40% - Dekorfärg3 23 6 2" xfId="11678" xr:uid="{EC936D22-4232-4DF2-BB76-C12106429C2C}"/>
    <cellStyle name="40% - Dekorfärg3 23 6 3" xfId="11679" xr:uid="{D47F93BA-3E09-4791-A7BD-1BD3C018119D}"/>
    <cellStyle name="40% - Dekorfärg3 23 6_EQL_AAL" xfId="31303" xr:uid="{9C38B272-5AFF-4582-AC4C-7A9D9FB77ECA}"/>
    <cellStyle name="40% - Dekorfärg3 23 7" xfId="11680" xr:uid="{1F598D16-2556-4526-82B5-2206AB3CCAA1}"/>
    <cellStyle name="40% - Dekorfärg3 23 7 2" xfId="11681" xr:uid="{B0AB39CB-51E4-4D90-8A83-88C9C4989279}"/>
    <cellStyle name="40% - Dekorfärg3 23 7 3" xfId="11682" xr:uid="{367C63F2-D5B1-4333-9414-A967044A740F}"/>
    <cellStyle name="40% - Dekorfärg3 23 7_EQL_AAL" xfId="31304" xr:uid="{2F6BAAD1-45F9-48C2-9C8A-2F290235CC43}"/>
    <cellStyle name="40% - Dekorfärg3 23 8" xfId="11683" xr:uid="{71CF3560-25A1-4B9F-807E-79D3A1CBDA41}"/>
    <cellStyle name="40% - Dekorfärg3 23 9" xfId="11684" xr:uid="{62DE5507-BDB9-40C9-821E-B7B865CBD030}"/>
    <cellStyle name="40% - Dekorfärg3 23_3. Loans" xfId="11685" xr:uid="{AC68C8DC-2DE0-4155-8F86-74F73F9E42D5}"/>
    <cellStyle name="40% - Dekorfärg3 24" xfId="11686" xr:uid="{5C22A802-DC1A-4EC5-B695-8CC0134CA4CD}"/>
    <cellStyle name="40% - Dekorfärg3 24 10" xfId="11687" xr:uid="{1ED5F130-321F-47EE-BD5B-91377599F16C}"/>
    <cellStyle name="40% - Dekorfärg3 24 11" xfId="35150" xr:uid="{31209E2A-3C00-474C-870A-724446084CE9}"/>
    <cellStyle name="40% - Dekorfärg3 24 2" xfId="11688" xr:uid="{307C870C-B49A-4A1E-B85F-727B7AFF30A1}"/>
    <cellStyle name="40% - Dekorfärg3 24 2 2" xfId="11689" xr:uid="{66D85803-729C-46D0-B8BE-C309020A5CAD}"/>
    <cellStyle name="40% - Dekorfärg3 24 2 2 2" xfId="11690" xr:uid="{E9D58EBC-6B6B-4A7A-97EC-21FA9F380F79}"/>
    <cellStyle name="40% - Dekorfärg3 24 2 2 3" xfId="37983" xr:uid="{BAC2DA28-3B4C-422E-879F-E0D9D6F82E67}"/>
    <cellStyle name="40% - Dekorfärg3 24 2 2_3. Loans" xfId="11691" xr:uid="{44DD23AD-3926-4F67-9116-B8AFEC7F48D3}"/>
    <cellStyle name="40% - Dekorfärg3 24 2 3" xfId="11692" xr:uid="{EA7D6F81-2529-4D66-BD05-0AF8542B94A3}"/>
    <cellStyle name="40% - Dekorfärg3 24 2 3 2" xfId="37984" xr:uid="{1806E0D6-79EF-41F9-8AB6-4A8275EC079D}"/>
    <cellStyle name="40% - Dekorfärg3 24 2 3_Apart tables" xfId="50187" xr:uid="{D8270DF4-E045-4F5D-92FC-A8592F05767A}"/>
    <cellStyle name="40% - Dekorfärg3 24 2 4" xfId="32138" xr:uid="{FF51B9B0-90A1-4525-8A92-FCC0696344BF}"/>
    <cellStyle name="40% - Dekorfärg3 24 2 5" xfId="37982" xr:uid="{55E5F6E2-0C6D-4991-9A67-EDDF4443C821}"/>
    <cellStyle name="40% - Dekorfärg3 24 2_3. Loans" xfId="11693" xr:uid="{1B23D7D0-FC92-4514-BD6A-3146570EFB28}"/>
    <cellStyle name="40% - Dekorfärg3 24 3" xfId="11694" xr:uid="{27E9E55E-1AA6-4323-A9B9-D972CF9F30E6}"/>
    <cellStyle name="40% - Dekorfärg3 24 3 2" xfId="11695" xr:uid="{267F429F-817E-481C-BDE7-8660BB9BFD3C}"/>
    <cellStyle name="40% - Dekorfärg3 24 3 2 2" xfId="32139" xr:uid="{4A600ECE-B2CF-4635-8E75-515B5922B6AE}"/>
    <cellStyle name="40% - Dekorfärg3 24 3 3" xfId="11696" xr:uid="{6294FF54-9A2E-4662-B122-9ACA00D8642B}"/>
    <cellStyle name="40% - Dekorfärg3 24 3 4" xfId="11697" xr:uid="{2ECBC201-FF91-4B10-B7FB-0825DFD17493}"/>
    <cellStyle name="40% - Dekorfärg3 24 3 5" xfId="37985" xr:uid="{AC25A5F8-9770-4C5C-A8EE-8D39B8B8C269}"/>
    <cellStyle name="40% - Dekorfärg3 24 3_3. Loans" xfId="11698" xr:uid="{D16C7F7B-2EEF-409E-9B13-6AB507C68BBE}"/>
    <cellStyle name="40% - Dekorfärg3 24 4" xfId="11699" xr:uid="{A5EDD4D2-4352-4C92-B07E-4EB07A56D29A}"/>
    <cellStyle name="40% - Dekorfärg3 24 4 2" xfId="11700" xr:uid="{19000C3B-6792-4CE5-8BDC-DA9B98C9735E}"/>
    <cellStyle name="40% - Dekorfärg3 24 4 3" xfId="11701" xr:uid="{3A7B226E-B5BF-4EFD-B0FF-D09C26B99E09}"/>
    <cellStyle name="40% - Dekorfärg3 24 4 4" xfId="37986" xr:uid="{70CE0DF4-89A0-4472-8BA9-336FBE189267}"/>
    <cellStyle name="40% - Dekorfärg3 24 4_3. Loans" xfId="11702" xr:uid="{DA1D8EBB-72C4-4F66-ACCB-A4909A9F8F4B}"/>
    <cellStyle name="40% - Dekorfärg3 24 5" xfId="11703" xr:uid="{2534895D-0458-407E-924D-25EEB8EEF2DB}"/>
    <cellStyle name="40% - Dekorfärg3 24 5 2" xfId="11704" xr:uid="{18621E01-E398-41BE-AA52-DA865553A394}"/>
    <cellStyle name="40% - Dekorfärg3 24 5 3" xfId="11705" xr:uid="{C17D0293-E444-449B-872E-D13B23CACFBA}"/>
    <cellStyle name="40% - Dekorfärg3 24 5 4" xfId="32140" xr:uid="{63E34BE7-792E-4877-BBFD-5936FB3B62A2}"/>
    <cellStyle name="40% - Dekorfärg3 24 5_EQL_AAL" xfId="31305" xr:uid="{E3DEA1FC-027E-4059-9E32-E65BB4E8FA7A}"/>
    <cellStyle name="40% - Dekorfärg3 24 6" xfId="11706" xr:uid="{AAB52A01-CA2B-44CD-BE4A-E9C83C1C0E83}"/>
    <cellStyle name="40% - Dekorfärg3 24 6 2" xfId="11707" xr:uid="{2500F60B-316F-4BBD-8742-95AC55ED5D44}"/>
    <cellStyle name="40% - Dekorfärg3 24 6 3" xfId="11708" xr:uid="{186BBE99-3F19-4F6A-B35E-A54444FB0E6C}"/>
    <cellStyle name="40% - Dekorfärg3 24 6_EQL_AAL" xfId="31306" xr:uid="{18DC4FFE-EA32-42C6-9083-0C4B21A3B23C}"/>
    <cellStyle name="40% - Dekorfärg3 24 7" xfId="11709" xr:uid="{E7FE9FBE-15B1-43DF-B4A0-594AEF3808E8}"/>
    <cellStyle name="40% - Dekorfärg3 24 7 2" xfId="11710" xr:uid="{5E344DC8-62C9-4E4E-B1A0-0C05CF13CCD7}"/>
    <cellStyle name="40% - Dekorfärg3 24 7 3" xfId="11711" xr:uid="{8C495E51-9AA9-4C60-911B-DB7EFD59C207}"/>
    <cellStyle name="40% - Dekorfärg3 24 7_EQL_AAL" xfId="31307" xr:uid="{00133922-1A54-420B-9BFC-6212093D9681}"/>
    <cellStyle name="40% - Dekorfärg3 24 8" xfId="11712" xr:uid="{201825F4-4AD5-4801-96BD-28D7552F1981}"/>
    <cellStyle name="40% - Dekorfärg3 24 9" xfId="11713" xr:uid="{ECDDC34C-38C1-4534-85A2-9C9A3072721E}"/>
    <cellStyle name="40% - Dekorfärg3 24_3. Loans" xfId="11714" xr:uid="{B9907B7E-7778-4972-9797-4DFC76084C86}"/>
    <cellStyle name="40% - Dekorfärg3 25" xfId="11715" xr:uid="{E020831F-5614-46D8-9685-ADE867B635D6}"/>
    <cellStyle name="40% - Dekorfärg3 25 10" xfId="11716" xr:uid="{EAF61D2A-B6DA-49F3-ACE1-FC1843192CB6}"/>
    <cellStyle name="40% - Dekorfärg3 25 11" xfId="35151" xr:uid="{FD35FDAE-3AEA-4AD2-A699-07CB95D8F557}"/>
    <cellStyle name="40% - Dekorfärg3 25 2" xfId="11717" xr:uid="{7ABC8F78-C829-4237-8933-7BF9AE93BBD3}"/>
    <cellStyle name="40% - Dekorfärg3 25 2 2" xfId="11718" xr:uid="{DFB6D414-6459-416B-82BB-1773D4C203FF}"/>
    <cellStyle name="40% - Dekorfärg3 25 2 2 2" xfId="11719" xr:uid="{AAE731A8-2422-4FE4-A0EF-2DE116ADBD14}"/>
    <cellStyle name="40% - Dekorfärg3 25 2 2 3" xfId="37988" xr:uid="{FC26B26B-C95C-4539-A194-04805BB9B893}"/>
    <cellStyle name="40% - Dekorfärg3 25 2 2_3. Loans" xfId="11720" xr:uid="{F94165C6-D13E-413B-AEE4-FDBE526E15F9}"/>
    <cellStyle name="40% - Dekorfärg3 25 2 3" xfId="11721" xr:uid="{C13FF836-DBAF-47C1-9D17-AF50212C7B81}"/>
    <cellStyle name="40% - Dekorfärg3 25 2 3 2" xfId="37989" xr:uid="{954B6D4D-A7F9-49E6-ABED-263E9A81E99A}"/>
    <cellStyle name="40% - Dekorfärg3 25 2 3_Apart tables" xfId="50188" xr:uid="{BE935652-57D6-4547-902E-3377CD2A80F8}"/>
    <cellStyle name="40% - Dekorfärg3 25 2 4" xfId="32141" xr:uid="{AA305505-5D23-4723-9CA4-4219E96267B7}"/>
    <cellStyle name="40% - Dekorfärg3 25 2 5" xfId="37987" xr:uid="{97C92C8F-F115-43C5-8CD0-617441FBF362}"/>
    <cellStyle name="40% - Dekorfärg3 25 2_3. Loans" xfId="11722" xr:uid="{CDAD1816-DDDC-4035-9F07-09A854D31F7E}"/>
    <cellStyle name="40% - Dekorfärg3 25 3" xfId="11723" xr:uid="{D58E5A02-2D5D-4040-A095-531C8720F206}"/>
    <cellStyle name="40% - Dekorfärg3 25 3 2" xfId="11724" xr:uid="{98AE982A-FE5A-446E-BC42-09A9A6C9B0A1}"/>
    <cellStyle name="40% - Dekorfärg3 25 3 2 2" xfId="32142" xr:uid="{06CDE9C3-8BC9-43DB-A6EB-C4E692844C4D}"/>
    <cellStyle name="40% - Dekorfärg3 25 3 3" xfId="11725" xr:uid="{344D4A19-9B87-4CB6-A875-C61F344598DC}"/>
    <cellStyle name="40% - Dekorfärg3 25 3 4" xfId="11726" xr:uid="{A531DD84-5B14-4461-A38C-83D777FE2FB1}"/>
    <cellStyle name="40% - Dekorfärg3 25 3 5" xfId="37990" xr:uid="{BB7526BC-C7C8-45FC-8E0A-8ED99982DD1D}"/>
    <cellStyle name="40% - Dekorfärg3 25 3_3. Loans" xfId="11727" xr:uid="{7B648F47-3308-4B80-80D9-8D60D246BB5D}"/>
    <cellStyle name="40% - Dekorfärg3 25 4" xfId="11728" xr:uid="{C08BC38D-E966-40C5-86A8-E6BDC9C994CB}"/>
    <cellStyle name="40% - Dekorfärg3 25 4 2" xfId="11729" xr:uid="{8F4B47E1-16D8-4887-BD73-8DB7354D047A}"/>
    <cellStyle name="40% - Dekorfärg3 25 4 3" xfId="11730" xr:uid="{7E883376-E009-4308-9CE9-CFCB8617A006}"/>
    <cellStyle name="40% - Dekorfärg3 25 4 4" xfId="37991" xr:uid="{76B7337D-DB99-477C-9D78-6E9D9ED0FA9F}"/>
    <cellStyle name="40% - Dekorfärg3 25 4_3. Loans" xfId="11731" xr:uid="{4BEA1CD5-900C-41EA-B493-06A061013BA3}"/>
    <cellStyle name="40% - Dekorfärg3 25 5" xfId="11732" xr:uid="{5AD7A52F-D00F-4BC4-A81D-C25152BFF797}"/>
    <cellStyle name="40% - Dekorfärg3 25 5 2" xfId="11733" xr:uid="{F8C4B12D-A2F2-4478-A2DD-5A6161353BD9}"/>
    <cellStyle name="40% - Dekorfärg3 25 5 3" xfId="11734" xr:uid="{74D60C5B-4FF3-48A4-A15B-1681A374BE31}"/>
    <cellStyle name="40% - Dekorfärg3 25 5 4" xfId="32143" xr:uid="{808AC778-307D-4154-9039-DC5AF9A0D75C}"/>
    <cellStyle name="40% - Dekorfärg3 25 5_EQL_AAL" xfId="31308" xr:uid="{7D44D74B-0F06-49D5-98CB-2C7DD1334311}"/>
    <cellStyle name="40% - Dekorfärg3 25 6" xfId="11735" xr:uid="{D56975E8-1FEB-425B-92DE-029B841E90F7}"/>
    <cellStyle name="40% - Dekorfärg3 25 6 2" xfId="11736" xr:uid="{A4E6495C-4463-402F-B7B1-5A3170FBF7F7}"/>
    <cellStyle name="40% - Dekorfärg3 25 6 3" xfId="11737" xr:uid="{9C56FF5A-7DB3-4D46-A87F-E32A81FE34C7}"/>
    <cellStyle name="40% - Dekorfärg3 25 6_EQL_AAL" xfId="31309" xr:uid="{22403BF8-6036-4040-843A-98CED664A119}"/>
    <cellStyle name="40% - Dekorfärg3 25 7" xfId="11738" xr:uid="{89AC3C60-03BC-4799-8896-5DFEC34E4AC9}"/>
    <cellStyle name="40% - Dekorfärg3 25 7 2" xfId="11739" xr:uid="{74EF8910-4F7F-42A5-8CF4-91924E134FB6}"/>
    <cellStyle name="40% - Dekorfärg3 25 7 3" xfId="11740" xr:uid="{F8FF8D4B-774F-409C-B963-3C2CD8D6B123}"/>
    <cellStyle name="40% - Dekorfärg3 25 7_EQL_AAL" xfId="31310" xr:uid="{88782D58-A869-46F5-9546-0AC62120676B}"/>
    <cellStyle name="40% - Dekorfärg3 25 8" xfId="11741" xr:uid="{090312CD-B8B9-407A-BD0D-C2A075555B04}"/>
    <cellStyle name="40% - Dekorfärg3 25 9" xfId="11742" xr:uid="{250191BA-D258-4635-B811-2307B313B602}"/>
    <cellStyle name="40% - Dekorfärg3 25_3. Loans" xfId="11743" xr:uid="{6C9A1997-860C-4892-BC50-995BD19EB59B}"/>
    <cellStyle name="40% - Dekorfärg3 26" xfId="11744" xr:uid="{8843C1BD-C84E-49D3-B3CC-96B4F029A929}"/>
    <cellStyle name="40% - Dekorfärg3 26 10" xfId="11745" xr:uid="{6A0117C3-DBB4-4348-B011-0FD2322CAF62}"/>
    <cellStyle name="40% - Dekorfärg3 26 11" xfId="37992" xr:uid="{90480A05-EFB2-4CB2-8E5A-99324CDFB28C}"/>
    <cellStyle name="40% - Dekorfärg3 26 2" xfId="11746" xr:uid="{D06A98FA-C41F-48D8-B337-9C89F2EB3891}"/>
    <cellStyle name="40% - Dekorfärg3 26 2 2" xfId="11747" xr:uid="{40F375B8-5BA0-4D5F-B702-EF4EE1C75AB8}"/>
    <cellStyle name="40% - Dekorfärg3 26 2 2 2" xfId="11748" xr:uid="{6E4F4C3F-6380-4B65-89EF-8803AB942BFA}"/>
    <cellStyle name="40% - Dekorfärg3 26 2 2 3" xfId="37994" xr:uid="{248C4ED1-AC41-450C-9C9F-B36E00518650}"/>
    <cellStyle name="40% - Dekorfärg3 26 2 2_3. Loans" xfId="11749" xr:uid="{A62621AC-9575-46A8-A610-1D535DAC9DEB}"/>
    <cellStyle name="40% - Dekorfärg3 26 2 3" xfId="11750" xr:uid="{7CDD881A-83D4-4D16-9B86-FB3C31BAC2E9}"/>
    <cellStyle name="40% - Dekorfärg3 26 2 3 2" xfId="32144" xr:uid="{A0BFECC1-3BA3-48D7-8CC6-37BAB4BFC5A1}"/>
    <cellStyle name="40% - Dekorfärg3 26 2 4" xfId="11751" xr:uid="{E00F835A-BC85-494C-97C2-F3310B403E18}"/>
    <cellStyle name="40% - Dekorfärg3 26 2 5" xfId="37993" xr:uid="{0271C9A5-B0E8-4601-A60A-FD8E52626D84}"/>
    <cellStyle name="40% - Dekorfärg3 26 2_3. Loans" xfId="11752" xr:uid="{B9890DD5-F1C2-4E49-BACB-4A8074E238EF}"/>
    <cellStyle name="40% - Dekorfärg3 26 3" xfId="11753" xr:uid="{F5306D68-1C07-441E-9899-F77D9D0EDFFD}"/>
    <cellStyle name="40% - Dekorfärg3 26 3 2" xfId="11754" xr:uid="{51895D7D-4B34-4160-A59B-5AC55AA893D7}"/>
    <cellStyle name="40% - Dekorfärg3 26 3 2 2" xfId="32145" xr:uid="{3D991DB7-F287-425F-BBDB-C4141568B144}"/>
    <cellStyle name="40% - Dekorfärg3 26 3 3" xfId="11755" xr:uid="{47E34353-428C-4CE7-BA58-1E6C00D5555E}"/>
    <cellStyle name="40% - Dekorfärg3 26 3 4" xfId="11756" xr:uid="{27529752-F1C6-46EC-859A-5A24B1C1BB72}"/>
    <cellStyle name="40% - Dekorfärg3 26 3 5" xfId="37995" xr:uid="{BAEA4582-5B82-4DB9-B75C-D47FB5395E53}"/>
    <cellStyle name="40% - Dekorfärg3 26 3_3. Loans" xfId="11757" xr:uid="{D707A08F-8A64-42F8-A545-4434DE9CEB4F}"/>
    <cellStyle name="40% - Dekorfärg3 26 4" xfId="11758" xr:uid="{451E8227-5AC7-46C0-A12B-6B06E0EA3568}"/>
    <cellStyle name="40% - Dekorfärg3 26 4 2" xfId="11759" xr:uid="{BF63F8E3-CC50-48D9-B84F-C0DB85B4C35C}"/>
    <cellStyle name="40% - Dekorfärg3 26 4 3" xfId="11760" xr:uid="{01F4D36C-D84B-429B-8C7A-5CCA61A92C79}"/>
    <cellStyle name="40% - Dekorfärg3 26 4 4" xfId="37996" xr:uid="{D25BAAC0-F969-4CC8-80BF-9659EDBAC959}"/>
    <cellStyle name="40% - Dekorfärg3 26 4_3. Loans" xfId="11761" xr:uid="{86FD3F10-64CA-47A9-AB0D-A98C63B24AFB}"/>
    <cellStyle name="40% - Dekorfärg3 26 5" xfId="11762" xr:uid="{3574D2CF-50B8-486E-988B-5C0124820A52}"/>
    <cellStyle name="40% - Dekorfärg3 26 5 2" xfId="11763" xr:uid="{C0EFC675-E88D-4A1C-9F56-758D4FC76C57}"/>
    <cellStyle name="40% - Dekorfärg3 26 5 3" xfId="11764" xr:uid="{EBBDBC00-E752-43CB-A464-6F5CD145EF7A}"/>
    <cellStyle name="40% - Dekorfärg3 26 5 4" xfId="37997" xr:uid="{E106F073-1BD6-428E-BF8E-84E110EE2781}"/>
    <cellStyle name="40% - Dekorfärg3 26 5_3. Loans" xfId="11765" xr:uid="{B38E2F88-2BE5-4874-957A-93A2F8D538AD}"/>
    <cellStyle name="40% - Dekorfärg3 26 6" xfId="11766" xr:uid="{7505ADF0-D699-43F7-84DA-B1BF47A8F76A}"/>
    <cellStyle name="40% - Dekorfärg3 26 6 2" xfId="11767" xr:uid="{46E4A067-5D55-48C6-8FE5-93BFD1C7318C}"/>
    <cellStyle name="40% - Dekorfärg3 26 6 3" xfId="11768" xr:uid="{85C04348-434B-4150-A260-65FB533A6C84}"/>
    <cellStyle name="40% - Dekorfärg3 26 6 4" xfId="32146" xr:uid="{87199BBB-4CFC-418F-8909-DB2FD79C6B53}"/>
    <cellStyle name="40% - Dekorfärg3 26 6_EQL_AAL" xfId="31311" xr:uid="{8304312F-28BA-4C5F-903B-BC9355B738DF}"/>
    <cellStyle name="40% - Dekorfärg3 26 7" xfId="11769" xr:uid="{0B70D95C-A746-4623-93D1-11E7D0A983DE}"/>
    <cellStyle name="40% - Dekorfärg3 26 7 2" xfId="11770" xr:uid="{3A7ABBA1-BEAA-495A-BCA0-F4FD5F05ED53}"/>
    <cellStyle name="40% - Dekorfärg3 26 7 3" xfId="11771" xr:uid="{D9A3A83D-BC32-47AC-B106-240C9E7E68D9}"/>
    <cellStyle name="40% - Dekorfärg3 26 7_EQL_AAL" xfId="31312" xr:uid="{9EE9CD9B-4D22-4DBE-9B2A-E3554FD82259}"/>
    <cellStyle name="40% - Dekorfärg3 26 8" xfId="11772" xr:uid="{E5FCF4F5-2417-4A56-AEF4-97BE6C480C94}"/>
    <cellStyle name="40% - Dekorfärg3 26 9" xfId="11773" xr:uid="{3ADC41A3-3E7E-445C-9411-447E61CD8BFF}"/>
    <cellStyle name="40% - Dekorfärg3 26_3. Loans" xfId="11774" xr:uid="{292F4BBA-F889-459C-B081-837A076C5087}"/>
    <cellStyle name="40% - Dekorfärg3 27" xfId="11775" xr:uid="{9AE18C4D-DD49-43E2-8AED-CCC3E31ED9FF}"/>
    <cellStyle name="40% - Dekorfärg3 27 2" xfId="11776" xr:uid="{3BD2CF56-6A50-4140-9B56-89083BDCE90B}"/>
    <cellStyle name="40% - Dekorfärg3 27 2 2" xfId="11777" xr:uid="{2B4C73B4-1E86-41C3-9118-803F3BDB2B7E}"/>
    <cellStyle name="40% - Dekorfärg3 27 2 2 2" xfId="38000" xr:uid="{0FBE5B61-880D-4165-81A8-4A1FA1729B39}"/>
    <cellStyle name="40% - Dekorfärg3 27 2 2_Apart tables" xfId="50189" xr:uid="{693F9D4D-CC6E-42E3-A4D8-909018EB14F1}"/>
    <cellStyle name="40% - Dekorfärg3 27 2 3" xfId="11778" xr:uid="{4E4AC9DD-8618-4B1B-89C4-C3B5B6F4F872}"/>
    <cellStyle name="40% - Dekorfärg3 27 2 4" xfId="37999" xr:uid="{2B963F45-2BC5-4D34-8CBC-09D54D19551A}"/>
    <cellStyle name="40% - Dekorfärg3 27 2_3. Loans" xfId="11779" xr:uid="{9B14E4DD-B3C2-44B6-8A93-F8C039B186E4}"/>
    <cellStyle name="40% - Dekorfärg3 27 3" xfId="11780" xr:uid="{8D69A616-F904-49BB-A258-C68C717AF1A1}"/>
    <cellStyle name="40% - Dekorfärg3 27 3 2" xfId="38001" xr:uid="{FC83B79C-5386-43D2-9F69-81C6914581C0}"/>
    <cellStyle name="40% - Dekorfärg3 27 3_Apart tables" xfId="50190" xr:uid="{67FEEEDF-7329-40B6-A981-2AB812164BB6}"/>
    <cellStyle name="40% - Dekorfärg3 27 4" xfId="11781" xr:uid="{10A0B241-D24B-4DE1-94E0-6194FABBE1E9}"/>
    <cellStyle name="40% - Dekorfärg3 27 4 2" xfId="32147" xr:uid="{1551B312-2AC9-4010-8138-AE70F8BB623B}"/>
    <cellStyle name="40% - Dekorfärg3 27 5" xfId="37998" xr:uid="{C92BC6CF-9704-4C27-9564-B5CB02793D42}"/>
    <cellStyle name="40% - Dekorfärg3 27_3. Loans" xfId="11782" xr:uid="{B0E79005-5A0C-4E2E-BC9C-72B1E697E5BB}"/>
    <cellStyle name="40% - Dekorfärg3 28" xfId="11783" xr:uid="{198E69B5-EA2D-4EEA-A160-F1BA5E0CA6BB}"/>
    <cellStyle name="40% - Dekorfärg3 28 2" xfId="11784" xr:uid="{7707E2B1-D364-4225-AB38-AB48472986D7}"/>
    <cellStyle name="40% - Dekorfärg3 28 2 2" xfId="11785" xr:uid="{6A731359-2A08-4129-AF4B-D199E713426B}"/>
    <cellStyle name="40% - Dekorfärg3 28 2 3" xfId="11786" xr:uid="{FC2A538E-1214-4DFB-B47A-BF24ABC5C03A}"/>
    <cellStyle name="40% - Dekorfärg3 28 2 4" xfId="38003" xr:uid="{3BA126E5-9F9B-4193-B412-DE3B23AA72BE}"/>
    <cellStyle name="40% - Dekorfärg3 28 2_3. Loans" xfId="11787" xr:uid="{AD878FE9-97A7-48C1-9E15-56D9A5976ED1}"/>
    <cellStyle name="40% - Dekorfärg3 28 3" xfId="11788" xr:uid="{EF0CE750-8C66-47F2-BA13-3EAB9E7AE165}"/>
    <cellStyle name="40% - Dekorfärg3 28 3 2" xfId="38004" xr:uid="{54C18BA3-5786-42B7-B215-EAF918BA6A86}"/>
    <cellStyle name="40% - Dekorfärg3 28 3_Apart tables" xfId="50191" xr:uid="{B323E3DD-C8CD-4510-9A54-C93BC8D56F3A}"/>
    <cellStyle name="40% - Dekorfärg3 28 4" xfId="11789" xr:uid="{353B7C94-C271-4EAA-A189-613A962CC01B}"/>
    <cellStyle name="40% - Dekorfärg3 28 4 2" xfId="32148" xr:uid="{8AACDF4E-47E0-420B-9FA0-E4238DD5C130}"/>
    <cellStyle name="40% - Dekorfärg3 28 5" xfId="38002" xr:uid="{D7932087-96B0-4188-995E-9391D14D2FE4}"/>
    <cellStyle name="40% - Dekorfärg3 28_3. Loans" xfId="11790" xr:uid="{03B00D7C-3C2B-4B23-B74E-67ED74E9CC4F}"/>
    <cellStyle name="40% - Dekorfärg3 29" xfId="11791" xr:uid="{CEF98131-E04D-47A5-BA65-7121DC7E15DD}"/>
    <cellStyle name="40% - Dekorfärg3 29 2" xfId="11792" xr:uid="{FB058146-0D1C-423B-870A-2D573CA649F7}"/>
    <cellStyle name="40% - Dekorfärg3 29 2 2" xfId="11793" xr:uid="{53E9160B-9969-480B-A031-F0B65C045395}"/>
    <cellStyle name="40% - Dekorfärg3 29 2 2 2" xfId="38007" xr:uid="{92B4FB55-6A9B-493F-9BA3-FB70966C5692}"/>
    <cellStyle name="40% - Dekorfärg3 29 2 2_Apart tables" xfId="50192" xr:uid="{9A46234E-DDD7-4238-9433-9B40EF975D19}"/>
    <cellStyle name="40% - Dekorfärg3 29 2 3" xfId="11794" xr:uid="{47CA995C-8578-4EBE-9BC4-9A85E6E75021}"/>
    <cellStyle name="40% - Dekorfärg3 29 2 4" xfId="38006" xr:uid="{91D7E3C9-DEA5-441F-A8B0-8F74170EEB68}"/>
    <cellStyle name="40% - Dekorfärg3 29 2_3. Loans" xfId="11795" xr:uid="{EB086D31-876A-4F72-9932-C9044C8D315C}"/>
    <cellStyle name="40% - Dekorfärg3 29 3" xfId="11796" xr:uid="{D098101E-630B-4D72-BEF7-08D6370DDBDA}"/>
    <cellStyle name="40% - Dekorfärg3 29 3 2" xfId="38008" xr:uid="{071280F9-00CE-4257-A079-CECE779BAFD2}"/>
    <cellStyle name="40% - Dekorfärg3 29 3_Apart tables" xfId="50193" xr:uid="{F1882FDC-D7EF-4831-89A0-8CAB6C10E83D}"/>
    <cellStyle name="40% - Dekorfärg3 29 4" xfId="11797" xr:uid="{81B7A5D4-35A0-4076-8C38-6DDC11F74B0C}"/>
    <cellStyle name="40% - Dekorfärg3 29 4 2" xfId="32149" xr:uid="{E82B5701-17AC-4F05-A7CB-AA5340CE1440}"/>
    <cellStyle name="40% - Dekorfärg3 29 5" xfId="38005" xr:uid="{8A18F223-4774-4EC1-B3C2-226A9E86F1D8}"/>
    <cellStyle name="40% - Dekorfärg3 29_3. Loans" xfId="11798" xr:uid="{0A3A2983-78C4-443D-9994-B8CC58EB6386}"/>
    <cellStyle name="40% - Dekorfärg3 3" xfId="91" xr:uid="{A041324B-14FD-46D9-98EB-B21537F5B9FD}"/>
    <cellStyle name="40% - Dekorfärg3 3 10" xfId="35152" xr:uid="{121A451F-4D45-457F-983F-C2567C401F54}"/>
    <cellStyle name="40% - Dekorfärg3 3 2" xfId="11799" xr:uid="{D97D3B87-0248-4D58-9F6F-92684B5AF474}"/>
    <cellStyle name="40% - Dekorfärg3 3 2 2" xfId="11800" xr:uid="{35E3EF74-AE44-4DAF-850D-1893031FAEB0}"/>
    <cellStyle name="40% - Dekorfärg3 3 2 2 2" xfId="11801" xr:uid="{F17F82B7-DD7A-4B1A-A652-9BFF063DF1C2}"/>
    <cellStyle name="40% - Dekorfärg3 3 2 2 2 2" xfId="38010" xr:uid="{F121BBB0-78D5-49D8-9E8B-FD20F223AA02}"/>
    <cellStyle name="40% - Dekorfärg3 3 2 2 2_Apart tables" xfId="50194" xr:uid="{9EEEE163-F51C-476E-8B6C-FEE11FB2F5F5}"/>
    <cellStyle name="40% - Dekorfärg3 3 2 2 3" xfId="32150" xr:uid="{5FCA02CC-E324-4500-BD1C-995BE10BBBF4}"/>
    <cellStyle name="40% - Dekorfärg3 3 2 2 4" xfId="38009" xr:uid="{33791E26-9CAC-4DEC-93D4-2878D57F0435}"/>
    <cellStyle name="40% - Dekorfärg3 3 2 2_3. Loans" xfId="11802" xr:uid="{7B3FE3AC-B65F-4801-9FFE-3865999C955F}"/>
    <cellStyle name="40% - Dekorfärg3 3 2 3" xfId="11803" xr:uid="{4FD496D9-7A82-4775-94E0-47117A94D69D}"/>
    <cellStyle name="40% - Dekorfärg3 3 2 3 2" xfId="11804" xr:uid="{6DB17B0C-0E66-43BD-B757-BE0653BF6BA3}"/>
    <cellStyle name="40% - Dekorfärg3 3 2 3 2 2" xfId="38012" xr:uid="{5F18ED89-3B07-427E-8828-57ABEC3811D1}"/>
    <cellStyle name="40% - Dekorfärg3 3 2 3 2_Apart tables" xfId="50195" xr:uid="{F111F929-0DB8-4479-A22C-BA4248E20F23}"/>
    <cellStyle name="40% - Dekorfärg3 3 2 3 3" xfId="38011" xr:uid="{3BD9697B-D5AB-4BB6-A9C6-114FA543BE4E}"/>
    <cellStyle name="40% - Dekorfärg3 3 2 3_3. Loans" xfId="11805" xr:uid="{53A729FA-71F7-4CD8-B1DA-F7E2A36E787D}"/>
    <cellStyle name="40% - Dekorfärg3 3 2 4" xfId="11806" xr:uid="{73D4BFFB-CCCB-4FDB-AE03-8AF7F51C9E0C}"/>
    <cellStyle name="40% - Dekorfärg3 3 2 4 2" xfId="38013" xr:uid="{CBB057B2-6522-498A-B567-580233A08B02}"/>
    <cellStyle name="40% - Dekorfärg3 3 2 4_Apart tables" xfId="50196" xr:uid="{DFC25AD7-A17C-4D71-B8D5-DA91983026BB}"/>
    <cellStyle name="40% - Dekorfärg3 3 2 5" xfId="11807" xr:uid="{E41222DB-38EF-42EE-B975-40E9AAE4B0EF}"/>
    <cellStyle name="40% - Dekorfärg3 3 2 5 2" xfId="38014" xr:uid="{3DAE523C-BAA1-40C5-AE40-9A4CBAD4FCD5}"/>
    <cellStyle name="40% - Dekorfärg3 3 2 5_Apart tables" xfId="50197" xr:uid="{440A6BB1-50DB-4856-B5F3-9378F18BAEE1}"/>
    <cellStyle name="40% - Dekorfärg3 3 2 6" xfId="32151" xr:uid="{83798925-6551-4033-9CE2-BF0966C8BEB9}"/>
    <cellStyle name="40% - Dekorfärg3 3 2 7" xfId="35153" xr:uid="{04D3B8B8-3F7C-4CF2-AEE2-CA373F4C15C8}"/>
    <cellStyle name="40% - Dekorfärg3 3 2 8" xfId="39427" xr:uid="{398983DB-872C-4908-842D-BA142FA2356D}"/>
    <cellStyle name="40% - Dekorfärg3 3 2_3. Loans" xfId="11808" xr:uid="{D7BC0C49-D024-4002-9B60-044927629762}"/>
    <cellStyle name="40% - Dekorfärg3 3 3" xfId="11809" xr:uid="{C8CF39E0-0201-4F06-80CF-2044AF593894}"/>
    <cellStyle name="40% - Dekorfärg3 3 3 2" xfId="11810" xr:uid="{31E4F221-6B89-4B53-8E75-1891EE849C58}"/>
    <cellStyle name="40% - Dekorfärg3 3 3 2 2" xfId="11811" xr:uid="{8020BD56-7449-4A69-93DA-EDE2814F77C0}"/>
    <cellStyle name="40% - Dekorfärg3 3 3 2 2 2" xfId="38016" xr:uid="{D624073F-CEF6-4842-9ED0-D922030A67D8}"/>
    <cellStyle name="40% - Dekorfärg3 3 3 2 2_Apart tables" xfId="50198" xr:uid="{80EE0CC9-CDEB-436A-AC82-108637966DCD}"/>
    <cellStyle name="40% - Dekorfärg3 3 3 2 3" xfId="32152" xr:uid="{85AEBEAD-A3BE-4866-9C0D-5DF62E5CA2FA}"/>
    <cellStyle name="40% - Dekorfärg3 3 3 2 4" xfId="38015" xr:uid="{9EFEC3FB-94D3-4CD8-A7BA-151A1A4D1934}"/>
    <cellStyle name="40% - Dekorfärg3 3 3 2_3. Loans" xfId="11812" xr:uid="{A576934D-CC68-4942-869C-E2403E50D7EE}"/>
    <cellStyle name="40% - Dekorfärg3 3 3 3" xfId="11813" xr:uid="{6A5B1E5D-5A3F-4B4A-9335-4A9DA95CA218}"/>
    <cellStyle name="40% - Dekorfärg3 3 3 3 2" xfId="11814" xr:uid="{12A9E89E-B9F1-4B3F-AAD6-1040455A8075}"/>
    <cellStyle name="40% - Dekorfärg3 3 3 3 2 2" xfId="38018" xr:uid="{1BA7A46F-7ACB-40E5-8982-F92369933F71}"/>
    <cellStyle name="40% - Dekorfärg3 3 3 3 2_Apart tables" xfId="50199" xr:uid="{0CA94196-AC72-4981-8968-618FA874B802}"/>
    <cellStyle name="40% - Dekorfärg3 3 3 3 3" xfId="38017" xr:uid="{7B584805-7370-4524-A9F9-7D8DC96F9F7C}"/>
    <cellStyle name="40% - Dekorfärg3 3 3 3_3. Loans" xfId="11815" xr:uid="{2095D84A-0A2A-4512-93BC-98B3C55449E1}"/>
    <cellStyle name="40% - Dekorfärg3 3 3 4" xfId="11816" xr:uid="{A9114507-11C8-4F7C-A468-DEEE688090A8}"/>
    <cellStyle name="40% - Dekorfärg3 3 3 4 2" xfId="38019" xr:uid="{6F3908CC-5C05-45D9-A368-5C877E4EF933}"/>
    <cellStyle name="40% - Dekorfärg3 3 3 4_Apart tables" xfId="50200" xr:uid="{C7B28CD8-91B2-4DBF-9EDF-DE306396E64C}"/>
    <cellStyle name="40% - Dekorfärg3 3 3 5" xfId="11817" xr:uid="{FC4D61AD-2780-4C04-A28E-A8CD18287786}"/>
    <cellStyle name="40% - Dekorfärg3 3 3 5 2" xfId="38020" xr:uid="{2BD86185-D012-4FFE-8AAE-140C6F910141}"/>
    <cellStyle name="40% - Dekorfärg3 3 3 5_Apart tables" xfId="50201" xr:uid="{6D58B629-242E-4B6B-B417-6761BF70838A}"/>
    <cellStyle name="40% - Dekorfärg3 3 3 6" xfId="32153" xr:uid="{0AF0F46B-AEB2-47DB-85EA-FE08EE563793}"/>
    <cellStyle name="40% - Dekorfärg3 3 3 7" xfId="35154" xr:uid="{F30B4D77-6891-44DE-8B72-BD4652D42BEF}"/>
    <cellStyle name="40% - Dekorfärg3 3 3 8" xfId="39426" xr:uid="{38EBA081-3F6E-4E78-B398-AC688F29F1CE}"/>
    <cellStyle name="40% - Dekorfärg3 3 3_3. Loans" xfId="11818" xr:uid="{00382DEA-0304-4A0D-B753-F4CA73040B2C}"/>
    <cellStyle name="40% - Dekorfärg3 3 4" xfId="11819" xr:uid="{A93BC0C3-381A-4ED6-9ED6-BD3D2B0B21A3}"/>
    <cellStyle name="40% - Dekorfärg3 3 4 2" xfId="11820" xr:uid="{FAF103F5-C96E-47BE-80F5-84D030B81005}"/>
    <cellStyle name="40% - Dekorfärg3 3 4 2 2" xfId="11821" xr:uid="{C9CE351E-48E1-4AF3-A518-04CC99B4904B}"/>
    <cellStyle name="40% - Dekorfärg3 3 4 2 2 2" xfId="38023" xr:uid="{3DAF5F15-9AA5-4974-A1C8-E9A47B8D3E4A}"/>
    <cellStyle name="40% - Dekorfärg3 3 4 2 2_Apart tables" xfId="50202" xr:uid="{4DAC12FD-339E-4486-A041-5E2354076693}"/>
    <cellStyle name="40% - Dekorfärg3 3 4 2 3" xfId="38022" xr:uid="{6C2423E3-805F-4073-875F-274040513C1A}"/>
    <cellStyle name="40% - Dekorfärg3 3 4 2_3. Loans" xfId="11822" xr:uid="{C77D1002-8C99-47BC-9481-2FC0F718154D}"/>
    <cellStyle name="40% - Dekorfärg3 3 4 3" xfId="11823" xr:uid="{E6E9AC03-337B-4992-87D8-C44C628A588E}"/>
    <cellStyle name="40% - Dekorfärg3 3 4 3 2" xfId="38024" xr:uid="{F659641D-728D-4D0A-A49F-256E79BC7167}"/>
    <cellStyle name="40% - Dekorfärg3 3 4 3_Apart tables" xfId="50203" xr:uid="{DA4D31C8-39A6-4952-8339-E53232761937}"/>
    <cellStyle name="40% - Dekorfärg3 3 4 4" xfId="32154" xr:uid="{C28BCC1F-8706-4B63-B5E3-3BD289FC3735}"/>
    <cellStyle name="40% - Dekorfärg3 3 4 5" xfId="38021" xr:uid="{D63061E0-157C-4EAC-8BA1-B26C37068FFA}"/>
    <cellStyle name="40% - Dekorfärg3 3 4_3. Loans" xfId="11824" xr:uid="{9CC56CAB-4ACA-4D34-8D2B-E2878CE6E37B}"/>
    <cellStyle name="40% - Dekorfärg3 3 5" xfId="11825" xr:uid="{14E0B866-8B3F-4F7F-BAC7-C0E36AD03CD6}"/>
    <cellStyle name="40% - Dekorfärg3 3 5 2" xfId="11826" xr:uid="{22DC5E48-005F-4210-BC1D-C00C654DE034}"/>
    <cellStyle name="40% - Dekorfärg3 3 5 2 2" xfId="38026" xr:uid="{30CC1FC6-4357-45BD-8CA7-EE64E023488C}"/>
    <cellStyle name="40% - Dekorfärg3 3 5 2_Apart tables" xfId="50204" xr:uid="{0E678429-FA6D-4330-9316-F84CF801E43F}"/>
    <cellStyle name="40% - Dekorfärg3 3 5 3" xfId="11827" xr:uid="{0A25953C-C05F-4C47-AA5E-6BAF925E736F}"/>
    <cellStyle name="40% - Dekorfärg3 3 5 4" xfId="38025" xr:uid="{A957F5B8-9CAC-4D30-BA49-489B8741289D}"/>
    <cellStyle name="40% - Dekorfärg3 3 5_3. Loans" xfId="11828" xr:uid="{8422DEA4-B17A-4BBF-9337-CF9E449B53C1}"/>
    <cellStyle name="40% - Dekorfärg3 3 6" xfId="11829" xr:uid="{9E61B14B-D48C-47C6-B6CC-E463E241CE08}"/>
    <cellStyle name="40% - Dekorfärg3 3 6 2" xfId="11830" xr:uid="{EC1655F0-312C-4519-9D70-2535583EDB3E}"/>
    <cellStyle name="40% - Dekorfärg3 3 6 3" xfId="11831" xr:uid="{6497E8D0-525F-41A1-9CFA-94437B1F3F02}"/>
    <cellStyle name="40% - Dekorfärg3 3 6 4" xfId="38027" xr:uid="{737AF341-AED9-4D1E-B447-38AA63320EFB}"/>
    <cellStyle name="40% - Dekorfärg3 3 6_3. Loans" xfId="11832" xr:uid="{269AB80D-29EC-4DE7-9DDC-30D5890BFCE1}"/>
    <cellStyle name="40% - Dekorfärg3 3 7" xfId="11833" xr:uid="{D6962869-A602-4171-80E8-7B7853816E59}"/>
    <cellStyle name="40% - Dekorfärg3 3 7 2" xfId="11834" xr:uid="{79B8A5D7-ABFC-4BA3-9F1D-BCCA0A793C6E}"/>
    <cellStyle name="40% - Dekorfärg3 3 7 3" xfId="11835" xr:uid="{2952C80C-653B-4D48-99A9-26E5D37CBE5B}"/>
    <cellStyle name="40% - Dekorfärg3 3 7 4" xfId="38028" xr:uid="{DD877A2E-065B-4EC7-9065-20BD0C01B237}"/>
    <cellStyle name="40% - Dekorfärg3 3 7_3. Loans" xfId="11836" xr:uid="{B64E2A8D-531D-4CA9-A104-32F3A99DB4EA}"/>
    <cellStyle name="40% - Dekorfärg3 3 8" xfId="11837" xr:uid="{BB3ED993-AA28-4825-AEEE-6D28986B6269}"/>
    <cellStyle name="40% - Dekorfärg3 3 8 2" xfId="32155" xr:uid="{4B4D5E75-E778-4673-9479-72B53C68DB2E}"/>
    <cellStyle name="40% - Dekorfärg3 3 9" xfId="11838" xr:uid="{CCB6A50B-B9FA-425E-979F-72CC9438F2FC}"/>
    <cellStyle name="40% - Dekorfärg3 3_3. Loans" xfId="11839" xr:uid="{31960B56-5F2D-4293-9981-E48C77E74995}"/>
    <cellStyle name="40% - Dekorfärg3 30" xfId="11840" xr:uid="{1724DFEC-6A1C-4D4E-89D1-2E1693B0307C}"/>
    <cellStyle name="40% - Dekorfärg3 30 2" xfId="11841" xr:uid="{C7D5D822-5CDE-451E-B632-71CDA3903478}"/>
    <cellStyle name="40% - Dekorfärg3 30 2 2" xfId="11842" xr:uid="{8802BD6C-FABA-420C-A1AD-39E2B02A3769}"/>
    <cellStyle name="40% - Dekorfärg3 30 2 2 2" xfId="38031" xr:uid="{3ADADAE1-5B35-4800-99D5-EFB30592B405}"/>
    <cellStyle name="40% - Dekorfärg3 30 2 2_Apart tables" xfId="50205" xr:uid="{2993245B-E4A3-4A0B-8DD9-FA7166D7DE1E}"/>
    <cellStyle name="40% - Dekorfärg3 30 2 3" xfId="11843" xr:uid="{86BD5DED-FD71-4489-83ED-D109752603EC}"/>
    <cellStyle name="40% - Dekorfärg3 30 2 4" xfId="38030" xr:uid="{0BAA333B-C572-4D37-810C-6A93BDD93288}"/>
    <cellStyle name="40% - Dekorfärg3 30 2_3. Loans" xfId="11844" xr:uid="{A832BF8C-FE33-4C07-A909-1C233238FA75}"/>
    <cellStyle name="40% - Dekorfärg3 30 3" xfId="11845" xr:uid="{6CC2268A-EB31-45B5-8BC3-6DDFB60544E8}"/>
    <cellStyle name="40% - Dekorfärg3 30 3 2" xfId="38032" xr:uid="{6C12427C-294C-45ED-903D-053C06613CDF}"/>
    <cellStyle name="40% - Dekorfärg3 30 3_Apart tables" xfId="50206" xr:uid="{CF02D186-95E0-45C7-9BF2-DFF88D2CD18C}"/>
    <cellStyle name="40% - Dekorfärg3 30 4" xfId="11846" xr:uid="{F4283CCF-3003-4C6B-88BA-B3E0A49363B3}"/>
    <cellStyle name="40% - Dekorfärg3 30 5" xfId="38029" xr:uid="{761C6036-EBBE-4F3B-BC8B-93A605A756C3}"/>
    <cellStyle name="40% - Dekorfärg3 30_3. Loans" xfId="11847" xr:uid="{F6AD0CD8-6DB8-4BE0-A5A6-2A9DAB636C7B}"/>
    <cellStyle name="40% - Dekorfärg3 31" xfId="11848" xr:uid="{70AFA0DF-2932-421E-B9A1-BE16E78964A4}"/>
    <cellStyle name="40% - Dekorfärg3 31 2" xfId="11849" xr:uid="{F5D012F7-C8B0-4627-AB8D-E1AA261E5B58}"/>
    <cellStyle name="40% - Dekorfärg3 31 2 2" xfId="11850" xr:uid="{E8C77EE2-3AEB-4326-BFAA-D7FCD640CB51}"/>
    <cellStyle name="40% - Dekorfärg3 31 2 2 2" xfId="38035" xr:uid="{8D2B2C5F-BA2C-46FB-9C61-B8F169BEB0AE}"/>
    <cellStyle name="40% - Dekorfärg3 31 2 2_Apart tables" xfId="50207" xr:uid="{26F163F2-6CB3-4A93-A298-7F03AF3BA802}"/>
    <cellStyle name="40% - Dekorfärg3 31 2 3" xfId="38034" xr:uid="{090B384C-9361-481E-BA96-6A8C60473715}"/>
    <cellStyle name="40% - Dekorfärg3 31 2_3. Loans" xfId="11851" xr:uid="{A99E649F-6F4E-4498-9C00-FAE17A34839F}"/>
    <cellStyle name="40% - Dekorfärg3 31 3" xfId="11852" xr:uid="{059A788F-E615-4059-A620-41085E9B5420}"/>
    <cellStyle name="40% - Dekorfärg3 31 3 2" xfId="38036" xr:uid="{B7F03997-7F3D-4D13-8DCE-2FC32EB56752}"/>
    <cellStyle name="40% - Dekorfärg3 31 3_Apart tables" xfId="50208" xr:uid="{E076C7AF-D020-4466-B531-679DDE20C8CC}"/>
    <cellStyle name="40% - Dekorfärg3 31 4" xfId="38033" xr:uid="{86CD0392-73AB-4140-B871-AE4720FFD2E6}"/>
    <cellStyle name="40% - Dekorfärg3 31_3. Loans" xfId="11853" xr:uid="{3C114849-7317-41A4-A34E-020137C3C775}"/>
    <cellStyle name="40% - Dekorfärg3 32" xfId="11854" xr:uid="{FA652982-8ADB-427E-9680-9C96BF9FDE0E}"/>
    <cellStyle name="40% - Dekorfärg3 32 2" xfId="11855" xr:uid="{9732A61A-5342-496B-9BDB-81C7E4EF3505}"/>
    <cellStyle name="40% - Dekorfärg3 32 2 2" xfId="38038" xr:uid="{F615246D-BC29-4085-94DF-0CE532890899}"/>
    <cellStyle name="40% - Dekorfärg3 32 2_Apart tables" xfId="50209" xr:uid="{7C12C3F7-683C-4654-9549-A994F97E3DAE}"/>
    <cellStyle name="40% - Dekorfärg3 32 3" xfId="11856" xr:uid="{25B97788-1FC3-47FE-B442-1317BBA556D0}"/>
    <cellStyle name="40% - Dekorfärg3 32 4" xfId="38037" xr:uid="{EFD7D386-073F-4025-9CB1-308498924B43}"/>
    <cellStyle name="40% - Dekorfärg3 32_3. Loans" xfId="11857" xr:uid="{F5544FC3-F4B5-40C8-B080-6703A15762CD}"/>
    <cellStyle name="40% - Dekorfärg3 33" xfId="11858" xr:uid="{B5A60F6F-FAC2-4937-A9C7-D85E7BF3FAA7}"/>
    <cellStyle name="40% - Dekorfärg3 33 2" xfId="11859" xr:uid="{2609778A-F860-4DAD-B363-DB203C99AEDF}"/>
    <cellStyle name="40% - Dekorfärg3 33 2 2" xfId="38040" xr:uid="{94AA3E96-1313-406A-9C89-4E15213AB7A2}"/>
    <cellStyle name="40% - Dekorfärg3 33 2_Apart tables" xfId="50210" xr:uid="{7FC88BF4-C4D3-4C29-9320-8DF14FD49AA6}"/>
    <cellStyle name="40% - Dekorfärg3 33 3" xfId="11860" xr:uid="{8E7A74D3-BE24-4DE1-9FAF-2FA999C807CA}"/>
    <cellStyle name="40% - Dekorfärg3 33 4" xfId="38039" xr:uid="{5F54B277-F182-4692-A457-93226257EE86}"/>
    <cellStyle name="40% - Dekorfärg3 33_3. Loans" xfId="11861" xr:uid="{1DDCB3B8-D8B6-482C-8AB5-2A43F044D53C}"/>
    <cellStyle name="40% - Dekorfärg3 34" xfId="11862" xr:uid="{B0B96E63-9F64-4828-A3CA-FAE127C59EE9}"/>
    <cellStyle name="40% - Dekorfärg3 34 2" xfId="11863" xr:uid="{618382A9-170A-4600-906D-716233CD3C47}"/>
    <cellStyle name="40% - Dekorfärg3 34 3" xfId="11864" xr:uid="{A6F6C3F2-90FE-4F3B-BAB6-2EB48719BCB9}"/>
    <cellStyle name="40% - Dekorfärg3 34 4" xfId="38041" xr:uid="{62AF2B2C-5A63-4E24-AA6A-0838BAABA9BC}"/>
    <cellStyle name="40% - Dekorfärg3 34_3. Loans" xfId="11865" xr:uid="{B405248E-7A6E-4A10-A297-F042753BBDB0}"/>
    <cellStyle name="40% - Dekorfärg3 35" xfId="11866" xr:uid="{E15677DA-F8C8-4E56-A27C-07831F195A57}"/>
    <cellStyle name="40% - Dekorfärg3 35 2" xfId="11867" xr:uid="{54AEAB93-25D9-4540-93B6-44F1F8EBB562}"/>
    <cellStyle name="40% - Dekorfärg3 35 3" xfId="11868" xr:uid="{5AF5FB13-A35A-498A-91EA-CE9A6F8CE0B4}"/>
    <cellStyle name="40% - Dekorfärg3 35 4" xfId="38042" xr:uid="{293BC3BB-6D29-427F-8EDC-2F7901230118}"/>
    <cellStyle name="40% - Dekorfärg3 35_3. Loans" xfId="11869" xr:uid="{670C16F5-AE6F-4D53-B4ED-66F0D7610F2C}"/>
    <cellStyle name="40% - Dekorfärg3 36" xfId="11870" xr:uid="{01E98449-3C5D-495F-98CA-FE1972F9866E}"/>
    <cellStyle name="40% - Dekorfärg3 36 2" xfId="11871" xr:uid="{54341F61-48A4-4E0D-A9E9-57C649BF58A3}"/>
    <cellStyle name="40% - Dekorfärg3 36 3" xfId="11872" xr:uid="{9F0F014D-29CB-4D8E-ABC4-FE86E327352D}"/>
    <cellStyle name="40% - Dekorfärg3 36 4" xfId="38043" xr:uid="{CA9889CB-3508-46E2-A380-556F58A077AE}"/>
    <cellStyle name="40% - Dekorfärg3 36_3. Loans" xfId="11873" xr:uid="{16147CCE-1828-4138-BCFE-B286F1EA005E}"/>
    <cellStyle name="40% - Dekorfärg3 37" xfId="11874" xr:uid="{4775700A-86CC-4597-B612-8A341748E5EE}"/>
    <cellStyle name="40% - Dekorfärg3 37 2" xfId="11875" xr:uid="{9285EC34-B64F-4DEE-BC21-6BDAC29608FA}"/>
    <cellStyle name="40% - Dekorfärg3 37 3" xfId="11876" xr:uid="{14F61778-4528-4630-B1C3-D14F5A428A97}"/>
    <cellStyle name="40% - Dekorfärg3 37 4" xfId="38044" xr:uid="{CC645B44-6B86-48DA-894B-58088BA44178}"/>
    <cellStyle name="40% - Dekorfärg3 37_3. Loans" xfId="11877" xr:uid="{C5CE2A48-8166-4915-86B0-2E8AC8908E89}"/>
    <cellStyle name="40% - Dekorfärg3 38" xfId="11878" xr:uid="{03BB8C81-754E-4D91-9153-124BD4EAA440}"/>
    <cellStyle name="40% - Dekorfärg3 38 2" xfId="11879" xr:uid="{B8E057A1-F9D8-4585-99AA-ECCC52C0903B}"/>
    <cellStyle name="40% - Dekorfärg3 38 3" xfId="11880" xr:uid="{158D7731-6E8C-4E79-B44B-5356F626B9B9}"/>
    <cellStyle name="40% - Dekorfärg3 38 4" xfId="38045" xr:uid="{1FB0EE78-F5AF-4205-B1BC-257ED5B37BD5}"/>
    <cellStyle name="40% - Dekorfärg3 38_3. Loans" xfId="11881" xr:uid="{3BFD0E80-D0D1-4ADD-8001-E77D5FDF09DE}"/>
    <cellStyle name="40% - Dekorfärg3 39" xfId="11882" xr:uid="{6C795021-9D8F-4F7F-8A8D-9C35EA611BDD}"/>
    <cellStyle name="40% - Dekorfärg3 39 2" xfId="11883" xr:uid="{3662454A-BDA2-49D7-9F6B-D4C5414069F4}"/>
    <cellStyle name="40% - Dekorfärg3 39 3" xfId="11884" xr:uid="{E306109E-4D49-4388-A8F0-E41FD7C3A0B0}"/>
    <cellStyle name="40% - Dekorfärg3 39 4" xfId="38046" xr:uid="{CA66AE3A-082C-4B74-8E75-BCAF89D0949F}"/>
    <cellStyle name="40% - Dekorfärg3 39_3. Loans" xfId="11885" xr:uid="{16D85AAA-27BA-4298-888B-DFF26F5991FF}"/>
    <cellStyle name="40% - Dekorfärg3 4" xfId="92" xr:uid="{32737CD4-B4FE-40B8-90C6-4FD084300996}"/>
    <cellStyle name="40% - Dekorfärg3 4 10" xfId="35155" xr:uid="{E11DE8E7-C8C6-4075-A1D2-83DE3AEB12B1}"/>
    <cellStyle name="40% - Dekorfärg3 4 2" xfId="11886" xr:uid="{1EBC0E11-12B5-43C8-B7D1-7E78F8FC6E38}"/>
    <cellStyle name="40% - Dekorfärg3 4 2 2" xfId="11887" xr:uid="{7650DB57-A5D2-461A-A791-7D2F368778A3}"/>
    <cellStyle name="40% - Dekorfärg3 4 2 2 2" xfId="11888" xr:uid="{2359DA03-FBDE-439B-ABFD-B36495BFC329}"/>
    <cellStyle name="40% - Dekorfärg3 4 2 2 2 2" xfId="38048" xr:uid="{A605F3C9-5FCD-4AA5-8BB7-97D195025DCF}"/>
    <cellStyle name="40% - Dekorfärg3 4 2 2 2_Apart tables" xfId="50211" xr:uid="{7504C8BE-E40B-473A-A2A8-C5BFBE84ADDC}"/>
    <cellStyle name="40% - Dekorfärg3 4 2 2 3" xfId="32156" xr:uid="{A6811C43-40EA-48B2-B1CF-C103ED9EFAE8}"/>
    <cellStyle name="40% - Dekorfärg3 4 2 2 4" xfId="38047" xr:uid="{7F3BBD2D-2CE0-467D-BFF4-EDC39451FB8F}"/>
    <cellStyle name="40% - Dekorfärg3 4 2 2_3. Loans" xfId="11889" xr:uid="{0B5B7F13-21C5-4F64-AE6C-DA3E23F11E36}"/>
    <cellStyle name="40% - Dekorfärg3 4 2 3" xfId="11890" xr:uid="{09FDAC71-971F-4DF0-97B5-66E58900A0F6}"/>
    <cellStyle name="40% - Dekorfärg3 4 2 3 2" xfId="11891" xr:uid="{FAE1CCFA-648E-4055-8481-A7718FEE24B0}"/>
    <cellStyle name="40% - Dekorfärg3 4 2 3 2 2" xfId="38050" xr:uid="{74BA72A6-1D96-4FE0-BE1B-2AE13D0D766F}"/>
    <cellStyle name="40% - Dekorfärg3 4 2 3 2_Apart tables" xfId="50212" xr:uid="{B27D5A90-B167-49C9-9760-CA8C13AA55A2}"/>
    <cellStyle name="40% - Dekorfärg3 4 2 3 3" xfId="38049" xr:uid="{B0D114AA-A75E-43F5-96F8-2853C6B0F2B6}"/>
    <cellStyle name="40% - Dekorfärg3 4 2 3_3. Loans" xfId="11892" xr:uid="{9AD1B5A7-AB43-4BC8-AD59-978B234C463D}"/>
    <cellStyle name="40% - Dekorfärg3 4 2 4" xfId="11893" xr:uid="{921CF529-513C-4C64-A9BD-59E82E3786A1}"/>
    <cellStyle name="40% - Dekorfärg3 4 2 4 2" xfId="38051" xr:uid="{9D780AF7-AFFF-448D-A706-37CF0685A687}"/>
    <cellStyle name="40% - Dekorfärg3 4 2 4_Apart tables" xfId="50213" xr:uid="{39CCA94C-D3F8-4F42-9DD9-1F94F20098F7}"/>
    <cellStyle name="40% - Dekorfärg3 4 2 5" xfId="11894" xr:uid="{D74CCD38-C17B-4CAD-BDBD-A13341C4CDF0}"/>
    <cellStyle name="40% - Dekorfärg3 4 2 5 2" xfId="38052" xr:uid="{AA421DBE-3606-4855-8213-1CB9DDFB8DE7}"/>
    <cellStyle name="40% - Dekorfärg3 4 2 5_Apart tables" xfId="50214" xr:uid="{0F91F60A-7F33-48D4-8163-95B7C69889D7}"/>
    <cellStyle name="40% - Dekorfärg3 4 2 6" xfId="32157" xr:uid="{A131784A-A1C2-422E-9F63-87EEB9966B4D}"/>
    <cellStyle name="40% - Dekorfärg3 4 2 7" xfId="35156" xr:uid="{921E9DF5-CB09-40A6-BF1A-999A390F0699}"/>
    <cellStyle name="40% - Dekorfärg3 4 2 8" xfId="39425" xr:uid="{7E149141-2ADB-4A07-AB5F-893AE089BBDB}"/>
    <cellStyle name="40% - Dekorfärg3 4 2_3. Loans" xfId="11895" xr:uid="{D1BBFFDC-6990-4393-8E46-D319BDA7B632}"/>
    <cellStyle name="40% - Dekorfärg3 4 3" xfId="11896" xr:uid="{3A61E374-FD64-4D4E-84F9-015CA2F9AC9D}"/>
    <cellStyle name="40% - Dekorfärg3 4 3 2" xfId="11897" xr:uid="{46EC6AC4-5222-4A57-B11A-D021C57A7DCD}"/>
    <cellStyle name="40% - Dekorfärg3 4 3 2 2" xfId="11898" xr:uid="{CB8FEFEC-0074-4B10-AD2E-11EF37317CF1}"/>
    <cellStyle name="40% - Dekorfärg3 4 3 2 2 2" xfId="38054" xr:uid="{826EAB4C-83FD-405D-B6BF-3B0D67AC60A5}"/>
    <cellStyle name="40% - Dekorfärg3 4 3 2 2_Apart tables" xfId="50215" xr:uid="{CABB29A4-5159-4FB3-9B71-341E39551B52}"/>
    <cellStyle name="40% - Dekorfärg3 4 3 2 3" xfId="32158" xr:uid="{FA3F5866-1310-44E3-921D-7A5C3CD4C021}"/>
    <cellStyle name="40% - Dekorfärg3 4 3 2 4" xfId="38053" xr:uid="{7B34C455-5999-4D62-BA83-8D0F398F86FB}"/>
    <cellStyle name="40% - Dekorfärg3 4 3 2_3. Loans" xfId="11899" xr:uid="{44C1185D-248D-4337-ABB5-ACB9FA132264}"/>
    <cellStyle name="40% - Dekorfärg3 4 3 3" xfId="11900" xr:uid="{ACBEE4EE-DACD-4DFB-AE5D-C1FD09515B7A}"/>
    <cellStyle name="40% - Dekorfärg3 4 3 3 2" xfId="11901" xr:uid="{AFA347F9-B121-4215-BD73-AC8445C86D2B}"/>
    <cellStyle name="40% - Dekorfärg3 4 3 3 2 2" xfId="38056" xr:uid="{233D5FA4-A64E-4C89-880A-349E07D9B122}"/>
    <cellStyle name="40% - Dekorfärg3 4 3 3 2_Apart tables" xfId="50216" xr:uid="{4A263CBF-D31B-42A6-B9F8-25CE47BE8510}"/>
    <cellStyle name="40% - Dekorfärg3 4 3 3 3" xfId="38055" xr:uid="{BB1C7869-7EE3-4DD8-9645-1555F2CF768A}"/>
    <cellStyle name="40% - Dekorfärg3 4 3 3_3. Loans" xfId="11902" xr:uid="{874E6841-B5CD-474C-A543-EE8DF37AC1CE}"/>
    <cellStyle name="40% - Dekorfärg3 4 3 4" xfId="11903" xr:uid="{5F0DB593-33A9-4504-966F-20870C0C0AE2}"/>
    <cellStyle name="40% - Dekorfärg3 4 3 4 2" xfId="38057" xr:uid="{78D7756E-40E7-4D80-90D8-14C10DC287AD}"/>
    <cellStyle name="40% - Dekorfärg3 4 3 4_Apart tables" xfId="50217" xr:uid="{0AF8D999-FD6A-4CCA-A60C-0C25621D8864}"/>
    <cellStyle name="40% - Dekorfärg3 4 3 5" xfId="11904" xr:uid="{16A44F54-1C25-42B4-9C09-B0CDC4443FF6}"/>
    <cellStyle name="40% - Dekorfärg3 4 3 5 2" xfId="38058" xr:uid="{D111F290-51E5-4AC1-9E34-E6947B74D729}"/>
    <cellStyle name="40% - Dekorfärg3 4 3 5_Apart tables" xfId="50218" xr:uid="{C6CDE8AE-4041-4909-B72C-E7181C2AF728}"/>
    <cellStyle name="40% - Dekorfärg3 4 3 6" xfId="32159" xr:uid="{13E26FE2-CC65-4C38-BFFF-32A454026933}"/>
    <cellStyle name="40% - Dekorfärg3 4 3 7" xfId="35157" xr:uid="{34F6CA61-478A-4932-B4CE-7F44A83B9574}"/>
    <cellStyle name="40% - Dekorfärg3 4 3 8" xfId="39424" xr:uid="{27039218-14CE-45D3-93A4-CDA81AA98345}"/>
    <cellStyle name="40% - Dekorfärg3 4 3_3. Loans" xfId="11905" xr:uid="{75950150-12DD-4D6C-87ED-ADD1671F4734}"/>
    <cellStyle name="40% - Dekorfärg3 4 4" xfId="11906" xr:uid="{693C745B-70F9-4CA4-BE06-C780FC2D726F}"/>
    <cellStyle name="40% - Dekorfärg3 4 4 2" xfId="11907" xr:uid="{307B97E6-6F19-4795-84B7-AB98DF523F09}"/>
    <cellStyle name="40% - Dekorfärg3 4 4 2 2" xfId="11908" xr:uid="{226E25D5-C2D0-4E3E-A881-5F331813DC88}"/>
    <cellStyle name="40% - Dekorfärg3 4 4 2 2 2" xfId="38061" xr:uid="{6DFD93FC-DF85-4F61-BDC5-418B765BB2B3}"/>
    <cellStyle name="40% - Dekorfärg3 4 4 2 2_Apart tables" xfId="50219" xr:uid="{BC93ECFB-2D7C-4237-89ED-EDB02B7828FE}"/>
    <cellStyle name="40% - Dekorfärg3 4 4 2 3" xfId="38060" xr:uid="{44B285D8-2BB8-49D9-BEF1-68BFD61F48A1}"/>
    <cellStyle name="40% - Dekorfärg3 4 4 2_3. Loans" xfId="11909" xr:uid="{09681557-9E3E-4DAC-802D-019FC64C985A}"/>
    <cellStyle name="40% - Dekorfärg3 4 4 3" xfId="11910" xr:uid="{544E6C2F-AF25-4889-82D7-31D95C106157}"/>
    <cellStyle name="40% - Dekorfärg3 4 4 3 2" xfId="38062" xr:uid="{A4A0336E-F8ED-4ED8-BB4E-7F6D36137543}"/>
    <cellStyle name="40% - Dekorfärg3 4 4 3_Apart tables" xfId="50220" xr:uid="{8E2FCACC-B66D-4548-9D71-5A27D8FB309A}"/>
    <cellStyle name="40% - Dekorfärg3 4 4 4" xfId="32160" xr:uid="{395D4CBD-4886-44BA-AA25-9A4A9556878F}"/>
    <cellStyle name="40% - Dekorfärg3 4 4 5" xfId="38059" xr:uid="{2F5785AB-E812-47F4-9316-550C0C4D5836}"/>
    <cellStyle name="40% - Dekorfärg3 4 4_3. Loans" xfId="11911" xr:uid="{E3363D86-BA37-40FF-B102-CAD13E55AFB0}"/>
    <cellStyle name="40% - Dekorfärg3 4 5" xfId="11912" xr:uid="{F6EB4396-28C4-419F-8183-F222C7420CE2}"/>
    <cellStyle name="40% - Dekorfärg3 4 5 2" xfId="11913" xr:uid="{62918B9B-C1D0-481B-8B95-745BC5B03310}"/>
    <cellStyle name="40% - Dekorfärg3 4 5 2 2" xfId="38064" xr:uid="{8D14EFA6-A415-49B9-9172-F4FEADD53602}"/>
    <cellStyle name="40% - Dekorfärg3 4 5 2_Apart tables" xfId="50221" xr:uid="{BEA01539-3FA2-4A0C-B203-C4A7C07AAC70}"/>
    <cellStyle name="40% - Dekorfärg3 4 5 3" xfId="11914" xr:uid="{078D85CF-4265-473B-921D-969858AEC6A2}"/>
    <cellStyle name="40% - Dekorfärg3 4 5 4" xfId="38063" xr:uid="{65E95FBB-071D-4E8B-AA72-E0DE50AAAD48}"/>
    <cellStyle name="40% - Dekorfärg3 4 5_3. Loans" xfId="11915" xr:uid="{5D930A59-9C06-4D2A-9069-B8106A4C8721}"/>
    <cellStyle name="40% - Dekorfärg3 4 6" xfId="11916" xr:uid="{CBE0FBD4-BB18-4286-B38D-89B4F5F3B656}"/>
    <cellStyle name="40% - Dekorfärg3 4 6 2" xfId="11917" xr:uid="{94DF42B5-3909-4686-9522-4F6A3347BF2D}"/>
    <cellStyle name="40% - Dekorfärg3 4 6 3" xfId="11918" xr:uid="{5C1DBD52-44D3-4EC6-8E36-6C6631E14EE1}"/>
    <cellStyle name="40% - Dekorfärg3 4 6 4" xfId="38065" xr:uid="{749B94D3-3599-4759-8AC4-F058B17B859A}"/>
    <cellStyle name="40% - Dekorfärg3 4 6_3. Loans" xfId="11919" xr:uid="{818B48F5-C7F3-4DEB-ADA6-BCB858E75EED}"/>
    <cellStyle name="40% - Dekorfärg3 4 7" xfId="11920" xr:uid="{47BAD694-9ACD-44D7-9014-0B1C8BAA80CE}"/>
    <cellStyle name="40% - Dekorfärg3 4 7 2" xfId="11921" xr:uid="{BEAB22B2-8476-43FA-8A61-18E48CF95FC9}"/>
    <cellStyle name="40% - Dekorfärg3 4 7 3" xfId="11922" xr:uid="{708C5AE9-8A40-4187-B90D-6F17CD130616}"/>
    <cellStyle name="40% - Dekorfärg3 4 7 4" xfId="38066" xr:uid="{CC00F2A8-AFF2-47CF-B391-3767C1533229}"/>
    <cellStyle name="40% - Dekorfärg3 4 7_3. Loans" xfId="11923" xr:uid="{6A370357-F764-4C57-A5AD-8B850B1C5977}"/>
    <cellStyle name="40% - Dekorfärg3 4 8" xfId="11924" xr:uid="{6E0123AD-A271-4B07-8C49-9ED12C5A2E74}"/>
    <cellStyle name="40% - Dekorfärg3 4 8 2" xfId="32161" xr:uid="{59200CBE-FBC6-4408-8BA7-F45AA027897D}"/>
    <cellStyle name="40% - Dekorfärg3 4 9" xfId="11925" xr:uid="{C8AA777E-1605-467A-871F-DAF2DD514AE5}"/>
    <cellStyle name="40% - Dekorfärg3 4_3. Loans" xfId="11926" xr:uid="{F1C6E9B3-691C-4A69-A399-802EA16C13E2}"/>
    <cellStyle name="40% - Dekorfärg3 40" xfId="11927" xr:uid="{824F4F76-3D5B-4376-901A-9C3CB225C458}"/>
    <cellStyle name="40% - Dekorfärg3 40 2" xfId="11928" xr:uid="{1963936D-EADB-4F7C-BD68-AE7533027A85}"/>
    <cellStyle name="40% - Dekorfärg3 40 3" xfId="11929" xr:uid="{7901D7E6-7DC1-4A76-AAD3-FC2C5BE93D51}"/>
    <cellStyle name="40% - Dekorfärg3 40 4" xfId="38067" xr:uid="{54CF0FF3-9440-4425-A890-F5CD881DBDCE}"/>
    <cellStyle name="40% - Dekorfärg3 40_3. Loans" xfId="11930" xr:uid="{6BEB6FF1-D08C-4CAB-AE7F-2B76B42A779E}"/>
    <cellStyle name="40% - Dekorfärg3 41" xfId="11931" xr:uid="{0FE64674-17A8-4E1B-9960-B4635084D8CA}"/>
    <cellStyle name="40% - Dekorfärg3 41 2" xfId="11932" xr:uid="{CF256890-76B1-490F-96DA-AEEF45D1BC8C}"/>
    <cellStyle name="40% - Dekorfärg3 41 3" xfId="11933" xr:uid="{6D26AA09-364F-4DCC-8991-4DE1E4EADA60}"/>
    <cellStyle name="40% - Dekorfärg3 41 4" xfId="38068" xr:uid="{FBFB7A40-AEAD-4ED9-A18F-98693BD86F52}"/>
    <cellStyle name="40% - Dekorfärg3 41_3. Loans" xfId="11934" xr:uid="{96575C76-B7FB-4DCB-B498-4B18D53BEBC6}"/>
    <cellStyle name="40% - Dekorfärg3 42" xfId="11935" xr:uid="{47024F53-438C-4287-BD01-18B79188384C}"/>
    <cellStyle name="40% - Dekorfärg3 42 2" xfId="11936" xr:uid="{9BF9978E-8183-41B9-97FB-F6B4E5629FA5}"/>
    <cellStyle name="40% - Dekorfärg3 42 3" xfId="11937" xr:uid="{5AB7DAEB-DD9F-4C35-82ED-3DB175AEDFC6}"/>
    <cellStyle name="40% - Dekorfärg3 42 4" xfId="38069" xr:uid="{72D2EF75-891D-44FC-AECB-C8F880F547A8}"/>
    <cellStyle name="40% - Dekorfärg3 42_3. Loans" xfId="11938" xr:uid="{DB9A1FE2-A27C-44C8-A855-4F4249A7719F}"/>
    <cellStyle name="40% - Dekorfärg3 43" xfId="11939" xr:uid="{59F1FAB2-1563-4091-BB7A-573285D56CB9}"/>
    <cellStyle name="40% - Dekorfärg3 43 2" xfId="11940" xr:uid="{5A855F9F-6C97-4561-AADD-A71EE9F1136E}"/>
    <cellStyle name="40% - Dekorfärg3 43 3" xfId="11941" xr:uid="{CD379F7B-8172-438D-9CEB-4344808F4D5A}"/>
    <cellStyle name="40% - Dekorfärg3 43 4" xfId="38070" xr:uid="{691FC8A1-A228-46B1-BD71-84B24C3D0ECD}"/>
    <cellStyle name="40% - Dekorfärg3 43_3. Loans" xfId="11942" xr:uid="{D51EC928-9AE7-45B2-9400-863F9F1E0A51}"/>
    <cellStyle name="40% - Dekorfärg3 44" xfId="11943" xr:uid="{AAE68B50-11EB-4A9C-8CCF-FD28A3B30328}"/>
    <cellStyle name="40% - Dekorfärg3 44 2" xfId="11944" xr:uid="{49AF5A7A-8D24-4CD1-9CA1-0798CB08F064}"/>
    <cellStyle name="40% - Dekorfärg3 44 3" xfId="11945" xr:uid="{BE3F4A0A-6F0D-4DA5-B165-A091694F881F}"/>
    <cellStyle name="40% - Dekorfärg3 44 4" xfId="38071" xr:uid="{8CFD8F2C-F7D1-412A-A05C-076E731C71F1}"/>
    <cellStyle name="40% - Dekorfärg3 44_3. Loans" xfId="11946" xr:uid="{699F40F3-4AFE-4B58-B99C-10D50FFC733C}"/>
    <cellStyle name="40% - Dekorfärg3 45" xfId="11947" xr:uid="{D00CD236-22A3-4634-B93E-2EDCBBB979B4}"/>
    <cellStyle name="40% - Dekorfärg3 45 2" xfId="11948" xr:uid="{5E3EF563-B35D-465D-AA04-75A34198D8D3}"/>
    <cellStyle name="40% - Dekorfärg3 45 3" xfId="11949" xr:uid="{EE8D7A40-89A8-4147-BEA6-E8A5A2ED26E3}"/>
    <cellStyle name="40% - Dekorfärg3 45 4" xfId="38072" xr:uid="{C5B2D628-B781-4739-9052-467D7D9DD965}"/>
    <cellStyle name="40% - Dekorfärg3 45_3. Loans" xfId="11950" xr:uid="{E96ABC6A-3A52-4D2D-A09C-B382D7F3B175}"/>
    <cellStyle name="40% - Dekorfärg3 46" xfId="11951" xr:uid="{2613FB54-589A-4E45-9B8C-CDD1A654C40F}"/>
    <cellStyle name="40% - Dekorfärg3 46 2" xfId="11952" xr:uid="{EE4CB803-E2D2-42C0-92AA-F2385112518B}"/>
    <cellStyle name="40% - Dekorfärg3 46 3" xfId="11953" xr:uid="{E4EE7FFD-E63D-4D5E-86D3-904D87F67045}"/>
    <cellStyle name="40% - Dekorfärg3 46 4" xfId="38073" xr:uid="{318D115C-F6EB-4C2C-BA22-49AB4939B16C}"/>
    <cellStyle name="40% - Dekorfärg3 46_3. Loans" xfId="11954" xr:uid="{2A1BF154-D957-4C42-AEFB-FC85174BED9D}"/>
    <cellStyle name="40% - Dekorfärg3 47" xfId="11955" xr:uid="{ED601327-83B8-4B37-ABBE-DA10649E38A2}"/>
    <cellStyle name="40% - Dekorfärg3 47 2" xfId="11956" xr:uid="{B6072F73-9E4B-4FB8-BD25-F3DC8FDEAE31}"/>
    <cellStyle name="40% - Dekorfärg3 47 3" xfId="11957" xr:uid="{42AA8ADA-4F8C-4C4C-A04A-DE9778D496C6}"/>
    <cellStyle name="40% - Dekorfärg3 47 4" xfId="38074" xr:uid="{EF63B15D-8945-491F-9E84-8D10235F8872}"/>
    <cellStyle name="40% - Dekorfärg3 47_3. Loans" xfId="11958" xr:uid="{703E3BE8-DB5F-4FAD-83C1-8BCDCBE81E99}"/>
    <cellStyle name="40% - Dekorfärg3 48" xfId="11959" xr:uid="{7E3D4D25-63B6-4CCE-9064-B659709DFC79}"/>
    <cellStyle name="40% - Dekorfärg3 48 2" xfId="11960" xr:uid="{CE28574B-EDA8-4DCF-BF22-C16423CABF64}"/>
    <cellStyle name="40% - Dekorfärg3 48 3" xfId="11961" xr:uid="{6FDB9ED9-0B42-4088-A554-23F7F20C52A0}"/>
    <cellStyle name="40% - Dekorfärg3 48 4" xfId="38075" xr:uid="{C10DC914-FF9C-4645-B0FB-D4F1A7C51D0A}"/>
    <cellStyle name="40% - Dekorfärg3 48_3. Loans" xfId="11962" xr:uid="{FE7B961E-ADFD-4495-9CF3-0C31DE9144AC}"/>
    <cellStyle name="40% - Dekorfärg3 49" xfId="11963" xr:uid="{A0C8E25B-76DD-49EC-9654-9D898069BD6C}"/>
    <cellStyle name="40% - Dekorfärg3 49 2" xfId="11964" xr:uid="{2A79B313-BB47-4261-9647-4336744BAC15}"/>
    <cellStyle name="40% - Dekorfärg3 49 3" xfId="11965" xr:uid="{B01AFACB-8B3F-4F97-8FBF-56E0003EF07F}"/>
    <cellStyle name="40% - Dekorfärg3 49_EQL_AAL" xfId="31313" xr:uid="{C0BD5226-ABAE-44A1-B6AA-54BFD80C9774}"/>
    <cellStyle name="40% - Dekorfärg3 5" xfId="11966" xr:uid="{A61A02CF-3EC0-4380-86FC-57ACEAF3C263}"/>
    <cellStyle name="40% - Dekorfärg3 5 10" xfId="35158" xr:uid="{A4FA9F74-8E71-46D4-A40F-C9884FA40FE9}"/>
    <cellStyle name="40% - Dekorfärg3 5 2" xfId="11967" xr:uid="{BC7CF52D-54E2-4153-918E-E3B9357AD8BD}"/>
    <cellStyle name="40% - Dekorfärg3 5 2 2" xfId="11968" xr:uid="{C8FA403B-1729-4170-BFCA-422B1F52D091}"/>
    <cellStyle name="40% - Dekorfärg3 5 2 2 2" xfId="11969" xr:uid="{798926C2-80EC-4083-B9C1-E72081A1B0A9}"/>
    <cellStyle name="40% - Dekorfärg3 5 2 2 2 2" xfId="38077" xr:uid="{CC45ED9F-71FB-409D-9E64-93A6B73BA3C6}"/>
    <cellStyle name="40% - Dekorfärg3 5 2 2 2_Apart tables" xfId="50222" xr:uid="{17308D0E-3E1D-4A94-86EE-CAC6DFB04BBF}"/>
    <cellStyle name="40% - Dekorfärg3 5 2 2 3" xfId="32162" xr:uid="{167D28EB-633A-4623-8BFE-ACD6BEFDD169}"/>
    <cellStyle name="40% - Dekorfärg3 5 2 2 4" xfId="38076" xr:uid="{E2EE3C91-83EE-4499-BEBB-A45A0D51985A}"/>
    <cellStyle name="40% - Dekorfärg3 5 2 2_3. Loans" xfId="11970" xr:uid="{F70781AB-9B14-4BE6-8400-D99EEE06F6FC}"/>
    <cellStyle name="40% - Dekorfärg3 5 2 3" xfId="11971" xr:uid="{FF619D21-0611-42E8-B71B-133A81A0D4A0}"/>
    <cellStyle name="40% - Dekorfärg3 5 2 3 2" xfId="11972" xr:uid="{1DACD3E2-C7C5-4D9D-B2F7-39E756B9BD82}"/>
    <cellStyle name="40% - Dekorfärg3 5 2 3 2 2" xfId="38079" xr:uid="{4572ADFE-1245-4D69-A9C1-07A489B8430A}"/>
    <cellStyle name="40% - Dekorfärg3 5 2 3 2_Apart tables" xfId="50223" xr:uid="{CC05CE2D-DCEE-4534-AF0A-3E05BFEFEE57}"/>
    <cellStyle name="40% - Dekorfärg3 5 2 3 3" xfId="38078" xr:uid="{1856D324-693B-405B-B465-433FD81AAA28}"/>
    <cellStyle name="40% - Dekorfärg3 5 2 3_3. Loans" xfId="11973" xr:uid="{274A6F00-604F-482E-857F-2E555040BBFF}"/>
    <cellStyle name="40% - Dekorfärg3 5 2 4" xfId="11974" xr:uid="{EF8FB72B-4A22-46AE-A356-75081DDF9DF1}"/>
    <cellStyle name="40% - Dekorfärg3 5 2 4 2" xfId="38080" xr:uid="{ABEB18E7-EFD8-4CD6-BA64-B7F0BF546390}"/>
    <cellStyle name="40% - Dekorfärg3 5 2 4_Apart tables" xfId="50224" xr:uid="{EC9F3395-332A-4038-98D1-F32B20C8CBDB}"/>
    <cellStyle name="40% - Dekorfärg3 5 2 5" xfId="11975" xr:uid="{9D2FF64D-2CEF-4E3C-9F2E-3F0992AE5167}"/>
    <cellStyle name="40% - Dekorfärg3 5 2 5 2" xfId="38081" xr:uid="{21C9F444-EE92-478E-BA8F-5EE33EC011FA}"/>
    <cellStyle name="40% - Dekorfärg3 5 2 5_Apart tables" xfId="50225" xr:uid="{E5FDB16A-5B0B-4E9E-858E-A33CE1368856}"/>
    <cellStyle name="40% - Dekorfärg3 5 2 6" xfId="32163" xr:uid="{41E58DC0-3998-404F-90CF-FDAB9AE6F118}"/>
    <cellStyle name="40% - Dekorfärg3 5 2 7" xfId="35159" xr:uid="{78285A45-F920-4864-9C18-56D394AD493D}"/>
    <cellStyle name="40% - Dekorfärg3 5 2 8" xfId="39423" xr:uid="{A23821D4-BB9F-4A12-9CC9-C75EBB0B2CA2}"/>
    <cellStyle name="40% - Dekorfärg3 5 2_3. Loans" xfId="11976" xr:uid="{B2E63C50-2A3E-4846-A445-2F41D65F451B}"/>
    <cellStyle name="40% - Dekorfärg3 5 3" xfId="11977" xr:uid="{3F495CA9-D670-439A-A3C4-B00704FA10C9}"/>
    <cellStyle name="40% - Dekorfärg3 5 3 2" xfId="11978" xr:uid="{8AE3F222-D699-409A-AE57-0601D65C6F88}"/>
    <cellStyle name="40% - Dekorfärg3 5 3 2 2" xfId="11979" xr:uid="{BE7429AA-5276-4085-9B61-56A767F540C3}"/>
    <cellStyle name="40% - Dekorfärg3 5 3 2 2 2" xfId="38084" xr:uid="{C95DEA7A-70CB-4BB9-B65C-36AC156EBDBC}"/>
    <cellStyle name="40% - Dekorfärg3 5 3 2 2_Apart tables" xfId="50226" xr:uid="{8C81504D-340F-4DFD-A958-E2886D20439F}"/>
    <cellStyle name="40% - Dekorfärg3 5 3 2 3" xfId="38083" xr:uid="{FC77E1B6-B535-4286-A48A-58CDD3D3E43B}"/>
    <cellStyle name="40% - Dekorfärg3 5 3 2_3. Loans" xfId="11980" xr:uid="{1AA8A179-099E-4E6E-8DEE-A4B0BA22763D}"/>
    <cellStyle name="40% - Dekorfärg3 5 3 3" xfId="11981" xr:uid="{FDCE3AC2-E784-49B9-8BCE-95605F1B18A2}"/>
    <cellStyle name="40% - Dekorfärg3 5 3 3 2" xfId="38085" xr:uid="{5BBE538B-889B-48B5-9C5E-388ACBC7357D}"/>
    <cellStyle name="40% - Dekorfärg3 5 3 3_Apart tables" xfId="50227" xr:uid="{7B9C62C9-F5CC-4ACC-A6FC-905DF2D3FA93}"/>
    <cellStyle name="40% - Dekorfärg3 5 3 4" xfId="32164" xr:uid="{B32AF518-7AE2-47B1-9BEE-0B8BEDE29596}"/>
    <cellStyle name="40% - Dekorfärg3 5 3 5" xfId="38082" xr:uid="{ECF8EC4F-3176-46A5-8143-E2DED4113540}"/>
    <cellStyle name="40% - Dekorfärg3 5 3_3. Loans" xfId="11982" xr:uid="{1E003223-EC7C-4350-8898-8632D35C748B}"/>
    <cellStyle name="40% - Dekorfärg3 5 4" xfId="11983" xr:uid="{4FBD6E06-7268-445A-9FFF-417B91A52C10}"/>
    <cellStyle name="40% - Dekorfärg3 5 4 2" xfId="11984" xr:uid="{A41587AB-EFB4-481C-BB95-64A2E44DE7E6}"/>
    <cellStyle name="40% - Dekorfärg3 5 4 2 2" xfId="38087" xr:uid="{6B960EA8-6CEE-4AAF-B7B8-6EDE89AC256E}"/>
    <cellStyle name="40% - Dekorfärg3 5 4 2_Apart tables" xfId="50228" xr:uid="{88FBC6FA-A220-4EE5-96F8-150593BF96A3}"/>
    <cellStyle name="40% - Dekorfärg3 5 4 3" xfId="11985" xr:uid="{8E8B7E68-4A0C-421F-BABA-E45B9F08C1CE}"/>
    <cellStyle name="40% - Dekorfärg3 5 4 4" xfId="38086" xr:uid="{45FF47B2-95CF-4DF7-B347-29990ACFC619}"/>
    <cellStyle name="40% - Dekorfärg3 5 4_3. Loans" xfId="11986" xr:uid="{5FE2B6A0-4F83-431A-8B08-0FA6ECA9EC91}"/>
    <cellStyle name="40% - Dekorfärg3 5 5" xfId="11987" xr:uid="{0B707507-EB7F-494B-BF0C-FF556938E7B9}"/>
    <cellStyle name="40% - Dekorfärg3 5 5 2" xfId="11988" xr:uid="{50B04FAC-354C-46AE-8559-326CB2265D1A}"/>
    <cellStyle name="40% - Dekorfärg3 5 5 3" xfId="11989" xr:uid="{5193960C-1854-4292-B2D2-DE47F7264EBF}"/>
    <cellStyle name="40% - Dekorfärg3 5 5 4" xfId="38088" xr:uid="{B8A2FC78-52D7-4EA8-8AF8-FCB7D03A80DE}"/>
    <cellStyle name="40% - Dekorfärg3 5 5_3. Loans" xfId="11990" xr:uid="{8B48AD4A-6328-4368-97BC-07CE14D1E244}"/>
    <cellStyle name="40% - Dekorfärg3 5 6" xfId="11991" xr:uid="{B8C15941-B588-43E4-BFE4-786239D855D7}"/>
    <cellStyle name="40% - Dekorfärg3 5 6 2" xfId="11992" xr:uid="{F3AA879D-BF23-4327-932E-475507B60A4B}"/>
    <cellStyle name="40% - Dekorfärg3 5 6 3" xfId="11993" xr:uid="{862ADB24-B084-47C9-AACB-245DECBBC825}"/>
    <cellStyle name="40% - Dekorfärg3 5 6 4" xfId="38089" xr:uid="{132C138F-9484-409F-B557-26AE01B66814}"/>
    <cellStyle name="40% - Dekorfärg3 5 6_3. Loans" xfId="11994" xr:uid="{02312C02-C9E3-405F-ACD2-5B1F2CCE9B2A}"/>
    <cellStyle name="40% - Dekorfärg3 5 7" xfId="11995" xr:uid="{2FD9BFE6-4DB3-45A9-9D13-CC868BBE7CA5}"/>
    <cellStyle name="40% - Dekorfärg3 5 7 2" xfId="11996" xr:uid="{E264F896-ED84-4A9A-932C-EAD4C9B0603F}"/>
    <cellStyle name="40% - Dekorfärg3 5 7 2 2" xfId="32165" xr:uid="{9ED98981-430A-4E10-833A-8BB7DF80065F}"/>
    <cellStyle name="40% - Dekorfärg3 5 7 3" xfId="11997" xr:uid="{E35C6D14-C185-492D-8360-C9EE6461D6E1}"/>
    <cellStyle name="40% - Dekorfärg3 5 7 4" xfId="32166" xr:uid="{5DF1383B-1905-4146-967E-71174067F12D}"/>
    <cellStyle name="40% - Dekorfärg3 5 7_EQL_AAL" xfId="31314" xr:uid="{D344441F-C5D6-4E74-84AD-9203F7DB0F39}"/>
    <cellStyle name="40% - Dekorfärg3 5 8" xfId="11998" xr:uid="{A1E31A91-2D4E-471D-8A35-9DAC316F4126}"/>
    <cellStyle name="40% - Dekorfärg3 5 9" xfId="11999" xr:uid="{6DF273EC-45E0-468B-88C0-B1D876FDA5DA}"/>
    <cellStyle name="40% - Dekorfärg3 5_3. Loans" xfId="12000" xr:uid="{C9DEE25C-E75B-49CF-965F-BFC09AC029F9}"/>
    <cellStyle name="40% - Dekorfärg3 50" xfId="12001" xr:uid="{64597700-A9A1-4CBE-8658-61BCD0215533}"/>
    <cellStyle name="40% - Dekorfärg3 50 2" xfId="12002" xr:uid="{97AAA468-719C-4DE4-8618-80A3BE939ACD}"/>
    <cellStyle name="40% - Dekorfärg3 50 3" xfId="12003" xr:uid="{6B416CC5-A2E1-4F4D-A719-DFB90C25D6ED}"/>
    <cellStyle name="40% - Dekorfärg3 50_EQL_AAL" xfId="31315" xr:uid="{B819641A-3C46-41FD-BBAF-21B480FCC006}"/>
    <cellStyle name="40% - Dekorfärg3 51" xfId="12004" xr:uid="{FA13DA8F-F425-4A1F-88EB-505F23724337}"/>
    <cellStyle name="40% - Dekorfärg3 51 2" xfId="12005" xr:uid="{B804605E-2E51-40BB-9CCE-9075B3A552F7}"/>
    <cellStyle name="40% - Dekorfärg3 51 3" xfId="12006" xr:uid="{B10142D0-4974-4F3A-86AD-4D2E35AA1247}"/>
    <cellStyle name="40% - Dekorfärg3 51_EQL_AAL" xfId="31316" xr:uid="{62B2DBD4-4C15-473A-AF52-B957E30BCAAD}"/>
    <cellStyle name="40% - Dekorfärg3 52" xfId="12007" xr:uid="{01893E1D-305D-4C7B-AC5E-E8B68CD371CE}"/>
    <cellStyle name="40% - Dekorfärg3 52 2" xfId="12008" xr:uid="{2270FCB9-6D2E-475D-8853-5A4F85F6767C}"/>
    <cellStyle name="40% - Dekorfärg3 52 3" xfId="12009" xr:uid="{C2AECD38-7607-4721-B93B-0B29EE384CF9}"/>
    <cellStyle name="40% - Dekorfärg3 52_EQL_AAL" xfId="31317" xr:uid="{7D92D854-4F3F-420D-9FCA-7825F93E438A}"/>
    <cellStyle name="40% - Dekorfärg3 53" xfId="12010" xr:uid="{164F7E75-709B-414A-AB81-6198B731FAAD}"/>
    <cellStyle name="40% - Dekorfärg3 53 2" xfId="12011" xr:uid="{BEC6FDF4-305D-4299-96E0-23712D4C2C50}"/>
    <cellStyle name="40% - Dekorfärg3 53 3" xfId="12012" xr:uid="{C54E38C9-E3FF-417B-9BFD-C991B5E5F286}"/>
    <cellStyle name="40% - Dekorfärg3 53_EQL_AAL" xfId="31318" xr:uid="{4D912AAB-6CC6-4A78-A686-ECD21B0E40EB}"/>
    <cellStyle name="40% - Dekorfärg3 54" xfId="12013" xr:uid="{9E051400-54FD-44F9-B34A-508BC2494315}"/>
    <cellStyle name="40% - Dekorfärg3 54 2" xfId="12014" xr:uid="{195E16AD-D007-4FD6-B6FD-848D529FDFE3}"/>
    <cellStyle name="40% - Dekorfärg3 54 3" xfId="12015" xr:uid="{7DF845FC-7853-4F0D-8924-D1BEB1BBA2A6}"/>
    <cellStyle name="40% - Dekorfärg3 54_EQL_AAL" xfId="31319" xr:uid="{6353C2D6-3219-4781-AFB2-06F1659F017D}"/>
    <cellStyle name="40% - Dekorfärg3 55" xfId="12016" xr:uid="{8B8292F5-6F17-409C-987D-A9A3311CD04F}"/>
    <cellStyle name="40% - Dekorfärg3 55 2" xfId="12017" xr:uid="{1A3DFC08-2CFD-4222-9D17-D0D536C09137}"/>
    <cellStyle name="40% - Dekorfärg3 55 3" xfId="12018" xr:uid="{87BF63B3-6896-4DFD-97C3-5F8AF60014BE}"/>
    <cellStyle name="40% - Dekorfärg3 55_EQL_AAL" xfId="31320" xr:uid="{4AD1840C-1662-40CF-8190-1EC24EE3910C}"/>
    <cellStyle name="40% - Dekorfärg3 56" xfId="12019" xr:uid="{C23C86B2-1DE1-4202-8D7C-FE4E1D3FCD80}"/>
    <cellStyle name="40% - Dekorfärg3 56 2" xfId="12020" xr:uid="{8EF4E43F-39C9-4C45-A31F-CAECB49DF395}"/>
    <cellStyle name="40% - Dekorfärg3 56 3" xfId="12021" xr:uid="{14D80D90-D8EF-41B7-ADBC-2A240B0E7ADD}"/>
    <cellStyle name="40% - Dekorfärg3 56_EQL_AAL" xfId="31321" xr:uid="{29F815F1-2471-4BDF-A340-19256727396B}"/>
    <cellStyle name="40% - Dekorfärg3 57" xfId="12022" xr:uid="{F630FD27-E09F-47CD-BCFA-154CAAE5AC99}"/>
    <cellStyle name="40% - Dekorfärg3 57 2" xfId="12023" xr:uid="{583B675C-519B-4684-828D-84296D7B762D}"/>
    <cellStyle name="40% - Dekorfärg3 57 3" xfId="12024" xr:uid="{5405995B-933F-476B-B009-DC9F701B926B}"/>
    <cellStyle name="40% - Dekorfärg3 57_EQL_AAL" xfId="31322" xr:uid="{EE2F961E-4AC8-4407-A9C4-B589149A005F}"/>
    <cellStyle name="40% - Dekorfärg3 58" xfId="12025" xr:uid="{EF894E13-6716-4670-B366-271DCB36EF6D}"/>
    <cellStyle name="40% - Dekorfärg3 58 2" xfId="12026" xr:uid="{24235E37-A0CA-4C0E-A80C-EF40CD7B6929}"/>
    <cellStyle name="40% - Dekorfärg3 58 3" xfId="12027" xr:uid="{D89A3072-F7D9-4622-9CAF-49BADD885A10}"/>
    <cellStyle name="40% - Dekorfärg3 58_EQL_AAL" xfId="31323" xr:uid="{0A53B447-982F-47DB-B214-260A3973E949}"/>
    <cellStyle name="40% - Dekorfärg3 59" xfId="12028" xr:uid="{3765EFD2-6D09-4DF7-A6A7-D921D98304D4}"/>
    <cellStyle name="40% - Dekorfärg3 59 2" xfId="12029" xr:uid="{BCF2677E-8366-46F8-B5B4-223F0732C20B}"/>
    <cellStyle name="40% - Dekorfärg3 59 3" xfId="12030" xr:uid="{B0011B20-F9D9-4025-A11F-84626C424F98}"/>
    <cellStyle name="40% - Dekorfärg3 59_EQL_AAL" xfId="31324" xr:uid="{4FD258E5-7691-4994-B19E-68EB1117BB46}"/>
    <cellStyle name="40% - Dekorfärg3 6" xfId="12031" xr:uid="{4C9D87EE-7BC0-453A-BB19-6DC459B43C9D}"/>
    <cellStyle name="40% - Dekorfärg3 6 10" xfId="35160" xr:uid="{A3BC9320-E155-4A2A-AF36-B302ECF1F8A4}"/>
    <cellStyle name="40% - Dekorfärg3 6 2" xfId="12032" xr:uid="{1BD4B930-68C8-4915-9E7E-A130B2D56B57}"/>
    <cellStyle name="40% - Dekorfärg3 6 2 2" xfId="12033" xr:uid="{9273FF76-7F97-49C3-A6F8-470A88DBA968}"/>
    <cellStyle name="40% - Dekorfärg3 6 2 2 2" xfId="12034" xr:uid="{B7B2BEFE-A873-4825-818F-C3E28F11957D}"/>
    <cellStyle name="40% - Dekorfärg3 6 2 2 2 2" xfId="38091" xr:uid="{F3F0465C-A49B-4938-977F-3508D74B3498}"/>
    <cellStyle name="40% - Dekorfärg3 6 2 2 2_Apart tables" xfId="50229" xr:uid="{CAF7D11C-E8FD-42C2-A7AF-9BCE778A8F96}"/>
    <cellStyle name="40% - Dekorfärg3 6 2 2 3" xfId="32167" xr:uid="{E301AE2C-AA31-4030-9A47-CA5D49043C0D}"/>
    <cellStyle name="40% - Dekorfärg3 6 2 2 4" xfId="38090" xr:uid="{D8627CA7-6562-4BBB-B8E2-39EEE0FA9DF5}"/>
    <cellStyle name="40% - Dekorfärg3 6 2 2_3. Loans" xfId="12035" xr:uid="{474EC412-D249-41D3-8A3F-BBE726D074B1}"/>
    <cellStyle name="40% - Dekorfärg3 6 2 3" xfId="12036" xr:uid="{6BAAAA4F-F17F-4E79-BB4F-52AC55715595}"/>
    <cellStyle name="40% - Dekorfärg3 6 2 3 2" xfId="12037" xr:uid="{72B44B27-AE0B-4762-A1BD-721F8C4C4054}"/>
    <cellStyle name="40% - Dekorfärg3 6 2 3 2 2" xfId="38093" xr:uid="{17CDAB26-992F-4642-B7CB-3B79F56BE57D}"/>
    <cellStyle name="40% - Dekorfärg3 6 2 3 2_Apart tables" xfId="50230" xr:uid="{4F4F5D8B-E836-4C79-808F-3E1A48B77CEA}"/>
    <cellStyle name="40% - Dekorfärg3 6 2 3 3" xfId="38092" xr:uid="{8AD90334-99FF-45C2-BA5D-FAD9E652F90A}"/>
    <cellStyle name="40% - Dekorfärg3 6 2 3_3. Loans" xfId="12038" xr:uid="{7C7B4635-4B50-4E52-9F3A-6927E229551B}"/>
    <cellStyle name="40% - Dekorfärg3 6 2 4" xfId="12039" xr:uid="{16C14875-A41E-4CB4-AF0D-EBD07E5B0598}"/>
    <cellStyle name="40% - Dekorfärg3 6 2 4 2" xfId="38094" xr:uid="{CC9213E0-07AD-414D-9387-651B666234DC}"/>
    <cellStyle name="40% - Dekorfärg3 6 2 4_Apart tables" xfId="50231" xr:uid="{89645AA9-006D-4764-B956-BAC66420D27D}"/>
    <cellStyle name="40% - Dekorfärg3 6 2 5" xfId="12040" xr:uid="{29285F20-DE46-4A8F-B0A9-0218F14BBEB9}"/>
    <cellStyle name="40% - Dekorfärg3 6 2 5 2" xfId="38095" xr:uid="{9DE61CA7-22A3-4AA2-91E8-72D87015D530}"/>
    <cellStyle name="40% - Dekorfärg3 6 2 5_Apart tables" xfId="50232" xr:uid="{B0085BD3-9925-4454-AD76-D3DCA6BBF84D}"/>
    <cellStyle name="40% - Dekorfärg3 6 2 6" xfId="32168" xr:uid="{6A165191-F98F-445E-BF96-CF8EBA7C05FD}"/>
    <cellStyle name="40% - Dekorfärg3 6 2 7" xfId="35161" xr:uid="{78B78E24-2C31-4A4B-B987-A9FDF2572B16}"/>
    <cellStyle name="40% - Dekorfärg3 6 2 8" xfId="39422" xr:uid="{F5A95434-6A54-4777-BE1B-069423A0AC30}"/>
    <cellStyle name="40% - Dekorfärg3 6 2_3. Loans" xfId="12041" xr:uid="{A82AFB57-B30C-478D-B5C1-66EC8DAEC28E}"/>
    <cellStyle name="40% - Dekorfärg3 6 3" xfId="12042" xr:uid="{26260294-0902-4DCB-BE28-D3EFBEAD62D6}"/>
    <cellStyle name="40% - Dekorfärg3 6 3 2" xfId="12043" xr:uid="{F4505818-F49D-4E97-A965-F69190B6CF51}"/>
    <cellStyle name="40% - Dekorfärg3 6 3 2 2" xfId="12044" xr:uid="{5632D67A-2A0F-4097-97DE-05BFCB33E186}"/>
    <cellStyle name="40% - Dekorfärg3 6 3 2 2 2" xfId="38098" xr:uid="{5750865A-7CC0-4141-81EB-C29BAC1D4007}"/>
    <cellStyle name="40% - Dekorfärg3 6 3 2 2_Apart tables" xfId="50233" xr:uid="{C0DB103B-E2D5-4B0D-A12F-39159658CA24}"/>
    <cellStyle name="40% - Dekorfärg3 6 3 2 3" xfId="38097" xr:uid="{40D17681-9296-42EC-A091-A7ED3943F29A}"/>
    <cellStyle name="40% - Dekorfärg3 6 3 2_3. Loans" xfId="12045" xr:uid="{0FB230ED-F254-4970-9884-0ACE56E05127}"/>
    <cellStyle name="40% - Dekorfärg3 6 3 3" xfId="12046" xr:uid="{88251C71-0B6E-46F9-BE30-6FE921419F10}"/>
    <cellStyle name="40% - Dekorfärg3 6 3 3 2" xfId="38099" xr:uid="{83FD9728-E0B7-4323-B8AA-3BC36499F5EC}"/>
    <cellStyle name="40% - Dekorfärg3 6 3 3_Apart tables" xfId="50234" xr:uid="{23796CCD-4F20-4A19-A92D-E60C5B3CCA91}"/>
    <cellStyle name="40% - Dekorfärg3 6 3 4" xfId="32169" xr:uid="{5179E94F-33E4-4D93-8E30-10A15CCFE484}"/>
    <cellStyle name="40% - Dekorfärg3 6 3 5" xfId="38096" xr:uid="{2D525AB8-C541-40BF-A132-A2FE513D6FA6}"/>
    <cellStyle name="40% - Dekorfärg3 6 3_3. Loans" xfId="12047" xr:uid="{69F31EF3-B181-4C7F-8ED4-5DF2CCA5E94F}"/>
    <cellStyle name="40% - Dekorfärg3 6 4" xfId="12048" xr:uid="{7837239F-9F88-46C6-A3D8-6B1EE6A838CD}"/>
    <cellStyle name="40% - Dekorfärg3 6 4 2" xfId="12049" xr:uid="{1E395E41-B952-4B2B-A864-2CA8CEF8F03A}"/>
    <cellStyle name="40% - Dekorfärg3 6 4 2 2" xfId="38101" xr:uid="{FB066073-77CE-4AE4-AD3A-1294BF6D2139}"/>
    <cellStyle name="40% - Dekorfärg3 6 4 2_Apart tables" xfId="50235" xr:uid="{3C41ABE9-71C4-44CA-878E-BF088EE6E46D}"/>
    <cellStyle name="40% - Dekorfärg3 6 4 3" xfId="12050" xr:uid="{F4B2A9AC-8F06-4013-8C05-E9CAE00000BC}"/>
    <cellStyle name="40% - Dekorfärg3 6 4 4" xfId="38100" xr:uid="{4A315FB4-3315-4294-B9DA-F5479A74095C}"/>
    <cellStyle name="40% - Dekorfärg3 6 4_3. Loans" xfId="12051" xr:uid="{F594F185-2B0E-49BD-9262-B8959B97D88A}"/>
    <cellStyle name="40% - Dekorfärg3 6 5" xfId="12052" xr:uid="{67C936F6-D9CB-49DD-B714-1C245CC15E2D}"/>
    <cellStyle name="40% - Dekorfärg3 6 5 2" xfId="12053" xr:uid="{DADCCD75-E0A7-4CAD-9CA2-8F46F72A317E}"/>
    <cellStyle name="40% - Dekorfärg3 6 5 3" xfId="12054" xr:uid="{9BA8B8F8-CD1C-4FF3-8B6A-D168E8F76AE9}"/>
    <cellStyle name="40% - Dekorfärg3 6 5 4" xfId="38102" xr:uid="{5F7737AB-1D12-43CB-91A1-4E75FFEF8F77}"/>
    <cellStyle name="40% - Dekorfärg3 6 5_3. Loans" xfId="12055" xr:uid="{A724927D-E2F4-4D2D-996F-7FC1E2D72C06}"/>
    <cellStyle name="40% - Dekorfärg3 6 6" xfId="12056" xr:uid="{AC022F20-A435-4A13-A5A4-30DF0799BECA}"/>
    <cellStyle name="40% - Dekorfärg3 6 6 2" xfId="12057" xr:uid="{25BFF748-117D-480C-B8CC-30348A8AB1B8}"/>
    <cellStyle name="40% - Dekorfärg3 6 6 3" xfId="12058" xr:uid="{452FB5E2-A6BB-47F6-82D9-044FF2428E9A}"/>
    <cellStyle name="40% - Dekorfärg3 6 6 4" xfId="38103" xr:uid="{08C986B7-45A6-427E-B1B9-3EB2C04A6808}"/>
    <cellStyle name="40% - Dekorfärg3 6 6_3. Loans" xfId="12059" xr:uid="{DA48DD6A-698B-4468-BA23-A2E91356A09D}"/>
    <cellStyle name="40% - Dekorfärg3 6 7" xfId="12060" xr:uid="{5BE370A4-0C0E-4A78-A188-43A628850A3E}"/>
    <cellStyle name="40% - Dekorfärg3 6 7 2" xfId="12061" xr:uid="{2047F04A-EB0E-4DC6-BCB7-808C5D911121}"/>
    <cellStyle name="40% - Dekorfärg3 6 7 2 2" xfId="32170" xr:uid="{BD910A78-2043-4BDC-86CE-A9057F631684}"/>
    <cellStyle name="40% - Dekorfärg3 6 7 3" xfId="12062" xr:uid="{BC307CBF-640E-4D85-A30A-17D3BBEF5E23}"/>
    <cellStyle name="40% - Dekorfärg3 6 7 4" xfId="32171" xr:uid="{7C5D72E0-66D7-4CC5-A3FC-AAB8E618EE3F}"/>
    <cellStyle name="40% - Dekorfärg3 6 7_EQL_AAL" xfId="31325" xr:uid="{02B6B2E2-C431-40EA-8716-0CCD1D7BBEDC}"/>
    <cellStyle name="40% - Dekorfärg3 6 8" xfId="12063" xr:uid="{3A78BCD8-A89D-42AC-8810-E559DB142194}"/>
    <cellStyle name="40% - Dekorfärg3 6 9" xfId="12064" xr:uid="{8B47F7E8-558E-4550-BE5B-62B5BDA316C7}"/>
    <cellStyle name="40% - Dekorfärg3 6_3. Loans" xfId="12065" xr:uid="{E7246769-0A78-4500-8BED-4879AFB271E4}"/>
    <cellStyle name="40% - Dekorfärg3 60" xfId="12066" xr:uid="{E203083C-FBBC-476C-B39A-4B05A1CDC2E5}"/>
    <cellStyle name="40% - Dekorfärg3 60 2" xfId="12067" xr:uid="{2B6B7150-1393-4671-A5D6-8E04825747BD}"/>
    <cellStyle name="40% - Dekorfärg3 60 3" xfId="12068" xr:uid="{BAE255B3-7C13-48CB-AC12-CC325BFB0C3D}"/>
    <cellStyle name="40% - Dekorfärg3 60_EQL_AAL" xfId="31326" xr:uid="{0D5F29FA-F15C-44C5-8CFF-3D4FBC7811B8}"/>
    <cellStyle name="40% - Dekorfärg3 61" xfId="12069" xr:uid="{76966074-F549-4CA1-A99F-179C8E40AF26}"/>
    <cellStyle name="40% - Dekorfärg3 61 2" xfId="12070" xr:uid="{F87924AB-6DE0-4FF2-A631-49B17DC8C9CE}"/>
    <cellStyle name="40% - Dekorfärg3 61 3" xfId="12071" xr:uid="{16917560-6BE4-4670-BF36-5972254B7F0E}"/>
    <cellStyle name="40% - Dekorfärg3 61_EQL_AAL" xfId="31327" xr:uid="{FED8C266-6053-433B-8127-E62523D5DD1D}"/>
    <cellStyle name="40% - Dekorfärg3 62" xfId="12072" xr:uid="{D89E2C42-89BA-42D2-A01A-83BF63D916C2}"/>
    <cellStyle name="40% - Dekorfärg3 62 2" xfId="12073" xr:uid="{F2E4D6B0-B065-453C-A743-F531F69DC533}"/>
    <cellStyle name="40% - Dekorfärg3 62 3" xfId="12074" xr:uid="{37B33A0D-7130-432A-96C4-2596C30A4699}"/>
    <cellStyle name="40% - Dekorfärg3 62_EQL_AAL" xfId="31328" xr:uid="{5C09C5AC-5EA1-4887-82D4-5E2E7C3DB84C}"/>
    <cellStyle name="40% - Dekorfärg3 63" xfId="12075" xr:uid="{038DF9EF-5628-42C4-971C-0CC40E4E0342}"/>
    <cellStyle name="40% - Dekorfärg3 63 2" xfId="12076" xr:uid="{BD11D6A4-8101-4965-97DE-AC70C1A064B5}"/>
    <cellStyle name="40% - Dekorfärg3 63 3" xfId="12077" xr:uid="{D786304A-7265-4328-B951-3DD286CEF8F0}"/>
    <cellStyle name="40% - Dekorfärg3 63_EQL_AAL" xfId="31329" xr:uid="{09CB3BFB-6725-4C39-92F4-D47A531EA8EE}"/>
    <cellStyle name="40% - Dekorfärg3 64" xfId="12078" xr:uid="{90103B6E-03D3-456A-9976-9D4398E8C354}"/>
    <cellStyle name="40% - Dekorfärg3 65" xfId="12079" xr:uid="{2F0FD2B7-2112-4CC1-8C7C-D0792829AB6B}"/>
    <cellStyle name="40% - Dekorfärg3 66" xfId="12080" xr:uid="{2DEA5ED3-E8AC-412B-BB22-70340E27DF14}"/>
    <cellStyle name="40% - Dekorfärg3 67" xfId="12081" xr:uid="{2053D5CB-E71C-41ED-AC18-AB5EFD0BCFE2}"/>
    <cellStyle name="40% - Dekorfärg3 68" xfId="12082" xr:uid="{45FD2582-042C-4AFD-B810-D7BFB3800E55}"/>
    <cellStyle name="40% - Dekorfärg3 69" xfId="12083" xr:uid="{F9135FD5-E570-43DA-B837-C13846A0C664}"/>
    <cellStyle name="40% - Dekorfärg3 7" xfId="12084" xr:uid="{0D678648-BE47-4A71-B620-775A612353F7}"/>
    <cellStyle name="40% - Dekorfärg3 7 10" xfId="35162" xr:uid="{2DB951D0-F770-4F10-B071-95651CA214F1}"/>
    <cellStyle name="40% - Dekorfärg3 7 2" xfId="12085" xr:uid="{8A839DE6-4194-4D30-806C-E513A834B379}"/>
    <cellStyle name="40% - Dekorfärg3 7 2 2" xfId="12086" xr:uid="{EA8A2601-67FF-491E-B69E-66D42BDF897E}"/>
    <cellStyle name="40% - Dekorfärg3 7 2 2 2" xfId="12087" xr:uid="{9B10EDB5-FD9A-4746-8FD1-467DEA7AA875}"/>
    <cellStyle name="40% - Dekorfärg3 7 2 2 2 2" xfId="38105" xr:uid="{4D65F34F-0FDB-474E-BA3A-2856DF97AD46}"/>
    <cellStyle name="40% - Dekorfärg3 7 2 2 2_Apart tables" xfId="50236" xr:uid="{17A48F8C-1343-4B39-BE53-7B7D224F471F}"/>
    <cellStyle name="40% - Dekorfärg3 7 2 2 3" xfId="32172" xr:uid="{8FB95B1F-67AE-4300-82AC-4E69DB818DDF}"/>
    <cellStyle name="40% - Dekorfärg3 7 2 2 4" xfId="38104" xr:uid="{D1FDF9CF-FD09-4B36-868A-F43709A1F33E}"/>
    <cellStyle name="40% - Dekorfärg3 7 2 2_3. Loans" xfId="12088" xr:uid="{7BA06742-E656-4BB0-ADBC-637054942C98}"/>
    <cellStyle name="40% - Dekorfärg3 7 2 3" xfId="12089" xr:uid="{DC73AE22-CA75-416C-8D09-5C517809A11D}"/>
    <cellStyle name="40% - Dekorfärg3 7 2 3 2" xfId="12090" xr:uid="{623E2AFF-E1F2-4442-9D41-E38A8C8BE1BB}"/>
    <cellStyle name="40% - Dekorfärg3 7 2 3 2 2" xfId="38107" xr:uid="{87517497-AD0E-4588-90F8-7666001E23D5}"/>
    <cellStyle name="40% - Dekorfärg3 7 2 3 2_Apart tables" xfId="50237" xr:uid="{68A9FD8C-5AF6-45EB-AED2-6449D478BB9B}"/>
    <cellStyle name="40% - Dekorfärg3 7 2 3 3" xfId="38106" xr:uid="{1901DB4C-51CA-4F5C-BF93-177B83975EB6}"/>
    <cellStyle name="40% - Dekorfärg3 7 2 3_3. Loans" xfId="12091" xr:uid="{F55F87A1-A268-427E-9D03-F37B7DB1784B}"/>
    <cellStyle name="40% - Dekorfärg3 7 2 4" xfId="12092" xr:uid="{E431F1CC-C0F1-44E1-B402-6DB06724D517}"/>
    <cellStyle name="40% - Dekorfärg3 7 2 4 2" xfId="38108" xr:uid="{B48F0241-FBA5-4893-9067-87738E7DA6E1}"/>
    <cellStyle name="40% - Dekorfärg3 7 2 4_Apart tables" xfId="50238" xr:uid="{85444320-E65E-4596-B4CD-F58AAAEB6CA7}"/>
    <cellStyle name="40% - Dekorfärg3 7 2 5" xfId="12093" xr:uid="{D667D08B-31CE-4BB5-88DA-C5EE2F47C684}"/>
    <cellStyle name="40% - Dekorfärg3 7 2 5 2" xfId="38109" xr:uid="{4A7A710C-5BF9-4916-82DC-D13FD2F617B1}"/>
    <cellStyle name="40% - Dekorfärg3 7 2 5_Apart tables" xfId="50239" xr:uid="{AE86A9A3-6011-4966-AF1C-0768C877EC71}"/>
    <cellStyle name="40% - Dekorfärg3 7 2 6" xfId="32173" xr:uid="{282FAE79-3E24-4EA0-A01D-F98F70CA4A85}"/>
    <cellStyle name="40% - Dekorfärg3 7 2 7" xfId="35163" xr:uid="{8814FCCA-F65B-4A62-84C6-D12E03C87B68}"/>
    <cellStyle name="40% - Dekorfärg3 7 2 8" xfId="39421" xr:uid="{699B5C98-9CC2-40B5-8CF5-6A7D0F17D055}"/>
    <cellStyle name="40% - Dekorfärg3 7 2_3. Loans" xfId="12094" xr:uid="{2E0267FE-AEF7-4B43-8D60-2E5C62680F7B}"/>
    <cellStyle name="40% - Dekorfärg3 7 3" xfId="12095" xr:uid="{34EFA0BF-3631-42FA-8B14-4C905216A7C3}"/>
    <cellStyle name="40% - Dekorfärg3 7 3 2" xfId="12096" xr:uid="{C2D300ED-C420-477C-B0A6-840294AE0F66}"/>
    <cellStyle name="40% - Dekorfärg3 7 3 2 2" xfId="12097" xr:uid="{6F0AF62C-0273-4459-84F7-3E45F45A57C7}"/>
    <cellStyle name="40% - Dekorfärg3 7 3 2 2 2" xfId="38112" xr:uid="{E2EE7C83-D1FB-410A-A0BA-0F476E104129}"/>
    <cellStyle name="40% - Dekorfärg3 7 3 2 2_Apart tables" xfId="50240" xr:uid="{EF3172FB-959F-4780-A178-8E1DFBDEA368}"/>
    <cellStyle name="40% - Dekorfärg3 7 3 2 3" xfId="38111" xr:uid="{65C6DA3A-7120-4B10-8DB1-3459EE2C38B2}"/>
    <cellStyle name="40% - Dekorfärg3 7 3 2_3. Loans" xfId="12098" xr:uid="{D4876D49-6229-4ECA-BBE8-14F319A8FCCF}"/>
    <cellStyle name="40% - Dekorfärg3 7 3 3" xfId="12099" xr:uid="{8AA71C95-B079-4D6A-8DC2-1B6E1B3545ED}"/>
    <cellStyle name="40% - Dekorfärg3 7 3 3 2" xfId="38113" xr:uid="{3223A22D-07EC-459F-BBA7-8CCC3EBD318A}"/>
    <cellStyle name="40% - Dekorfärg3 7 3 3_Apart tables" xfId="50241" xr:uid="{18C42C8D-71F5-4A62-B543-248858735174}"/>
    <cellStyle name="40% - Dekorfärg3 7 3 4" xfId="32174" xr:uid="{54970AE5-198B-48A0-A098-FC257CB53B95}"/>
    <cellStyle name="40% - Dekorfärg3 7 3 5" xfId="38110" xr:uid="{FA50805A-B1D3-4AA0-A151-839E3C87B2F5}"/>
    <cellStyle name="40% - Dekorfärg3 7 3_3. Loans" xfId="12100" xr:uid="{2D850884-FE01-4AD5-A1D9-A274EB0066F6}"/>
    <cellStyle name="40% - Dekorfärg3 7 4" xfId="12101" xr:uid="{3A2DFBED-92C4-4C00-A4B2-9DF49CE9B12D}"/>
    <cellStyle name="40% - Dekorfärg3 7 4 2" xfId="12102" xr:uid="{4D23DBCB-DD59-41FF-8397-895635A7D81E}"/>
    <cellStyle name="40% - Dekorfärg3 7 4 2 2" xfId="38115" xr:uid="{899015C7-49D0-4D77-A6F4-A6BD1C88EC98}"/>
    <cellStyle name="40% - Dekorfärg3 7 4 2_Apart tables" xfId="50242" xr:uid="{ABD66DDE-9A1A-468F-A624-510C4949C297}"/>
    <cellStyle name="40% - Dekorfärg3 7 4 3" xfId="12103" xr:uid="{546589BE-3BDA-43F8-91F8-219D43731C71}"/>
    <cellStyle name="40% - Dekorfärg3 7 4 4" xfId="38114" xr:uid="{101FA658-52D1-4872-B2F6-C852B4682205}"/>
    <cellStyle name="40% - Dekorfärg3 7 4_3. Loans" xfId="12104" xr:uid="{BD1C2DB8-03E0-4437-8212-222FBC1032D4}"/>
    <cellStyle name="40% - Dekorfärg3 7 5" xfId="12105" xr:uid="{3D94A998-CFFA-44A5-B3B0-F174C3B243E4}"/>
    <cellStyle name="40% - Dekorfärg3 7 5 2" xfId="12106" xr:uid="{BAE59960-A3FF-4C8A-AD6B-FC7A0E35B348}"/>
    <cellStyle name="40% - Dekorfärg3 7 5 3" xfId="12107" xr:uid="{BFCD60CB-1990-4DE9-89CE-A27F9A276D64}"/>
    <cellStyle name="40% - Dekorfärg3 7 5 4" xfId="38116" xr:uid="{E2298B0C-240C-455C-A482-86838CBA6593}"/>
    <cellStyle name="40% - Dekorfärg3 7 5_3. Loans" xfId="12108" xr:uid="{44F98F70-E308-4AE8-81C9-DDCDB87245D1}"/>
    <cellStyle name="40% - Dekorfärg3 7 6" xfId="12109" xr:uid="{36ABC955-FB0A-499B-9C81-12B4FE348988}"/>
    <cellStyle name="40% - Dekorfärg3 7 6 2" xfId="12110" xr:uid="{4252B464-2D7C-46D2-ABE4-F69CA1EB52C6}"/>
    <cellStyle name="40% - Dekorfärg3 7 6 3" xfId="12111" xr:uid="{42377D33-CBF7-4804-BE25-54830DD73920}"/>
    <cellStyle name="40% - Dekorfärg3 7 6 4" xfId="38117" xr:uid="{835DE70B-AE53-4F9D-A2B2-290323176746}"/>
    <cellStyle name="40% - Dekorfärg3 7 6_3. Loans" xfId="12112" xr:uid="{8AE2731E-DE05-4773-8A15-A05E00B756A5}"/>
    <cellStyle name="40% - Dekorfärg3 7 7" xfId="12113" xr:uid="{F47D0390-F1A1-4A4C-BD5D-F4A6D302DC76}"/>
    <cellStyle name="40% - Dekorfärg3 7 7 2" xfId="12114" xr:uid="{D04105F4-45BF-4EA6-BF33-089968C0FA85}"/>
    <cellStyle name="40% - Dekorfärg3 7 7 3" xfId="12115" xr:uid="{BE1D13A0-7681-452B-BB62-B67AD1B5C699}"/>
    <cellStyle name="40% - Dekorfärg3 7 7 4" xfId="32175" xr:uid="{09B30162-01C6-4EF8-841F-DCCACE1F23FD}"/>
    <cellStyle name="40% - Dekorfärg3 7 7_EQL_AAL" xfId="31330" xr:uid="{989DB156-A5E8-4F8D-B489-24EE242EC471}"/>
    <cellStyle name="40% - Dekorfärg3 7 8" xfId="12116" xr:uid="{09C8C4B4-A687-4754-97C0-6077CAA00636}"/>
    <cellStyle name="40% - Dekorfärg3 7 9" xfId="12117" xr:uid="{343326AE-05E4-4309-8311-DE8EBF52CBFD}"/>
    <cellStyle name="40% - Dekorfärg3 7_3. Loans" xfId="12118" xr:uid="{A6831A71-462B-4942-A3DD-75279A882FD8}"/>
    <cellStyle name="40% - Dekorfärg3 70" xfId="12119" xr:uid="{FCFF6072-C97E-4CD2-A222-A2E29EB51E51}"/>
    <cellStyle name="40% - Dekorfärg3 71" xfId="12120" xr:uid="{B6C6C874-9A62-4B94-8A4F-6840AF453AF7}"/>
    <cellStyle name="40% - Dekorfärg3 72" xfId="12121" xr:uid="{0F65251B-2605-4DE1-AD5B-6DAE07E1E3C0}"/>
    <cellStyle name="40% - Dekorfärg3 73" xfId="12122" xr:uid="{13DDEEDD-BEF1-4ECE-B8A7-7FD07076B210}"/>
    <cellStyle name="40% - Dekorfärg3 74" xfId="12123" xr:uid="{EEEAA459-B7C6-4659-BBA7-474FF2ABE118}"/>
    <cellStyle name="40% - Dekorfärg3 75" xfId="12124" xr:uid="{0947BA7F-DEFD-47F8-BF19-DE7FD8219B22}"/>
    <cellStyle name="40% - Dekorfärg3 75 2" xfId="12125" xr:uid="{479A3889-3AFB-44D6-B44A-AB4F3C66E1D3}"/>
    <cellStyle name="40% - Dekorfärg3 75_EQL_AAL" xfId="31331" xr:uid="{5C155567-14FF-4117-876F-A121279780BB}"/>
    <cellStyle name="40% - Dekorfärg3 76" xfId="12126" xr:uid="{446E8D2D-3EB9-448C-A2C2-30ADD15CED1F}"/>
    <cellStyle name="40% - Dekorfärg3 76 2" xfId="12127" xr:uid="{A0EA7516-975A-49DA-A1E7-67B75122D6C7}"/>
    <cellStyle name="40% - Dekorfärg3 76_EQL_AAL" xfId="31332" xr:uid="{0F3AF401-255C-4372-862A-93F1E333AC6E}"/>
    <cellStyle name="40% - Dekorfärg3 77" xfId="12128" xr:uid="{01880427-F1D7-453C-A36A-DF42C6C695C3}"/>
    <cellStyle name="40% - Dekorfärg3 78" xfId="12129" xr:uid="{FF7C1328-915A-44F8-9E95-3837729D8F05}"/>
    <cellStyle name="40% - Dekorfärg3 79" xfId="44676" xr:uid="{220CC1C5-71FB-48F0-8282-6FFE5629C6B1}"/>
    <cellStyle name="40% - Dekorfärg3 8" xfId="12130" xr:uid="{3CE0E8EA-4EFD-4253-BB2C-1B2D483A205C}"/>
    <cellStyle name="40% - Dekorfärg3 8 10" xfId="35164" xr:uid="{4A7BC3F2-CF3B-4613-ADC6-629C6A9E4280}"/>
    <cellStyle name="40% - Dekorfärg3 8 2" xfId="12131" xr:uid="{F80F3F2F-ACA8-4358-AE4F-3785B1F70415}"/>
    <cellStyle name="40% - Dekorfärg3 8 2 2" xfId="12132" xr:uid="{5A7F8CDA-FCBC-4EB9-A3AD-186FE5FBF4A6}"/>
    <cellStyle name="40% - Dekorfärg3 8 2 2 2" xfId="12133" xr:uid="{98B8E0EC-3BB9-483C-9143-BA2D55ED9EF0}"/>
    <cellStyle name="40% - Dekorfärg3 8 2 2 2 2" xfId="38119" xr:uid="{7CD0F317-7018-4B0D-BAEA-A33BECFB66FE}"/>
    <cellStyle name="40% - Dekorfärg3 8 2 2 2_Apart tables" xfId="50243" xr:uid="{1F3D1982-561A-4EF2-9AF5-CB833B16E75C}"/>
    <cellStyle name="40% - Dekorfärg3 8 2 2 3" xfId="32176" xr:uid="{4A1039E9-C3B3-41B6-978C-FA7B1DEB5C54}"/>
    <cellStyle name="40% - Dekorfärg3 8 2 2 4" xfId="38118" xr:uid="{4D011341-B7B8-4D17-941E-7BC81E805CBB}"/>
    <cellStyle name="40% - Dekorfärg3 8 2 2_3. Loans" xfId="12134" xr:uid="{C2F3127F-7DF9-4765-B53B-269886DE4E75}"/>
    <cellStyle name="40% - Dekorfärg3 8 2 3" xfId="12135" xr:uid="{095FE67F-BF43-4079-83B9-A16B28204F2F}"/>
    <cellStyle name="40% - Dekorfärg3 8 2 3 2" xfId="12136" xr:uid="{1611C1F3-551E-4AAB-AB11-8311A93F6B54}"/>
    <cellStyle name="40% - Dekorfärg3 8 2 3 2 2" xfId="38121" xr:uid="{D2CC1E25-A760-4DF4-B2FB-0B4AC50437A0}"/>
    <cellStyle name="40% - Dekorfärg3 8 2 3 2_Apart tables" xfId="50244" xr:uid="{16452697-4C05-46EF-A929-3CFDDB14BB1E}"/>
    <cellStyle name="40% - Dekorfärg3 8 2 3 3" xfId="38120" xr:uid="{67EC2C31-FAE3-4A18-85D5-471DABB0A2F8}"/>
    <cellStyle name="40% - Dekorfärg3 8 2 3_3. Loans" xfId="12137" xr:uid="{BFC9BDDE-882D-45CA-AB40-F59A00080E54}"/>
    <cellStyle name="40% - Dekorfärg3 8 2 4" xfId="12138" xr:uid="{86463C56-4FFD-47FA-A163-01CC73CA87FD}"/>
    <cellStyle name="40% - Dekorfärg3 8 2 4 2" xfId="38122" xr:uid="{A71C2789-33B5-40DE-A7AD-65FA7DB6D718}"/>
    <cellStyle name="40% - Dekorfärg3 8 2 4_Apart tables" xfId="50245" xr:uid="{A24440B5-7592-4BC9-816B-E431910883E3}"/>
    <cellStyle name="40% - Dekorfärg3 8 2 5" xfId="12139" xr:uid="{CF2DE790-5E13-474D-A45E-F93D3AC6B6D8}"/>
    <cellStyle name="40% - Dekorfärg3 8 2 5 2" xfId="38123" xr:uid="{2CF4D57C-EBFF-431F-879F-20D68D255FC9}"/>
    <cellStyle name="40% - Dekorfärg3 8 2 5_Apart tables" xfId="50246" xr:uid="{D14B4817-268A-4103-B773-C979AAE1844A}"/>
    <cellStyle name="40% - Dekorfärg3 8 2 6" xfId="32177" xr:uid="{52B05333-06A6-4962-ABEC-7F2536C8B6F0}"/>
    <cellStyle name="40% - Dekorfärg3 8 2 7" xfId="35165" xr:uid="{5F52FF7B-D394-4BF1-9BC8-96443E7A4884}"/>
    <cellStyle name="40% - Dekorfärg3 8 2 8" xfId="39420" xr:uid="{A474FD1D-C517-4CA0-9C41-A306E2AD7F31}"/>
    <cellStyle name="40% - Dekorfärg3 8 2_3. Loans" xfId="12140" xr:uid="{AA64BE7F-151A-4CD9-90C9-6C59DF250084}"/>
    <cellStyle name="40% - Dekorfärg3 8 3" xfId="12141" xr:uid="{4DFF6E2E-C9E3-4C3F-8B1F-E85F49A152B4}"/>
    <cellStyle name="40% - Dekorfärg3 8 3 2" xfId="12142" xr:uid="{825B68A1-C69A-4CF2-A3DC-2FBFA0B72D55}"/>
    <cellStyle name="40% - Dekorfärg3 8 3 2 2" xfId="12143" xr:uid="{755A3202-729C-4CFE-8428-1B1A6FF45B0C}"/>
    <cellStyle name="40% - Dekorfärg3 8 3 2 2 2" xfId="38126" xr:uid="{FF9C4D6D-6F36-4FD8-864A-6AE4FCABA068}"/>
    <cellStyle name="40% - Dekorfärg3 8 3 2 2_Apart tables" xfId="50247" xr:uid="{D0979FD1-376C-434D-8F3D-CF4D0BB14185}"/>
    <cellStyle name="40% - Dekorfärg3 8 3 2 3" xfId="38125" xr:uid="{E40CE0B1-080F-4718-BA92-01FD4ED6DFA8}"/>
    <cellStyle name="40% - Dekorfärg3 8 3 2_3. Loans" xfId="12144" xr:uid="{4551A67B-F802-4E88-8F8C-0C84A1A61EB8}"/>
    <cellStyle name="40% - Dekorfärg3 8 3 3" xfId="12145" xr:uid="{8093B3C1-C3D1-4B5E-93CF-0B006FDD62F3}"/>
    <cellStyle name="40% - Dekorfärg3 8 3 3 2" xfId="38127" xr:uid="{BDCC6DC6-2E94-4B70-A936-45F8A68877E4}"/>
    <cellStyle name="40% - Dekorfärg3 8 3 3_Apart tables" xfId="50248" xr:uid="{86500E2A-1353-4CDE-905C-A79AC4ABAF50}"/>
    <cellStyle name="40% - Dekorfärg3 8 3 4" xfId="32178" xr:uid="{0D452468-1814-48EB-B7D5-27641F5D0C4E}"/>
    <cellStyle name="40% - Dekorfärg3 8 3 5" xfId="38124" xr:uid="{1DB93D1C-2794-49B1-8A7E-887CFD39B623}"/>
    <cellStyle name="40% - Dekorfärg3 8 3_3. Loans" xfId="12146" xr:uid="{C909F83C-3D14-43B2-B01E-A492E3DCA734}"/>
    <cellStyle name="40% - Dekorfärg3 8 4" xfId="12147" xr:uid="{B1578C0B-AE2E-418E-B0FA-17F664604532}"/>
    <cellStyle name="40% - Dekorfärg3 8 4 2" xfId="12148" xr:uid="{D0EDF839-1853-4C53-B6F8-3608CE031A12}"/>
    <cellStyle name="40% - Dekorfärg3 8 4 2 2" xfId="38129" xr:uid="{B6397A67-DBA5-4AAB-8DCF-7D51AF3333C5}"/>
    <cellStyle name="40% - Dekorfärg3 8 4 2_Apart tables" xfId="50249" xr:uid="{3275E356-8446-4E6C-889A-C7A8FBC2B3F1}"/>
    <cellStyle name="40% - Dekorfärg3 8 4 3" xfId="12149" xr:uid="{B3830798-BB42-428A-B53A-9BAEE6167DA9}"/>
    <cellStyle name="40% - Dekorfärg3 8 4 4" xfId="38128" xr:uid="{FFA7AABB-5A52-4ED1-9156-1FBB53CDA869}"/>
    <cellStyle name="40% - Dekorfärg3 8 4_3. Loans" xfId="12150" xr:uid="{C84D7881-F758-4ECB-99F3-9895F5B75DEC}"/>
    <cellStyle name="40% - Dekorfärg3 8 5" xfId="12151" xr:uid="{F4890203-2602-463A-BB7E-978252420AC7}"/>
    <cellStyle name="40% - Dekorfärg3 8 5 2" xfId="12152" xr:uid="{E668F799-6910-4555-A5CD-7B2811910567}"/>
    <cellStyle name="40% - Dekorfärg3 8 5 3" xfId="12153" xr:uid="{0B0DC5C2-3752-4DE7-92D1-7C2D4854E3CE}"/>
    <cellStyle name="40% - Dekorfärg3 8 5 4" xfId="38130" xr:uid="{3D9EF034-098B-46ED-92F3-31314E3C78C7}"/>
    <cellStyle name="40% - Dekorfärg3 8 5_3. Loans" xfId="12154" xr:uid="{0AAC0796-1129-4317-BC15-16DF02BE02B9}"/>
    <cellStyle name="40% - Dekorfärg3 8 6" xfId="12155" xr:uid="{677E03A0-2CD4-43A8-8DC0-9BF691DE2098}"/>
    <cellStyle name="40% - Dekorfärg3 8 6 2" xfId="12156" xr:uid="{8C4CE535-0157-4250-B84F-E37501CBA7A9}"/>
    <cellStyle name="40% - Dekorfärg3 8 6 3" xfId="12157" xr:uid="{611EB46E-EFEF-4C19-A81A-578F5E020F6D}"/>
    <cellStyle name="40% - Dekorfärg3 8 6 4" xfId="38131" xr:uid="{B8CDB4F3-8650-476A-BA7C-C0E0D02612F2}"/>
    <cellStyle name="40% - Dekorfärg3 8 6_3. Loans" xfId="12158" xr:uid="{4F75577D-69D1-47DA-AECB-592D4533068B}"/>
    <cellStyle name="40% - Dekorfärg3 8 7" xfId="12159" xr:uid="{87BCC16F-D5AF-425B-A0FC-76D67A4006C2}"/>
    <cellStyle name="40% - Dekorfärg3 8 7 2" xfId="12160" xr:uid="{2AA6DFCB-A58F-4383-9DB5-53ABDB4F64D9}"/>
    <cellStyle name="40% - Dekorfärg3 8 7 3" xfId="12161" xr:uid="{3BC06816-45E2-46A1-A434-8C958C8998EE}"/>
    <cellStyle name="40% - Dekorfärg3 8 7 4" xfId="32179" xr:uid="{F1774ED7-445E-4B54-8823-26FAA14A664A}"/>
    <cellStyle name="40% - Dekorfärg3 8 7_EQL_AAL" xfId="31333" xr:uid="{787914FD-46B5-4D7D-BFF3-37B5B23D82B5}"/>
    <cellStyle name="40% - Dekorfärg3 8 8" xfId="12162" xr:uid="{51278A30-1D17-4EC1-8134-96C712E35244}"/>
    <cellStyle name="40% - Dekorfärg3 8 9" xfId="12163" xr:uid="{C368267A-3BF1-4771-BB38-CA688FE04673}"/>
    <cellStyle name="40% - Dekorfärg3 8_3. Loans" xfId="12164" xr:uid="{CA2D2919-A385-43E5-A045-EF4C8A4026A0}"/>
    <cellStyle name="40% - Dekorfärg3 80" xfId="44726" xr:uid="{8AEB91A3-B522-452B-BB07-F1ADDBD5E633}"/>
    <cellStyle name="40% - Dekorfärg3 81" xfId="44839" xr:uid="{0C26A263-0AEC-4722-ADB0-6110D4FCE4F6}"/>
    <cellStyle name="40% - Dekorfärg3 9" xfId="12165" xr:uid="{53B19DAB-E14D-4220-B1B1-C55E0C80227F}"/>
    <cellStyle name="40% - Dekorfärg3 9 10" xfId="35166" xr:uid="{8EE748A7-E5BC-4532-AE8D-F03886B6BC34}"/>
    <cellStyle name="40% - Dekorfärg3 9 2" xfId="12166" xr:uid="{A3DD440B-24A2-4FC6-BD74-FF102AF4FC08}"/>
    <cellStyle name="40% - Dekorfärg3 9 2 2" xfId="12167" xr:uid="{A6034BF7-5B93-4C1E-952D-084D6220776E}"/>
    <cellStyle name="40% - Dekorfärg3 9 2 2 2" xfId="12168" xr:uid="{EDC72EFF-BF08-4CC2-98BF-F56562C7C03C}"/>
    <cellStyle name="40% - Dekorfärg3 9 2 2 2 2" xfId="38133" xr:uid="{C39360FC-8A99-4601-B131-71C933AAD55A}"/>
    <cellStyle name="40% - Dekorfärg3 9 2 2 2_Apart tables" xfId="50250" xr:uid="{219B6CE6-F565-4503-846E-C2FDA03396AF}"/>
    <cellStyle name="40% - Dekorfärg3 9 2 2 3" xfId="32180" xr:uid="{86132B2E-898D-4692-A738-E2709E27C9B0}"/>
    <cellStyle name="40% - Dekorfärg3 9 2 2 4" xfId="38132" xr:uid="{6C22A91F-132C-4830-A5F8-8B8AC2176EB5}"/>
    <cellStyle name="40% - Dekorfärg3 9 2 2_3. Loans" xfId="12169" xr:uid="{92C666E5-FC8F-45B8-8C9A-011978643D67}"/>
    <cellStyle name="40% - Dekorfärg3 9 2 3" xfId="12170" xr:uid="{88048FAD-78A3-42E4-B2AC-A6288FA7E0F9}"/>
    <cellStyle name="40% - Dekorfärg3 9 2 3 2" xfId="12171" xr:uid="{C416742E-84F1-4800-A5F6-4F1ACC9D2156}"/>
    <cellStyle name="40% - Dekorfärg3 9 2 3 2 2" xfId="38135" xr:uid="{1E3D972D-CE2B-4BE4-8A5F-DD1E62791D2C}"/>
    <cellStyle name="40% - Dekorfärg3 9 2 3 2_Apart tables" xfId="50251" xr:uid="{1121E9CA-C687-4D24-8C6C-D061F1D94488}"/>
    <cellStyle name="40% - Dekorfärg3 9 2 3 3" xfId="38134" xr:uid="{A05719A7-15A1-4F91-BB68-178B34527DD1}"/>
    <cellStyle name="40% - Dekorfärg3 9 2 3_3. Loans" xfId="12172" xr:uid="{66680417-5CBA-4296-BAFB-43E4DBFE63B2}"/>
    <cellStyle name="40% - Dekorfärg3 9 2 4" xfId="12173" xr:uid="{A6801557-8909-45E8-B433-ACC677B47B49}"/>
    <cellStyle name="40% - Dekorfärg3 9 2 4 2" xfId="38136" xr:uid="{8A5E0AB3-C1D9-4552-B01D-1D3DB5860BF3}"/>
    <cellStyle name="40% - Dekorfärg3 9 2 4_Apart tables" xfId="50252" xr:uid="{C8A50697-F6F4-446F-A028-D8AED2F29A57}"/>
    <cellStyle name="40% - Dekorfärg3 9 2 5" xfId="12174" xr:uid="{E65BF6F0-07E7-494C-B209-6286291C51B0}"/>
    <cellStyle name="40% - Dekorfärg3 9 2 5 2" xfId="38137" xr:uid="{9E907744-F0FA-459E-AF82-35124031073C}"/>
    <cellStyle name="40% - Dekorfärg3 9 2 5_Apart tables" xfId="50253" xr:uid="{DC087BAE-EBE1-4985-9893-2BE94A5880B3}"/>
    <cellStyle name="40% - Dekorfärg3 9 2 6" xfId="32181" xr:uid="{52262591-335F-4B74-B353-4BE4F520BF77}"/>
    <cellStyle name="40% - Dekorfärg3 9 2 7" xfId="35167" xr:uid="{34A33DF8-7D91-47C6-9BCD-BAB0CD6ECAAD}"/>
    <cellStyle name="40% - Dekorfärg3 9 2 8" xfId="39419" xr:uid="{2F47ECA7-5602-49FF-916A-E2D564B53AB5}"/>
    <cellStyle name="40% - Dekorfärg3 9 2_3. Loans" xfId="12175" xr:uid="{1E5BFF15-8D91-474E-81BC-49386C52D3D4}"/>
    <cellStyle name="40% - Dekorfärg3 9 3" xfId="12176" xr:uid="{B8D04E39-D37D-4389-B092-00CE02A49763}"/>
    <cellStyle name="40% - Dekorfärg3 9 3 2" xfId="12177" xr:uid="{2F369A12-C55E-4883-BB3C-8B4C5BCA5F26}"/>
    <cellStyle name="40% - Dekorfärg3 9 3 2 2" xfId="12178" xr:uid="{5A8DA45A-D731-44A0-B7C5-759CBC830FAF}"/>
    <cellStyle name="40% - Dekorfärg3 9 3 2 2 2" xfId="38140" xr:uid="{6743B294-29CC-4F46-9D49-252CBEF09650}"/>
    <cellStyle name="40% - Dekorfärg3 9 3 2 2_Apart tables" xfId="50254" xr:uid="{B1815BD5-0B9D-4A79-96A8-BC414BB8396F}"/>
    <cellStyle name="40% - Dekorfärg3 9 3 2 3" xfId="38139" xr:uid="{0CD4FBB1-3899-4316-9F8A-A1501C0FA452}"/>
    <cellStyle name="40% - Dekorfärg3 9 3 2_3. Loans" xfId="12179" xr:uid="{B98F5CB9-746F-4C5D-AC1E-3A8A28282A9A}"/>
    <cellStyle name="40% - Dekorfärg3 9 3 3" xfId="12180" xr:uid="{27262911-7F03-463C-BE68-713981C1E305}"/>
    <cellStyle name="40% - Dekorfärg3 9 3 3 2" xfId="38141" xr:uid="{B09D0A62-C6CE-4D68-BFAE-83832067F260}"/>
    <cellStyle name="40% - Dekorfärg3 9 3 3_Apart tables" xfId="50255" xr:uid="{40363176-8468-4685-82B0-C53375A6BAF5}"/>
    <cellStyle name="40% - Dekorfärg3 9 3 4" xfId="32182" xr:uid="{73FC21D0-BD74-46EC-B33C-E645ED4F92EA}"/>
    <cellStyle name="40% - Dekorfärg3 9 3 5" xfId="38138" xr:uid="{CB5AE1DF-185F-45BF-9DFD-25AA66CEE72B}"/>
    <cellStyle name="40% - Dekorfärg3 9 3_3. Loans" xfId="12181" xr:uid="{B2B457A7-252D-4E67-B860-8DB0A33422E1}"/>
    <cellStyle name="40% - Dekorfärg3 9 4" xfId="12182" xr:uid="{187BC0E6-5AC7-4081-82E1-F58F3ED5ECE8}"/>
    <cellStyle name="40% - Dekorfärg3 9 4 2" xfId="12183" xr:uid="{2B3988C6-BA5B-4460-AED1-288695D12D22}"/>
    <cellStyle name="40% - Dekorfärg3 9 4 2 2" xfId="38143" xr:uid="{2C156406-A1C5-4408-A43C-9B5A477E8831}"/>
    <cellStyle name="40% - Dekorfärg3 9 4 2_Apart tables" xfId="50256" xr:uid="{C219E6C5-E2A3-4EB4-BCF3-4B73AA396838}"/>
    <cellStyle name="40% - Dekorfärg3 9 4 3" xfId="12184" xr:uid="{7A561141-8990-4669-8823-33F2F850D55D}"/>
    <cellStyle name="40% - Dekorfärg3 9 4 4" xfId="38142" xr:uid="{7942049C-9612-45AF-AE30-EF44DF58FC57}"/>
    <cellStyle name="40% - Dekorfärg3 9 4_3. Loans" xfId="12185" xr:uid="{5D8783AE-2ABB-41DA-8125-C98199FCC7A0}"/>
    <cellStyle name="40% - Dekorfärg3 9 5" xfId="12186" xr:uid="{20D6FB2B-59A5-48C7-83FB-4548172AB057}"/>
    <cellStyle name="40% - Dekorfärg3 9 5 2" xfId="12187" xr:uid="{B357715E-EB1B-4522-A20F-270F312DE733}"/>
    <cellStyle name="40% - Dekorfärg3 9 5 3" xfId="12188" xr:uid="{5EC0F35D-1446-4F3D-87D9-23B8177C07C5}"/>
    <cellStyle name="40% - Dekorfärg3 9 5 4" xfId="38144" xr:uid="{E37CB96A-29A2-45FC-B1B3-9A1AC8E67D17}"/>
    <cellStyle name="40% - Dekorfärg3 9 5_3. Loans" xfId="12189" xr:uid="{251AD793-F459-4F87-BD14-4BECF3AC3660}"/>
    <cellStyle name="40% - Dekorfärg3 9 6" xfId="12190" xr:uid="{05662220-62EF-4D8C-82AB-35DAE3BA32FA}"/>
    <cellStyle name="40% - Dekorfärg3 9 6 2" xfId="12191" xr:uid="{8A864AF0-6744-424C-8958-993A831FD255}"/>
    <cellStyle name="40% - Dekorfärg3 9 6 3" xfId="12192" xr:uid="{FD56D08F-18E1-4CD5-938E-EFD5B23586EB}"/>
    <cellStyle name="40% - Dekorfärg3 9 6 4" xfId="38145" xr:uid="{D35FF462-C486-439E-BD21-9511F7D5EC48}"/>
    <cellStyle name="40% - Dekorfärg3 9 6_3. Loans" xfId="12193" xr:uid="{78BF7E5D-78B9-4B4A-A465-A4F1B884DEE4}"/>
    <cellStyle name="40% - Dekorfärg3 9 7" xfId="12194" xr:uid="{F6ACFAB0-1506-48CE-8CC9-7E47B83128FF}"/>
    <cellStyle name="40% - Dekorfärg3 9 7 2" xfId="12195" xr:uid="{77B49D92-5C68-402D-B0ED-EE098BF9870A}"/>
    <cellStyle name="40% - Dekorfärg3 9 7 3" xfId="12196" xr:uid="{238ECE37-2454-4A09-A266-A2ECA9E98937}"/>
    <cellStyle name="40% - Dekorfärg3 9 7 4" xfId="32183" xr:uid="{2AD6BE3B-D05D-4952-A932-562C5BA382F7}"/>
    <cellStyle name="40% - Dekorfärg3 9 7_EQL_AAL" xfId="31334" xr:uid="{21072874-F3F0-42E8-90B4-0794F9B5CF1E}"/>
    <cellStyle name="40% - Dekorfärg3 9 8" xfId="12197" xr:uid="{BA5D5C12-083D-4C17-B26B-C3A1EE939A4C}"/>
    <cellStyle name="40% - Dekorfärg3 9 9" xfId="12198" xr:uid="{B02756BA-D5E6-40E5-90FA-6361C7B9A869}"/>
    <cellStyle name="40% - Dekorfärg3 9_3. Loans" xfId="12199" xr:uid="{0874758C-BFAF-4612-854F-DB638B31304C}"/>
    <cellStyle name="40% - Dekorfärg4" xfId="51282" xr:uid="{0A73BAE5-7B29-4B62-9BFF-0A24C29ADF3D}"/>
    <cellStyle name="40% - Dekorfärg4 10" xfId="12200" xr:uid="{AA1A2CE5-DCE3-47EC-ABC4-FDE9511671DB}"/>
    <cellStyle name="40% - Dekorfärg4 10 10" xfId="35168" xr:uid="{660B695E-C4AE-4763-8898-CE7AE840447D}"/>
    <cellStyle name="40% - Dekorfärg4 10 2" xfId="12201" xr:uid="{B6AF9570-6662-4CDE-B435-0FBDF9F0F2D9}"/>
    <cellStyle name="40% - Dekorfärg4 10 2 2" xfId="12202" xr:uid="{BCFBF4A5-57AC-4889-AABD-7FE3EA4F8C76}"/>
    <cellStyle name="40% - Dekorfärg4 10 2 2 2" xfId="12203" xr:uid="{5FB13776-3E15-4236-8C21-3CC097A8FB4A}"/>
    <cellStyle name="40% - Dekorfärg4 10 2 2 2 2" xfId="38147" xr:uid="{366BCA59-BDB0-4384-9566-FF04E4323E49}"/>
    <cellStyle name="40% - Dekorfärg4 10 2 2 2_Apart tables" xfId="50257" xr:uid="{4F346ACE-AB37-453F-A2CD-3C829A3C8351}"/>
    <cellStyle name="40% - Dekorfärg4 10 2 2 3" xfId="32184" xr:uid="{0AFAA085-4D7F-4793-B100-99393F9383EE}"/>
    <cellStyle name="40% - Dekorfärg4 10 2 2 4" xfId="38146" xr:uid="{D3134CAE-48DF-40B4-9A73-C402471037F9}"/>
    <cellStyle name="40% - Dekorfärg4 10 2 2_3. Loans" xfId="12204" xr:uid="{11317E7C-92A1-40B9-A9A6-9B1F1B4C64CA}"/>
    <cellStyle name="40% - Dekorfärg4 10 2 3" xfId="12205" xr:uid="{35ED4913-0498-4095-ABF1-7A8192146428}"/>
    <cellStyle name="40% - Dekorfärg4 10 2 3 2" xfId="12206" xr:uid="{91E708E8-2CA8-4BBA-A699-52E41D85F3A4}"/>
    <cellStyle name="40% - Dekorfärg4 10 2 3 2 2" xfId="38149" xr:uid="{C6010F40-82C0-43E7-9FA9-CE11CB12D671}"/>
    <cellStyle name="40% - Dekorfärg4 10 2 3 2_Apart tables" xfId="50258" xr:uid="{B9E1CCCD-6669-4249-9BDD-CAFA2262E3DD}"/>
    <cellStyle name="40% - Dekorfärg4 10 2 3 3" xfId="38148" xr:uid="{2D160C61-BB02-4520-9F0E-E25DF62B48E3}"/>
    <cellStyle name="40% - Dekorfärg4 10 2 3_3. Loans" xfId="12207" xr:uid="{65B6170D-8D16-4846-8540-5DCFDC7424BA}"/>
    <cellStyle name="40% - Dekorfärg4 10 2 4" xfId="12208" xr:uid="{5D657C34-7660-4560-B335-CB04F1A0EBED}"/>
    <cellStyle name="40% - Dekorfärg4 10 2 4 2" xfId="38150" xr:uid="{971B57FB-93F2-4F80-B8AA-E10DA0E1649D}"/>
    <cellStyle name="40% - Dekorfärg4 10 2 4_Apart tables" xfId="50259" xr:uid="{E228A488-20D8-4C5D-94C9-B265FEA88665}"/>
    <cellStyle name="40% - Dekorfärg4 10 2 5" xfId="12209" xr:uid="{0EAD5A99-43F8-40BC-A75D-63853543EB3A}"/>
    <cellStyle name="40% - Dekorfärg4 10 2 5 2" xfId="38151" xr:uid="{8F79E382-A0FA-486D-B42A-A55CFBD91F2A}"/>
    <cellStyle name="40% - Dekorfärg4 10 2 5_Apart tables" xfId="50260" xr:uid="{8B16CC97-CAFE-49FB-9617-79A5D621C5AE}"/>
    <cellStyle name="40% - Dekorfärg4 10 2 6" xfId="32185" xr:uid="{B76A73E9-EF61-44C3-A80A-3A40340B417D}"/>
    <cellStyle name="40% - Dekorfärg4 10 2 7" xfId="35169" xr:uid="{DF57F748-773E-4A7B-9444-A4A381F299EA}"/>
    <cellStyle name="40% - Dekorfärg4 10 2 8" xfId="39418" xr:uid="{3E7ED710-23CF-4CFD-8047-035C4CE504B4}"/>
    <cellStyle name="40% - Dekorfärg4 10 2_3. Loans" xfId="12210" xr:uid="{F02138AC-DD2B-45BE-B89E-84788DE4760D}"/>
    <cellStyle name="40% - Dekorfärg4 10 3" xfId="12211" xr:uid="{AFC95F60-98EA-4978-8537-F286B8F20FF3}"/>
    <cellStyle name="40% - Dekorfärg4 10 3 2" xfId="12212" xr:uid="{A2315838-DB4B-42B1-9BBB-1E9FC0F6BD25}"/>
    <cellStyle name="40% - Dekorfärg4 10 3 2 2" xfId="12213" xr:uid="{43EEC5F7-E386-4988-828E-D0A74CF1E392}"/>
    <cellStyle name="40% - Dekorfärg4 10 3 2 2 2" xfId="38154" xr:uid="{11DA6F59-E627-4BA8-8064-14BBA77DCB1C}"/>
    <cellStyle name="40% - Dekorfärg4 10 3 2 2_Apart tables" xfId="50261" xr:uid="{8B37A60D-9A63-4212-9914-17C3542C2DCB}"/>
    <cellStyle name="40% - Dekorfärg4 10 3 2 3" xfId="38153" xr:uid="{7CD35FBB-DDC8-4D18-9801-51BB490F1190}"/>
    <cellStyle name="40% - Dekorfärg4 10 3 2_3. Loans" xfId="12214" xr:uid="{904DBA50-60B3-443D-AF1F-368FAD9229F7}"/>
    <cellStyle name="40% - Dekorfärg4 10 3 3" xfId="12215" xr:uid="{56804745-C41E-497E-918F-CB241D99B0BC}"/>
    <cellStyle name="40% - Dekorfärg4 10 3 3 2" xfId="38155" xr:uid="{D035D35F-98F0-41B4-B22D-089C944BA54F}"/>
    <cellStyle name="40% - Dekorfärg4 10 3 3_Apart tables" xfId="50262" xr:uid="{1785941B-54A1-4ED9-BB8D-1D3FA6596510}"/>
    <cellStyle name="40% - Dekorfärg4 10 3 4" xfId="32186" xr:uid="{5B885E93-B039-43F3-A1B6-A44E3F0786BD}"/>
    <cellStyle name="40% - Dekorfärg4 10 3 5" xfId="38152" xr:uid="{4497A557-6F1F-4597-8843-982914E058B4}"/>
    <cellStyle name="40% - Dekorfärg4 10 3_3. Loans" xfId="12216" xr:uid="{B2A067F4-544E-4F9F-AC5A-FE4CC8A9650D}"/>
    <cellStyle name="40% - Dekorfärg4 10 4" xfId="12217" xr:uid="{1643B4DC-7126-4AA2-BE25-B50EE86BDAF9}"/>
    <cellStyle name="40% - Dekorfärg4 10 4 2" xfId="12218" xr:uid="{22433AAC-CDF9-4836-8AE5-185EB685C185}"/>
    <cellStyle name="40% - Dekorfärg4 10 4 2 2" xfId="38157" xr:uid="{39B1414B-D8D4-4471-A6E1-D059484F2DB0}"/>
    <cellStyle name="40% - Dekorfärg4 10 4 2_Apart tables" xfId="50263" xr:uid="{14EF4B44-53D3-4A1B-AC59-0155820B607E}"/>
    <cellStyle name="40% - Dekorfärg4 10 4 3" xfId="12219" xr:uid="{70051EC5-FE8D-4793-8C66-48F4EC679724}"/>
    <cellStyle name="40% - Dekorfärg4 10 4 4" xfId="38156" xr:uid="{8784B2E0-5B58-4B2D-AFF5-085DD0C0E0EE}"/>
    <cellStyle name="40% - Dekorfärg4 10 4_3. Loans" xfId="12220" xr:uid="{4F0BE131-9DD9-4874-A4BD-76D979746653}"/>
    <cellStyle name="40% - Dekorfärg4 10 5" xfId="12221" xr:uid="{18C56C49-BBA3-4D55-8BA9-FE0D0D4D0CE4}"/>
    <cellStyle name="40% - Dekorfärg4 10 5 2" xfId="12222" xr:uid="{543B8224-E01B-4420-847F-71147F05BEA4}"/>
    <cellStyle name="40% - Dekorfärg4 10 5 3" xfId="12223" xr:uid="{C7199FEC-13B0-443F-9122-850A8BB8B15B}"/>
    <cellStyle name="40% - Dekorfärg4 10 5 4" xfId="38158" xr:uid="{403CCEC4-A81C-462F-893C-EE095D992673}"/>
    <cellStyle name="40% - Dekorfärg4 10 5_3. Loans" xfId="12224" xr:uid="{0403C8B3-33D8-4B3B-B9DD-B8AC741B513B}"/>
    <cellStyle name="40% - Dekorfärg4 10 6" xfId="12225" xr:uid="{48A7D1EE-6FAE-44F9-B202-EA0D73B5889B}"/>
    <cellStyle name="40% - Dekorfärg4 10 6 2" xfId="12226" xr:uid="{A5928540-7A8F-45F4-9EBC-08DDDDF33FD0}"/>
    <cellStyle name="40% - Dekorfärg4 10 6 3" xfId="12227" xr:uid="{EC6E7AB5-95A6-474C-A33A-CD8391946AA5}"/>
    <cellStyle name="40% - Dekorfärg4 10 6 4" xfId="38159" xr:uid="{285A63D4-8DB8-4FF8-9056-1ADDF4639D64}"/>
    <cellStyle name="40% - Dekorfärg4 10 6_3. Loans" xfId="12228" xr:uid="{F050F425-6378-4DB8-9789-C3E5BA80E73E}"/>
    <cellStyle name="40% - Dekorfärg4 10 7" xfId="12229" xr:uid="{84633CB3-2FD5-42D1-BB4D-0CD8E386495B}"/>
    <cellStyle name="40% - Dekorfärg4 10 7 2" xfId="12230" xr:uid="{C7B8AA5C-D247-4BAF-9673-19172AB70C20}"/>
    <cellStyle name="40% - Dekorfärg4 10 7 3" xfId="12231" xr:uid="{66AF63D4-3DD8-4983-BFA8-74706317BEF2}"/>
    <cellStyle name="40% - Dekorfärg4 10 7 4" xfId="32187" xr:uid="{8CB2CE9B-99AB-4136-A4A6-5143D005EB41}"/>
    <cellStyle name="40% - Dekorfärg4 10 7_EQL_AAL" xfId="31335" xr:uid="{811B7CFF-E2C2-4009-B164-FD89D18E9BBD}"/>
    <cellStyle name="40% - Dekorfärg4 10 8" xfId="12232" xr:uid="{62EA8451-F47F-4E81-BF23-2D72D0D6EB96}"/>
    <cellStyle name="40% - Dekorfärg4 10 9" xfId="12233" xr:uid="{DA4E4321-A58E-4874-A48C-E6FEA7F08F9E}"/>
    <cellStyle name="40% - Dekorfärg4 10_3. Loans" xfId="12234" xr:uid="{FBF85CC2-AB2D-453A-AF2D-2C0DD9EF3308}"/>
    <cellStyle name="40% - Dekorfärg4 11" xfId="12235" xr:uid="{18FFB6D8-41E7-4E4E-9B9C-034F60954C79}"/>
    <cellStyle name="40% - Dekorfärg4 11 10" xfId="35170" xr:uid="{52E6D8B4-B09A-43BB-B9DB-10B959B40F50}"/>
    <cellStyle name="40% - Dekorfärg4 11 2" xfId="12236" xr:uid="{34F000B0-FC7C-465C-99E1-3FF8D401FB56}"/>
    <cellStyle name="40% - Dekorfärg4 11 2 2" xfId="12237" xr:uid="{C47A48D4-AC50-42E3-84D8-6ED9BFB7FB79}"/>
    <cellStyle name="40% - Dekorfärg4 11 2 2 2" xfId="12238" xr:uid="{49B5C666-3C80-4783-84CD-0F8A66635FE0}"/>
    <cellStyle name="40% - Dekorfärg4 11 2 2 2 2" xfId="38162" xr:uid="{EF2BA3D1-7BFF-4CC0-BA64-54B89A855FB5}"/>
    <cellStyle name="40% - Dekorfärg4 11 2 2 2_Apart tables" xfId="50264" xr:uid="{24484252-BE4B-4211-91D5-C2A36AC3A1D0}"/>
    <cellStyle name="40% - Dekorfärg4 11 2 2 3" xfId="38161" xr:uid="{0AD45622-9878-44C3-A9CF-257D23C9060A}"/>
    <cellStyle name="40% - Dekorfärg4 11 2 2_3. Loans" xfId="12239" xr:uid="{65C63E65-41DC-4D13-8C4F-4B87ADF5C43B}"/>
    <cellStyle name="40% - Dekorfärg4 11 2 3" xfId="12240" xr:uid="{32F1F473-23D9-4F39-9D29-CBE67179C40B}"/>
    <cellStyle name="40% - Dekorfärg4 11 2 3 2" xfId="38163" xr:uid="{175BB441-4FBB-4BAA-937B-8B67290D30DE}"/>
    <cellStyle name="40% - Dekorfärg4 11 2 3_Apart tables" xfId="50265" xr:uid="{D5D640E9-48D5-4D1D-9704-5C3BEC233DF3}"/>
    <cellStyle name="40% - Dekorfärg4 11 2 4" xfId="32188" xr:uid="{165BA480-F0F7-4183-95F7-7A5288C0DBD1}"/>
    <cellStyle name="40% - Dekorfärg4 11 2 5" xfId="38160" xr:uid="{E2A24B55-0A85-437D-8183-91F585F72964}"/>
    <cellStyle name="40% - Dekorfärg4 11 2_3. Loans" xfId="12241" xr:uid="{4D037BC9-DE92-4B1D-BD9C-B580AC9F104E}"/>
    <cellStyle name="40% - Dekorfärg4 11 3" xfId="12242" xr:uid="{5EE40A91-E14D-4CB0-A2E8-2C3CCDF5301C}"/>
    <cellStyle name="40% - Dekorfärg4 11 3 2" xfId="12243" xr:uid="{47344B34-9627-4603-9771-D6283E2DFFA4}"/>
    <cellStyle name="40% - Dekorfärg4 11 3 2 2" xfId="38165" xr:uid="{5BFAE899-6DE4-4CDC-B3D0-D21CE49D9E90}"/>
    <cellStyle name="40% - Dekorfärg4 11 3 2_Apart tables" xfId="50266" xr:uid="{CDEAFA23-E8E5-4B28-9C56-BAADF5B89431}"/>
    <cellStyle name="40% - Dekorfärg4 11 3 3" xfId="12244" xr:uid="{0F32E740-FEFD-448C-B776-48C120961C21}"/>
    <cellStyle name="40% - Dekorfärg4 11 3 4" xfId="38164" xr:uid="{1AB9BC16-0957-4540-AEC7-64E9A6C4F30F}"/>
    <cellStyle name="40% - Dekorfärg4 11 3_3. Loans" xfId="12245" xr:uid="{A236E4C2-01CC-46A3-9689-1A82CB722C0A}"/>
    <cellStyle name="40% - Dekorfärg4 11 4" xfId="12246" xr:uid="{CC2C283F-574F-4603-A8DD-FF0D38ADAD64}"/>
    <cellStyle name="40% - Dekorfärg4 11 4 2" xfId="12247" xr:uid="{1DAF638C-6064-411D-932F-5FCC7C4DF989}"/>
    <cellStyle name="40% - Dekorfärg4 11 4 3" xfId="12248" xr:uid="{5E504B61-B626-45BC-AE5A-D5D2CD9664FC}"/>
    <cellStyle name="40% - Dekorfärg4 11 4 4" xfId="38166" xr:uid="{593C57DE-DBE2-4C20-8F91-5E7A7E5E868C}"/>
    <cellStyle name="40% - Dekorfärg4 11 4_3. Loans" xfId="12249" xr:uid="{DC8B527A-A3E4-4D5C-AFE7-5B587F96070B}"/>
    <cellStyle name="40% - Dekorfärg4 11 5" xfId="12250" xr:uid="{ABA37F97-3421-49EB-9F0A-74751174B573}"/>
    <cellStyle name="40% - Dekorfärg4 11 5 2" xfId="12251" xr:uid="{36141E3B-2FF9-4C99-B785-D86B45F22157}"/>
    <cellStyle name="40% - Dekorfärg4 11 5 3" xfId="12252" xr:uid="{18B773DC-BC17-4654-A969-1920422F25CD}"/>
    <cellStyle name="40% - Dekorfärg4 11 5 4" xfId="38167" xr:uid="{6AC4EDD5-138A-49E7-9237-F4279852EA5B}"/>
    <cellStyle name="40% - Dekorfärg4 11 5_3. Loans" xfId="12253" xr:uid="{622F14CD-D814-4720-A08D-A4FA2DDA8482}"/>
    <cellStyle name="40% - Dekorfärg4 11 6" xfId="12254" xr:uid="{6067A240-3FF7-4A74-9068-0B1ABF2704B8}"/>
    <cellStyle name="40% - Dekorfärg4 11 6 2" xfId="12255" xr:uid="{3854B716-0405-45AC-AA63-E3D1AD7F739A}"/>
    <cellStyle name="40% - Dekorfärg4 11 6 3" xfId="12256" xr:uid="{811DB7DB-517F-4B42-98E3-5D5A01CF02D6}"/>
    <cellStyle name="40% - Dekorfärg4 11 6 4" xfId="32189" xr:uid="{CF332E55-A906-4E9F-B2AC-F098404BC3F0}"/>
    <cellStyle name="40% - Dekorfärg4 11 6_EQL_AAL" xfId="31336" xr:uid="{D1A08AFD-9817-4ABF-AD1C-F400E5E904F2}"/>
    <cellStyle name="40% - Dekorfärg4 11 7" xfId="12257" xr:uid="{CA075A0B-0431-4D68-8514-E30D60A7F14D}"/>
    <cellStyle name="40% - Dekorfärg4 11 7 2" xfId="12258" xr:uid="{7C9DE27C-1958-45F0-9A1D-6D16E2375499}"/>
    <cellStyle name="40% - Dekorfärg4 11 7 3" xfId="12259" xr:uid="{390DCC95-4AC2-4DE8-BA4E-6A02936CDF8A}"/>
    <cellStyle name="40% - Dekorfärg4 11 7_EQL_AAL" xfId="31337" xr:uid="{A51877F2-DB1F-4E0B-BEE0-05B4D03FC4AB}"/>
    <cellStyle name="40% - Dekorfärg4 11 8" xfId="12260" xr:uid="{474F5813-691C-4768-958D-CC5052FEE554}"/>
    <cellStyle name="40% - Dekorfärg4 11 9" xfId="12261" xr:uid="{79C637F9-0151-4453-BC6C-3A49FE3AC1FD}"/>
    <cellStyle name="40% - Dekorfärg4 11_3. Loans" xfId="12262" xr:uid="{8873B9FF-1E1E-432F-8282-D421A94486FB}"/>
    <cellStyle name="40% - Dekorfärg4 12" xfId="12263" xr:uid="{BF1749B8-A067-45C0-8C06-197F984F6721}"/>
    <cellStyle name="40% - Dekorfärg4 12 10" xfId="35171" xr:uid="{0BBF0216-9CC5-43A4-B012-C6BDBE11E915}"/>
    <cellStyle name="40% - Dekorfärg4 12 2" xfId="12264" xr:uid="{38371EE1-3F29-472E-A24F-05E7405CD926}"/>
    <cellStyle name="40% - Dekorfärg4 12 2 2" xfId="12265" xr:uid="{52589A4F-9513-464C-BD25-8DD52AD4D407}"/>
    <cellStyle name="40% - Dekorfärg4 12 2 2 2" xfId="12266" xr:uid="{A017E7D4-5E61-4926-985D-B76AF13B2B67}"/>
    <cellStyle name="40% - Dekorfärg4 12 2 2 2 2" xfId="38170" xr:uid="{35AA5E3D-931E-416C-8E31-CE51F7690D9E}"/>
    <cellStyle name="40% - Dekorfärg4 12 2 2 3" xfId="38169" xr:uid="{59C5FCE8-1FA0-4294-BBF9-EA076292DD5F}"/>
    <cellStyle name="40% - Dekorfärg4 12 2 2_3. Loans" xfId="12267" xr:uid="{F7F4B029-B567-4463-AD16-0468921DDF7A}"/>
    <cellStyle name="40% - Dekorfärg4 12 2 3" xfId="12268" xr:uid="{8FF85185-83A1-4A1D-999F-DA048349EE64}"/>
    <cellStyle name="40% - Dekorfärg4 12 2 3 2" xfId="38171" xr:uid="{316B8F0A-5B3E-4B48-B9A0-DA9AADBE6C44}"/>
    <cellStyle name="40% - Dekorfärg4 12 2 4" xfId="32190" xr:uid="{577FF88A-AFA7-4F2E-BDAE-3FBD47A01843}"/>
    <cellStyle name="40% - Dekorfärg4 12 2 5" xfId="38168" xr:uid="{17BAA628-FA3E-4309-A088-A2CDF7D2C504}"/>
    <cellStyle name="40% - Dekorfärg4 12 2_3. Loans" xfId="12269" xr:uid="{B73ACB9A-5FFF-45FE-A4AE-A1CAAFECF2E0}"/>
    <cellStyle name="40% - Dekorfärg4 12 3" xfId="12270" xr:uid="{26178A89-912C-4666-9F91-F18478CA36F8}"/>
    <cellStyle name="40% - Dekorfärg4 12 3 2" xfId="12271" xr:uid="{2DF07AC2-1BAA-4D43-95C1-99EF01D56517}"/>
    <cellStyle name="40% - Dekorfärg4 12 3 2 2" xfId="38173" xr:uid="{BFC209B1-DB96-410C-9ECF-CCF3ABC79A50}"/>
    <cellStyle name="40% - Dekorfärg4 12 3 3" xfId="12272" xr:uid="{1B9A7FD3-4C00-45DD-98F1-A0B969F2C204}"/>
    <cellStyle name="40% - Dekorfärg4 12 3 4" xfId="38172" xr:uid="{85A6A78F-51D6-446B-8D08-1163900215AB}"/>
    <cellStyle name="40% - Dekorfärg4 12 3_3. Loans" xfId="12273" xr:uid="{BD2175E9-28A9-4153-B9EA-52388F79E954}"/>
    <cellStyle name="40% - Dekorfärg4 12 4" xfId="12274" xr:uid="{D0E6E374-D62C-45C2-B41A-F58034BE8ACC}"/>
    <cellStyle name="40% - Dekorfärg4 12 4 2" xfId="12275" xr:uid="{370990E6-CF07-405F-8136-3D891F40F6A3}"/>
    <cellStyle name="40% - Dekorfärg4 12 4 3" xfId="12276" xr:uid="{3B8F9F03-757C-4C61-92B4-2D377E40F8B1}"/>
    <cellStyle name="40% - Dekorfärg4 12 4 4" xfId="38174" xr:uid="{5B30D30A-FD0A-46B7-8355-B9E50899EE81}"/>
    <cellStyle name="40% - Dekorfärg4 12 4_3. Loans" xfId="12277" xr:uid="{D57D7BEB-1081-4C4D-9B92-322DEE67C4F2}"/>
    <cellStyle name="40% - Dekorfärg4 12 5" xfId="12278" xr:uid="{690B06BE-28B8-4909-94C2-B7E6C4E41E9C}"/>
    <cellStyle name="40% - Dekorfärg4 12 5 2" xfId="12279" xr:uid="{E11576B6-5E0C-4095-982F-845288C63BF6}"/>
    <cellStyle name="40% - Dekorfärg4 12 5 3" xfId="12280" xr:uid="{CA05D9B6-A910-4E24-AB07-0ACFFC6FF30D}"/>
    <cellStyle name="40% - Dekorfärg4 12 5 4" xfId="38175" xr:uid="{3148A252-0E52-4E83-8816-0A4ED83E86F4}"/>
    <cellStyle name="40% - Dekorfärg4 12 5_3. Loans" xfId="12281" xr:uid="{FE8658BF-75DF-44B3-A135-251DB700B34B}"/>
    <cellStyle name="40% - Dekorfärg4 12 6" xfId="12282" xr:uid="{495AB444-82CE-4525-8AF4-362EB1F0B772}"/>
    <cellStyle name="40% - Dekorfärg4 12 6 2" xfId="12283" xr:uid="{F89BFF55-25F7-48B6-B8D6-0529FC35A7B7}"/>
    <cellStyle name="40% - Dekorfärg4 12 6 3" xfId="12284" xr:uid="{D90178F2-9135-4898-9C6E-AAA6B4D473CF}"/>
    <cellStyle name="40% - Dekorfärg4 12 6 4" xfId="32191" xr:uid="{03D06A0A-F156-4188-83D9-5297584D8FA7}"/>
    <cellStyle name="40% - Dekorfärg4 12 6_EQL_AAL" xfId="31338" xr:uid="{0CF42CD9-444E-4451-909A-702B07804EC7}"/>
    <cellStyle name="40% - Dekorfärg4 12 7" xfId="12285" xr:uid="{49E2B3D3-7D02-497A-BB51-545E27E6CC5F}"/>
    <cellStyle name="40% - Dekorfärg4 12 7 2" xfId="12286" xr:uid="{F84BA2D5-1176-4EE7-B39B-99F1A128FDE6}"/>
    <cellStyle name="40% - Dekorfärg4 12 7 3" xfId="12287" xr:uid="{A3544F91-5A7E-425F-8FEE-17B968D0966D}"/>
    <cellStyle name="40% - Dekorfärg4 12 7_EQL_AAL" xfId="31339" xr:uid="{E2165C31-7FD6-4BE4-B62E-F212AF5E0C2D}"/>
    <cellStyle name="40% - Dekorfärg4 12 8" xfId="12288" xr:uid="{8F444DE5-C334-4727-9E50-137B84B60ABD}"/>
    <cellStyle name="40% - Dekorfärg4 12 9" xfId="12289" xr:uid="{AE76CF30-9323-4FF6-B642-19A9DEE7DCB1}"/>
    <cellStyle name="40% - Dekorfärg4 12_3. Loans" xfId="12290" xr:uid="{8AF08CC0-4FFC-46E1-A878-209B103FE19A}"/>
    <cellStyle name="40% - Dekorfärg4 13" xfId="12291" xr:uid="{6E5FDBF5-3226-47B4-A651-34CD79B9E452}"/>
    <cellStyle name="40% - Dekorfärg4 13 10" xfId="35172" xr:uid="{82E6ABDA-6995-4FEF-BA23-66EA7822DBE0}"/>
    <cellStyle name="40% - Dekorfärg4 13 2" xfId="12292" xr:uid="{E356F546-1751-4C9C-9952-1CFC358EA07B}"/>
    <cellStyle name="40% - Dekorfärg4 13 2 2" xfId="12293" xr:uid="{9863141D-ACFA-4CE3-A5B3-70C59DADC822}"/>
    <cellStyle name="40% - Dekorfärg4 13 2 2 2" xfId="12294" xr:uid="{FE53C7F6-9975-401C-8385-DAAF82836DAA}"/>
    <cellStyle name="40% - Dekorfärg4 13 2 2 2 2" xfId="38178" xr:uid="{D39FCF74-0BCD-4C23-AD35-423130AF23A9}"/>
    <cellStyle name="40% - Dekorfärg4 13 2 2 3" xfId="38177" xr:uid="{3B4A10BD-E4CB-4845-B4F4-4C6FED112AF7}"/>
    <cellStyle name="40% - Dekorfärg4 13 2 2_3. Loans" xfId="12295" xr:uid="{C6D82125-20A7-4FB0-90A1-43252D519C45}"/>
    <cellStyle name="40% - Dekorfärg4 13 2 3" xfId="12296" xr:uid="{58B52049-0C5C-4B66-9C96-83738139A014}"/>
    <cellStyle name="40% - Dekorfärg4 13 2 3 2" xfId="38179" xr:uid="{A6266804-BA38-4046-B4B5-9AA3F36B4999}"/>
    <cellStyle name="40% - Dekorfärg4 13 2 4" xfId="32192" xr:uid="{C95463CB-3227-494D-A9BC-3531E7726FE9}"/>
    <cellStyle name="40% - Dekorfärg4 13 2 5" xfId="38176" xr:uid="{0C3BAE88-C369-40CB-82CF-67705A49472D}"/>
    <cellStyle name="40% - Dekorfärg4 13 2_3. Loans" xfId="12297" xr:uid="{61D1A07B-B137-42AC-B911-546E44A65F20}"/>
    <cellStyle name="40% - Dekorfärg4 13 3" xfId="12298" xr:uid="{841F6B2A-79BC-4920-9C3E-19D2AD53130A}"/>
    <cellStyle name="40% - Dekorfärg4 13 3 2" xfId="12299" xr:uid="{396AE07F-580A-49C1-B687-48E12094CF27}"/>
    <cellStyle name="40% - Dekorfärg4 13 3 2 2" xfId="38181" xr:uid="{6A1DABFE-D317-49EA-A27A-984C5D293E4C}"/>
    <cellStyle name="40% - Dekorfärg4 13 3 3" xfId="12300" xr:uid="{172D6AF8-C061-4007-8E19-DD0C16180962}"/>
    <cellStyle name="40% - Dekorfärg4 13 3 4" xfId="38180" xr:uid="{4440A897-EA62-492D-822A-70BEDFFE0B3E}"/>
    <cellStyle name="40% - Dekorfärg4 13 3_3. Loans" xfId="12301" xr:uid="{B1AE804E-199B-40B2-999D-685783E495EB}"/>
    <cellStyle name="40% - Dekorfärg4 13 4" xfId="12302" xr:uid="{BA968B88-2CE7-49E9-9051-8AAA62F20745}"/>
    <cellStyle name="40% - Dekorfärg4 13 4 2" xfId="12303" xr:uid="{FC8A435B-10A2-4BE0-8814-48EE4FC8750A}"/>
    <cellStyle name="40% - Dekorfärg4 13 4 3" xfId="12304" xr:uid="{9D94DCB0-680B-4B77-B7E5-DD2D55FCD481}"/>
    <cellStyle name="40% - Dekorfärg4 13 4 4" xfId="38182" xr:uid="{094F92CE-E385-47F4-BA05-84611DE0EDAB}"/>
    <cellStyle name="40% - Dekorfärg4 13 4_3. Loans" xfId="12305" xr:uid="{A8703391-AEF5-4A5B-96C2-B1A61247772D}"/>
    <cellStyle name="40% - Dekorfärg4 13 5" xfId="12306" xr:uid="{BDC3395D-CA39-4EB1-A5E5-12CD243E9C7A}"/>
    <cellStyle name="40% - Dekorfärg4 13 5 2" xfId="12307" xr:uid="{862AB254-50C4-45CB-9427-64F6A2AD3C29}"/>
    <cellStyle name="40% - Dekorfärg4 13 5 3" xfId="12308" xr:uid="{0ACA0107-7365-4BDE-B487-D3A60CCA757C}"/>
    <cellStyle name="40% - Dekorfärg4 13 5 4" xfId="38183" xr:uid="{D09B49DC-C159-4BF8-8A75-5A015087948A}"/>
    <cellStyle name="40% - Dekorfärg4 13 5_3. Loans" xfId="12309" xr:uid="{94ED759E-0EFC-4EB0-833B-E634CB88BA9B}"/>
    <cellStyle name="40% - Dekorfärg4 13 6" xfId="12310" xr:uid="{98B36F96-6E16-4508-8123-631D4D8A19A8}"/>
    <cellStyle name="40% - Dekorfärg4 13 6 2" xfId="12311" xr:uid="{49189FB7-8F96-42C9-A98D-448C6162E808}"/>
    <cellStyle name="40% - Dekorfärg4 13 6 3" xfId="12312" xr:uid="{8ED31DBB-87A4-48FC-A205-297DCA963D84}"/>
    <cellStyle name="40% - Dekorfärg4 13 6 4" xfId="32193" xr:uid="{2A79A145-158B-4063-92D1-6AA328F7D4EE}"/>
    <cellStyle name="40% - Dekorfärg4 13 6_EQL_AAL" xfId="31340" xr:uid="{659D1589-975D-4EF1-9D66-8FBBC310CE3E}"/>
    <cellStyle name="40% - Dekorfärg4 13 7" xfId="12313" xr:uid="{DC052763-19F7-4EB1-A7DD-A76803529A68}"/>
    <cellStyle name="40% - Dekorfärg4 13 7 2" xfId="12314" xr:uid="{4C3EA1D9-ED48-4B0D-B218-0DCF1D839681}"/>
    <cellStyle name="40% - Dekorfärg4 13 7 3" xfId="12315" xr:uid="{EFB250C6-93F5-4D81-8783-B9C6A7CE9AD4}"/>
    <cellStyle name="40% - Dekorfärg4 13 7_EQL_AAL" xfId="31341" xr:uid="{F415669C-E715-4785-936F-47A8C31D8BD0}"/>
    <cellStyle name="40% - Dekorfärg4 13 8" xfId="12316" xr:uid="{C86E1391-D667-4885-B465-B8768F5817CA}"/>
    <cellStyle name="40% - Dekorfärg4 13 9" xfId="12317" xr:uid="{9D626961-9CA9-4F85-A8B9-E24A16A8D112}"/>
    <cellStyle name="40% - Dekorfärg4 13_3. Loans" xfId="12318" xr:uid="{4EE6EF2B-E8B0-4E9C-A8AF-36E40507B9E6}"/>
    <cellStyle name="40% - Dekorfärg4 14" xfId="12319" xr:uid="{D266EE82-B387-4C0F-AA3D-0CC94A304D3E}"/>
    <cellStyle name="40% - Dekorfärg4 14 10" xfId="35173" xr:uid="{D78BF842-BCA6-4462-A4B9-457A8D13A1C3}"/>
    <cellStyle name="40% - Dekorfärg4 14 2" xfId="12320" xr:uid="{5769F766-07FB-459F-A6CE-33A268BA8109}"/>
    <cellStyle name="40% - Dekorfärg4 14 2 2" xfId="12321" xr:uid="{FDF48D6F-52C5-460B-A21A-A1489F6E1DB2}"/>
    <cellStyle name="40% - Dekorfärg4 14 2 2 2" xfId="12322" xr:uid="{375D2C3A-85A6-4722-95FE-B5B833A9F816}"/>
    <cellStyle name="40% - Dekorfärg4 14 2 2 2 2" xfId="38186" xr:uid="{5B1038E3-CA33-4E21-9DF2-B4DF237BEB50}"/>
    <cellStyle name="40% - Dekorfärg4 14 2 2 3" xfId="38185" xr:uid="{3C7E15E5-9BDC-465C-BF8A-609DDF301AB2}"/>
    <cellStyle name="40% - Dekorfärg4 14 2 2_3. Loans" xfId="12323" xr:uid="{3DAC05C4-FA77-4176-976F-E2ABBBEBD283}"/>
    <cellStyle name="40% - Dekorfärg4 14 2 3" xfId="12324" xr:uid="{402CC537-DB71-46D5-A892-CA91749D8228}"/>
    <cellStyle name="40% - Dekorfärg4 14 2 3 2" xfId="38187" xr:uid="{04343D45-B619-4064-B3BC-CB6A7E5012FB}"/>
    <cellStyle name="40% - Dekorfärg4 14 2 4" xfId="32194" xr:uid="{1AD98FC9-CEC9-4919-AFD7-6EE410529269}"/>
    <cellStyle name="40% - Dekorfärg4 14 2 5" xfId="38184" xr:uid="{68E4F5CD-5F52-4259-B496-88149445365F}"/>
    <cellStyle name="40% - Dekorfärg4 14 2_3. Loans" xfId="12325" xr:uid="{275255B7-4F47-4249-8D69-6D6E0E4679AE}"/>
    <cellStyle name="40% - Dekorfärg4 14 3" xfId="12326" xr:uid="{138B58A5-5DFD-46F2-8DC6-46CF48A08655}"/>
    <cellStyle name="40% - Dekorfärg4 14 3 2" xfId="12327" xr:uid="{C3F937D7-0000-4A7A-9DAC-CCA05E7358B8}"/>
    <cellStyle name="40% - Dekorfärg4 14 3 2 2" xfId="38189" xr:uid="{EFE1EEE8-F072-4565-AF99-1B55D6170C08}"/>
    <cellStyle name="40% - Dekorfärg4 14 3 3" xfId="12328" xr:uid="{0E87F29D-B2E1-4C73-B4D5-3C9D893F6DC5}"/>
    <cellStyle name="40% - Dekorfärg4 14 3 4" xfId="38188" xr:uid="{45719AE7-6138-4C17-86CD-FD1F3E746AD4}"/>
    <cellStyle name="40% - Dekorfärg4 14 3_3. Loans" xfId="12329" xr:uid="{6A6540A0-5D19-46DC-AEF8-9BD53706F7C5}"/>
    <cellStyle name="40% - Dekorfärg4 14 4" xfId="12330" xr:uid="{CA518928-8C43-4D70-8C67-C149EA8B5E70}"/>
    <cellStyle name="40% - Dekorfärg4 14 4 2" xfId="12331" xr:uid="{7BAEA481-8D28-4D60-B1AC-733E4FCDABC9}"/>
    <cellStyle name="40% - Dekorfärg4 14 4 3" xfId="12332" xr:uid="{4BF3B8D9-C058-436E-B750-D9F933AE6BF7}"/>
    <cellStyle name="40% - Dekorfärg4 14 4 4" xfId="38190" xr:uid="{017EC198-235B-4F2C-8606-70F106B93AA9}"/>
    <cellStyle name="40% - Dekorfärg4 14 4_3. Loans" xfId="12333" xr:uid="{8324EF4F-8EE5-44A7-86BC-50D4A3E96FE0}"/>
    <cellStyle name="40% - Dekorfärg4 14 5" xfId="12334" xr:uid="{AC1708BD-8FC8-4059-9237-ACF79FA54A20}"/>
    <cellStyle name="40% - Dekorfärg4 14 5 2" xfId="12335" xr:uid="{37E86D2B-D9DD-44E5-82D6-A5B7DFBE4F29}"/>
    <cellStyle name="40% - Dekorfärg4 14 5 3" xfId="12336" xr:uid="{5516C4C6-A073-4D58-8438-306125575FEB}"/>
    <cellStyle name="40% - Dekorfärg4 14 5 4" xfId="38191" xr:uid="{269C0AC3-2784-4753-A6AA-2BDC11627631}"/>
    <cellStyle name="40% - Dekorfärg4 14 5_3. Loans" xfId="12337" xr:uid="{28A4AB9F-F9BA-4358-89FD-8F3372293732}"/>
    <cellStyle name="40% - Dekorfärg4 14 6" xfId="12338" xr:uid="{EC05F1E6-F4A3-4089-92F9-3B5EC418656E}"/>
    <cellStyle name="40% - Dekorfärg4 14 6 2" xfId="12339" xr:uid="{2762A4DA-732B-466C-BF72-466E5E6971EC}"/>
    <cellStyle name="40% - Dekorfärg4 14 6 3" xfId="12340" xr:uid="{2B240DED-34B3-4543-BFE3-393ED34B37BC}"/>
    <cellStyle name="40% - Dekorfärg4 14 6 4" xfId="32195" xr:uid="{974FFE28-EF44-4E05-8C89-3B139943D5C9}"/>
    <cellStyle name="40% - Dekorfärg4 14 6_EQL_AAL" xfId="31342" xr:uid="{2180868B-0AC1-4694-BB07-C6EA1E486616}"/>
    <cellStyle name="40% - Dekorfärg4 14 7" xfId="12341" xr:uid="{03BB4F08-1534-49ED-82C7-7EF454D4C7A3}"/>
    <cellStyle name="40% - Dekorfärg4 14 7 2" xfId="12342" xr:uid="{0ACE2724-D67A-48BC-969C-D4B700A2725C}"/>
    <cellStyle name="40% - Dekorfärg4 14 7 3" xfId="12343" xr:uid="{4C7CAF99-5FD3-4311-B06F-7D1CB9377057}"/>
    <cellStyle name="40% - Dekorfärg4 14 7_EQL_AAL" xfId="31343" xr:uid="{9A2E4153-A19F-4E6A-BC53-A14735715756}"/>
    <cellStyle name="40% - Dekorfärg4 14 8" xfId="12344" xr:uid="{C0D097A2-6A40-4888-8E6F-169A0E438329}"/>
    <cellStyle name="40% - Dekorfärg4 14 9" xfId="12345" xr:uid="{7CC81E98-4C41-4749-8228-A60B6ACB6EA2}"/>
    <cellStyle name="40% - Dekorfärg4 14_3. Loans" xfId="12346" xr:uid="{162A07EB-3834-46D4-A205-A121ABBA881C}"/>
    <cellStyle name="40% - Dekorfärg4 15" xfId="12347" xr:uid="{B05594DE-8B7A-410A-A1C4-4580D4F003F2}"/>
    <cellStyle name="40% - Dekorfärg4 15 10" xfId="35174" xr:uid="{3860DD56-6AB3-474C-BE42-75FAD5BA1023}"/>
    <cellStyle name="40% - Dekorfärg4 15 2" xfId="12348" xr:uid="{020BBD82-D409-4D0B-B21A-97A14B597697}"/>
    <cellStyle name="40% - Dekorfärg4 15 2 2" xfId="12349" xr:uid="{FF851E7E-47A0-4D5E-B9A1-F7B5422B6CB9}"/>
    <cellStyle name="40% - Dekorfärg4 15 2 2 2" xfId="12350" xr:uid="{2C9E7EDA-51A6-4BEA-B7E3-31215B13B7D6}"/>
    <cellStyle name="40% - Dekorfärg4 15 2 2 2 2" xfId="38194" xr:uid="{5A6F1747-CF76-4B23-A9D5-85A464C55302}"/>
    <cellStyle name="40% - Dekorfärg4 15 2 2 3" xfId="38193" xr:uid="{1BB427F7-9556-4860-922F-4C5C1D6FDE35}"/>
    <cellStyle name="40% - Dekorfärg4 15 2 2_3. Loans" xfId="12351" xr:uid="{14F13855-C64D-46DD-BC7D-B5D6330C77BB}"/>
    <cellStyle name="40% - Dekorfärg4 15 2 3" xfId="12352" xr:uid="{B7939932-B96F-49DC-BF85-4F44209EBABC}"/>
    <cellStyle name="40% - Dekorfärg4 15 2 3 2" xfId="38195" xr:uid="{C3F5BD46-499E-4C80-BAE9-A182FF8797EF}"/>
    <cellStyle name="40% - Dekorfärg4 15 2 4" xfId="32196" xr:uid="{969FE9AE-A40C-4F8F-99EB-D3C80AC3ACAB}"/>
    <cellStyle name="40% - Dekorfärg4 15 2 5" xfId="38192" xr:uid="{BBE382C3-429F-4826-9C77-B9BBE9996AEC}"/>
    <cellStyle name="40% - Dekorfärg4 15 2_3. Loans" xfId="12353" xr:uid="{D7ABA746-10A5-438F-884B-802906C6B2D0}"/>
    <cellStyle name="40% - Dekorfärg4 15 3" xfId="12354" xr:uid="{E263CC25-08E9-451E-8415-CD4A9E01FB9F}"/>
    <cellStyle name="40% - Dekorfärg4 15 3 2" xfId="12355" xr:uid="{651F63A8-FDFC-4305-BFF5-228975315DF5}"/>
    <cellStyle name="40% - Dekorfärg4 15 3 2 2" xfId="38197" xr:uid="{0F330070-4219-4F98-93C2-62458746B581}"/>
    <cellStyle name="40% - Dekorfärg4 15 3 3" xfId="12356" xr:uid="{5B5F12ED-2779-4C4D-A630-906AEFB5F302}"/>
    <cellStyle name="40% - Dekorfärg4 15 3 4" xfId="38196" xr:uid="{B019429A-E1E3-458D-A5E7-C8021F245D38}"/>
    <cellStyle name="40% - Dekorfärg4 15 3_3. Loans" xfId="12357" xr:uid="{3A4C6640-5122-4F1D-B52E-0E2BCA4F5C4B}"/>
    <cellStyle name="40% - Dekorfärg4 15 4" xfId="12358" xr:uid="{E51AD40F-755B-4B5B-932E-BD6260ECC941}"/>
    <cellStyle name="40% - Dekorfärg4 15 4 2" xfId="12359" xr:uid="{26A32370-6D4F-4451-97CB-245A342ADB24}"/>
    <cellStyle name="40% - Dekorfärg4 15 4 3" xfId="12360" xr:uid="{1DCF65FF-B0D9-4486-8FC6-2F80B6D02850}"/>
    <cellStyle name="40% - Dekorfärg4 15 4 4" xfId="38198" xr:uid="{A1BD3DBD-820B-436C-A58D-C2153756A4A7}"/>
    <cellStyle name="40% - Dekorfärg4 15 4_3. Loans" xfId="12361" xr:uid="{6133E484-44EA-41A0-A9E0-A02507761522}"/>
    <cellStyle name="40% - Dekorfärg4 15 5" xfId="12362" xr:uid="{59895432-BFA4-4914-99C9-ED96DDE0806C}"/>
    <cellStyle name="40% - Dekorfärg4 15 5 2" xfId="12363" xr:uid="{247A1C14-4A7C-4487-BF60-C34EC92FB75E}"/>
    <cellStyle name="40% - Dekorfärg4 15 5 3" xfId="12364" xr:uid="{64A780AE-3F9A-42D1-A107-CC5891038663}"/>
    <cellStyle name="40% - Dekorfärg4 15 5 4" xfId="38199" xr:uid="{A4AE9FAC-9681-48D4-A32B-48705179370B}"/>
    <cellStyle name="40% - Dekorfärg4 15 5_3. Loans" xfId="12365" xr:uid="{505225C4-811C-4F0C-9634-544B6AE50254}"/>
    <cellStyle name="40% - Dekorfärg4 15 6" xfId="12366" xr:uid="{9A35A58A-2DB6-49A6-91BF-0BB21E730652}"/>
    <cellStyle name="40% - Dekorfärg4 15 6 2" xfId="12367" xr:uid="{C6AB11C7-51F7-4776-A7E9-03D878426E1D}"/>
    <cellStyle name="40% - Dekorfärg4 15 6 3" xfId="12368" xr:uid="{947FAC99-49E8-4E56-9191-B09202B8CC2E}"/>
    <cellStyle name="40% - Dekorfärg4 15 6 4" xfId="32197" xr:uid="{9FBB8AA5-555F-4B36-9D13-E97493A6EACB}"/>
    <cellStyle name="40% - Dekorfärg4 15 6_EQL_AAL" xfId="31344" xr:uid="{3EC9B791-E5CB-48A5-90A4-F10561C253C8}"/>
    <cellStyle name="40% - Dekorfärg4 15 7" xfId="12369" xr:uid="{CDC2DBD4-C9A2-4A65-89C8-7F35E9DC71A1}"/>
    <cellStyle name="40% - Dekorfärg4 15 7 2" xfId="12370" xr:uid="{2348E87A-4DFB-4F82-9E0C-827BAFBAD1CE}"/>
    <cellStyle name="40% - Dekorfärg4 15 7 3" xfId="12371" xr:uid="{3BB46BAC-0207-4068-9BE6-5FDDE6D35BA9}"/>
    <cellStyle name="40% - Dekorfärg4 15 7_EQL_AAL" xfId="31345" xr:uid="{D84475DF-0977-4C73-BCD6-A6CB50FE97A0}"/>
    <cellStyle name="40% - Dekorfärg4 15 8" xfId="12372" xr:uid="{1A41CB26-7B3C-4F68-9E17-5F5EF00E1E9F}"/>
    <cellStyle name="40% - Dekorfärg4 15 9" xfId="12373" xr:uid="{0A9E3FB5-EB29-4BA1-97D9-45E06A96BD9A}"/>
    <cellStyle name="40% - Dekorfärg4 15_3. Loans" xfId="12374" xr:uid="{395283B3-CDA6-4B83-AA88-558617381572}"/>
    <cellStyle name="40% - Dekorfärg4 16" xfId="12375" xr:uid="{581D815D-0FFC-4C88-8F10-BA1773D9602F}"/>
    <cellStyle name="40% - Dekorfärg4 16 10" xfId="35175" xr:uid="{CA20DEC4-E462-4160-A285-A5883920E55F}"/>
    <cellStyle name="40% - Dekorfärg4 16 2" xfId="12376" xr:uid="{A6EF09B7-E56E-4B60-ADEF-FB21068C03DF}"/>
    <cellStyle name="40% - Dekorfärg4 16 2 2" xfId="12377" xr:uid="{42B69F3E-2651-414F-A947-1685BB5A8E91}"/>
    <cellStyle name="40% - Dekorfärg4 16 2 2 2" xfId="12378" xr:uid="{B6E32C57-D97A-46ED-AEC9-582CE1E1DE3E}"/>
    <cellStyle name="40% - Dekorfärg4 16 2 2 2 2" xfId="38202" xr:uid="{9F1428CF-B788-4FF3-9A77-9A835A9F1385}"/>
    <cellStyle name="40% - Dekorfärg4 16 2 2 3" xfId="38201" xr:uid="{0EA879FE-B91C-4794-B391-CE874FC9FF81}"/>
    <cellStyle name="40% - Dekorfärg4 16 2 2_3. Loans" xfId="12379" xr:uid="{B05664C8-C0FE-49CD-8A15-ECD968CAB8DE}"/>
    <cellStyle name="40% - Dekorfärg4 16 2 3" xfId="12380" xr:uid="{C266E3AA-2C9E-4DA7-BB55-02CC40BC83FE}"/>
    <cellStyle name="40% - Dekorfärg4 16 2 3 2" xfId="38203" xr:uid="{C6C54FA3-7CFD-4108-A3B8-99628088A7A8}"/>
    <cellStyle name="40% - Dekorfärg4 16 2 4" xfId="32198" xr:uid="{96D9BF35-E13D-4682-9A60-7DEA34F2AD09}"/>
    <cellStyle name="40% - Dekorfärg4 16 2 5" xfId="38200" xr:uid="{1C723559-3F4B-488D-B498-A9832337FFE7}"/>
    <cellStyle name="40% - Dekorfärg4 16 2_3. Loans" xfId="12381" xr:uid="{FA4FA5FA-6E6E-4ED8-B8DE-4026EDEFB79F}"/>
    <cellStyle name="40% - Dekorfärg4 16 3" xfId="12382" xr:uid="{01DA3187-BD14-4A3E-AB47-AE7028D3117A}"/>
    <cellStyle name="40% - Dekorfärg4 16 3 2" xfId="12383" xr:uid="{023CC398-4960-4B7A-88FF-90F9EADCB67B}"/>
    <cellStyle name="40% - Dekorfärg4 16 3 2 2" xfId="38205" xr:uid="{079EECB7-7484-4916-8E4B-76CEDC054597}"/>
    <cellStyle name="40% - Dekorfärg4 16 3 3" xfId="12384" xr:uid="{E103BE70-0327-4A8D-AA77-CA66CE0800CC}"/>
    <cellStyle name="40% - Dekorfärg4 16 3 4" xfId="38204" xr:uid="{462815AD-FCAA-43FB-BFDD-13A75B2005F1}"/>
    <cellStyle name="40% - Dekorfärg4 16 3_3. Loans" xfId="12385" xr:uid="{E7FFA0C2-41D3-4B99-AAE7-ECCDE6999055}"/>
    <cellStyle name="40% - Dekorfärg4 16 4" xfId="12386" xr:uid="{57FEDAB5-597F-43DE-8C96-F0BC0ED4EFBC}"/>
    <cellStyle name="40% - Dekorfärg4 16 4 2" xfId="12387" xr:uid="{2B8FFFA1-4520-42FF-985A-F08344861D6B}"/>
    <cellStyle name="40% - Dekorfärg4 16 4 3" xfId="12388" xr:uid="{C600E0E9-7754-4D1E-A923-7926C8F3A8E7}"/>
    <cellStyle name="40% - Dekorfärg4 16 4 4" xfId="38206" xr:uid="{270FE21B-572C-4793-9012-AA1495A28E2E}"/>
    <cellStyle name="40% - Dekorfärg4 16 4_3. Loans" xfId="12389" xr:uid="{A0264626-24A7-4C8C-80A0-21FCCE6F939F}"/>
    <cellStyle name="40% - Dekorfärg4 16 5" xfId="12390" xr:uid="{D4DBBE78-89CB-4D68-82FC-F790189CCACC}"/>
    <cellStyle name="40% - Dekorfärg4 16 5 2" xfId="12391" xr:uid="{8AAC079E-7B53-4EC6-B9E7-6441EE657BE9}"/>
    <cellStyle name="40% - Dekorfärg4 16 5 3" xfId="12392" xr:uid="{41F25505-409A-459F-8582-841A164B5E0A}"/>
    <cellStyle name="40% - Dekorfärg4 16 5 4" xfId="38207" xr:uid="{698BC52A-F448-4E76-A7F3-9E22528DF155}"/>
    <cellStyle name="40% - Dekorfärg4 16 5_3. Loans" xfId="12393" xr:uid="{A7317A2B-C754-4181-9BFD-32AB226F8F27}"/>
    <cellStyle name="40% - Dekorfärg4 16 6" xfId="12394" xr:uid="{04033430-1D3F-49F9-9A10-B8A349CFE7FF}"/>
    <cellStyle name="40% - Dekorfärg4 16 6 2" xfId="12395" xr:uid="{350314DF-094B-4AA6-B249-C927ECB1749A}"/>
    <cellStyle name="40% - Dekorfärg4 16 6 3" xfId="12396" xr:uid="{6960B1B0-B788-4BA6-99F7-DA1A850F9236}"/>
    <cellStyle name="40% - Dekorfärg4 16 6 4" xfId="32199" xr:uid="{67C794EB-268F-4089-B81C-2CC8332B838B}"/>
    <cellStyle name="40% - Dekorfärg4 16 6_EQL_AAL" xfId="31346" xr:uid="{187418C2-D748-4931-B344-8E51944EF2C6}"/>
    <cellStyle name="40% - Dekorfärg4 16 7" xfId="12397" xr:uid="{4032F5E4-35AB-479F-B680-179DA9C9E05C}"/>
    <cellStyle name="40% - Dekorfärg4 16 7 2" xfId="12398" xr:uid="{B2A2E6E9-E63D-4393-8940-C87BA94D5BF4}"/>
    <cellStyle name="40% - Dekorfärg4 16 7 3" xfId="12399" xr:uid="{A7C38CEE-A48D-4145-81BF-7AF6E32BDA50}"/>
    <cellStyle name="40% - Dekorfärg4 16 7_EQL_AAL" xfId="31347" xr:uid="{52675495-A5C3-41BD-B8B6-567A56EFB592}"/>
    <cellStyle name="40% - Dekorfärg4 16 8" xfId="12400" xr:uid="{F040E8AB-58F8-463F-BA98-128FACE8C241}"/>
    <cellStyle name="40% - Dekorfärg4 16 9" xfId="12401" xr:uid="{1D9450CC-7AD6-412C-BF4D-F6B382993671}"/>
    <cellStyle name="40% - Dekorfärg4 16_3. Loans" xfId="12402" xr:uid="{A13F531F-A6C3-4CDA-AE49-31106C209763}"/>
    <cellStyle name="40% - Dekorfärg4 17" xfId="12403" xr:uid="{825B8155-BFB4-42D4-A197-3EB4331CAFAE}"/>
    <cellStyle name="40% - Dekorfärg4 17 10" xfId="35176" xr:uid="{1F715EAC-40D7-4C0C-926A-4F1458820D9D}"/>
    <cellStyle name="40% - Dekorfärg4 17 2" xfId="12404" xr:uid="{372FD586-1DAD-417E-83CA-ED3F73FA862B}"/>
    <cellStyle name="40% - Dekorfärg4 17 2 2" xfId="12405" xr:uid="{0BD84ECD-5ABB-4B2A-AE51-B787023C6833}"/>
    <cellStyle name="40% - Dekorfärg4 17 2 2 2" xfId="12406" xr:uid="{522B5064-5AEB-488E-A290-1E9EC25F5756}"/>
    <cellStyle name="40% - Dekorfärg4 17 2 2 2 2" xfId="38210" xr:uid="{E67470D0-E609-4759-8D27-789AEEFB6C2E}"/>
    <cellStyle name="40% - Dekorfärg4 17 2 2 3" xfId="38209" xr:uid="{CDAEF223-229B-45ED-8460-F92A7C1E8E63}"/>
    <cellStyle name="40% - Dekorfärg4 17 2 2_3. Loans" xfId="12407" xr:uid="{6283B680-23D0-405A-AEFE-29316BC7AEF0}"/>
    <cellStyle name="40% - Dekorfärg4 17 2 3" xfId="12408" xr:uid="{06644D31-33A5-4C97-A984-728EEBFF2D0E}"/>
    <cellStyle name="40% - Dekorfärg4 17 2 3 2" xfId="38211" xr:uid="{3030F35E-7979-4211-BC03-59B126745C34}"/>
    <cellStyle name="40% - Dekorfärg4 17 2 4" xfId="32200" xr:uid="{7F42C0E4-06BF-48E4-A46C-40400C3CB6BE}"/>
    <cellStyle name="40% - Dekorfärg4 17 2 5" xfId="38208" xr:uid="{3DA92569-4838-4B38-8207-FF8384A9E0CF}"/>
    <cellStyle name="40% - Dekorfärg4 17 2_3. Loans" xfId="12409" xr:uid="{80357668-D611-4961-9B27-3DC3D914FE2D}"/>
    <cellStyle name="40% - Dekorfärg4 17 3" xfId="12410" xr:uid="{C1EDCB3D-BB3C-4BB3-8F98-D14DF008FDE8}"/>
    <cellStyle name="40% - Dekorfärg4 17 3 2" xfId="12411" xr:uid="{A2C87D3D-61D9-4EE6-AC3E-D2DC05714E65}"/>
    <cellStyle name="40% - Dekorfärg4 17 3 2 2" xfId="38213" xr:uid="{19C1130D-66FF-4C7E-B501-F934FC99EAAF}"/>
    <cellStyle name="40% - Dekorfärg4 17 3 3" xfId="12412" xr:uid="{249BB4D6-0A62-4EF9-8195-9A2F6ECD9017}"/>
    <cellStyle name="40% - Dekorfärg4 17 3 4" xfId="38212" xr:uid="{BC076243-A9AE-41CA-80DA-20F65E8C2084}"/>
    <cellStyle name="40% - Dekorfärg4 17 3_3. Loans" xfId="12413" xr:uid="{02C0EA4B-8743-404D-9843-B3F775DC7D08}"/>
    <cellStyle name="40% - Dekorfärg4 17 4" xfId="12414" xr:uid="{4285A679-1DDC-4F2A-AE7B-0477A3FA8146}"/>
    <cellStyle name="40% - Dekorfärg4 17 4 2" xfId="12415" xr:uid="{F5737D49-AD69-48CC-BC16-E50AE9729350}"/>
    <cellStyle name="40% - Dekorfärg4 17 4 3" xfId="12416" xr:uid="{C328328E-AD9E-4F80-980E-7227BBFB9733}"/>
    <cellStyle name="40% - Dekorfärg4 17 4 4" xfId="38214" xr:uid="{0E4EA97D-E78C-43B0-9A89-2E8B42BB51E0}"/>
    <cellStyle name="40% - Dekorfärg4 17 4_3. Loans" xfId="12417" xr:uid="{675EE23D-6AAA-4858-BD79-18B368E59FC1}"/>
    <cellStyle name="40% - Dekorfärg4 17 5" xfId="12418" xr:uid="{3F941EF7-2D08-4607-9E71-69B8B213BF41}"/>
    <cellStyle name="40% - Dekorfärg4 17 5 2" xfId="12419" xr:uid="{846BCE9A-F8FE-4CD4-A968-BF27D8D8BC69}"/>
    <cellStyle name="40% - Dekorfärg4 17 5 3" xfId="12420" xr:uid="{DD89237F-3267-421B-B6A0-6A05A4BC8FE4}"/>
    <cellStyle name="40% - Dekorfärg4 17 5 4" xfId="38215" xr:uid="{A6736624-F6A5-4348-B400-478D1CA0FE77}"/>
    <cellStyle name="40% - Dekorfärg4 17 5_3. Loans" xfId="12421" xr:uid="{3BD22ADA-3A88-4F54-A696-812C0677D5B1}"/>
    <cellStyle name="40% - Dekorfärg4 17 6" xfId="12422" xr:uid="{C894C497-416D-47A8-96CE-EEE46003FF0B}"/>
    <cellStyle name="40% - Dekorfärg4 17 6 2" xfId="12423" xr:uid="{99E7981B-B5FD-4596-ACDD-7B53393E1B87}"/>
    <cellStyle name="40% - Dekorfärg4 17 6 3" xfId="12424" xr:uid="{CE72D28B-D0ED-4048-8A76-B706514107EE}"/>
    <cellStyle name="40% - Dekorfärg4 17 6 4" xfId="32201" xr:uid="{52931203-DFD1-4CAF-9BED-5A2DB86B63B8}"/>
    <cellStyle name="40% - Dekorfärg4 17 6_EQL_AAL" xfId="31348" xr:uid="{96D3A94C-DC4A-4188-BA6B-4D93797F4217}"/>
    <cellStyle name="40% - Dekorfärg4 17 7" xfId="12425" xr:uid="{D0E7B0D1-70D6-478A-9ECC-DAB45E4021A2}"/>
    <cellStyle name="40% - Dekorfärg4 17 7 2" xfId="12426" xr:uid="{D0E3FAC2-12D9-4CAE-886F-B82911B88852}"/>
    <cellStyle name="40% - Dekorfärg4 17 7 3" xfId="12427" xr:uid="{C25DB962-3396-4672-90D7-FFA855A48FBD}"/>
    <cellStyle name="40% - Dekorfärg4 17 7_EQL_AAL" xfId="31349" xr:uid="{70EF021D-3A09-4246-9EBB-F5BB4EAF7B63}"/>
    <cellStyle name="40% - Dekorfärg4 17 8" xfId="12428" xr:uid="{0958E6B0-A95D-4F5B-81D1-D7CCBB18B494}"/>
    <cellStyle name="40% - Dekorfärg4 17 9" xfId="12429" xr:uid="{63148F52-6407-410B-B139-A9BD8EAA3B70}"/>
    <cellStyle name="40% - Dekorfärg4 17_3. Loans" xfId="12430" xr:uid="{38525E88-4813-4E07-B6C6-9B29E798C91A}"/>
    <cellStyle name="40% - Dekorfärg4 18" xfId="12431" xr:uid="{2A55E0CF-8F3D-4560-B15D-2987A317E6D6}"/>
    <cellStyle name="40% - Dekorfärg4 18 10" xfId="35177" xr:uid="{A9A2F866-EACE-4A69-AD42-E04CB9D19BC9}"/>
    <cellStyle name="40% - Dekorfärg4 18 2" xfId="12432" xr:uid="{E7E05BEA-3E30-48EA-B712-EDD28574E066}"/>
    <cellStyle name="40% - Dekorfärg4 18 2 2" xfId="12433" xr:uid="{A3A566AD-F28F-4925-9DC0-15AA70BCE80E}"/>
    <cellStyle name="40% - Dekorfärg4 18 2 2 2" xfId="12434" xr:uid="{6F43456F-8778-48E2-9197-08E89AEEC827}"/>
    <cellStyle name="40% - Dekorfärg4 18 2 2 2 2" xfId="38218" xr:uid="{FEDD5167-7527-4761-B286-8BAFBEAC4A33}"/>
    <cellStyle name="40% - Dekorfärg4 18 2 2 3" xfId="38217" xr:uid="{414A2D83-C020-4E4C-A98A-467AAF9C0DDA}"/>
    <cellStyle name="40% - Dekorfärg4 18 2 2_3. Loans" xfId="12435" xr:uid="{A97ED0AF-CC1A-4BF9-9DB2-82465645DD57}"/>
    <cellStyle name="40% - Dekorfärg4 18 2 3" xfId="12436" xr:uid="{5804F48F-498C-4050-9F98-1CF7DE8ECDE9}"/>
    <cellStyle name="40% - Dekorfärg4 18 2 3 2" xfId="38219" xr:uid="{F083AC8D-46C3-46E5-9B87-022BB4B04010}"/>
    <cellStyle name="40% - Dekorfärg4 18 2 4" xfId="32202" xr:uid="{A9E074F2-310B-4DD7-9749-67FB2ABB718F}"/>
    <cellStyle name="40% - Dekorfärg4 18 2 5" xfId="38216" xr:uid="{4A01E1BB-D07D-4A45-9B94-3DE1971BDBB5}"/>
    <cellStyle name="40% - Dekorfärg4 18 2_3. Loans" xfId="12437" xr:uid="{9CFB1B02-4326-4DAC-93D0-98DC24E2DC11}"/>
    <cellStyle name="40% - Dekorfärg4 18 3" xfId="12438" xr:uid="{71032D54-5215-437F-821C-627BD7256F95}"/>
    <cellStyle name="40% - Dekorfärg4 18 3 2" xfId="12439" xr:uid="{D7E96FE9-C599-4C11-8FDA-96359B95FD19}"/>
    <cellStyle name="40% - Dekorfärg4 18 3 2 2" xfId="38221" xr:uid="{FEC71AA8-634F-4C5A-990A-F576FA644435}"/>
    <cellStyle name="40% - Dekorfärg4 18 3 3" xfId="12440" xr:uid="{AE045798-78E8-4301-902D-500088A88178}"/>
    <cellStyle name="40% - Dekorfärg4 18 3 4" xfId="38220" xr:uid="{F3BD4A03-D08C-4E60-92D9-2AD046222A79}"/>
    <cellStyle name="40% - Dekorfärg4 18 3_3. Loans" xfId="12441" xr:uid="{5116820F-9A6E-41FC-8F5C-E7A36FA1B06B}"/>
    <cellStyle name="40% - Dekorfärg4 18 4" xfId="12442" xr:uid="{8AFC3B66-0722-4D31-9416-3906E4A13B30}"/>
    <cellStyle name="40% - Dekorfärg4 18 4 2" xfId="12443" xr:uid="{85C71D9C-5E46-4011-AF1C-64F765F4E1D0}"/>
    <cellStyle name="40% - Dekorfärg4 18 4 3" xfId="12444" xr:uid="{BAFD684D-030C-4A21-89F7-23F6858ABE7A}"/>
    <cellStyle name="40% - Dekorfärg4 18 4 4" xfId="38222" xr:uid="{DAF3B644-6D94-454C-BB04-61D8D1412CDC}"/>
    <cellStyle name="40% - Dekorfärg4 18 4_3. Loans" xfId="12445" xr:uid="{60E5AE65-0553-448A-B1F2-D5EB3E2D4E27}"/>
    <cellStyle name="40% - Dekorfärg4 18 5" xfId="12446" xr:uid="{9D04A6D4-3CFD-43B9-8E19-753ED15DCAEE}"/>
    <cellStyle name="40% - Dekorfärg4 18 5 2" xfId="12447" xr:uid="{7ECBE773-1F14-48CE-BA92-6FDE3F7721A5}"/>
    <cellStyle name="40% - Dekorfärg4 18 5 3" xfId="12448" xr:uid="{82578C0E-F50B-44F9-9C64-CC0E7808F1DF}"/>
    <cellStyle name="40% - Dekorfärg4 18 5 4" xfId="38223" xr:uid="{1CBD2FBE-A8D9-4CEB-A2F6-33232FED5CCC}"/>
    <cellStyle name="40% - Dekorfärg4 18 5_3. Loans" xfId="12449" xr:uid="{756CDC1C-EC0A-448D-B15A-56F2E36CDAD5}"/>
    <cellStyle name="40% - Dekorfärg4 18 6" xfId="12450" xr:uid="{7FB19C75-0693-48A6-BF36-2F46F3ED2991}"/>
    <cellStyle name="40% - Dekorfärg4 18 6 2" xfId="12451" xr:uid="{D81F745F-0EE2-4334-B412-68E3EE24D8E7}"/>
    <cellStyle name="40% - Dekorfärg4 18 6 3" xfId="12452" xr:uid="{83731C73-6D76-414F-8171-8D524B383F78}"/>
    <cellStyle name="40% - Dekorfärg4 18 6 4" xfId="32203" xr:uid="{20975CEF-D689-4C83-99F7-AD4938FD4DA8}"/>
    <cellStyle name="40% - Dekorfärg4 18 6_EQL_AAL" xfId="31350" xr:uid="{03450621-B89E-4EA3-BE5F-9798669AAEF3}"/>
    <cellStyle name="40% - Dekorfärg4 18 7" xfId="12453" xr:uid="{47C54B7C-83F2-4944-8EA1-B0DA98EF5CAD}"/>
    <cellStyle name="40% - Dekorfärg4 18 7 2" xfId="12454" xr:uid="{35307136-308D-4013-87F8-4084BC3B79E9}"/>
    <cellStyle name="40% - Dekorfärg4 18 7 3" xfId="12455" xr:uid="{5513A7D9-8652-4BBF-8F6B-C91BECFF864B}"/>
    <cellStyle name="40% - Dekorfärg4 18 7_EQL_AAL" xfId="31351" xr:uid="{FD806B17-6936-4767-B2A8-4E1B0D3F1369}"/>
    <cellStyle name="40% - Dekorfärg4 18 8" xfId="12456" xr:uid="{87A60241-6320-4765-B6B8-54278D0329DE}"/>
    <cellStyle name="40% - Dekorfärg4 18 9" xfId="12457" xr:uid="{CDEFD2D7-065A-4906-8ECF-38E2D4B31917}"/>
    <cellStyle name="40% - Dekorfärg4 18_3. Loans" xfId="12458" xr:uid="{ACC6B997-EBE5-43E3-93A5-CF13484C25E2}"/>
    <cellStyle name="40% - Dekorfärg4 19" xfId="12459" xr:uid="{0B216E4D-C12B-4DA9-A4D5-6B7D602E67CD}"/>
    <cellStyle name="40% - Dekorfärg4 19 10" xfId="35178" xr:uid="{5750C9BE-024B-4299-B459-7ABB32AFBB1C}"/>
    <cellStyle name="40% - Dekorfärg4 19 2" xfId="12460" xr:uid="{47947B74-1694-4C13-A142-FAE85CB264DA}"/>
    <cellStyle name="40% - Dekorfärg4 19 2 2" xfId="12461" xr:uid="{184E025E-BE20-45D2-A7E5-036BD1E7BFB3}"/>
    <cellStyle name="40% - Dekorfärg4 19 2 2 2" xfId="12462" xr:uid="{A28D9ED4-DC66-48C3-A14F-F1CB8EB63739}"/>
    <cellStyle name="40% - Dekorfärg4 19 2 2 2 2" xfId="38226" xr:uid="{605BB38D-E6BF-4C9F-B4A9-56037D5E4511}"/>
    <cellStyle name="40% - Dekorfärg4 19 2 2 3" xfId="38225" xr:uid="{93904286-C03B-421B-B3B3-591CAECCA2A6}"/>
    <cellStyle name="40% - Dekorfärg4 19 2 2_3. Loans" xfId="12463" xr:uid="{106E3DFB-6A6C-4A9B-B030-8FE2726EE5B9}"/>
    <cellStyle name="40% - Dekorfärg4 19 2 3" xfId="12464" xr:uid="{7A4A1EA4-B0FF-48BC-A5D0-038060232FFF}"/>
    <cellStyle name="40% - Dekorfärg4 19 2 3 2" xfId="38227" xr:uid="{BB0440E3-0841-4FBF-B7DC-7DA2A78D6690}"/>
    <cellStyle name="40% - Dekorfärg4 19 2 4" xfId="32204" xr:uid="{85CA57A1-8BA0-4F1C-852C-D7FC7516B2B7}"/>
    <cellStyle name="40% - Dekorfärg4 19 2 5" xfId="38224" xr:uid="{12CF8D3D-D9D3-4126-A7D9-6CD2F24E782D}"/>
    <cellStyle name="40% - Dekorfärg4 19 2_3. Loans" xfId="12465" xr:uid="{C45D9762-2B0C-41B3-B1C6-3BE74B523070}"/>
    <cellStyle name="40% - Dekorfärg4 19 3" xfId="12466" xr:uid="{02F21964-5F3F-4D70-B812-9B8B8FD10D7A}"/>
    <cellStyle name="40% - Dekorfärg4 19 3 2" xfId="12467" xr:uid="{2855761B-7D0C-44EA-B11B-A4CF7A0ECDC1}"/>
    <cellStyle name="40% - Dekorfärg4 19 3 2 2" xfId="38229" xr:uid="{5C786F95-A81B-415D-984E-DBD8C2FC8399}"/>
    <cellStyle name="40% - Dekorfärg4 19 3 3" xfId="12468" xr:uid="{76B32E84-D844-45FC-A7E2-CCE575C41ED0}"/>
    <cellStyle name="40% - Dekorfärg4 19 3 4" xfId="38228" xr:uid="{91F49ED0-6617-435E-B939-5E388B14E5C7}"/>
    <cellStyle name="40% - Dekorfärg4 19 3_3. Loans" xfId="12469" xr:uid="{91597A99-03D5-4C24-8256-8B7F23AEF2AB}"/>
    <cellStyle name="40% - Dekorfärg4 19 4" xfId="12470" xr:uid="{87ADF221-B35B-483A-8C31-6C4E04E410F0}"/>
    <cellStyle name="40% - Dekorfärg4 19 4 2" xfId="12471" xr:uid="{8FF389F7-E132-4E8B-B034-2656CE50A8A5}"/>
    <cellStyle name="40% - Dekorfärg4 19 4 3" xfId="12472" xr:uid="{BE75E236-7ED6-46D4-94B3-C9F1898C443E}"/>
    <cellStyle name="40% - Dekorfärg4 19 4 4" xfId="38230" xr:uid="{3836FDC4-CDFC-4A25-8DC6-E389ECC4C2FA}"/>
    <cellStyle name="40% - Dekorfärg4 19 4_3. Loans" xfId="12473" xr:uid="{051E40B2-F33F-4763-9502-E54B86D36AD0}"/>
    <cellStyle name="40% - Dekorfärg4 19 5" xfId="12474" xr:uid="{27C1F251-9D45-415C-B9E6-5404B783BC68}"/>
    <cellStyle name="40% - Dekorfärg4 19 5 2" xfId="12475" xr:uid="{D1190531-9973-49F0-BA54-D24C2F29248F}"/>
    <cellStyle name="40% - Dekorfärg4 19 5 3" xfId="12476" xr:uid="{4C16A48E-E3DC-4D55-94F7-E6C7530AA0CA}"/>
    <cellStyle name="40% - Dekorfärg4 19 5 4" xfId="38231" xr:uid="{DE955E9F-9423-449B-9F41-E2F5B4237261}"/>
    <cellStyle name="40% - Dekorfärg4 19 5_3. Loans" xfId="12477" xr:uid="{EF3898DE-A681-4D42-8820-BAF647C7F62E}"/>
    <cellStyle name="40% - Dekorfärg4 19 6" xfId="12478" xr:uid="{265C5B79-2E4B-4DBD-8DF1-983886D743E9}"/>
    <cellStyle name="40% - Dekorfärg4 19 6 2" xfId="12479" xr:uid="{AADB5F9F-223D-4149-B3E5-ED5F93EC75AD}"/>
    <cellStyle name="40% - Dekorfärg4 19 6 3" xfId="12480" xr:uid="{1E874A41-E57A-4B19-A64E-D8AD1776AF74}"/>
    <cellStyle name="40% - Dekorfärg4 19 6 4" xfId="32205" xr:uid="{3B3B7DD1-581D-4CFD-BC64-C5E9F8030DCB}"/>
    <cellStyle name="40% - Dekorfärg4 19 6_EQL_AAL" xfId="31352" xr:uid="{09B18926-F907-42D6-9DCF-B62A97B6C70E}"/>
    <cellStyle name="40% - Dekorfärg4 19 7" xfId="12481" xr:uid="{0F26A6DD-79DF-4219-BCC0-ED5D7CFD9224}"/>
    <cellStyle name="40% - Dekorfärg4 19 7 2" xfId="12482" xr:uid="{D165A254-C625-4797-B2B5-1ADC5DF140C4}"/>
    <cellStyle name="40% - Dekorfärg4 19 7 3" xfId="12483" xr:uid="{7FC14DFB-538C-408C-9405-26E959CBA93B}"/>
    <cellStyle name="40% - Dekorfärg4 19 7_EQL_AAL" xfId="31353" xr:uid="{9C4CCE09-3AB1-488F-A11B-053C9AFB7299}"/>
    <cellStyle name="40% - Dekorfärg4 19 8" xfId="12484" xr:uid="{8232FCC9-9779-4CF8-A9D1-3DFCEE0E8463}"/>
    <cellStyle name="40% - Dekorfärg4 19 9" xfId="12485" xr:uid="{E2BA39FF-205F-4CA1-BDCE-F8B8BAECEAC2}"/>
    <cellStyle name="40% - Dekorfärg4 19_3. Loans" xfId="12486" xr:uid="{362E7B20-AF05-4B1B-8A50-556D746829B5}"/>
    <cellStyle name="40% - Dekorfärg4 2" xfId="93" xr:uid="{29A22FE5-DE82-4A43-8203-30CA9FC6EC0F}"/>
    <cellStyle name="40% - Dekorfärg4 2 10" xfId="35179" xr:uid="{20949CC3-DAF5-4CC2-A81D-DA89C89AA4FB}"/>
    <cellStyle name="40% - Dekorfärg4 2 11" xfId="44679" xr:uid="{29C99339-5CEF-471B-A84C-70D0955E2415}"/>
    <cellStyle name="40% - Dekorfärg4 2 2" xfId="12487" xr:uid="{5C2F1C15-4788-4269-858D-2B5E6DF55243}"/>
    <cellStyle name="40% - Dekorfärg4 2 2 2" xfId="12488" xr:uid="{BEBB38C3-13C6-4845-ABBF-0B9151D7926B}"/>
    <cellStyle name="40% - Dekorfärg4 2 2 2 2" xfId="12489" xr:uid="{B42384E3-110F-4C34-B17F-F7E65BDC20A6}"/>
    <cellStyle name="40% - Dekorfärg4 2 2 2 2 2" xfId="38233" xr:uid="{FF2739D2-A439-4D5A-84CA-B2C96FED1587}"/>
    <cellStyle name="40% - Dekorfärg4 2 2 2 3" xfId="32206" xr:uid="{FD5EE68F-8EAF-43A3-8047-AF4270B9A353}"/>
    <cellStyle name="40% - Dekorfärg4 2 2 2 4" xfId="38232" xr:uid="{DF935673-A3A2-4957-8A8D-CFAB4ED1314D}"/>
    <cellStyle name="40% - Dekorfärg4 2 2 2_3. Loans" xfId="12490" xr:uid="{E9774A42-BA09-438B-9087-019336549B90}"/>
    <cellStyle name="40% - Dekorfärg4 2 2 3" xfId="12491" xr:uid="{BA8390F3-0DE0-47D3-A875-2CE9C9800B6E}"/>
    <cellStyle name="40% - Dekorfärg4 2 2 3 2" xfId="12492" xr:uid="{5E1BB471-7BFA-459D-B17C-63CFB6E76C2F}"/>
    <cellStyle name="40% - Dekorfärg4 2 2 3 2 2" xfId="38235" xr:uid="{FB28A3DD-47E4-489A-9BCE-4C101C938869}"/>
    <cellStyle name="40% - Dekorfärg4 2 2 3 3" xfId="38234" xr:uid="{3978AF8F-CE62-4BE2-A075-014BF8588001}"/>
    <cellStyle name="40% - Dekorfärg4 2 2 3_3. Loans" xfId="12493" xr:uid="{3CCA6047-74B6-49B2-AFF3-EDC2746D912C}"/>
    <cellStyle name="40% - Dekorfärg4 2 2 4" xfId="12494" xr:uid="{713BC474-BBB2-45F4-97AD-B715662878F7}"/>
    <cellStyle name="40% - Dekorfärg4 2 2 4 2" xfId="38236" xr:uid="{51881269-65F7-45CD-B72E-BBB953C92B73}"/>
    <cellStyle name="40% - Dekorfärg4 2 2 5" xfId="12495" xr:uid="{AC9ABC65-FBE1-4F10-82AA-1E2993A8DCC0}"/>
    <cellStyle name="40% - Dekorfärg4 2 2 5 2" xfId="38237" xr:uid="{E1610801-5CD2-4A12-AB9C-490BF740019C}"/>
    <cellStyle name="40% - Dekorfärg4 2 2 6" xfId="32207" xr:uid="{7CAD7730-8C44-4DDD-8153-9D383858CF7B}"/>
    <cellStyle name="40% - Dekorfärg4 2 2 6 2" xfId="32208" xr:uid="{D0027C31-B001-4A70-8DA8-15519303833D}"/>
    <cellStyle name="40% - Dekorfärg4 2 2 7" xfId="35180" xr:uid="{3EB2026F-E157-4758-8DDA-68D21C230C8D}"/>
    <cellStyle name="40% - Dekorfärg4 2 2 8" xfId="39415" xr:uid="{825698E6-FB0E-454B-B4B1-DDFC95F77B92}"/>
    <cellStyle name="40% - Dekorfärg4 2 2_3. Loans" xfId="12496" xr:uid="{03BCAD0C-8737-4E4D-B63B-EAC98E3B67BE}"/>
    <cellStyle name="40% - Dekorfärg4 2 3" xfId="12497" xr:uid="{70DF733F-E7CD-4BBF-882B-FE06E7A53566}"/>
    <cellStyle name="40% - Dekorfärg4 2 3 2" xfId="12498" xr:uid="{403AD08F-F8C9-40C8-896C-43C1CC944C91}"/>
    <cellStyle name="40% - Dekorfärg4 2 3 2 2" xfId="12499" xr:uid="{7744CC0F-4AA9-400C-8118-CC9CAFD2BA06}"/>
    <cellStyle name="40% - Dekorfärg4 2 3 2 2 2" xfId="38239" xr:uid="{5E089AA2-CA47-4230-A3B7-35BE2D1293A9}"/>
    <cellStyle name="40% - Dekorfärg4 2 3 2 3" xfId="32209" xr:uid="{13DDBAE0-510E-4ECA-B526-F4C1FA1ABA21}"/>
    <cellStyle name="40% - Dekorfärg4 2 3 2 4" xfId="38238" xr:uid="{8AA2C319-3B40-48A5-AA7E-9057E886C0F3}"/>
    <cellStyle name="40% - Dekorfärg4 2 3 2_3. Loans" xfId="12500" xr:uid="{7883027B-C7D6-43BB-BF15-3D3E12F30E1A}"/>
    <cellStyle name="40% - Dekorfärg4 2 3 3" xfId="12501" xr:uid="{88A5AA81-B25A-421A-8188-98CC46ACA5EE}"/>
    <cellStyle name="40% - Dekorfärg4 2 3 3 2" xfId="12502" xr:uid="{362630E4-1035-4D76-8592-1F910314097B}"/>
    <cellStyle name="40% - Dekorfärg4 2 3 3 2 2" xfId="38241" xr:uid="{119240EF-B460-4BB9-B0AD-EEC4AE274363}"/>
    <cellStyle name="40% - Dekorfärg4 2 3 3 3" xfId="38240" xr:uid="{4758DAFA-43DC-4B54-BF72-A99B416F4DE8}"/>
    <cellStyle name="40% - Dekorfärg4 2 3 3_3. Loans" xfId="12503" xr:uid="{B612A223-6807-451C-A417-262833C6D87A}"/>
    <cellStyle name="40% - Dekorfärg4 2 3 4" xfId="12504" xr:uid="{A08352B4-082D-4DC0-A2FA-BD1F67E1FDAE}"/>
    <cellStyle name="40% - Dekorfärg4 2 3 4 2" xfId="38242" xr:uid="{8604B978-278D-48C7-BBFF-D25F42D43695}"/>
    <cellStyle name="40% - Dekorfärg4 2 3 5" xfId="12505" xr:uid="{095A14E3-B28C-4499-B83A-7E13B329B168}"/>
    <cellStyle name="40% - Dekorfärg4 2 3 5 2" xfId="38243" xr:uid="{FCD4430D-9FFA-4EEA-967F-D0412657FBC9}"/>
    <cellStyle name="40% - Dekorfärg4 2 3 6" xfId="32210" xr:uid="{90CEA25E-EA6E-4C33-B895-F63FDC58E9F5}"/>
    <cellStyle name="40% - Dekorfärg4 2 3 7" xfId="35181" xr:uid="{121EEEBD-3E8A-4EAD-B147-CCEBE09FB55A}"/>
    <cellStyle name="40% - Dekorfärg4 2 3 8" xfId="39413" xr:uid="{42E735CF-B167-4056-96B8-78DA34D4CEB6}"/>
    <cellStyle name="40% - Dekorfärg4 2 3_3. Loans" xfId="12506" xr:uid="{43D7720C-25B6-4600-A7B0-13CECEDD6901}"/>
    <cellStyle name="40% - Dekorfärg4 2 4" xfId="12507" xr:uid="{4057779F-8C1E-4FD1-AA0F-05E72D7F14E1}"/>
    <cellStyle name="40% - Dekorfärg4 2 4 2" xfId="12508" xr:uid="{A2628B07-05C2-4E2B-9E63-C36A6602E808}"/>
    <cellStyle name="40% - Dekorfärg4 2 4 2 2" xfId="12509" xr:uid="{6D62E767-845E-4EB4-80CE-757AF128F5A7}"/>
    <cellStyle name="40% - Dekorfärg4 2 4 2 2 2" xfId="38246" xr:uid="{99EF18E1-9E10-429F-BF24-6BA641A45587}"/>
    <cellStyle name="40% - Dekorfärg4 2 4 2 3" xfId="38245" xr:uid="{43F9784C-BDEC-4108-93C5-31F560D4E5A6}"/>
    <cellStyle name="40% - Dekorfärg4 2 4 2_3. Loans" xfId="12510" xr:uid="{6F7FB0EC-D67A-414D-8FE6-6FD509AC5783}"/>
    <cellStyle name="40% - Dekorfärg4 2 4 3" xfId="12511" xr:uid="{2CAECA17-D51A-468A-B32B-4B55A72F538D}"/>
    <cellStyle name="40% - Dekorfärg4 2 4 3 2" xfId="38247" xr:uid="{5DB990B7-4726-4041-A154-B895B03A0086}"/>
    <cellStyle name="40% - Dekorfärg4 2 4 4" xfId="12512" xr:uid="{D0172A13-A098-41BD-9E94-716D11BB4BAB}"/>
    <cellStyle name="40% - Dekorfärg4 2 4 4 2" xfId="38248" xr:uid="{EA7B6675-A451-47DC-9F1E-32FADF6CBB80}"/>
    <cellStyle name="40% - Dekorfärg4 2 4 5" xfId="32211" xr:uid="{B948BCC4-9C84-4EEE-889C-6D9DF2435912}"/>
    <cellStyle name="40% - Dekorfärg4 2 4 6" xfId="38244" xr:uid="{4170349B-1835-4DB4-9E0D-F5B4D4531FD4}"/>
    <cellStyle name="40% - Dekorfärg4 2 4_3. Loans" xfId="12513" xr:uid="{9088F2C5-ACC9-4B10-9C4E-BC7641C6DB94}"/>
    <cellStyle name="40% - Dekorfärg4 2 5" xfId="12514" xr:uid="{1AF2F190-8885-40CF-B344-DA2286409BD0}"/>
    <cellStyle name="40% - Dekorfärg4 2 5 2" xfId="12515" xr:uid="{A6B278B3-A720-481E-BAD4-C3A992AFEFBE}"/>
    <cellStyle name="40% - Dekorfärg4 2 5 2 2" xfId="38250" xr:uid="{37F3DBBA-8C15-4FBA-9184-9767E36C12C5}"/>
    <cellStyle name="40% - Dekorfärg4 2 5 3" xfId="12516" xr:uid="{5AAE325F-06FB-465D-9F47-F2E174376C30}"/>
    <cellStyle name="40% - Dekorfärg4 2 5 4" xfId="38249" xr:uid="{F2CB1E4F-DC52-43C4-B2C9-DA43C442CFC7}"/>
    <cellStyle name="40% - Dekorfärg4 2 5_3. Loans" xfId="12517" xr:uid="{2CDA5B1F-7427-4439-974A-2870F40A3F23}"/>
    <cellStyle name="40% - Dekorfärg4 2 6" xfId="12518" xr:uid="{F5D47474-D1A1-4E1F-8CF1-1F9E25184A25}"/>
    <cellStyle name="40% - Dekorfärg4 2 6 2" xfId="12519" xr:uid="{4209AFE6-63CD-4E84-BF1B-DEF55722707C}"/>
    <cellStyle name="40% - Dekorfärg4 2 6 3" xfId="12520" xr:uid="{1CDCD204-4690-40F1-90C5-50A6B6ABB848}"/>
    <cellStyle name="40% - Dekorfärg4 2 6 4" xfId="38251" xr:uid="{F0052525-C0F5-48A4-9902-6A0CD20F04A5}"/>
    <cellStyle name="40% - Dekorfärg4 2 6_3. Loans" xfId="12521" xr:uid="{D97B84FF-2130-4794-9157-A2BD724BBD19}"/>
    <cellStyle name="40% - Dekorfärg4 2 7" xfId="12522" xr:uid="{5C43078B-69A1-40EA-B8EC-F791EFF40455}"/>
    <cellStyle name="40% - Dekorfärg4 2 7 2" xfId="12523" xr:uid="{D422E689-2372-4D21-AA24-8AEE6BBCA87B}"/>
    <cellStyle name="40% - Dekorfärg4 2 7 3" xfId="12524" xr:uid="{8CD81012-97EB-464D-B548-0D34AA8AFCDD}"/>
    <cellStyle name="40% - Dekorfärg4 2 7 4" xfId="38252" xr:uid="{76404C10-381F-49D7-A3C2-D07C28C37298}"/>
    <cellStyle name="40% - Dekorfärg4 2 7_3. Loans" xfId="12525" xr:uid="{87F8403B-1112-42F3-BC89-0BBD757F8A8F}"/>
    <cellStyle name="40% - Dekorfärg4 2 8" xfId="12526" xr:uid="{4CF9A9EC-6EC9-4065-81DD-8D7E5E995DB7}"/>
    <cellStyle name="40% - Dekorfärg4 2 8 2" xfId="32212" xr:uid="{32FE8F7C-C5CE-48F9-AC5A-DE42E9FBC89F}"/>
    <cellStyle name="40% - Dekorfärg4 2 8 3" xfId="32213" xr:uid="{4E048120-6169-40E6-BF89-39EA8E8541F8}"/>
    <cellStyle name="40% - Dekorfärg4 2 9" xfId="12527" xr:uid="{9078A6F4-2A17-43C7-A109-FB54151C2B9B}"/>
    <cellStyle name="40% - Dekorfärg4 2_3. Loans" xfId="12528" xr:uid="{35751359-D6E5-44BA-9EB4-E835A606BC77}"/>
    <cellStyle name="40% - Dekorfärg4 20" xfId="12529" xr:uid="{9951F381-E54A-4C74-89E1-ED44F66E62A6}"/>
    <cellStyle name="40% - Dekorfärg4 20 10" xfId="35182" xr:uid="{633C3E9A-48F4-45AE-BC69-FA221FC58D3A}"/>
    <cellStyle name="40% - Dekorfärg4 20 2" xfId="12530" xr:uid="{B1718401-0448-4688-9EEB-38A87DABC2EB}"/>
    <cellStyle name="40% - Dekorfärg4 20 2 2" xfId="12531" xr:uid="{59FB2BD4-A625-43E8-8268-9B00D19F948D}"/>
    <cellStyle name="40% - Dekorfärg4 20 2 2 2" xfId="12532" xr:uid="{DC1FAA7F-41DD-4145-A079-6E4CC9998CEC}"/>
    <cellStyle name="40% - Dekorfärg4 20 2 2 2 2" xfId="38255" xr:uid="{1AB155C1-FD29-49C9-807B-759C63A22E73}"/>
    <cellStyle name="40% - Dekorfärg4 20 2 2 3" xfId="38254" xr:uid="{12C39675-03C4-4480-A958-F3BC8A36FF47}"/>
    <cellStyle name="40% - Dekorfärg4 20 2 2_3. Loans" xfId="12533" xr:uid="{88A196E2-DD68-4F37-8CA6-4D06C467E0EE}"/>
    <cellStyle name="40% - Dekorfärg4 20 2 3" xfId="12534" xr:uid="{80F13E96-5B92-45F7-BABD-A4CE90821329}"/>
    <cellStyle name="40% - Dekorfärg4 20 2 3 2" xfId="38256" xr:uid="{5F4ECD98-03B0-4803-BC75-569B3B8AC8D6}"/>
    <cellStyle name="40% - Dekorfärg4 20 2 4" xfId="32214" xr:uid="{D65EC785-64CF-48BA-8CB4-D3054F206D8B}"/>
    <cellStyle name="40% - Dekorfärg4 20 2 5" xfId="38253" xr:uid="{D7D2236C-697C-4E7C-8FB9-7D83601AB6C3}"/>
    <cellStyle name="40% - Dekorfärg4 20 2_3. Loans" xfId="12535" xr:uid="{0E4C8A54-96CB-413D-9B53-7091A311DB73}"/>
    <cellStyle name="40% - Dekorfärg4 20 3" xfId="12536" xr:uid="{AD8ADA5C-E120-4B26-B5FB-16227632A481}"/>
    <cellStyle name="40% - Dekorfärg4 20 3 2" xfId="12537" xr:uid="{3DF13D4C-2CA8-4E8B-A649-BBCC8B020A98}"/>
    <cellStyle name="40% - Dekorfärg4 20 3 2 2" xfId="38258" xr:uid="{F4B65963-57DC-4597-A767-396B0D181647}"/>
    <cellStyle name="40% - Dekorfärg4 20 3 3" xfId="12538" xr:uid="{B595565A-ABCF-431D-9C39-CE899574BF8A}"/>
    <cellStyle name="40% - Dekorfärg4 20 3 4" xfId="38257" xr:uid="{7A284278-2C9C-4E17-935C-7DE112934C2B}"/>
    <cellStyle name="40% - Dekorfärg4 20 3_3. Loans" xfId="12539" xr:uid="{D33DBCC6-FEF6-42F3-82F2-4A015CA32567}"/>
    <cellStyle name="40% - Dekorfärg4 20 4" xfId="12540" xr:uid="{CC8A0033-681C-4960-BFC1-9D2C2DF2A220}"/>
    <cellStyle name="40% - Dekorfärg4 20 4 2" xfId="12541" xr:uid="{100BF751-4814-476B-9D3D-0F251A6A35CD}"/>
    <cellStyle name="40% - Dekorfärg4 20 4 3" xfId="12542" xr:uid="{11738146-5C04-483C-A112-E96A66A2159E}"/>
    <cellStyle name="40% - Dekorfärg4 20 4 4" xfId="38259" xr:uid="{B155BF5E-3175-4C5B-9DC6-9DA2AD59F5DF}"/>
    <cellStyle name="40% - Dekorfärg4 20 4_3. Loans" xfId="12543" xr:uid="{70AB7473-4E83-48EC-9C79-59DC98EE9B93}"/>
    <cellStyle name="40% - Dekorfärg4 20 5" xfId="12544" xr:uid="{3B4CDEBE-5CAE-494B-8EAF-EC231EF8DC29}"/>
    <cellStyle name="40% - Dekorfärg4 20 5 2" xfId="12545" xr:uid="{4D9DCBCC-EABB-42F0-9E8C-3C7D2108D43C}"/>
    <cellStyle name="40% - Dekorfärg4 20 5 3" xfId="12546" xr:uid="{D81C095B-767A-4C1F-9E6E-DB8BF77B9F2C}"/>
    <cellStyle name="40% - Dekorfärg4 20 5 4" xfId="38260" xr:uid="{698F9EA3-5F60-40E1-BA25-B55F7758B152}"/>
    <cellStyle name="40% - Dekorfärg4 20 5_3. Loans" xfId="12547" xr:uid="{7601722A-33EC-4BF8-A14F-D15958B57EC1}"/>
    <cellStyle name="40% - Dekorfärg4 20 6" xfId="12548" xr:uid="{FBF3363B-19BB-4F4D-96FF-22CF07845DF4}"/>
    <cellStyle name="40% - Dekorfärg4 20 6 2" xfId="12549" xr:uid="{86512231-6C8E-4BC8-9D94-FB58D31B71B5}"/>
    <cellStyle name="40% - Dekorfärg4 20 6 3" xfId="12550" xr:uid="{D3343FC1-7BA6-48BF-B0A8-8D8A193126A7}"/>
    <cellStyle name="40% - Dekorfärg4 20 6 4" xfId="32215" xr:uid="{FA7FDD63-2358-45A9-B6AA-33973F035A77}"/>
    <cellStyle name="40% - Dekorfärg4 20 6_EQL_AAL" xfId="31354" xr:uid="{DD4B01C0-4C71-4132-B771-6E6AA94E837D}"/>
    <cellStyle name="40% - Dekorfärg4 20 7" xfId="12551" xr:uid="{8B0A9F10-6642-4BE4-9E94-A12630FA46C5}"/>
    <cellStyle name="40% - Dekorfärg4 20 7 2" xfId="12552" xr:uid="{67135FAE-AEC6-4268-AE2E-D1ACA1EF98D6}"/>
    <cellStyle name="40% - Dekorfärg4 20 7 3" xfId="12553" xr:uid="{96478DA7-5DB6-46CB-A1AB-DCE37333FA3F}"/>
    <cellStyle name="40% - Dekorfärg4 20 7_EQL_AAL" xfId="31355" xr:uid="{FAF7E0D2-910B-4D80-BAE1-988FB90C5341}"/>
    <cellStyle name="40% - Dekorfärg4 20 8" xfId="12554" xr:uid="{31E9354A-3372-4874-8EFC-F9E59FB4840A}"/>
    <cellStyle name="40% - Dekorfärg4 20 9" xfId="12555" xr:uid="{36F703CB-BC28-4F7E-B8DC-2090620DDC4C}"/>
    <cellStyle name="40% - Dekorfärg4 20_3. Loans" xfId="12556" xr:uid="{05FB2167-0C40-4090-8923-5A5C91DA41C1}"/>
    <cellStyle name="40% - Dekorfärg4 21" xfId="12557" xr:uid="{A6CF78F3-0C48-45F7-91F5-82C6961A41E7}"/>
    <cellStyle name="40% - Dekorfärg4 21 10" xfId="35183" xr:uid="{F5CF866E-FEDF-4D42-9406-D4110A110604}"/>
    <cellStyle name="40% - Dekorfärg4 21 2" xfId="12558" xr:uid="{F6F7561C-056F-4CFD-8022-9D61D214DB13}"/>
    <cellStyle name="40% - Dekorfärg4 21 2 2" xfId="12559" xr:uid="{D72EA4CC-8928-4D5C-920E-D649386F4A92}"/>
    <cellStyle name="40% - Dekorfärg4 21 2 2 2" xfId="12560" xr:uid="{52B87A78-3598-4B86-BA3F-64B394B8C8FD}"/>
    <cellStyle name="40% - Dekorfärg4 21 2 2 2 2" xfId="38263" xr:uid="{8843EEB9-0EDB-49ED-B7A6-940090F1C86E}"/>
    <cellStyle name="40% - Dekorfärg4 21 2 2 3" xfId="38262" xr:uid="{C38BB3D6-5B24-4E61-95CA-1830E27B042D}"/>
    <cellStyle name="40% - Dekorfärg4 21 2 2_3. Loans" xfId="12561" xr:uid="{78351E2F-4711-44D3-A4B5-5EFAEA527926}"/>
    <cellStyle name="40% - Dekorfärg4 21 2 3" xfId="12562" xr:uid="{426B88E7-56B7-436B-B951-36A423255ADC}"/>
    <cellStyle name="40% - Dekorfärg4 21 2 3 2" xfId="38264" xr:uid="{0584A5EE-00CD-4B3F-B888-C6EA4315048E}"/>
    <cellStyle name="40% - Dekorfärg4 21 2 4" xfId="32216" xr:uid="{4A0F706E-AA0E-476A-AA17-B93592D63D8A}"/>
    <cellStyle name="40% - Dekorfärg4 21 2 5" xfId="38261" xr:uid="{F9EA3B88-9EA7-4404-9E7F-78B1D266BE1E}"/>
    <cellStyle name="40% - Dekorfärg4 21 2_3. Loans" xfId="12563" xr:uid="{B4D08D79-600E-4B08-A749-2479A4F7073E}"/>
    <cellStyle name="40% - Dekorfärg4 21 3" xfId="12564" xr:uid="{BBD86550-F830-46BD-92C4-9F27D3F92836}"/>
    <cellStyle name="40% - Dekorfärg4 21 3 2" xfId="12565" xr:uid="{5DB59266-5D64-4A92-9709-BE09FF63AD70}"/>
    <cellStyle name="40% - Dekorfärg4 21 3 2 2" xfId="38266" xr:uid="{F68B3999-6311-4C30-9E4B-2063D58D7303}"/>
    <cellStyle name="40% - Dekorfärg4 21 3 3" xfId="12566" xr:uid="{46F952B9-EDAA-4083-B4DA-0F7C91EA623E}"/>
    <cellStyle name="40% - Dekorfärg4 21 3 4" xfId="38265" xr:uid="{D804E9D3-5F9A-4689-92E7-C362DFDB22A2}"/>
    <cellStyle name="40% - Dekorfärg4 21 3_3. Loans" xfId="12567" xr:uid="{D8C8A397-B6ED-4224-9154-CD5D5899C759}"/>
    <cellStyle name="40% - Dekorfärg4 21 4" xfId="12568" xr:uid="{099E9509-C05C-46F2-A3A1-7DB41401C472}"/>
    <cellStyle name="40% - Dekorfärg4 21 4 2" xfId="12569" xr:uid="{75A0117C-3CC2-420C-A6A8-D1BE93D30B8F}"/>
    <cellStyle name="40% - Dekorfärg4 21 4 3" xfId="12570" xr:uid="{9A2C8F72-2925-43ED-98EE-CD8D4A93FE1F}"/>
    <cellStyle name="40% - Dekorfärg4 21 4 4" xfId="38267" xr:uid="{76EF93C1-64E1-4C47-9438-9008D9206793}"/>
    <cellStyle name="40% - Dekorfärg4 21 4_3. Loans" xfId="12571" xr:uid="{8DEABEF2-3C1E-46D2-86B4-B4BC9E9CADFC}"/>
    <cellStyle name="40% - Dekorfärg4 21 5" xfId="12572" xr:uid="{D96D2720-A7DA-418E-83F4-210052365DFB}"/>
    <cellStyle name="40% - Dekorfärg4 21 5 2" xfId="12573" xr:uid="{6888DB33-2EBF-4943-AFEF-1B1C92AAB528}"/>
    <cellStyle name="40% - Dekorfärg4 21 5 3" xfId="12574" xr:uid="{72450943-69BA-4C22-B21D-A312209D8474}"/>
    <cellStyle name="40% - Dekorfärg4 21 5 4" xfId="38268" xr:uid="{EA8F94AA-2212-4878-874A-3E2E443C4B58}"/>
    <cellStyle name="40% - Dekorfärg4 21 5_3. Loans" xfId="12575" xr:uid="{3EFC5A01-28A9-4E0F-AFF0-1FB8609A8630}"/>
    <cellStyle name="40% - Dekorfärg4 21 6" xfId="12576" xr:uid="{B6691475-A9EB-4E5B-896B-60338957C2AE}"/>
    <cellStyle name="40% - Dekorfärg4 21 6 2" xfId="12577" xr:uid="{6F5D8548-AD59-45F2-AE01-5C0832A8159F}"/>
    <cellStyle name="40% - Dekorfärg4 21 6 3" xfId="12578" xr:uid="{41AE0299-BAF9-4D91-A867-5127C0769D0F}"/>
    <cellStyle name="40% - Dekorfärg4 21 6 4" xfId="32217" xr:uid="{A178FB4C-4AEB-470D-9EF8-5A5580CE86CD}"/>
    <cellStyle name="40% - Dekorfärg4 21 6_EQL_AAL" xfId="31356" xr:uid="{35991B85-BF7F-4F77-BB08-281CDA48FF2A}"/>
    <cellStyle name="40% - Dekorfärg4 21 7" xfId="12579" xr:uid="{A988C312-4871-4C37-93E6-014E1BAEEB46}"/>
    <cellStyle name="40% - Dekorfärg4 21 7 2" xfId="12580" xr:uid="{BF381E15-6CF1-4522-A31F-40570CE813C5}"/>
    <cellStyle name="40% - Dekorfärg4 21 7 3" xfId="12581" xr:uid="{DD9D4616-3416-4E2D-9574-24274EE6FE39}"/>
    <cellStyle name="40% - Dekorfärg4 21 7_EQL_AAL" xfId="31357" xr:uid="{14580A13-6DD7-4634-B812-FF4C02F46280}"/>
    <cellStyle name="40% - Dekorfärg4 21 8" xfId="12582" xr:uid="{1E14A958-A10A-453E-8D18-6D45234D1BFA}"/>
    <cellStyle name="40% - Dekorfärg4 21 9" xfId="12583" xr:uid="{F74CA82E-56EA-4A70-A403-0182AC3E6AE7}"/>
    <cellStyle name="40% - Dekorfärg4 21_3. Loans" xfId="12584" xr:uid="{988E9D85-8743-4BFF-B527-12616DC1D251}"/>
    <cellStyle name="40% - Dekorfärg4 22" xfId="12585" xr:uid="{D838F569-40BA-4C43-9EBA-76E4DD6FF667}"/>
    <cellStyle name="40% - Dekorfärg4 22 10" xfId="35184" xr:uid="{10893DD5-750B-4499-9B30-22682CD9048F}"/>
    <cellStyle name="40% - Dekorfärg4 22 2" xfId="12586" xr:uid="{C9497B21-6877-4356-A474-415171DFA163}"/>
    <cellStyle name="40% - Dekorfärg4 22 2 2" xfId="12587" xr:uid="{B3A508DA-8B63-4985-8D6B-6F98A41F0A5F}"/>
    <cellStyle name="40% - Dekorfärg4 22 2 2 2" xfId="12588" xr:uid="{3599E308-7C01-4706-BE1D-E1C841862606}"/>
    <cellStyle name="40% - Dekorfärg4 22 2 2 2 2" xfId="38271" xr:uid="{40AF465E-328F-4B83-B0EB-349DF156D368}"/>
    <cellStyle name="40% - Dekorfärg4 22 2 2 3" xfId="38270" xr:uid="{D7E85547-C15C-4CCF-AF03-6BA2574EF1D3}"/>
    <cellStyle name="40% - Dekorfärg4 22 2 2_3. Loans" xfId="12589" xr:uid="{2CB434A6-1948-4025-A55E-AEAEA2CD09E7}"/>
    <cellStyle name="40% - Dekorfärg4 22 2 3" xfId="12590" xr:uid="{5A48933E-36B2-4A23-ABBC-F1F662390E9C}"/>
    <cellStyle name="40% - Dekorfärg4 22 2 3 2" xfId="38272" xr:uid="{D82FD7C7-E6A8-4897-8DE5-27C3ED8C0EB3}"/>
    <cellStyle name="40% - Dekorfärg4 22 2 4" xfId="32218" xr:uid="{3ED4D0FA-F3C2-4B5A-9466-2AF5C763E2F9}"/>
    <cellStyle name="40% - Dekorfärg4 22 2 5" xfId="38269" xr:uid="{862667CE-EABE-42EB-8F6A-B613D3609EE1}"/>
    <cellStyle name="40% - Dekorfärg4 22 2_3. Loans" xfId="12591" xr:uid="{1F46F209-F286-4DAA-84CF-06221456C604}"/>
    <cellStyle name="40% - Dekorfärg4 22 3" xfId="12592" xr:uid="{9FBD2B80-9A3F-4A6B-AA94-5E00934FC5D1}"/>
    <cellStyle name="40% - Dekorfärg4 22 3 2" xfId="12593" xr:uid="{4F5599E5-D3A5-43D2-A933-751DA861818E}"/>
    <cellStyle name="40% - Dekorfärg4 22 3 2 2" xfId="38274" xr:uid="{B20E39A6-C350-4AE2-838A-192997A803B2}"/>
    <cellStyle name="40% - Dekorfärg4 22 3 3" xfId="12594" xr:uid="{CC6D1A3B-D5A3-45B0-9EE2-44B451C91150}"/>
    <cellStyle name="40% - Dekorfärg4 22 3 4" xfId="38273" xr:uid="{A99B4B66-FA72-4FF8-8EB4-7DCEA6A69439}"/>
    <cellStyle name="40% - Dekorfärg4 22 3_3. Loans" xfId="12595" xr:uid="{5A962EFB-84DC-4F08-BE13-342D249498A8}"/>
    <cellStyle name="40% - Dekorfärg4 22 4" xfId="12596" xr:uid="{E3C11D9D-161A-4348-A42D-DE4E19FF301B}"/>
    <cellStyle name="40% - Dekorfärg4 22 4 2" xfId="12597" xr:uid="{BC3A9B89-E23E-4A5E-9781-3FF33CC39249}"/>
    <cellStyle name="40% - Dekorfärg4 22 4 3" xfId="12598" xr:uid="{32EC2B9C-992E-463E-A556-1B2F3AC50BD8}"/>
    <cellStyle name="40% - Dekorfärg4 22 4 4" xfId="38275" xr:uid="{653C00CB-C56D-4688-9A4C-EE4756F84E42}"/>
    <cellStyle name="40% - Dekorfärg4 22 4_3. Loans" xfId="12599" xr:uid="{B61C194B-769E-4917-A35D-36B68D14BADD}"/>
    <cellStyle name="40% - Dekorfärg4 22 5" xfId="12600" xr:uid="{5F894C58-9A30-40A0-9573-F6A013962070}"/>
    <cellStyle name="40% - Dekorfärg4 22 5 2" xfId="12601" xr:uid="{1FFBCDF9-00CD-4946-90A0-07AC81AE7626}"/>
    <cellStyle name="40% - Dekorfärg4 22 5 3" xfId="12602" xr:uid="{E7C132AA-3165-4040-9665-E17113F08332}"/>
    <cellStyle name="40% - Dekorfärg4 22 5 4" xfId="38276" xr:uid="{5BBBC2A4-B60D-4612-B2B6-C6991539CEA1}"/>
    <cellStyle name="40% - Dekorfärg4 22 5_3. Loans" xfId="12603" xr:uid="{8CFAA63E-7899-4B2F-AE46-E7BB085D80C3}"/>
    <cellStyle name="40% - Dekorfärg4 22 6" xfId="12604" xr:uid="{32E0005A-EA5E-4C39-8513-CCD1D9EB88D4}"/>
    <cellStyle name="40% - Dekorfärg4 22 6 2" xfId="12605" xr:uid="{CCB99B5C-6CDF-420D-B923-4D5C1C9342E6}"/>
    <cellStyle name="40% - Dekorfärg4 22 6 3" xfId="12606" xr:uid="{771A0314-DFFD-4674-908F-C37A302AE7FF}"/>
    <cellStyle name="40% - Dekorfärg4 22 6 4" xfId="32219" xr:uid="{6EB2D1FB-5C55-4A8A-8A92-51898CC9672D}"/>
    <cellStyle name="40% - Dekorfärg4 22 6_EQL_AAL" xfId="31358" xr:uid="{01A7CBE1-C481-4FED-9720-6B98AB0C13FF}"/>
    <cellStyle name="40% - Dekorfärg4 22 7" xfId="12607" xr:uid="{0C54FECC-0F02-4BD1-97CD-C492746DA9E3}"/>
    <cellStyle name="40% - Dekorfärg4 22 7 2" xfId="12608" xr:uid="{7B36AD10-C4E9-4754-833E-B5EAD69B1253}"/>
    <cellStyle name="40% - Dekorfärg4 22 7 3" xfId="12609" xr:uid="{FCB3EC15-CF3A-4591-B57A-D4507B3FE528}"/>
    <cellStyle name="40% - Dekorfärg4 22 7_EQL_AAL" xfId="31359" xr:uid="{54633A1B-4235-4457-8A7A-88E682150547}"/>
    <cellStyle name="40% - Dekorfärg4 22 8" xfId="12610" xr:uid="{16AD4A59-CEB1-4075-AE68-0A3A4EC54718}"/>
    <cellStyle name="40% - Dekorfärg4 22 9" xfId="12611" xr:uid="{CE8CAA5F-0C15-4B06-B4CC-0278F493CF36}"/>
    <cellStyle name="40% - Dekorfärg4 22_3. Loans" xfId="12612" xr:uid="{A53F2419-F167-4A6D-B56C-420B200EB704}"/>
    <cellStyle name="40% - Dekorfärg4 23" xfId="12613" xr:uid="{C35EC5E2-A7CC-4E1E-8A5A-FABB64C9EC9D}"/>
    <cellStyle name="40% - Dekorfärg4 23 10" xfId="12614" xr:uid="{698DA801-2731-4420-918D-0AC92520B1F2}"/>
    <cellStyle name="40% - Dekorfärg4 23 11" xfId="35185" xr:uid="{419B293C-C517-4417-B2C6-B4637F77D49C}"/>
    <cellStyle name="40% - Dekorfärg4 23 2" xfId="12615" xr:uid="{F858BAB0-807A-407C-83F7-6020B689EBA0}"/>
    <cellStyle name="40% - Dekorfärg4 23 2 2" xfId="12616" xr:uid="{D98371A7-DEE7-453E-A5E1-5BB54BB8F247}"/>
    <cellStyle name="40% - Dekorfärg4 23 2 2 2" xfId="12617" xr:uid="{3EB96B6E-FAF1-45D4-91DD-959F38D49ED3}"/>
    <cellStyle name="40% - Dekorfärg4 23 2 2 3" xfId="38278" xr:uid="{39F0BAAE-EE55-4106-91C3-7C64DE515B37}"/>
    <cellStyle name="40% - Dekorfärg4 23 2 2_3. Loans" xfId="12618" xr:uid="{597E153A-84FE-4233-8DAE-0E363A0E969F}"/>
    <cellStyle name="40% - Dekorfärg4 23 2 3" xfId="12619" xr:uid="{EA8CBA3B-09F7-4692-BC55-A90B59ABBD5A}"/>
    <cellStyle name="40% - Dekorfärg4 23 2 3 2" xfId="38279" xr:uid="{CAAA451B-1438-4235-841F-55E64C3DA407}"/>
    <cellStyle name="40% - Dekorfärg4 23 2 4" xfId="32220" xr:uid="{4993B44C-8353-4938-AA68-500A883ED2D3}"/>
    <cellStyle name="40% - Dekorfärg4 23 2 5" xfId="38277" xr:uid="{8FE4BCE1-07C5-43FE-8D20-16BBABDFBBED}"/>
    <cellStyle name="40% - Dekorfärg4 23 2_3. Loans" xfId="12620" xr:uid="{D1D8E8CB-8CCF-4166-A9E2-FF6F6FAE7459}"/>
    <cellStyle name="40% - Dekorfärg4 23 3" xfId="12621" xr:uid="{A6A86C39-6DE0-47BC-BB88-04C13844A8F9}"/>
    <cellStyle name="40% - Dekorfärg4 23 3 2" xfId="12622" xr:uid="{547E93DE-4FB0-44CC-BD48-32BDEA6A23A7}"/>
    <cellStyle name="40% - Dekorfärg4 23 3 2 2" xfId="32221" xr:uid="{188EE6B6-C00B-4056-A757-7754727FC958}"/>
    <cellStyle name="40% - Dekorfärg4 23 3 3" xfId="12623" xr:uid="{D33B2C9D-FB73-48E2-9CC8-5D31C1C6B176}"/>
    <cellStyle name="40% - Dekorfärg4 23 3 4" xfId="12624" xr:uid="{AEFCB3EB-DA0C-4293-B760-5895C4E8E0B4}"/>
    <cellStyle name="40% - Dekorfärg4 23 3 5" xfId="38280" xr:uid="{3FB9B7AF-D57D-438A-AF98-EE35F2B0F79C}"/>
    <cellStyle name="40% - Dekorfärg4 23 3_3. Loans" xfId="12625" xr:uid="{0055977F-E0A0-4AFA-BD1C-335B36748DED}"/>
    <cellStyle name="40% - Dekorfärg4 23 4" xfId="12626" xr:uid="{4CEA7459-21B6-4E0B-A3E8-F80175E5ED62}"/>
    <cellStyle name="40% - Dekorfärg4 23 4 2" xfId="12627" xr:uid="{898366A4-50E3-404D-A549-C7784C1C88B8}"/>
    <cellStyle name="40% - Dekorfärg4 23 4 3" xfId="12628" xr:uid="{78066436-E6E7-4794-9820-73865D33948A}"/>
    <cellStyle name="40% - Dekorfärg4 23 4 4" xfId="38281" xr:uid="{DA17C110-8F42-4D24-81C7-341C80A4A54E}"/>
    <cellStyle name="40% - Dekorfärg4 23 4_3. Loans" xfId="12629" xr:uid="{65780323-D7EE-452B-8C6F-AE5AC85B470C}"/>
    <cellStyle name="40% - Dekorfärg4 23 5" xfId="12630" xr:uid="{1A2E61CE-DB91-4C5D-9075-0F2729B7609D}"/>
    <cellStyle name="40% - Dekorfärg4 23 5 2" xfId="12631" xr:uid="{5C8D46CE-E9E2-4703-A85D-66C60E7F9E30}"/>
    <cellStyle name="40% - Dekorfärg4 23 5 3" xfId="12632" xr:uid="{91154B74-066A-4F8C-8CA4-312392E4B79F}"/>
    <cellStyle name="40% - Dekorfärg4 23 5 4" xfId="32222" xr:uid="{D22879AB-1A87-4449-ABCD-466F4F17EA87}"/>
    <cellStyle name="40% - Dekorfärg4 23 5_EQL_AAL" xfId="31360" xr:uid="{1B2EE8A4-E805-47E9-845B-44E340CFA23A}"/>
    <cellStyle name="40% - Dekorfärg4 23 6" xfId="12633" xr:uid="{33B894ED-863F-4CF0-A4DA-2A802AE7AAF3}"/>
    <cellStyle name="40% - Dekorfärg4 23 6 2" xfId="12634" xr:uid="{E6D15084-2447-4EED-84CA-1EA2D7BBB66C}"/>
    <cellStyle name="40% - Dekorfärg4 23 6 3" xfId="12635" xr:uid="{572BF938-C8B9-44EE-9EA7-54E83E23B6E9}"/>
    <cellStyle name="40% - Dekorfärg4 23 6_EQL_AAL" xfId="31361" xr:uid="{38676E1C-D9AB-48D3-892D-E33F5C96CF92}"/>
    <cellStyle name="40% - Dekorfärg4 23 7" xfId="12636" xr:uid="{1E07BBDE-194C-42EA-809E-A74837B2098B}"/>
    <cellStyle name="40% - Dekorfärg4 23 7 2" xfId="12637" xr:uid="{B559E7E4-113F-479D-8281-A24A04479125}"/>
    <cellStyle name="40% - Dekorfärg4 23 7 3" xfId="12638" xr:uid="{18F0E069-4158-4A8F-82F0-C4F889B1B2D0}"/>
    <cellStyle name="40% - Dekorfärg4 23 7_EQL_AAL" xfId="31362" xr:uid="{F15FC566-AC85-4CA6-87FD-F4F59FF6B341}"/>
    <cellStyle name="40% - Dekorfärg4 23 8" xfId="12639" xr:uid="{AF05E6DF-11F5-4B04-99E5-F788204038F0}"/>
    <cellStyle name="40% - Dekorfärg4 23 9" xfId="12640" xr:uid="{10557A0B-A341-4FF2-A3DC-D5FCD735D07B}"/>
    <cellStyle name="40% - Dekorfärg4 23_3. Loans" xfId="12641" xr:uid="{849523C0-7F13-4F9A-B3C2-A8277417DCDB}"/>
    <cellStyle name="40% - Dekorfärg4 24" xfId="12642" xr:uid="{1EAC7AA1-0E5A-483C-A4F0-FE199CC4CC0A}"/>
    <cellStyle name="40% - Dekorfärg4 24 10" xfId="12643" xr:uid="{A56607A1-F02F-4C1D-9F20-DD7BFB0A7E9A}"/>
    <cellStyle name="40% - Dekorfärg4 24 11" xfId="35186" xr:uid="{36F736DE-3A4A-43B6-8F29-458DD0EA478D}"/>
    <cellStyle name="40% - Dekorfärg4 24 2" xfId="12644" xr:uid="{C81FD95F-1EDC-48D0-B299-DE1D6769B61E}"/>
    <cellStyle name="40% - Dekorfärg4 24 2 2" xfId="12645" xr:uid="{8A005486-74E0-40F2-8FDF-49C3848DD918}"/>
    <cellStyle name="40% - Dekorfärg4 24 2 2 2" xfId="12646" xr:uid="{F4D782A6-0F63-4406-9C43-41A5F875490D}"/>
    <cellStyle name="40% - Dekorfärg4 24 2 2 3" xfId="38283" xr:uid="{FFDFE8E4-035A-4F5B-BA9D-5D1A3657ECEA}"/>
    <cellStyle name="40% - Dekorfärg4 24 2 2_3. Loans" xfId="12647" xr:uid="{11121252-7DC4-433A-BAB9-A80D05EA9C21}"/>
    <cellStyle name="40% - Dekorfärg4 24 2 3" xfId="12648" xr:uid="{C2D6AFFE-84E4-413B-99EE-B717DD8FA9D0}"/>
    <cellStyle name="40% - Dekorfärg4 24 2 3 2" xfId="38284" xr:uid="{7E53E086-D05C-4941-8A64-C1B0E7101E82}"/>
    <cellStyle name="40% - Dekorfärg4 24 2 4" xfId="32223" xr:uid="{A2FD1960-4F8B-44A0-85CC-49E2DDAE61B9}"/>
    <cellStyle name="40% - Dekorfärg4 24 2 5" xfId="38282" xr:uid="{3B6A6107-6A44-4A75-B0D5-5C794431FC83}"/>
    <cellStyle name="40% - Dekorfärg4 24 2_3. Loans" xfId="12649" xr:uid="{040EF873-C3E2-434A-8752-B895066E1D39}"/>
    <cellStyle name="40% - Dekorfärg4 24 3" xfId="12650" xr:uid="{8CDD1A16-1E30-4DB7-9B86-F34A6A71F83F}"/>
    <cellStyle name="40% - Dekorfärg4 24 3 2" xfId="12651" xr:uid="{64DDFAEA-5896-424E-8C5A-14DE87CF7494}"/>
    <cellStyle name="40% - Dekorfärg4 24 3 2 2" xfId="32224" xr:uid="{081164D2-E5A3-4833-AE2F-F952635FED9A}"/>
    <cellStyle name="40% - Dekorfärg4 24 3 3" xfId="12652" xr:uid="{9A1F6765-A7E2-49E7-8C9B-4425A23CB64D}"/>
    <cellStyle name="40% - Dekorfärg4 24 3 4" xfId="12653" xr:uid="{63273A5A-C906-4A94-AFE3-231406C93541}"/>
    <cellStyle name="40% - Dekorfärg4 24 3 5" xfId="38285" xr:uid="{EE19A2A7-4916-40A6-89EE-D3C25DC7875E}"/>
    <cellStyle name="40% - Dekorfärg4 24 3_3. Loans" xfId="12654" xr:uid="{3BAD1919-F407-403F-9213-27142615AB66}"/>
    <cellStyle name="40% - Dekorfärg4 24 4" xfId="12655" xr:uid="{CFEFC39B-51EA-4998-BB4A-EB2CB281EB57}"/>
    <cellStyle name="40% - Dekorfärg4 24 4 2" xfId="12656" xr:uid="{650DCD0E-BFD9-492E-BC65-9D2678245BD8}"/>
    <cellStyle name="40% - Dekorfärg4 24 4 3" xfId="12657" xr:uid="{7644F9C7-3DD6-4874-8455-5234E63413F7}"/>
    <cellStyle name="40% - Dekorfärg4 24 4 4" xfId="38286" xr:uid="{C3D7F0F6-E65C-453B-BB52-31A2FAC0B6FC}"/>
    <cellStyle name="40% - Dekorfärg4 24 4_3. Loans" xfId="12658" xr:uid="{D30572DB-0AE8-4947-AE41-856886FF2473}"/>
    <cellStyle name="40% - Dekorfärg4 24 5" xfId="12659" xr:uid="{3E1A414B-2708-4DAE-A3C8-9B2A79C40988}"/>
    <cellStyle name="40% - Dekorfärg4 24 5 2" xfId="12660" xr:uid="{AAECF663-CFE3-4C23-AFD8-FED839603CC7}"/>
    <cellStyle name="40% - Dekorfärg4 24 5 3" xfId="12661" xr:uid="{0D31AC45-5FF7-4BF7-92C4-BFAAD9336D71}"/>
    <cellStyle name="40% - Dekorfärg4 24 5 4" xfId="32225" xr:uid="{D0A92A3E-325A-4CF2-B9E8-069DB400F58E}"/>
    <cellStyle name="40% - Dekorfärg4 24 5_EQL_AAL" xfId="31363" xr:uid="{1863F718-F4E7-4C7F-8530-BF46811ED20F}"/>
    <cellStyle name="40% - Dekorfärg4 24 6" xfId="12662" xr:uid="{070F67D6-894A-4905-85EF-CF094F9CD0DA}"/>
    <cellStyle name="40% - Dekorfärg4 24 6 2" xfId="12663" xr:uid="{97BA20A0-006F-4678-A497-0571541E4CE7}"/>
    <cellStyle name="40% - Dekorfärg4 24 6 3" xfId="12664" xr:uid="{147C94D6-FBF0-4FFE-A25D-5507B76206A1}"/>
    <cellStyle name="40% - Dekorfärg4 24 6_EQL_AAL" xfId="31364" xr:uid="{A0F1C7ED-C5AD-4655-89EE-63E3DDB8FF79}"/>
    <cellStyle name="40% - Dekorfärg4 24 7" xfId="12665" xr:uid="{574D90CA-0943-4257-A64B-C95DDE80552B}"/>
    <cellStyle name="40% - Dekorfärg4 24 7 2" xfId="12666" xr:uid="{3E07EFCC-DBC5-46D1-B517-7E4899244196}"/>
    <cellStyle name="40% - Dekorfärg4 24 7 3" xfId="12667" xr:uid="{6BD8A3AF-A180-43A0-A6C5-CA5DBEB1AABD}"/>
    <cellStyle name="40% - Dekorfärg4 24 7_EQL_AAL" xfId="31365" xr:uid="{BC66FFD6-1F8A-4A30-94BE-19DAA26F8FCE}"/>
    <cellStyle name="40% - Dekorfärg4 24 8" xfId="12668" xr:uid="{23ACDD2A-D115-436A-AEFC-2CEB77C16F20}"/>
    <cellStyle name="40% - Dekorfärg4 24 9" xfId="12669" xr:uid="{B747B68A-2A93-4E7E-96EE-D5F57555F183}"/>
    <cellStyle name="40% - Dekorfärg4 24_3. Loans" xfId="12670" xr:uid="{C3FEF85A-61E6-41EA-9699-3C1B7421F9AB}"/>
    <cellStyle name="40% - Dekorfärg4 25" xfId="12671" xr:uid="{CBB4D237-7C5F-4218-B636-A4A4165C659C}"/>
    <cellStyle name="40% - Dekorfärg4 25 10" xfId="12672" xr:uid="{D55F022C-4784-41C3-9A3D-04BB1211BE86}"/>
    <cellStyle name="40% - Dekorfärg4 25 11" xfId="35187" xr:uid="{E374D836-46B3-4E19-ADBF-EDFBA441F0CE}"/>
    <cellStyle name="40% - Dekorfärg4 25 2" xfId="12673" xr:uid="{2C12D2F9-9FFA-42AF-AB3E-F2F84C49048F}"/>
    <cellStyle name="40% - Dekorfärg4 25 2 2" xfId="12674" xr:uid="{982B27E9-8307-4979-A8A7-6E03B0C3BC63}"/>
    <cellStyle name="40% - Dekorfärg4 25 2 2 2" xfId="12675" xr:uid="{45023292-3EB1-4F99-9AFB-AA647932C818}"/>
    <cellStyle name="40% - Dekorfärg4 25 2 2 3" xfId="38288" xr:uid="{DE08013D-B38E-440F-A849-8592CE609D3E}"/>
    <cellStyle name="40% - Dekorfärg4 25 2 2_3. Loans" xfId="12676" xr:uid="{AF2CC583-9106-4EE6-A56C-4117B8F90B2C}"/>
    <cellStyle name="40% - Dekorfärg4 25 2 3" xfId="12677" xr:uid="{9DF82D95-9FE1-40CA-8B27-9841091D2B62}"/>
    <cellStyle name="40% - Dekorfärg4 25 2 3 2" xfId="38289" xr:uid="{33721636-FEE5-498C-A250-EA064AB8773A}"/>
    <cellStyle name="40% - Dekorfärg4 25 2 4" xfId="32226" xr:uid="{1004A382-5696-4230-B6FA-49A78017363C}"/>
    <cellStyle name="40% - Dekorfärg4 25 2 5" xfId="38287" xr:uid="{1F950030-0978-4282-9E85-1FA125150D40}"/>
    <cellStyle name="40% - Dekorfärg4 25 2_3. Loans" xfId="12678" xr:uid="{D80A4904-E6F0-429F-8B2D-850896A6F160}"/>
    <cellStyle name="40% - Dekorfärg4 25 3" xfId="12679" xr:uid="{D2A15626-9061-4F52-91C1-B02534C5E356}"/>
    <cellStyle name="40% - Dekorfärg4 25 3 2" xfId="12680" xr:uid="{A62434D5-A3FD-4F30-AB1E-455C43C85CB8}"/>
    <cellStyle name="40% - Dekorfärg4 25 3 2 2" xfId="32227" xr:uid="{928CEFCE-DBA6-48A7-B33A-62E1E74325A2}"/>
    <cellStyle name="40% - Dekorfärg4 25 3 3" xfId="12681" xr:uid="{E8ABE84A-8310-49B0-BB10-9DF632369AD8}"/>
    <cellStyle name="40% - Dekorfärg4 25 3 4" xfId="12682" xr:uid="{8F250AE7-E60B-4958-AC86-B5361A6B8975}"/>
    <cellStyle name="40% - Dekorfärg4 25 3 5" xfId="38290" xr:uid="{6536661A-E3B0-4996-A1F8-2DC773C61805}"/>
    <cellStyle name="40% - Dekorfärg4 25 3_3. Loans" xfId="12683" xr:uid="{EB926D42-8FF6-4649-B5D1-51728DD8EEBF}"/>
    <cellStyle name="40% - Dekorfärg4 25 4" xfId="12684" xr:uid="{A07ABE1F-454B-42DE-AACE-F9361AB873BB}"/>
    <cellStyle name="40% - Dekorfärg4 25 4 2" xfId="12685" xr:uid="{A427A959-464E-4711-84EB-0140FC451058}"/>
    <cellStyle name="40% - Dekorfärg4 25 4 3" xfId="12686" xr:uid="{3350F90F-CE24-44DE-B259-7A5EFE270821}"/>
    <cellStyle name="40% - Dekorfärg4 25 4 4" xfId="38291" xr:uid="{A40A0232-E8B8-4117-BAB3-9E175CAF03A6}"/>
    <cellStyle name="40% - Dekorfärg4 25 4_3. Loans" xfId="12687" xr:uid="{F0972BFB-E2A2-45A3-B7DA-3DB1C5CD81BE}"/>
    <cellStyle name="40% - Dekorfärg4 25 5" xfId="12688" xr:uid="{F2870E73-6F1E-4EB7-AA3C-921797468283}"/>
    <cellStyle name="40% - Dekorfärg4 25 5 2" xfId="12689" xr:uid="{5ABDFD08-493D-40AE-8A9C-24B1485BADE6}"/>
    <cellStyle name="40% - Dekorfärg4 25 5 3" xfId="12690" xr:uid="{5DD01E03-72BF-4000-B6D3-9A11CBF376C1}"/>
    <cellStyle name="40% - Dekorfärg4 25 5 4" xfId="32228" xr:uid="{91BFE4FC-03DB-46E9-8CBE-EC49500510A8}"/>
    <cellStyle name="40% - Dekorfärg4 25 5_EQL_AAL" xfId="31366" xr:uid="{5B842CC1-9DF9-44C2-AB98-E8D3E593806D}"/>
    <cellStyle name="40% - Dekorfärg4 25 6" xfId="12691" xr:uid="{BEFD90D3-A27F-4F64-8EA3-A5BB9FA9C4A8}"/>
    <cellStyle name="40% - Dekorfärg4 25 6 2" xfId="12692" xr:uid="{61339325-13CB-40A0-A6AA-95DAEC8E9BC4}"/>
    <cellStyle name="40% - Dekorfärg4 25 6 3" xfId="12693" xr:uid="{0B7BF3C9-F352-4A77-9A41-F4D46F92CFFF}"/>
    <cellStyle name="40% - Dekorfärg4 25 6_EQL_AAL" xfId="31367" xr:uid="{85760E10-535F-4235-9AD2-36A4D6654731}"/>
    <cellStyle name="40% - Dekorfärg4 25 7" xfId="12694" xr:uid="{1E94AEEE-D3A5-403B-8854-5596B7802A22}"/>
    <cellStyle name="40% - Dekorfärg4 25 7 2" xfId="12695" xr:uid="{190468A7-9B6C-4D3B-8876-FB7C64470971}"/>
    <cellStyle name="40% - Dekorfärg4 25 7 3" xfId="12696" xr:uid="{E5956DDE-5641-40DB-AEB5-BCCDEF5D256C}"/>
    <cellStyle name="40% - Dekorfärg4 25 7_EQL_AAL" xfId="31368" xr:uid="{796D8AE9-E83F-4394-B5F3-B4F8741592A6}"/>
    <cellStyle name="40% - Dekorfärg4 25 8" xfId="12697" xr:uid="{08BC81E9-66F1-417E-BFFA-9A60B27BF285}"/>
    <cellStyle name="40% - Dekorfärg4 25 9" xfId="12698" xr:uid="{007E8364-1056-41E1-8718-B71E6ADA6D56}"/>
    <cellStyle name="40% - Dekorfärg4 25_3. Loans" xfId="12699" xr:uid="{80F2F4A3-56B9-4F0B-87A6-8EC63B012AED}"/>
    <cellStyle name="40% - Dekorfärg4 26" xfId="12700" xr:uid="{DC32ACFF-FAD8-41B5-B6ED-60E05756B0D6}"/>
    <cellStyle name="40% - Dekorfärg4 26 10" xfId="12701" xr:uid="{95BC37BE-28F6-4E3F-B086-C3B55D857B7C}"/>
    <cellStyle name="40% - Dekorfärg4 26 11" xfId="38292" xr:uid="{6B6F5984-C2AE-46FC-945B-14EAAAF9B4EE}"/>
    <cellStyle name="40% - Dekorfärg4 26 2" xfId="12702" xr:uid="{74FB1E3B-08AE-4F45-B470-58A8D063813A}"/>
    <cellStyle name="40% - Dekorfärg4 26 2 2" xfId="12703" xr:uid="{D3D4B5FD-6497-4A1A-8F15-DC9F565C44F5}"/>
    <cellStyle name="40% - Dekorfärg4 26 2 2 2" xfId="12704" xr:uid="{65B4F29B-7DCD-46EE-80C7-76953B4957AE}"/>
    <cellStyle name="40% - Dekorfärg4 26 2 2 3" xfId="38294" xr:uid="{5188779A-3FAD-4E4E-BC51-B5FF1D6984DE}"/>
    <cellStyle name="40% - Dekorfärg4 26 2 2_3. Loans" xfId="12705" xr:uid="{B5F13706-DCCD-4BD7-B6B6-3838BB17F30C}"/>
    <cellStyle name="40% - Dekorfärg4 26 2 3" xfId="12706" xr:uid="{6E595D46-EF1C-4876-85B3-A11202A9CB4F}"/>
    <cellStyle name="40% - Dekorfärg4 26 2 3 2" xfId="32229" xr:uid="{C2B1EE6E-05C0-4290-98D3-BFFFAFE6A8FE}"/>
    <cellStyle name="40% - Dekorfärg4 26 2 4" xfId="12707" xr:uid="{CB238B5B-3E7F-4EEB-B1BC-1A23E5F79CE7}"/>
    <cellStyle name="40% - Dekorfärg4 26 2 5" xfId="38293" xr:uid="{0EF50E15-A2D2-4124-9446-2A09C18A132A}"/>
    <cellStyle name="40% - Dekorfärg4 26 2_3. Loans" xfId="12708" xr:uid="{8BACB561-9DB6-4C73-9A72-DCBE614DDA71}"/>
    <cellStyle name="40% - Dekorfärg4 26 3" xfId="12709" xr:uid="{735322BE-89AF-46CA-A156-C819B23E74B4}"/>
    <cellStyle name="40% - Dekorfärg4 26 3 2" xfId="12710" xr:uid="{59D9AF38-C37A-448F-90F1-F2E2E2B55B34}"/>
    <cellStyle name="40% - Dekorfärg4 26 3 2 2" xfId="32230" xr:uid="{F396CD33-7191-4E1E-B022-479D18E3847B}"/>
    <cellStyle name="40% - Dekorfärg4 26 3 3" xfId="12711" xr:uid="{B41DDA96-62C2-4FF2-9381-AF83C0C92283}"/>
    <cellStyle name="40% - Dekorfärg4 26 3 4" xfId="12712" xr:uid="{85D8B982-D4D5-410A-B254-627F4BF0CF09}"/>
    <cellStyle name="40% - Dekorfärg4 26 3 5" xfId="38295" xr:uid="{52A74809-5D49-4EF9-8ABB-55AE27A362CE}"/>
    <cellStyle name="40% - Dekorfärg4 26 3_3. Loans" xfId="12713" xr:uid="{202F09F3-4986-4261-8B0B-E58C508DEAFE}"/>
    <cellStyle name="40% - Dekorfärg4 26 4" xfId="12714" xr:uid="{B97E8961-49BE-448C-A2A2-3395E2408287}"/>
    <cellStyle name="40% - Dekorfärg4 26 4 2" xfId="12715" xr:uid="{C3152429-7F94-4D1F-8BC1-5DE94100B5A5}"/>
    <cellStyle name="40% - Dekorfärg4 26 4 3" xfId="12716" xr:uid="{F1238A63-1BCE-405F-BF05-8AF31DEFF8D1}"/>
    <cellStyle name="40% - Dekorfärg4 26 4 4" xfId="38296" xr:uid="{AA7220BC-F74D-4D8D-AE09-75AD29700332}"/>
    <cellStyle name="40% - Dekorfärg4 26 4_3. Loans" xfId="12717" xr:uid="{F801C8FA-7E08-4C82-823C-DD0C9F817CBA}"/>
    <cellStyle name="40% - Dekorfärg4 26 5" xfId="12718" xr:uid="{79D2BB8F-CD4F-4723-B269-674F27E6B6F0}"/>
    <cellStyle name="40% - Dekorfärg4 26 5 2" xfId="12719" xr:uid="{5407A534-DA20-4735-9081-899956EBB878}"/>
    <cellStyle name="40% - Dekorfärg4 26 5 3" xfId="12720" xr:uid="{2A1A5320-1210-431C-AD02-7FA675495DBC}"/>
    <cellStyle name="40% - Dekorfärg4 26 5 4" xfId="38297" xr:uid="{447EA7FF-7D01-4C39-BDAA-02D17AF00270}"/>
    <cellStyle name="40% - Dekorfärg4 26 5_3. Loans" xfId="12721" xr:uid="{125FA1B3-BDCE-4FB1-BCB6-0D76D0B98FB6}"/>
    <cellStyle name="40% - Dekorfärg4 26 6" xfId="12722" xr:uid="{9393A62C-CC77-49C3-A5E2-20D8CC09E565}"/>
    <cellStyle name="40% - Dekorfärg4 26 6 2" xfId="12723" xr:uid="{B571379F-237B-41A8-9C31-5944E608B775}"/>
    <cellStyle name="40% - Dekorfärg4 26 6 3" xfId="12724" xr:uid="{21826158-76A3-4DE0-B27D-CF557635A86E}"/>
    <cellStyle name="40% - Dekorfärg4 26 6 4" xfId="32231" xr:uid="{B5017985-5627-4521-887E-E3DF15C89A41}"/>
    <cellStyle name="40% - Dekorfärg4 26 6_EQL_AAL" xfId="31369" xr:uid="{16404372-F4CA-4FBF-A444-549D8815BA39}"/>
    <cellStyle name="40% - Dekorfärg4 26 7" xfId="12725" xr:uid="{242CCA0D-5346-4C45-BA1F-F91A02BF6A15}"/>
    <cellStyle name="40% - Dekorfärg4 26 7 2" xfId="12726" xr:uid="{4E728BE7-88D4-4796-AA6A-70D60D24869A}"/>
    <cellStyle name="40% - Dekorfärg4 26 7 3" xfId="12727" xr:uid="{0C9483B2-3076-406B-B482-57E1137C0652}"/>
    <cellStyle name="40% - Dekorfärg4 26 7_EQL_AAL" xfId="31370" xr:uid="{88BEF292-ECDC-438A-915C-A6F3E4B819CD}"/>
    <cellStyle name="40% - Dekorfärg4 26 8" xfId="12728" xr:uid="{1E7BE772-7BCA-4CA7-8DC3-2BAF14F9FC25}"/>
    <cellStyle name="40% - Dekorfärg4 26 9" xfId="12729" xr:uid="{5EADCCA7-C7F4-4FD1-AAC7-C21960E5C29D}"/>
    <cellStyle name="40% - Dekorfärg4 26_3. Loans" xfId="12730" xr:uid="{A05E9F6A-2AC4-4B1F-9F12-B33AB98C73D7}"/>
    <cellStyle name="40% - Dekorfärg4 27" xfId="12731" xr:uid="{A544A193-E97E-4187-9A00-9DA912B9079C}"/>
    <cellStyle name="40% - Dekorfärg4 27 2" xfId="12732" xr:uid="{F80269CA-8596-408A-927D-D1569959582F}"/>
    <cellStyle name="40% - Dekorfärg4 27 2 2" xfId="12733" xr:uid="{F8974A1D-82A7-4E27-89DA-725B9D0EA43D}"/>
    <cellStyle name="40% - Dekorfärg4 27 2 2 2" xfId="38300" xr:uid="{D224B547-3901-4CC9-BC9E-28CDE7E523B9}"/>
    <cellStyle name="40% - Dekorfärg4 27 2 3" xfId="12734" xr:uid="{6C8DC3D2-86D6-4322-A94E-B9B1E797B64D}"/>
    <cellStyle name="40% - Dekorfärg4 27 2 4" xfId="38299" xr:uid="{C996F184-657B-42EE-A644-F611E7637DFB}"/>
    <cellStyle name="40% - Dekorfärg4 27 2_3. Loans" xfId="12735" xr:uid="{FCC71E1B-C391-43F1-ABC9-4E2E9CD12FA9}"/>
    <cellStyle name="40% - Dekorfärg4 27 3" xfId="12736" xr:uid="{CC6727D6-8704-4272-9542-EEBB127A5864}"/>
    <cellStyle name="40% - Dekorfärg4 27 3 2" xfId="38301" xr:uid="{932F4AAD-4484-470F-9FB9-3182F31AA9FE}"/>
    <cellStyle name="40% - Dekorfärg4 27 4" xfId="12737" xr:uid="{A0B6D4CB-3A5B-45D5-88E6-F0F92E31C070}"/>
    <cellStyle name="40% - Dekorfärg4 27 4 2" xfId="32232" xr:uid="{AB20CC6F-3857-4130-BAED-DFF3353F4F1D}"/>
    <cellStyle name="40% - Dekorfärg4 27 5" xfId="38298" xr:uid="{2C07AD9D-C1DE-455E-8EC6-B5DDAEBC2BC1}"/>
    <cellStyle name="40% - Dekorfärg4 27_3. Loans" xfId="12738" xr:uid="{505D303A-962F-42F6-A552-D04319BBE550}"/>
    <cellStyle name="40% - Dekorfärg4 28" xfId="12739" xr:uid="{4B3AAC29-7AE5-4668-8DFF-087AD4DE941E}"/>
    <cellStyle name="40% - Dekorfärg4 28 2" xfId="12740" xr:uid="{15F7F451-728E-4F7E-9FA8-39B0DE238142}"/>
    <cellStyle name="40% - Dekorfärg4 28 2 2" xfId="12741" xr:uid="{3292429E-3C38-4B83-B9B0-80BE0E7D8DAE}"/>
    <cellStyle name="40% - Dekorfärg4 28 2 3" xfId="12742" xr:uid="{A3545535-9E17-48D5-89C2-50258ECAEC15}"/>
    <cellStyle name="40% - Dekorfärg4 28 2 4" xfId="38303" xr:uid="{B4AA9B89-BBCD-4AC1-AB7E-3BD10F2BB5BF}"/>
    <cellStyle name="40% - Dekorfärg4 28 2_3. Loans" xfId="12743" xr:uid="{84A5A3BE-3574-4116-BB4A-235730235B7C}"/>
    <cellStyle name="40% - Dekorfärg4 28 3" xfId="12744" xr:uid="{3758A931-E2D2-483F-8CA6-43369B155CED}"/>
    <cellStyle name="40% - Dekorfärg4 28 3 2" xfId="38304" xr:uid="{B88DB4F7-CF41-4D0A-871F-C0C7C3040756}"/>
    <cellStyle name="40% - Dekorfärg4 28 4" xfId="12745" xr:uid="{0516FBE8-6426-4A19-A9FD-79D7BE7CB57D}"/>
    <cellStyle name="40% - Dekorfärg4 28 4 2" xfId="32233" xr:uid="{EFF8214B-DEC1-4228-9E4A-085EBCD8AEC4}"/>
    <cellStyle name="40% - Dekorfärg4 28 5" xfId="38302" xr:uid="{32DEB196-46DD-4F67-BFA2-995D5FE69D31}"/>
    <cellStyle name="40% - Dekorfärg4 28_3. Loans" xfId="12746" xr:uid="{179951E7-3EC8-4C8C-B676-113E33337B2C}"/>
    <cellStyle name="40% - Dekorfärg4 29" xfId="12747" xr:uid="{57889F23-9F6B-4DF6-8ACE-18F97473662A}"/>
    <cellStyle name="40% - Dekorfärg4 29 2" xfId="12748" xr:uid="{6C4B36C8-4F59-41FB-A081-F081C70D8DB6}"/>
    <cellStyle name="40% - Dekorfärg4 29 2 2" xfId="12749" xr:uid="{7EBE8998-53EC-44CC-A36C-AB1176DFC0B2}"/>
    <cellStyle name="40% - Dekorfärg4 29 2 2 2" xfId="38307" xr:uid="{0168FD90-F30B-4202-84C5-30982068301A}"/>
    <cellStyle name="40% - Dekorfärg4 29 2 3" xfId="12750" xr:uid="{1F4B21A1-64D7-44E3-9507-AE783CB800C5}"/>
    <cellStyle name="40% - Dekorfärg4 29 2 4" xfId="38306" xr:uid="{1D616ABA-30D6-4079-94E1-3297758168E4}"/>
    <cellStyle name="40% - Dekorfärg4 29 2_3. Loans" xfId="12751" xr:uid="{7D09D5FC-6342-4C03-AF43-544FEEAF7F3C}"/>
    <cellStyle name="40% - Dekorfärg4 29 3" xfId="12752" xr:uid="{2048C59A-B40C-4003-BA61-21BB4B8A0429}"/>
    <cellStyle name="40% - Dekorfärg4 29 3 2" xfId="32234" xr:uid="{BC8175F3-9C8F-406B-B46B-F592C4853935}"/>
    <cellStyle name="40% - Dekorfärg4 29 3 3" xfId="38308" xr:uid="{94B010D0-4DE0-4181-9821-35AD99E1833F}"/>
    <cellStyle name="40% - Dekorfärg4 29 3_property portfolio" xfId="32235" xr:uid="{8D264556-8166-4A84-B3E6-FDCB2F3B5390}"/>
    <cellStyle name="40% - Dekorfärg4 29 4" xfId="12753" xr:uid="{0D008651-FE9A-4AE4-9104-211734B5328B}"/>
    <cellStyle name="40% - Dekorfärg4 29 4 2" xfId="32236" xr:uid="{6C68EA41-F791-4A07-A23D-93CBCD7C8EE5}"/>
    <cellStyle name="40% - Dekorfärg4 29 5" xfId="38305" xr:uid="{9B4A2A02-3170-4E08-B60A-4A82DF55FAA7}"/>
    <cellStyle name="40% - Dekorfärg4 29_3. Loans" xfId="12754" xr:uid="{A0DB2521-273F-495D-B62F-06510426BE23}"/>
    <cellStyle name="40% - Dekorfärg4 3" xfId="94" xr:uid="{23098A03-9DDA-4B61-9F27-02406AAE4E30}"/>
    <cellStyle name="40% - Dekorfärg4 3 10" xfId="35188" xr:uid="{42D462B3-4EDF-4125-A9B4-153D90075F9F}"/>
    <cellStyle name="40% - Dekorfärg4 3 2" xfId="12755" xr:uid="{0547ED56-5468-4542-94F9-42926E7008AC}"/>
    <cellStyle name="40% - Dekorfärg4 3 2 2" xfId="12756" xr:uid="{9DBE119B-0493-4988-817C-542D877C615E}"/>
    <cellStyle name="40% - Dekorfärg4 3 2 2 2" xfId="12757" xr:uid="{C1F51791-3746-4CDD-A531-B5912445AF63}"/>
    <cellStyle name="40% - Dekorfärg4 3 2 2 2 2" xfId="32237" xr:uid="{69706F17-882E-4CF6-A536-472AFCF51BD4}"/>
    <cellStyle name="40% - Dekorfärg4 3 2 2 2 3" xfId="38310" xr:uid="{60BD16E0-DDBB-4522-B940-B01776E4A651}"/>
    <cellStyle name="40% - Dekorfärg4 3 2 2 2_property portfolio" xfId="32238" xr:uid="{EC007B67-2992-4DAC-B879-6427B395D071}"/>
    <cellStyle name="40% - Dekorfärg4 3 2 2 3" xfId="32239" xr:uid="{A1C1C59E-026B-42F8-9CFA-7212FCAB612F}"/>
    <cellStyle name="40% - Dekorfärg4 3 2 2 4" xfId="38309" xr:uid="{9B6E15AB-6E71-4F9E-B4BE-981A169B8711}"/>
    <cellStyle name="40% - Dekorfärg4 3 2 2_3. Loans" xfId="12758" xr:uid="{6FD0E7D7-AF17-400A-B754-F1D2E1454E43}"/>
    <cellStyle name="40% - Dekorfärg4 3 2 3" xfId="12759" xr:uid="{89CD5B11-A52C-4F2E-B333-7864C6E77551}"/>
    <cellStyle name="40% - Dekorfärg4 3 2 3 2" xfId="12760" xr:uid="{A4DDB0E6-A5B8-4BA2-B7EE-953346BF9D48}"/>
    <cellStyle name="40% - Dekorfärg4 3 2 3 2 2" xfId="12761" xr:uid="{94F3064B-2FEA-4B8C-BBEB-E99F88165A2F}"/>
    <cellStyle name="40% - Dekorfärg4 3 2 3 2_AAL 2014-06" xfId="45073" xr:uid="{F6CC952B-37CC-4CD4-88FA-EF28FDA9441C}"/>
    <cellStyle name="40% - Dekorfärg4 3 2 3 3" xfId="12762" xr:uid="{B5C9F267-FE8F-4594-9BFB-20516E1C1787}"/>
    <cellStyle name="40% - Dekorfärg4 3 2 3_AAL 2014-06" xfId="45074" xr:uid="{D5718D46-2EAE-43B7-858C-55D2DBE1BFE2}"/>
    <cellStyle name="40% - Dekorfärg4 3 2 4" xfId="12763" xr:uid="{013B15DD-E413-4A0E-8956-992BB318C857}"/>
    <cellStyle name="40% - Dekorfärg4 3 2 4 2" xfId="12764" xr:uid="{87CF9F26-1DF1-4E72-97AB-902B61278E8D}"/>
    <cellStyle name="40% - Dekorfärg4 3 2 4_AAL 2014-06" xfId="45075" xr:uid="{D6967991-F237-432B-AF60-55B977C11049}"/>
    <cellStyle name="40% - Dekorfärg4 3 2 5" xfId="12765" xr:uid="{AEBD3387-0604-4C35-B922-62AC5C372FF3}"/>
    <cellStyle name="40% - Dekorfärg4 3 2 5 2" xfId="12766" xr:uid="{16F52531-1CC2-4AE6-A441-6D09BB40413D}"/>
    <cellStyle name="40% - Dekorfärg4 3 2 5_AAL 2014-06" xfId="45076" xr:uid="{187D3F1C-B7AF-4B44-B57E-F191AC314CA9}"/>
    <cellStyle name="40% - Dekorfärg4 3 2 6" xfId="32240" xr:uid="{808584B7-DFBF-4BCB-8936-DCE18160F952}"/>
    <cellStyle name="40% - Dekorfärg4 3 2 7" xfId="35189" xr:uid="{E2208D20-CF2F-430A-BCF9-45D7F311C4BA}"/>
    <cellStyle name="40% - Dekorfärg4 3 2 8" xfId="39405" xr:uid="{C081171D-1D10-427D-B365-102772AB1139}"/>
    <cellStyle name="40% - Dekorfärg4 3 2_3. Loans" xfId="12767" xr:uid="{8BB26513-6B9B-4230-8639-BBBA560607A3}"/>
    <cellStyle name="40% - Dekorfärg4 3 3" xfId="12768" xr:uid="{6520B162-3695-4306-B805-9720D77C4F20}"/>
    <cellStyle name="40% - Dekorfärg4 3 3 2" xfId="12769" xr:uid="{14549E88-3379-4B97-81C9-B3FD66C78904}"/>
    <cellStyle name="40% - Dekorfärg4 3 3 2 2" xfId="12770" xr:uid="{9A167374-2229-4D78-9C1B-4CCFFAAE2089}"/>
    <cellStyle name="40% - Dekorfärg4 3 3 2 2 2" xfId="12771" xr:uid="{A333392F-4286-4E2D-8289-C6F8615D04E0}"/>
    <cellStyle name="40% - Dekorfärg4 3 3 2 2_AAL 2014-06" xfId="45077" xr:uid="{81BB1BB4-6EC3-4D62-AB64-189F1CF95B17}"/>
    <cellStyle name="40% - Dekorfärg4 3 3 2 3" xfId="12772" xr:uid="{79449122-0808-4308-9607-9134EC49932F}"/>
    <cellStyle name="40% - Dekorfärg4 3 3 2_AAL 2014-06" xfId="45078" xr:uid="{AF51D622-054E-4A3D-8458-56AE47C0B1BB}"/>
    <cellStyle name="40% - Dekorfärg4 3 3 3" xfId="12773" xr:uid="{A9704726-808B-417E-B31D-F81D2610562F}"/>
    <cellStyle name="40% - Dekorfärg4 3 3 3 2" xfId="12774" xr:uid="{3D60E7D4-3622-42CB-B402-3AADB6E64856}"/>
    <cellStyle name="40% - Dekorfärg4 3 3 3 2 2" xfId="12775" xr:uid="{4A1C52A5-3A1D-448A-B97E-69752B583556}"/>
    <cellStyle name="40% - Dekorfärg4 3 3 3 2_AAL 2014-06" xfId="45079" xr:uid="{39E53316-CDD1-4D30-ADB0-65BE463CF941}"/>
    <cellStyle name="40% - Dekorfärg4 3 3 3 3" xfId="12776" xr:uid="{CFF4FACA-DA50-4FE4-A5D5-84077F3608EE}"/>
    <cellStyle name="40% - Dekorfärg4 3 3 3_AAL 2014-06" xfId="45080" xr:uid="{76F399EF-9049-4AEB-A47A-FDAA4DCD4AE6}"/>
    <cellStyle name="40% - Dekorfärg4 3 3 4" xfId="12777" xr:uid="{66887B34-1738-4028-8465-A70D7FABE965}"/>
    <cellStyle name="40% - Dekorfärg4 3 3 4 2" xfId="12778" xr:uid="{8D11361D-EF61-4339-AD54-04E193A4738C}"/>
    <cellStyle name="40% - Dekorfärg4 3 3 4_AAL 2014-06" xfId="45081" xr:uid="{CDDC01A4-5AFE-499F-B220-92AE84548A98}"/>
    <cellStyle name="40% - Dekorfärg4 3 3 5" xfId="12779" xr:uid="{F8DF964D-3041-4359-90FB-00A68310A90A}"/>
    <cellStyle name="40% - Dekorfärg4 3 3 5 2" xfId="12780" xr:uid="{929AAF71-5E7A-41A8-B5F9-6D45BDFC795A}"/>
    <cellStyle name="40% - Dekorfärg4 3 3 5_AAL 2014-06" xfId="45082" xr:uid="{D40DF46D-2A51-4F89-B5E0-F763E5251072}"/>
    <cellStyle name="40% - Dekorfärg4 3 3 6" xfId="32241" xr:uid="{77742149-81D5-4B59-8983-54FA293DCF93}"/>
    <cellStyle name="40% - Dekorfärg4 3 3 7" xfId="35190" xr:uid="{458A9EDB-4F46-4463-BB31-B9731CD49809}"/>
    <cellStyle name="40% - Dekorfärg4 3 3 8" xfId="39404" xr:uid="{55634BB7-A6B3-48F4-B250-10790C17024F}"/>
    <cellStyle name="40% - Dekorfärg4 3 3_3. Loans" xfId="12781" xr:uid="{07BCF6E6-900B-402C-8749-ED89A9402ACB}"/>
    <cellStyle name="40% - Dekorfärg4 3 4" xfId="12782" xr:uid="{0B6981B8-D1C7-4695-8A34-9229F7CA3744}"/>
    <cellStyle name="40% - Dekorfärg4 3 4 2" xfId="12783" xr:uid="{3EB77E9E-C287-4C02-A68B-C7C8CDC05EA5}"/>
    <cellStyle name="40% - Dekorfärg4 3 4 2 2" xfId="12784" xr:uid="{D9BDD034-E52C-4B1E-B3F4-9D10306CA20A}"/>
    <cellStyle name="40% - Dekorfärg4 3 4 2 2 2" xfId="12785" xr:uid="{2B954F35-4D9C-4A15-9992-387E2FFEDBA6}"/>
    <cellStyle name="40% - Dekorfärg4 3 4 2 2_AAL 2014-06" xfId="45083" xr:uid="{E7482EBB-3635-42ED-9D5F-AFD216595E0E}"/>
    <cellStyle name="40% - Dekorfärg4 3 4 2 3" xfId="12786" xr:uid="{D1196739-A8F1-4ED3-BF45-50C184617AAB}"/>
    <cellStyle name="40% - Dekorfärg4 3 4 2_AAL 2014-06" xfId="45084" xr:uid="{07EC74E7-E05C-42B5-8C3F-A2140FC41ED4}"/>
    <cellStyle name="40% - Dekorfärg4 3 4 3" xfId="12787" xr:uid="{6E4F6EDE-101B-49EF-8D7C-9134DA2AE2A4}"/>
    <cellStyle name="40% - Dekorfärg4 3 4 3 2" xfId="12788" xr:uid="{A0C68CC9-7CE3-44EE-8AA1-2479A9F8DD90}"/>
    <cellStyle name="40% - Dekorfärg4 3 4 3_AAL 2014-06" xfId="45085" xr:uid="{1EE1615E-B7F0-471D-976D-012955B63B25}"/>
    <cellStyle name="40% - Dekorfärg4 3 4 4" xfId="12789" xr:uid="{F401AADF-656B-4FAD-A711-567760A30F7B}"/>
    <cellStyle name="40% - Dekorfärg4 3 4_AAL 2014-06" xfId="45086" xr:uid="{FA3F2A25-2C0B-42B0-BE03-362B95A4EB05}"/>
    <cellStyle name="40% - Dekorfärg4 3 5" xfId="12790" xr:uid="{0AF3A872-A503-4E4F-B38D-7CFEC87679A9}"/>
    <cellStyle name="40% - Dekorfärg4 3 5 2" xfId="12791" xr:uid="{5712DF24-D656-4BC8-A66B-DA3611C4BF29}"/>
    <cellStyle name="40% - Dekorfärg4 3 5 2 2" xfId="12792" xr:uid="{0D906507-FB6B-4AA6-93BE-C59DF211CF78}"/>
    <cellStyle name="40% - Dekorfärg4 3 5 2_AAL 2014-06" xfId="45087" xr:uid="{94D92812-8940-4A01-80C4-AB2D9C59E906}"/>
    <cellStyle name="40% - Dekorfärg4 3 5 3" xfId="12793" xr:uid="{3A982651-E829-4FE4-AB51-973D1E171F6A}"/>
    <cellStyle name="40% - Dekorfärg4 3 5_AAL 2014-06" xfId="45088" xr:uid="{DD58DD40-607E-4E4A-8B06-9B1796A7E2D6}"/>
    <cellStyle name="40% - Dekorfärg4 3 6" xfId="12794" xr:uid="{CBC99B13-A93E-4DD3-B47F-B92B470D5094}"/>
    <cellStyle name="40% - Dekorfärg4 3 6 2" xfId="12795" xr:uid="{EBB54115-4471-4E0F-BA46-C43FD720FD49}"/>
    <cellStyle name="40% - Dekorfärg4 3 6 3" xfId="12796" xr:uid="{23BB0453-235D-410B-A605-FB980120B41F}"/>
    <cellStyle name="40% - Dekorfärg4 3 6_AAL 2014-06" xfId="45089" xr:uid="{48D69712-88F1-4249-AA1A-24EBC93D64D2}"/>
    <cellStyle name="40% - Dekorfärg4 3 7" xfId="12797" xr:uid="{3448B455-3AC3-4FFB-8BE2-E77D6BD2A6A2}"/>
    <cellStyle name="40% - Dekorfärg4 3 7 2" xfId="12798" xr:uid="{F24AB302-CDD0-4B8F-821E-040F9DD398A7}"/>
    <cellStyle name="40% - Dekorfärg4 3 7 3" xfId="12799" xr:uid="{8DA946AD-B67D-4147-B75C-C1288AD2B4DC}"/>
    <cellStyle name="40% - Dekorfärg4 3 7_AAL 2014-06" xfId="45090" xr:uid="{78834BBE-C335-4121-89C0-C91E4EB197F6}"/>
    <cellStyle name="40% - Dekorfärg4 3 8" xfId="12800" xr:uid="{84C0F277-C571-45F8-8275-9F28B2473164}"/>
    <cellStyle name="40% - Dekorfärg4 3 9" xfId="12801" xr:uid="{7147628E-02E0-4227-9654-337E630BE3D1}"/>
    <cellStyle name="40% - Dekorfärg4 3_3. Loans" xfId="12802" xr:uid="{09A261FF-061C-4F9C-A787-CFD7716BC807}"/>
    <cellStyle name="40% - Dekorfärg4 30" xfId="12803" xr:uid="{3EFE456D-9359-46F1-B2DA-648884D3D2C6}"/>
    <cellStyle name="40% - Dekorfärg4 30 2" xfId="12804" xr:uid="{7D242B47-FF3C-4D9E-999B-0C8E8CBF826A}"/>
    <cellStyle name="40% - Dekorfärg4 30 2 2" xfId="12805" xr:uid="{DB235B3F-D7B1-4FE9-B20E-02887487462E}"/>
    <cellStyle name="40% - Dekorfärg4 30 2 2 2" xfId="12806" xr:uid="{B63BF521-8D80-454C-9881-A127E7B809F9}"/>
    <cellStyle name="40% - Dekorfärg4 30 2 2_AAL 2014-06" xfId="45091" xr:uid="{AE7B8EC6-FE0C-40EB-AB3C-B755837F03DB}"/>
    <cellStyle name="40% - Dekorfärg4 30 2 3" xfId="12807" xr:uid="{22A98AFC-92E8-4ADF-A8D9-D1D74E997C89}"/>
    <cellStyle name="40% - Dekorfärg4 30 2_AAL 2014-06" xfId="45092" xr:uid="{5DD13D7C-F50A-4E1A-9DB7-D775DE9F0D72}"/>
    <cellStyle name="40% - Dekorfärg4 30 3" xfId="12808" xr:uid="{9F265987-4133-4255-89FC-30572A6F4FBC}"/>
    <cellStyle name="40% - Dekorfärg4 30 3 2" xfId="12809" xr:uid="{F8FF238B-375E-4F8A-B410-4BB2E04533C1}"/>
    <cellStyle name="40% - Dekorfärg4 30 3_AAL 2014-06" xfId="45093" xr:uid="{D7670FC3-D983-43CD-A260-8CFD61D65D2E}"/>
    <cellStyle name="40% - Dekorfärg4 30 4" xfId="12810" xr:uid="{D1316A96-868F-49B2-B091-F76C37260A29}"/>
    <cellStyle name="40% - Dekorfärg4 30_AAL 2014-06" xfId="45094" xr:uid="{48A8270C-C592-409E-B304-DF210540822F}"/>
    <cellStyle name="40% - Dekorfärg4 31" xfId="12811" xr:uid="{A6BDB9CB-F083-4863-A3F3-627176ACF3DB}"/>
    <cellStyle name="40% - Dekorfärg4 31 2" xfId="12812" xr:uid="{20FCA678-E458-4571-ACC2-7B194E96AD01}"/>
    <cellStyle name="40% - Dekorfärg4 31 2 2" xfId="12813" xr:uid="{3CCF69DA-1C71-4765-A1E9-5D620CE76E8A}"/>
    <cellStyle name="40% - Dekorfärg4 31 2 2 2" xfId="12814" xr:uid="{D8D446EC-C736-4788-9820-F9FA69F1C89F}"/>
    <cellStyle name="40% - Dekorfärg4 31 2 2_AAL 2014-06" xfId="45095" xr:uid="{C6CCAA88-A53D-4732-9BC0-F1784A078B68}"/>
    <cellStyle name="40% - Dekorfärg4 31 2 3" xfId="12815" xr:uid="{9D37521B-81DE-4E9D-8F4B-654C8E46438E}"/>
    <cellStyle name="40% - Dekorfärg4 31 2_AAL 2014-06" xfId="45096" xr:uid="{D0741159-AF88-438B-93C3-CB62A2971C29}"/>
    <cellStyle name="40% - Dekorfärg4 31 3" xfId="12816" xr:uid="{6D5E3071-E45E-47B0-86D7-EA43A8B6609D}"/>
    <cellStyle name="40% - Dekorfärg4 31 3 2" xfId="12817" xr:uid="{24532182-1333-4786-B25D-4BEF99C35334}"/>
    <cellStyle name="40% - Dekorfärg4 31 3_AAL 2014-06" xfId="45097" xr:uid="{16AA3C29-314C-4897-896B-75B9B9035F59}"/>
    <cellStyle name="40% - Dekorfärg4 31 4" xfId="12818" xr:uid="{F9866B10-7D69-4424-B1AF-CFA8D8141DFF}"/>
    <cellStyle name="40% - Dekorfärg4 31_AAL 2014-06" xfId="45098" xr:uid="{0320408E-7800-4DF8-9543-4B53BE1A1C86}"/>
    <cellStyle name="40% - Dekorfärg4 32" xfId="12819" xr:uid="{40D0E678-0F7C-4E21-9C46-588238A9FC94}"/>
    <cellStyle name="40% - Dekorfärg4 32 2" xfId="12820" xr:uid="{D3D1A1D3-BF6A-4B8B-A511-DCD75B869CD5}"/>
    <cellStyle name="40% - Dekorfärg4 32 2 2" xfId="12821" xr:uid="{54D31FBD-F78F-4CF1-92BD-FECBD9E6C420}"/>
    <cellStyle name="40% - Dekorfärg4 32 2_AAL 2014-06" xfId="45099" xr:uid="{BE2A4BF8-4377-4E2D-AF29-9C86A4B3FD6B}"/>
    <cellStyle name="40% - Dekorfärg4 32 3" xfId="12822" xr:uid="{B9DBB9B8-4DF7-49AB-BFDE-EFABC2370D46}"/>
    <cellStyle name="40% - Dekorfärg4 32_AAL 2014-06" xfId="45100" xr:uid="{5641B4A8-939A-4119-8B46-2860523426DE}"/>
    <cellStyle name="40% - Dekorfärg4 33" xfId="12823" xr:uid="{3E5A00BE-361A-4961-9E14-1E2E2F13BC3C}"/>
    <cellStyle name="40% - Dekorfärg4 33 2" xfId="12824" xr:uid="{5789EA2B-F3F6-4CCB-91AF-7AAF9690C46F}"/>
    <cellStyle name="40% - Dekorfärg4 33 2 2" xfId="12825" xr:uid="{FDEADCE5-9945-4696-9BC4-14B07B5008DA}"/>
    <cellStyle name="40% - Dekorfärg4 33 2_AAL 2014-06" xfId="45101" xr:uid="{522C4864-D52B-4BD9-8ABF-2F4BDDD6194B}"/>
    <cellStyle name="40% - Dekorfärg4 33 3" xfId="12826" xr:uid="{4C6559E2-CA16-4198-B18D-DDD769AA735A}"/>
    <cellStyle name="40% - Dekorfärg4 33_AAL 2014-06" xfId="45102" xr:uid="{7AA37AB4-08BD-4DCC-A385-C6E38872147B}"/>
    <cellStyle name="40% - Dekorfärg4 34" xfId="12827" xr:uid="{F7798BA5-5A44-48E4-B849-12C7A8FA0C0C}"/>
    <cellStyle name="40% - Dekorfärg4 34 2" xfId="12828" xr:uid="{11872121-5BCC-4569-95CC-34851A2AD60B}"/>
    <cellStyle name="40% - Dekorfärg4 34 3" xfId="12829" xr:uid="{D4DE6144-22DB-4B5C-947A-ED58CE4DC187}"/>
    <cellStyle name="40% - Dekorfärg4 34_AAL 2014-06" xfId="45103" xr:uid="{EFE3D1E5-D7F5-488B-BD43-708455099677}"/>
    <cellStyle name="40% - Dekorfärg4 35" xfId="12830" xr:uid="{F9A44F63-C0B6-4A28-ADB5-23D9FCDA7A62}"/>
    <cellStyle name="40% - Dekorfärg4 35 2" xfId="12831" xr:uid="{54F734A1-8175-4868-A177-BD89F35090D5}"/>
    <cellStyle name="40% - Dekorfärg4 35 3" xfId="12832" xr:uid="{3BEEBFD0-2DDE-4332-8B62-31685B8478D2}"/>
    <cellStyle name="40% - Dekorfärg4 35_AAL 2014-06" xfId="45104" xr:uid="{FD71F9BE-D739-44D9-942D-4361C19E9947}"/>
    <cellStyle name="40% - Dekorfärg4 36" xfId="12833" xr:uid="{6ACC9CBD-0B40-4E16-A1C1-EDF2D331677B}"/>
    <cellStyle name="40% - Dekorfärg4 36 2" xfId="12834" xr:uid="{2377858A-C1F7-438C-957C-A0C3D2F4D578}"/>
    <cellStyle name="40% - Dekorfärg4 36 3" xfId="12835" xr:uid="{B0D10713-6299-42CA-9F7D-7B61313C4BA6}"/>
    <cellStyle name="40% - Dekorfärg4 36_AAL 2014-06" xfId="45105" xr:uid="{238628A8-28AC-4C6A-AA39-7C371654E5F5}"/>
    <cellStyle name="40% - Dekorfärg4 37" xfId="12836" xr:uid="{9447D540-73ED-4E70-918D-CFF5DCBD7A4D}"/>
    <cellStyle name="40% - Dekorfärg4 37 2" xfId="12837" xr:uid="{F65CDC68-5D1B-4655-B534-D3215E446461}"/>
    <cellStyle name="40% - Dekorfärg4 37 3" xfId="12838" xr:uid="{0AC3A7FB-3A86-4DA0-B29C-9900489005AE}"/>
    <cellStyle name="40% - Dekorfärg4 37_AAL 2014-06" xfId="45106" xr:uid="{9C5E8ED1-0646-4C5C-A222-AF5FBEE62381}"/>
    <cellStyle name="40% - Dekorfärg4 38" xfId="12839" xr:uid="{EF59E049-1369-42A3-9962-9233C14CB721}"/>
    <cellStyle name="40% - Dekorfärg4 38 2" xfId="12840" xr:uid="{B52122C3-C5EC-4E68-B89C-4A98F2666285}"/>
    <cellStyle name="40% - Dekorfärg4 38 3" xfId="12841" xr:uid="{988F943E-3472-4E00-8D84-B87DF7AF30DA}"/>
    <cellStyle name="40% - Dekorfärg4 38_AAL 2014-06" xfId="45107" xr:uid="{98AEE1D0-FC1B-47F8-954E-B24B7BC068D0}"/>
    <cellStyle name="40% - Dekorfärg4 39" xfId="12842" xr:uid="{AF75DA79-2DAB-4566-933B-55231BF97699}"/>
    <cellStyle name="40% - Dekorfärg4 39 2" xfId="12843" xr:uid="{A29691E9-2506-4885-B0E4-6B4D643DFA40}"/>
    <cellStyle name="40% - Dekorfärg4 39 3" xfId="12844" xr:uid="{34A2D36E-6947-4A4D-935F-ECF831315D9D}"/>
    <cellStyle name="40% - Dekorfärg4 39_AAL 2014-06" xfId="45108" xr:uid="{DE89ADDC-757D-4201-98CA-71F32199C237}"/>
    <cellStyle name="40% - Dekorfärg4 4" xfId="95" xr:uid="{7B9C376D-0123-47B1-88D4-87B1997DF58C}"/>
    <cellStyle name="40% - Dekorfärg4 4 10" xfId="35191" xr:uid="{6A1CBB88-A27B-40A9-AA5A-2C3921B6F675}"/>
    <cellStyle name="40% - Dekorfärg4 4 2" xfId="12845" xr:uid="{51868314-CF11-4A2F-B0DA-0DB583732C46}"/>
    <cellStyle name="40% - Dekorfärg4 4 2 2" xfId="12846" xr:uid="{C70A4DD0-CABB-4A3C-A2E3-FB561095502F}"/>
    <cellStyle name="40% - Dekorfärg4 4 2 2 2" xfId="12847" xr:uid="{BAC602A2-7B9F-4E16-A486-B723A95A4B46}"/>
    <cellStyle name="40% - Dekorfärg4 4 2 2 2 2" xfId="12848" xr:uid="{BD8242C8-5EA2-478B-B38B-2A3D731E5F9C}"/>
    <cellStyle name="40% - Dekorfärg4 4 2 2 2_AAL 2014-06" xfId="45109" xr:uid="{B61AB5A3-5757-4212-8394-2F54D126DEC1}"/>
    <cellStyle name="40% - Dekorfärg4 4 2 2 3" xfId="12849" xr:uid="{1891BF1C-6232-40E0-AD44-AA2D691524ED}"/>
    <cellStyle name="40% - Dekorfärg4 4 2 2_AAL 2014-06" xfId="45110" xr:uid="{D3D6CEC7-E28A-48A4-A210-BB054C822759}"/>
    <cellStyle name="40% - Dekorfärg4 4 2 3" xfId="12850" xr:uid="{5EC96718-4825-4B56-9229-09A8533D5352}"/>
    <cellStyle name="40% - Dekorfärg4 4 2 3 2" xfId="12851" xr:uid="{7A46CC36-B18A-4CF5-9BE3-5916FB439F8B}"/>
    <cellStyle name="40% - Dekorfärg4 4 2 3 2 2" xfId="12852" xr:uid="{DC81ACDD-7D63-4706-98E7-EBF807C839F2}"/>
    <cellStyle name="40% - Dekorfärg4 4 2 3 2_AAL 2014-06" xfId="45111" xr:uid="{9D12481A-45C8-41A7-8B04-9D4CD33421CF}"/>
    <cellStyle name="40% - Dekorfärg4 4 2 3 3" xfId="12853" xr:uid="{77DC10F8-8D76-4069-A0E3-A5A796ED58EB}"/>
    <cellStyle name="40% - Dekorfärg4 4 2 3_AAL 2014-06" xfId="45112" xr:uid="{416C8222-BF3E-497F-A292-A56C13C7B459}"/>
    <cellStyle name="40% - Dekorfärg4 4 2 4" xfId="12854" xr:uid="{767AD8BA-F183-4743-8F43-D53AF2992F88}"/>
    <cellStyle name="40% - Dekorfärg4 4 2 4 2" xfId="12855" xr:uid="{9C92D562-5783-4A8A-854A-AB903B41CC03}"/>
    <cellStyle name="40% - Dekorfärg4 4 2 4_AAL 2014-06" xfId="45113" xr:uid="{B68F2C2C-2232-49F3-81A6-E1812E3DCF57}"/>
    <cellStyle name="40% - Dekorfärg4 4 2 5" xfId="12856" xr:uid="{34722228-4106-444D-B3F2-6BC1BDACAF30}"/>
    <cellStyle name="40% - Dekorfärg4 4 2 5 2" xfId="12857" xr:uid="{123513E2-385E-4797-A66D-DE3B6DCEAD83}"/>
    <cellStyle name="40% - Dekorfärg4 4 2 5_AAL 2014-06" xfId="45114" xr:uid="{FB113540-6AA2-4AD4-995E-DFF228C3C9E3}"/>
    <cellStyle name="40% - Dekorfärg4 4 2 6" xfId="32242" xr:uid="{94148394-C136-46F3-9936-3FB3F5467F5E}"/>
    <cellStyle name="40% - Dekorfärg4 4 2 7" xfId="35192" xr:uid="{B70675DD-93DD-4CC8-B323-5FB7B7A3DB00}"/>
    <cellStyle name="40% - Dekorfärg4 4 2 8" xfId="39403" xr:uid="{0C23C9E6-2EBA-4E7C-BF59-4DCAFE181150}"/>
    <cellStyle name="40% - Dekorfärg4 4 2_3. Loans" xfId="12858" xr:uid="{2F903C56-7CD0-447E-B2DF-095249736055}"/>
    <cellStyle name="40% - Dekorfärg4 4 3" xfId="12859" xr:uid="{D4D1E2FB-1D45-40C7-8B91-073DA981EF48}"/>
    <cellStyle name="40% - Dekorfärg4 4 3 2" xfId="12860" xr:uid="{62ECF273-4E2D-4E37-A15E-64F87C0936D5}"/>
    <cellStyle name="40% - Dekorfärg4 4 3 2 2" xfId="12861" xr:uid="{D42D3C16-3405-4512-BE7A-740427DAA631}"/>
    <cellStyle name="40% - Dekorfärg4 4 3 2 2 2" xfId="12862" xr:uid="{E74EDB68-C856-492E-A810-676AA956C744}"/>
    <cellStyle name="40% - Dekorfärg4 4 3 2 2_AAL 2014-06" xfId="45115" xr:uid="{D3C5FD93-0C11-432F-A83D-AF06111005D3}"/>
    <cellStyle name="40% - Dekorfärg4 4 3 2 3" xfId="12863" xr:uid="{1FE48C64-01A5-4C1F-8594-5D43B10CDA77}"/>
    <cellStyle name="40% - Dekorfärg4 4 3 2_121231-130331" xfId="12864" xr:uid="{91B875EF-DB9E-4CAA-AC84-2EA797BFB18D}"/>
    <cellStyle name="40% - Dekorfärg4 4 3 3" xfId="12865" xr:uid="{D7562903-C45C-49C0-BAFF-5496007FA0F0}"/>
    <cellStyle name="40% - Dekorfärg4 4 3 3 2" xfId="12866" xr:uid="{700F7CFD-1608-4F89-97AB-3B021644D459}"/>
    <cellStyle name="40% - Dekorfärg4 4 3 3 2 2" xfId="12867" xr:uid="{B12742BD-C7AD-49DD-B5E0-E48649034D0D}"/>
    <cellStyle name="40% - Dekorfärg4 4 3 3 2_AAL 2014-06" xfId="45116" xr:uid="{96E2EA4F-DA20-4250-896F-83DA28DBD6B7}"/>
    <cellStyle name="40% - Dekorfärg4 4 3 3 3" xfId="12868" xr:uid="{0922FC06-D29F-46A8-8421-FF0D7C10AF9E}"/>
    <cellStyle name="40% - Dekorfärg4 4 3 3_121231-130331" xfId="12869" xr:uid="{F14F5703-5221-4C8F-9513-333EBD1078AB}"/>
    <cellStyle name="40% - Dekorfärg4 4 3 4" xfId="12870" xr:uid="{52CBBBFF-612C-452F-9857-4CE6656F19EB}"/>
    <cellStyle name="40% - Dekorfärg4 4 3 4 2" xfId="12871" xr:uid="{DC363E5B-4654-4260-9A2A-C65A1CEB1A9F}"/>
    <cellStyle name="40% - Dekorfärg4 4 3 4_AAL 2014-06" xfId="45117" xr:uid="{92479AA6-BE27-46A5-8426-D11E3BFB587C}"/>
    <cellStyle name="40% - Dekorfärg4 4 3 5" xfId="12872" xr:uid="{860DD0F2-994C-483E-A916-449E297155B6}"/>
    <cellStyle name="40% - Dekorfärg4 4 3 5 2" xfId="12873" xr:uid="{22CEBF07-4AE2-4CB2-A2F8-E9C4CCE6E3E9}"/>
    <cellStyle name="40% - Dekorfärg4 4 3 5_AAL 2014-06" xfId="45118" xr:uid="{1EDE0368-E0AB-4FB3-A28E-FBB49D5BCCDE}"/>
    <cellStyle name="40% - Dekorfärg4 4 3 6" xfId="32243" xr:uid="{FFF2238C-36D0-4F35-A02F-5F32E92462B4}"/>
    <cellStyle name="40% - Dekorfärg4 4 3 7" xfId="35193" xr:uid="{EC6F9C09-1970-4F4C-964E-48D09BBC02FE}"/>
    <cellStyle name="40% - Dekorfärg4 4 3 8" xfId="39402" xr:uid="{ADB578D8-2249-4054-BE72-FFE1D7E54CDB}"/>
    <cellStyle name="40% - Dekorfärg4 4 3_121231-130331" xfId="12874" xr:uid="{DADE239A-070D-432D-88D2-8EBA070B2531}"/>
    <cellStyle name="40% - Dekorfärg4 4 4" xfId="12875" xr:uid="{AD659E55-1D99-46A4-BAE0-20FBEEAC7022}"/>
    <cellStyle name="40% - Dekorfärg4 4 4 2" xfId="12876" xr:uid="{E31C9009-2B3A-44FB-88C4-B4FEC8679297}"/>
    <cellStyle name="40% - Dekorfärg4 4 4 2 2" xfId="12877" xr:uid="{FB1E700F-FC4E-49E9-B644-EC3B7A419EB2}"/>
    <cellStyle name="40% - Dekorfärg4 4 4 2 2 2" xfId="12878" xr:uid="{01F1BB7F-1C15-4830-AAB4-CC96849B84A6}"/>
    <cellStyle name="40% - Dekorfärg4 4 4 2 2_AAL 2014-06" xfId="45119" xr:uid="{95C77927-77B4-49D2-B682-1F1CFA2651BD}"/>
    <cellStyle name="40% - Dekorfärg4 4 4 2 3" xfId="12879" xr:uid="{2DCF7094-16E9-4BA0-880C-E21BD4E47A40}"/>
    <cellStyle name="40% - Dekorfärg4 4 4 2_121231-130331" xfId="12880" xr:uid="{6A5CE719-E9E2-4475-9BE6-F3A9D7128473}"/>
    <cellStyle name="40% - Dekorfärg4 4 4 3" xfId="12881" xr:uid="{EC540766-A71C-4476-8D44-FF7E0E87B640}"/>
    <cellStyle name="40% - Dekorfärg4 4 4 3 2" xfId="12882" xr:uid="{8323242F-AB28-40E6-839F-062090AD6429}"/>
    <cellStyle name="40% - Dekorfärg4 4 4 3_AAL 2014-06" xfId="45120" xr:uid="{CFE9779F-B126-41EE-83E9-6533653AD09F}"/>
    <cellStyle name="40% - Dekorfärg4 4 4 4" xfId="12883" xr:uid="{6E4C5E9E-2EE9-4DEC-A61D-A54FF03A0453}"/>
    <cellStyle name="40% - Dekorfärg4 4 4_121231-130331" xfId="12884" xr:uid="{97BBC35F-7739-41D6-857E-EBF9A76960A6}"/>
    <cellStyle name="40% - Dekorfärg4 4 5" xfId="12885" xr:uid="{0F561769-6C7B-4323-96A1-372287006CD1}"/>
    <cellStyle name="40% - Dekorfärg4 4 5 2" xfId="12886" xr:uid="{51D5C283-B3B9-4C58-9ADA-0353807541E3}"/>
    <cellStyle name="40% - Dekorfärg4 4 5 2 2" xfId="12887" xr:uid="{47B68E53-6ED9-43A6-83E9-3E9F3C626844}"/>
    <cellStyle name="40% - Dekorfärg4 4 5 2_AAL 2014-06" xfId="45121" xr:uid="{D029831D-89B1-42F7-8D2D-A212EF62FFA3}"/>
    <cellStyle name="40% - Dekorfärg4 4 5 3" xfId="12888" xr:uid="{2B652CAA-9CD4-469B-9B5C-1C40FA9FCAC9}"/>
    <cellStyle name="40% - Dekorfärg4 4 5_121231-130331" xfId="12889" xr:uid="{5AE6C703-9E74-4EF6-B22D-9504D53C6DB7}"/>
    <cellStyle name="40% - Dekorfärg4 4 6" xfId="12890" xr:uid="{AD86C1B3-698F-4BE6-A482-86C025572150}"/>
    <cellStyle name="40% - Dekorfärg4 4 6 2" xfId="12891" xr:uid="{0DA11EB2-202A-412C-BBAD-3FEC21D254BF}"/>
    <cellStyle name="40% - Dekorfärg4 4 6 3" xfId="12892" xr:uid="{47D2EDCE-82B4-4912-96BD-C643267BF6FA}"/>
    <cellStyle name="40% - Dekorfärg4 4 6_AAL 2014-06" xfId="45122" xr:uid="{47F4363B-BA6A-4459-85AD-979D04F0CDBA}"/>
    <cellStyle name="40% - Dekorfärg4 4 7" xfId="12893" xr:uid="{4A31C796-5B1D-41AF-9E87-46A7D7D39FB6}"/>
    <cellStyle name="40% - Dekorfärg4 4 7 2" xfId="12894" xr:uid="{BB0263F3-DC99-4C89-BD4F-F0C6707606DD}"/>
    <cellStyle name="40% - Dekorfärg4 4 7 3" xfId="12895" xr:uid="{759B2703-550D-4A59-8C52-B32A18B23E09}"/>
    <cellStyle name="40% - Dekorfärg4 4 7_AAL 2014-06" xfId="45123" xr:uid="{9F6A5C7C-277B-479E-84CD-D14E37A81265}"/>
    <cellStyle name="40% - Dekorfärg4 4 8" xfId="12896" xr:uid="{F8A5A084-03D5-4C62-9CCE-4F4AEDBF6307}"/>
    <cellStyle name="40% - Dekorfärg4 4 9" xfId="12897" xr:uid="{ACAB730C-DA9D-4A7C-A352-E11DE8597210}"/>
    <cellStyle name="40% - Dekorfärg4 4_3. Loans" xfId="12898" xr:uid="{3C476F30-B95C-435F-9E9B-806BA5D7E253}"/>
    <cellStyle name="40% - Dekorfärg4 40" xfId="12899" xr:uid="{876343F2-42AA-4671-BCC9-670AD6B4C375}"/>
    <cellStyle name="40% - Dekorfärg4 40 2" xfId="12900" xr:uid="{B3BD6D27-C989-42F9-A1A0-24BC2F8AD9A0}"/>
    <cellStyle name="40% - Dekorfärg4 40 3" xfId="12901" xr:uid="{19EB17D3-47A8-4BA8-8456-5D06595F8FCC}"/>
    <cellStyle name="40% - Dekorfärg4 40_AAL 2014-06" xfId="45124" xr:uid="{DC9D24B6-9221-41DA-8AB7-F1ECE3374CCF}"/>
    <cellStyle name="40% - Dekorfärg4 41" xfId="12902" xr:uid="{657EE25B-BAFD-4A4B-A6EF-9C78CDA9BE93}"/>
    <cellStyle name="40% - Dekorfärg4 41 2" xfId="12903" xr:uid="{FD798CDA-6B05-4051-8586-C408DDEEDCF3}"/>
    <cellStyle name="40% - Dekorfärg4 41 3" xfId="12904" xr:uid="{6DE48745-0328-4721-8355-00B5A709AF1B}"/>
    <cellStyle name="40% - Dekorfärg4 41_AAL 2014-06" xfId="45125" xr:uid="{620695CE-CE18-46CE-A92B-C6B0686B2E89}"/>
    <cellStyle name="40% - Dekorfärg4 42" xfId="12905" xr:uid="{C5985B0F-F899-4B79-AF40-4474BF044C84}"/>
    <cellStyle name="40% - Dekorfärg4 42 2" xfId="12906" xr:uid="{AF586AAA-320C-49B7-86B8-5BE6048EFF2A}"/>
    <cellStyle name="40% - Dekorfärg4 42 3" xfId="12907" xr:uid="{6935579F-2167-4EE1-BC29-11920863A085}"/>
    <cellStyle name="40% - Dekorfärg4 42_AAL 2014-06" xfId="45126" xr:uid="{45992DCF-D29F-4B63-8623-B6CE7BD37722}"/>
    <cellStyle name="40% - Dekorfärg4 43" xfId="12908" xr:uid="{7855CCD7-87AE-471C-851D-28BD2FFE444C}"/>
    <cellStyle name="40% - Dekorfärg4 43 2" xfId="12909" xr:uid="{7A3C0895-92FE-4CF4-8FD0-7D87831546E2}"/>
    <cellStyle name="40% - Dekorfärg4 43 3" xfId="12910" xr:uid="{4D9CCEF4-7184-4D00-985D-FF94363DC8D7}"/>
    <cellStyle name="40% - Dekorfärg4 43_AAL 2014-06" xfId="45127" xr:uid="{06A516D7-414A-4908-8DEA-CBEC42416FFD}"/>
    <cellStyle name="40% - Dekorfärg4 44" xfId="12911" xr:uid="{FD25F5A4-7B56-4BFD-8A62-62D5C4906BA0}"/>
    <cellStyle name="40% - Dekorfärg4 44 2" xfId="12912" xr:uid="{A6CB4277-4679-4DF2-AD41-6EC4D96CD538}"/>
    <cellStyle name="40% - Dekorfärg4 44 3" xfId="12913" xr:uid="{DAA8B862-71A1-44D4-B23E-80790238B395}"/>
    <cellStyle name="40% - Dekorfärg4 44_AAL 2014-06" xfId="45128" xr:uid="{7C32EE07-E970-4E6D-9AE5-52722318091C}"/>
    <cellStyle name="40% - Dekorfärg4 45" xfId="12914" xr:uid="{99168266-E907-4476-B80B-2FB61BA96381}"/>
    <cellStyle name="40% - Dekorfärg4 45 2" xfId="12915" xr:uid="{08A9620A-E371-42CE-B761-EB97EC83BF0C}"/>
    <cellStyle name="40% - Dekorfärg4 45 3" xfId="12916" xr:uid="{00D2DE3B-6812-45F1-BB4E-8C9FA0230EBF}"/>
    <cellStyle name="40% - Dekorfärg4 45_AAL 2014-06" xfId="45129" xr:uid="{AAEB95E2-DDAD-48F4-9CBD-55D0ACE7C7D7}"/>
    <cellStyle name="40% - Dekorfärg4 46" xfId="12917" xr:uid="{2920B709-91B1-4615-92DC-7EEFF9BF2EB7}"/>
    <cellStyle name="40% - Dekorfärg4 46 2" xfId="12918" xr:uid="{9D710EC0-E3C5-485E-ABC6-EB5F56B33DCB}"/>
    <cellStyle name="40% - Dekorfärg4 46 3" xfId="12919" xr:uid="{86FBA062-C15F-4094-AC85-256D4BB76482}"/>
    <cellStyle name="40% - Dekorfärg4 46_AAL 2014-06" xfId="45130" xr:uid="{CFC6D950-6A19-4287-A5EA-5CFC562F907E}"/>
    <cellStyle name="40% - Dekorfärg4 47" xfId="12920" xr:uid="{B35A483B-4B94-4FE1-87B2-FA32AE798A5E}"/>
    <cellStyle name="40% - Dekorfärg4 47 2" xfId="12921" xr:uid="{206F6BDE-479E-4EC0-8C7E-08F9BF32D56A}"/>
    <cellStyle name="40% - Dekorfärg4 47 3" xfId="12922" xr:uid="{CAB38B6D-C6BA-4FBB-AC51-7221EF58A714}"/>
    <cellStyle name="40% - Dekorfärg4 47_AAL 2014-06" xfId="45131" xr:uid="{C0075298-5482-434A-AD1D-F1CE8E924AAE}"/>
    <cellStyle name="40% - Dekorfärg4 48" xfId="12923" xr:uid="{937832DF-7BA5-40A5-A87E-7A7120060625}"/>
    <cellStyle name="40% - Dekorfärg4 48 2" xfId="12924" xr:uid="{90068791-3F3A-4713-9602-F7463EC5232F}"/>
    <cellStyle name="40% - Dekorfärg4 48 3" xfId="12925" xr:uid="{05A37B88-6528-4186-B7BF-824DFA623DA1}"/>
    <cellStyle name="40% - Dekorfärg4 48_AAL 2014-06" xfId="45132" xr:uid="{77C4903D-0FDC-478F-BF0F-350B0B5667A6}"/>
    <cellStyle name="40% - Dekorfärg4 49" xfId="12926" xr:uid="{16C1DE0E-C9FE-43A5-AD54-F7E31A4018AC}"/>
    <cellStyle name="40% - Dekorfärg4 49 2" xfId="12927" xr:uid="{8708D100-5E49-4899-9FFA-76BD8047E206}"/>
    <cellStyle name="40% - Dekorfärg4 49 3" xfId="12928" xr:uid="{3DEC76F5-50AA-45A1-961A-BD2FB2EA312A}"/>
    <cellStyle name="40% - Dekorfärg4 49_EQL_AAL" xfId="31371" xr:uid="{83C8A210-B986-4CCC-81C0-85A4510BE473}"/>
    <cellStyle name="40% - Dekorfärg4 5" xfId="12929" xr:uid="{3319D8A0-95D0-4E8E-BC08-61AC45C4C6D8}"/>
    <cellStyle name="40% - Dekorfärg4 5 10" xfId="35194" xr:uid="{3B181FF5-4E04-4D7B-ACC7-03C739B8097E}"/>
    <cellStyle name="40% - Dekorfärg4 5 2" xfId="12930" xr:uid="{BD25F1AD-6495-432C-9334-720F2B1B5C9E}"/>
    <cellStyle name="40% - Dekorfärg4 5 2 2" xfId="12931" xr:uid="{36C27420-9A52-41CD-984F-BDEB8DA474BC}"/>
    <cellStyle name="40% - Dekorfärg4 5 2 2 2" xfId="12932" xr:uid="{5DEFFD4E-1C49-4AC0-BE02-3F6BA4CC5A1A}"/>
    <cellStyle name="40% - Dekorfärg4 5 2 2 2 2" xfId="12933" xr:uid="{FBE3DD67-C7F5-4C83-B80F-1D7C504C31A3}"/>
    <cellStyle name="40% - Dekorfärg4 5 2 2 2_AAL 2014-06" xfId="45133" xr:uid="{771ADF1F-8FD3-4E2B-AFD7-FBDC24B204C8}"/>
    <cellStyle name="40% - Dekorfärg4 5 2 2 3" xfId="12934" xr:uid="{ACB448C3-79C6-4193-BA76-A6A1519EA747}"/>
    <cellStyle name="40% - Dekorfärg4 5 2 2_121231-130331" xfId="12935" xr:uid="{A3004D13-4E97-4B76-854B-E1CBD9585D33}"/>
    <cellStyle name="40% - Dekorfärg4 5 2 3" xfId="12936" xr:uid="{83637BA1-BF38-425C-B78D-633E428D02BC}"/>
    <cellStyle name="40% - Dekorfärg4 5 2 3 2" xfId="12937" xr:uid="{80F4060F-85A1-4BE9-8835-DDD9D26461FE}"/>
    <cellStyle name="40% - Dekorfärg4 5 2 3 2 2" xfId="12938" xr:uid="{82522D91-42D7-47B4-9269-9D43CEB5B14B}"/>
    <cellStyle name="40% - Dekorfärg4 5 2 3 2_AAL 2014-06" xfId="45134" xr:uid="{0D88C707-16C8-4863-8F80-C2146D951B39}"/>
    <cellStyle name="40% - Dekorfärg4 5 2 3 3" xfId="12939" xr:uid="{D42FEE41-E097-4AF7-9697-C4B5F8B90069}"/>
    <cellStyle name="40% - Dekorfärg4 5 2 3_121231-130331" xfId="12940" xr:uid="{0A8D5488-F223-40C0-AFFA-ECB88E20422D}"/>
    <cellStyle name="40% - Dekorfärg4 5 2 4" xfId="12941" xr:uid="{4C69D3ED-316E-4BEF-AA3B-0BCA989B9996}"/>
    <cellStyle name="40% - Dekorfärg4 5 2 4 2" xfId="12942" xr:uid="{43979AD7-849E-4906-A4A3-26CF80141FA6}"/>
    <cellStyle name="40% - Dekorfärg4 5 2 4_AAL 2014-06" xfId="45135" xr:uid="{20122AA7-A560-4095-BD9D-F831E6265E76}"/>
    <cellStyle name="40% - Dekorfärg4 5 2 5" xfId="12943" xr:uid="{2DAD638E-203C-4394-8884-E6F89F93BC37}"/>
    <cellStyle name="40% - Dekorfärg4 5 2 5 2" xfId="12944" xr:uid="{4DFB8DF7-4C23-4D38-8ACF-C37917794816}"/>
    <cellStyle name="40% - Dekorfärg4 5 2 5_AAL 2014-06" xfId="45136" xr:uid="{B70EE31A-FBC5-4ACE-BBBB-F2DFA052AE7A}"/>
    <cellStyle name="40% - Dekorfärg4 5 2 6" xfId="32244" xr:uid="{EF5390C1-0DEB-459C-8705-A18A419E1A7F}"/>
    <cellStyle name="40% - Dekorfärg4 5 2 7" xfId="35195" xr:uid="{04794ABC-D7E3-467F-8306-9616BA609073}"/>
    <cellStyle name="40% - Dekorfärg4 5 2 8" xfId="39401" xr:uid="{3500A8CC-1CB2-4EFA-9A73-641E17FFB813}"/>
    <cellStyle name="40% - Dekorfärg4 5 2_121231-130331" xfId="12945" xr:uid="{41CC8E70-3395-4EE4-85D0-9927728BEF80}"/>
    <cellStyle name="40% - Dekorfärg4 5 3" xfId="12946" xr:uid="{26612C39-6A22-4084-9D41-6DAD33F77A0A}"/>
    <cellStyle name="40% - Dekorfärg4 5 3 2" xfId="12947" xr:uid="{BA1B7425-62D1-46C6-A2AC-63B6C2620773}"/>
    <cellStyle name="40% - Dekorfärg4 5 3 2 2" xfId="12948" xr:uid="{293942AF-2C2A-4D56-97A8-281D0DFF40C3}"/>
    <cellStyle name="40% - Dekorfärg4 5 3 2 2 2" xfId="12949" xr:uid="{94539DF0-1F64-4268-B43B-7AB3BCC0401A}"/>
    <cellStyle name="40% - Dekorfärg4 5 3 2 2_AAL 2014-06" xfId="45137" xr:uid="{D05D83F0-D743-42F6-BDD1-F25DF4D76B06}"/>
    <cellStyle name="40% - Dekorfärg4 5 3 2 3" xfId="12950" xr:uid="{E6826AA5-E41A-4562-9232-87233D8F3EDF}"/>
    <cellStyle name="40% - Dekorfärg4 5 3 2_121231-130331" xfId="12951" xr:uid="{F8A5A6AA-8E24-47E0-A18E-621B2B45319B}"/>
    <cellStyle name="40% - Dekorfärg4 5 3 3" xfId="12952" xr:uid="{D59BA682-ECB5-49EB-B1B6-F3C1D7B92150}"/>
    <cellStyle name="40% - Dekorfärg4 5 3 3 2" xfId="12953" xr:uid="{EA134E3E-C2A7-47C0-B8A9-CCE69BF90C9D}"/>
    <cellStyle name="40% - Dekorfärg4 5 3 3_AAL 2014-06" xfId="45138" xr:uid="{960AB0AA-1146-446A-A397-BEFAD9C35B1C}"/>
    <cellStyle name="40% - Dekorfärg4 5 3 4" xfId="12954" xr:uid="{93E1CB83-AE04-4D9F-B967-E2A6AE236699}"/>
    <cellStyle name="40% - Dekorfärg4 5 3_121231-130331" xfId="12955" xr:uid="{0B368CA8-1C1B-4275-AABC-A46CF010E0DF}"/>
    <cellStyle name="40% - Dekorfärg4 5 4" xfId="12956" xr:uid="{B1B24CC9-F3FA-4294-B288-B53469DB99E7}"/>
    <cellStyle name="40% - Dekorfärg4 5 4 2" xfId="12957" xr:uid="{2B77273E-EC1F-48BB-8395-E370E4CF07F9}"/>
    <cellStyle name="40% - Dekorfärg4 5 4 2 2" xfId="12958" xr:uid="{CC4EAEA1-0E94-415D-AC61-3908728EEADD}"/>
    <cellStyle name="40% - Dekorfärg4 5 4 2_AAL 2014-06" xfId="45139" xr:uid="{40D439A0-8A94-4904-BE00-140C98700801}"/>
    <cellStyle name="40% - Dekorfärg4 5 4 3" xfId="12959" xr:uid="{6C2E61D5-1F9A-4C1C-9AC1-16ED097CA792}"/>
    <cellStyle name="40% - Dekorfärg4 5 4_121231-130331" xfId="12960" xr:uid="{DD557A54-0B26-4C7D-A2A1-E98A51FC8FC6}"/>
    <cellStyle name="40% - Dekorfärg4 5 5" xfId="12961" xr:uid="{49B77E16-E38C-4187-9BAD-8BB3AE1F8855}"/>
    <cellStyle name="40% - Dekorfärg4 5 5 2" xfId="12962" xr:uid="{D64A798E-F406-4122-BD33-47E8AB73BE5D}"/>
    <cellStyle name="40% - Dekorfärg4 5 5 3" xfId="12963" xr:uid="{43869DFC-5F04-42EE-B7AB-355CCB7F1E2B}"/>
    <cellStyle name="40% - Dekorfärg4 5 5_AAL 2014-06" xfId="45140" xr:uid="{091158C0-7269-40A9-A873-242F2C0A0B4F}"/>
    <cellStyle name="40% - Dekorfärg4 5 6" xfId="12964" xr:uid="{45FC22E0-B880-48E6-9ED4-573C3195B45C}"/>
    <cellStyle name="40% - Dekorfärg4 5 6 2" xfId="12965" xr:uid="{E480C4AD-B000-40E1-8666-B9F78E9DF751}"/>
    <cellStyle name="40% - Dekorfärg4 5 6 3" xfId="12966" xr:uid="{7D8CD97F-9812-4C2F-9023-1F44DC22BC45}"/>
    <cellStyle name="40% - Dekorfärg4 5 6_AAL 2014-06" xfId="45141" xr:uid="{2660B013-4A43-4591-BB41-AF5DF94DB490}"/>
    <cellStyle name="40% - Dekorfärg4 5 7" xfId="12967" xr:uid="{F02B3B28-BC69-478F-8F31-565D839878DC}"/>
    <cellStyle name="40% - Dekorfärg4 5 7 2" xfId="12968" xr:uid="{6AA2D7AF-B700-4D5D-9EF8-F7B1B88F369F}"/>
    <cellStyle name="40% - Dekorfärg4 5 7 3" xfId="12969" xr:uid="{8BE2953E-50C8-408A-A06E-54887E1F5D28}"/>
    <cellStyle name="40% - Dekorfärg4 5 7_EQL_AAL" xfId="31372" xr:uid="{69B41754-5D36-4FE7-A24F-8A063C9D7B02}"/>
    <cellStyle name="40% - Dekorfärg4 5 8" xfId="12970" xr:uid="{DFFA0D19-6047-4D22-BA62-3C00AAF37F6D}"/>
    <cellStyle name="40% - Dekorfärg4 5 9" xfId="12971" xr:uid="{B48E1FDC-3530-4438-83D2-774C3F30C917}"/>
    <cellStyle name="40% - Dekorfärg4 5_121231-130331" xfId="12972" xr:uid="{EEAAE551-FDAB-4DAC-94F0-0DE19DB39DB5}"/>
    <cellStyle name="40% - Dekorfärg4 50" xfId="12973" xr:uid="{D548ED7F-7DAE-437F-9EC0-B884FCB5BCC4}"/>
    <cellStyle name="40% - Dekorfärg4 50 2" xfId="12974" xr:uid="{BC197EAB-4114-41B5-B746-F39B1CA62D46}"/>
    <cellStyle name="40% - Dekorfärg4 50 3" xfId="12975" xr:uid="{F244C316-3E8D-42ED-93B3-5A3D76039BE8}"/>
    <cellStyle name="40% - Dekorfärg4 50_EQL_AAL" xfId="31373" xr:uid="{F0A53710-3AEA-4C4A-A3D9-E479112144F9}"/>
    <cellStyle name="40% - Dekorfärg4 51" xfId="12976" xr:uid="{CD546465-7EBA-49DD-8C10-AC2E448ED302}"/>
    <cellStyle name="40% - Dekorfärg4 51 2" xfId="12977" xr:uid="{B7B86D6C-4225-4F0B-A111-6A36274DBCAC}"/>
    <cellStyle name="40% - Dekorfärg4 51 3" xfId="12978" xr:uid="{4BACACE8-FD39-4072-8A43-A4BCE206B24C}"/>
    <cellStyle name="40% - Dekorfärg4 51_EQL_AAL" xfId="31374" xr:uid="{57377316-BC90-4854-AC6A-8B2E8559C34C}"/>
    <cellStyle name="40% - Dekorfärg4 52" xfId="12979" xr:uid="{9C0A58D3-B9AE-4051-96B4-191B55014D0B}"/>
    <cellStyle name="40% - Dekorfärg4 52 2" xfId="12980" xr:uid="{AB95F848-8670-4D60-93F7-CFE2BE242B95}"/>
    <cellStyle name="40% - Dekorfärg4 52 3" xfId="12981" xr:uid="{46FA13EA-3D00-4D3A-BCD8-FB196526EB79}"/>
    <cellStyle name="40% - Dekorfärg4 52_EQL_AAL" xfId="31375" xr:uid="{7B2104AF-9488-45AC-B575-527A1DE83B34}"/>
    <cellStyle name="40% - Dekorfärg4 53" xfId="12982" xr:uid="{49D84F12-B8F7-49DA-9F80-0E11C1020208}"/>
    <cellStyle name="40% - Dekorfärg4 53 2" xfId="12983" xr:uid="{29DED725-2F71-4CE6-850C-94AA1BE19CA9}"/>
    <cellStyle name="40% - Dekorfärg4 53 3" xfId="12984" xr:uid="{47E85C2C-262A-40CA-B47F-38C248F83BDE}"/>
    <cellStyle name="40% - Dekorfärg4 53_EQL_AAL" xfId="31376" xr:uid="{0514467D-6D74-4B01-9504-70DC44DE329D}"/>
    <cellStyle name="40% - Dekorfärg4 54" xfId="12985" xr:uid="{A19AF38C-F824-4AEF-9AF6-D195A2C7081D}"/>
    <cellStyle name="40% - Dekorfärg4 54 2" xfId="12986" xr:uid="{84CE86BA-6FBE-4158-90B6-D4FCF49CC224}"/>
    <cellStyle name="40% - Dekorfärg4 54 3" xfId="12987" xr:uid="{DCF81A5A-61BF-4D8B-A41E-901BB06DC11C}"/>
    <cellStyle name="40% - Dekorfärg4 54_EQL_AAL" xfId="31377" xr:uid="{A0771503-6706-401B-BABD-64890B4B6DC5}"/>
    <cellStyle name="40% - Dekorfärg4 55" xfId="12988" xr:uid="{28603618-EFDE-43A5-B861-8A0B9D6714CC}"/>
    <cellStyle name="40% - Dekorfärg4 55 2" xfId="12989" xr:uid="{3AD84B43-6C43-415C-8FA8-E58AD748E561}"/>
    <cellStyle name="40% - Dekorfärg4 55 3" xfId="12990" xr:uid="{448D419E-0AE8-4030-9408-01ED72876238}"/>
    <cellStyle name="40% - Dekorfärg4 55_EQL_AAL" xfId="31378" xr:uid="{9F62146D-2CDD-47D7-A775-763B57200507}"/>
    <cellStyle name="40% - Dekorfärg4 56" xfId="12991" xr:uid="{BF9A7887-0A44-4619-B6A7-146D3BED9B6E}"/>
    <cellStyle name="40% - Dekorfärg4 56 2" xfId="12992" xr:uid="{A971FB5F-2DC2-4226-9B55-C3B1B11D7659}"/>
    <cellStyle name="40% - Dekorfärg4 56 3" xfId="12993" xr:uid="{1ECD7035-83E1-4594-927B-73E9946CE4A1}"/>
    <cellStyle name="40% - Dekorfärg4 56_EQL_AAL" xfId="31379" xr:uid="{746D99EF-18EE-476B-83D3-391B51AAFC18}"/>
    <cellStyle name="40% - Dekorfärg4 57" xfId="12994" xr:uid="{2FE11906-A3AF-4C10-81F5-E5A32FBC7C0A}"/>
    <cellStyle name="40% - Dekorfärg4 57 2" xfId="12995" xr:uid="{847E0713-099C-4AE4-AAA2-FDB0B26FC65D}"/>
    <cellStyle name="40% - Dekorfärg4 57 3" xfId="12996" xr:uid="{D45A7414-1457-4A98-8BFA-6DBA0AECA1BE}"/>
    <cellStyle name="40% - Dekorfärg4 57_EQL_AAL" xfId="31380" xr:uid="{1A8E062E-1DFB-403A-BAAC-2C5877EC471B}"/>
    <cellStyle name="40% - Dekorfärg4 58" xfId="12997" xr:uid="{1217D5FF-0716-4658-9B66-06F176E3CD61}"/>
    <cellStyle name="40% - Dekorfärg4 58 2" xfId="12998" xr:uid="{25648278-E10F-40E3-9EFA-DC085631410E}"/>
    <cellStyle name="40% - Dekorfärg4 58 3" xfId="12999" xr:uid="{6A31A2BE-6C87-44A0-984F-494DC558E733}"/>
    <cellStyle name="40% - Dekorfärg4 58_EQL_AAL" xfId="31381" xr:uid="{31E8804D-C280-406F-A178-4E64E9E48E1F}"/>
    <cellStyle name="40% - Dekorfärg4 59" xfId="13000" xr:uid="{E7CF3D9E-6D86-428C-827B-163D09A624FF}"/>
    <cellStyle name="40% - Dekorfärg4 59 2" xfId="13001" xr:uid="{EF1DBFA9-5C50-42E2-BDFA-99A8F48764D7}"/>
    <cellStyle name="40% - Dekorfärg4 59 3" xfId="13002" xr:uid="{799B34F4-4020-4D2A-B58C-1C8A48B9C7FF}"/>
    <cellStyle name="40% - Dekorfärg4 59_EQL_AAL" xfId="31382" xr:uid="{39829DC8-80DC-476B-B8C8-B1BE1019AD7E}"/>
    <cellStyle name="40% - Dekorfärg4 6" xfId="13003" xr:uid="{A8DFDFC1-A97D-462F-98C9-7B1E1735DEC4}"/>
    <cellStyle name="40% - Dekorfärg4 6 10" xfId="35196" xr:uid="{EA28C6BF-F8D9-4488-8478-19B9E3E9556E}"/>
    <cellStyle name="40% - Dekorfärg4 6 2" xfId="13004" xr:uid="{FF2FA2FD-BF25-4F5D-A890-41B6FC016833}"/>
    <cellStyle name="40% - Dekorfärg4 6 2 2" xfId="13005" xr:uid="{E79FCCFD-1BFC-4CDF-99BE-0FAE74D80739}"/>
    <cellStyle name="40% - Dekorfärg4 6 2 2 2" xfId="13006" xr:uid="{9F61E9C9-EDDB-4A76-95A5-2523F334BD28}"/>
    <cellStyle name="40% - Dekorfärg4 6 2 2 2 2" xfId="13007" xr:uid="{78C72D8A-38D7-4298-96A6-C5C2D8A818D9}"/>
    <cellStyle name="40% - Dekorfärg4 6 2 2 2_AAL 2014-06" xfId="45142" xr:uid="{134B7ECF-2E66-476C-BD97-5E164EB12DF0}"/>
    <cellStyle name="40% - Dekorfärg4 6 2 2 3" xfId="13008" xr:uid="{F6562558-4A41-43BB-9EC0-37DFFB2701CE}"/>
    <cellStyle name="40% - Dekorfärg4 6 2 2_121231-130331" xfId="13009" xr:uid="{A0197D1F-C615-42F1-AD12-2A9A4EF0B1BE}"/>
    <cellStyle name="40% - Dekorfärg4 6 2 3" xfId="13010" xr:uid="{0A584142-25C0-4FA7-A29C-F785197AB4EC}"/>
    <cellStyle name="40% - Dekorfärg4 6 2 3 2" xfId="13011" xr:uid="{D3647DB3-46CA-40E1-B5B8-5FFA5F4BAC96}"/>
    <cellStyle name="40% - Dekorfärg4 6 2 3 2 2" xfId="13012" xr:uid="{11FA5B08-C776-4EF4-81CB-AFECE2D7F0DF}"/>
    <cellStyle name="40% - Dekorfärg4 6 2 3 2_AAL 2014-06" xfId="45143" xr:uid="{9FAA8CD1-BC0B-4CE5-ACD1-3AC0C7BB4D09}"/>
    <cellStyle name="40% - Dekorfärg4 6 2 3 3" xfId="13013" xr:uid="{4A7C9BA1-9D0B-4CF6-ABD0-308508638665}"/>
    <cellStyle name="40% - Dekorfärg4 6 2 3_121231-130331" xfId="13014" xr:uid="{E87663A0-D385-4EA2-9079-1F0ED4C34958}"/>
    <cellStyle name="40% - Dekorfärg4 6 2 4" xfId="13015" xr:uid="{A5994F5A-48D7-4B7E-A1FF-36C65626FB2A}"/>
    <cellStyle name="40% - Dekorfärg4 6 2 4 2" xfId="13016" xr:uid="{ED8B7B4D-1E4A-4B18-8340-06FAADB0C6D3}"/>
    <cellStyle name="40% - Dekorfärg4 6 2 4_AAL 2014-06" xfId="45144" xr:uid="{856196B0-25CC-462B-B34E-F8E7B153EF87}"/>
    <cellStyle name="40% - Dekorfärg4 6 2 5" xfId="13017" xr:uid="{517AF9AD-4A0A-4233-BB0D-C547D187C40E}"/>
    <cellStyle name="40% - Dekorfärg4 6 2 5 2" xfId="13018" xr:uid="{168E108B-9520-441F-AAAB-A70494BFF5B7}"/>
    <cellStyle name="40% - Dekorfärg4 6 2 5_AAL 2014-06" xfId="45145" xr:uid="{7A1D19FF-98CD-475F-8501-622C5E029418}"/>
    <cellStyle name="40% - Dekorfärg4 6 2 6" xfId="32245" xr:uid="{3059425F-4C3A-40A6-A827-DABBB1E289B5}"/>
    <cellStyle name="40% - Dekorfärg4 6 2 7" xfId="35197" xr:uid="{C6B1E33C-3ED4-4F8D-9C9A-BABF293B253A}"/>
    <cellStyle name="40% - Dekorfärg4 6 2 8" xfId="39400" xr:uid="{E960013C-0B0A-4047-B6D4-C8D0E6FC3817}"/>
    <cellStyle name="40% - Dekorfärg4 6 2_121231-130331" xfId="13019" xr:uid="{49F80812-36C4-4BEE-BA7A-0B7448102D85}"/>
    <cellStyle name="40% - Dekorfärg4 6 3" xfId="13020" xr:uid="{8DC6D383-97B2-45D5-9CA9-895AFA897920}"/>
    <cellStyle name="40% - Dekorfärg4 6 3 2" xfId="13021" xr:uid="{E4120F0E-3425-4549-B854-DF4D39FAB4ED}"/>
    <cellStyle name="40% - Dekorfärg4 6 3 2 2" xfId="13022" xr:uid="{AD587A1E-7CF1-4227-8D48-1076D94C5A33}"/>
    <cellStyle name="40% - Dekorfärg4 6 3 2 2 2" xfId="13023" xr:uid="{9200AFE0-E6E5-4071-B9FE-B21E5111535A}"/>
    <cellStyle name="40% - Dekorfärg4 6 3 2 2_AAL 2014-06" xfId="45146" xr:uid="{375B10B3-E9AF-4C5C-A9E7-996ED80A3D49}"/>
    <cellStyle name="40% - Dekorfärg4 6 3 2 3" xfId="13024" xr:uid="{498B2E8A-290E-4704-9DBE-12248937E8E1}"/>
    <cellStyle name="40% - Dekorfärg4 6 3 2_121231-130331" xfId="13025" xr:uid="{2837D5B1-8077-4C9E-AB93-BB3C234BB378}"/>
    <cellStyle name="40% - Dekorfärg4 6 3 3" xfId="13026" xr:uid="{991BB1EE-47A7-4EBE-B094-8B8A8EA751C4}"/>
    <cellStyle name="40% - Dekorfärg4 6 3 3 2" xfId="13027" xr:uid="{54ED5A68-B1D8-4862-A1E1-F81241B22901}"/>
    <cellStyle name="40% - Dekorfärg4 6 3 3_AAL 2014-06" xfId="45147" xr:uid="{FD33EAC1-EE44-4C89-861D-4300567776B5}"/>
    <cellStyle name="40% - Dekorfärg4 6 3 4" xfId="13028" xr:uid="{DC339B42-1F3F-4DBE-820E-E19641F19E9E}"/>
    <cellStyle name="40% - Dekorfärg4 6 3_121231-130331" xfId="13029" xr:uid="{38BF9E0C-93B0-425D-86B2-BCFAA891A218}"/>
    <cellStyle name="40% - Dekorfärg4 6 4" xfId="13030" xr:uid="{32831DA6-6E12-418C-BAAE-FBF09A40C76C}"/>
    <cellStyle name="40% - Dekorfärg4 6 4 2" xfId="13031" xr:uid="{5C645F79-1869-4A02-9CFD-E7CE3E696E5E}"/>
    <cellStyle name="40% - Dekorfärg4 6 4 2 2" xfId="13032" xr:uid="{DFE8D7A1-440B-4364-AE27-1CE0489C1017}"/>
    <cellStyle name="40% - Dekorfärg4 6 4 2_AAL 2014-06" xfId="45148" xr:uid="{345415A7-C467-4FCF-A189-DC4AB7F9FDE9}"/>
    <cellStyle name="40% - Dekorfärg4 6 4 3" xfId="13033" xr:uid="{3E6F3362-12E0-49A1-AB3D-7D208B2BD482}"/>
    <cellStyle name="40% - Dekorfärg4 6 4_121231-130331" xfId="13034" xr:uid="{5A13E122-5D5B-4632-8DA9-242CABEF23C6}"/>
    <cellStyle name="40% - Dekorfärg4 6 5" xfId="13035" xr:uid="{EA4A0974-445D-4458-93F7-B25FE9B9BCE0}"/>
    <cellStyle name="40% - Dekorfärg4 6 5 2" xfId="13036" xr:uid="{028E1967-850D-4BBB-85A4-F3DFB466D304}"/>
    <cellStyle name="40% - Dekorfärg4 6 5 3" xfId="13037" xr:uid="{3842A510-4E2B-4606-9B8C-71F5B7A82B54}"/>
    <cellStyle name="40% - Dekorfärg4 6 5_AAL 2014-06" xfId="45149" xr:uid="{DDACAAF4-7B99-43D9-8B98-5AF7E1CF96F8}"/>
    <cellStyle name="40% - Dekorfärg4 6 6" xfId="13038" xr:uid="{A3DA76DD-A559-431C-9080-B07C9DEDEAC8}"/>
    <cellStyle name="40% - Dekorfärg4 6 6 2" xfId="13039" xr:uid="{FF5132B6-AFFC-45B3-B09D-B654BD510090}"/>
    <cellStyle name="40% - Dekorfärg4 6 6 3" xfId="13040" xr:uid="{C23DD9ED-1333-4E17-A225-B24FD3B05DD4}"/>
    <cellStyle name="40% - Dekorfärg4 6 6_AAL 2014-06" xfId="45150" xr:uid="{EE238107-0C49-4FE4-B909-CC07953C435D}"/>
    <cellStyle name="40% - Dekorfärg4 6 7" xfId="13041" xr:uid="{93612617-D7D9-45A7-A814-34BF2F0CBE13}"/>
    <cellStyle name="40% - Dekorfärg4 6 7 2" xfId="13042" xr:uid="{ED323FC8-5C94-47B5-B79D-E220BB378780}"/>
    <cellStyle name="40% - Dekorfärg4 6 7 3" xfId="13043" xr:uid="{F206FCBE-D1FF-4BB4-BC03-4F2EFDFD2A16}"/>
    <cellStyle name="40% - Dekorfärg4 6 7_EQL_AAL" xfId="31383" xr:uid="{373C5D75-AC23-450D-BE92-3D143014B767}"/>
    <cellStyle name="40% - Dekorfärg4 6 8" xfId="13044" xr:uid="{16970825-24BF-4FA0-92FE-4069B6E3DC9D}"/>
    <cellStyle name="40% - Dekorfärg4 6 9" xfId="13045" xr:uid="{9A67F237-DCAE-48B0-BC63-065456CB18DF}"/>
    <cellStyle name="40% - Dekorfärg4 6_121231-130331" xfId="13046" xr:uid="{E7CAE06B-EF5B-4849-BA8A-60DB75D959FD}"/>
    <cellStyle name="40% - Dekorfärg4 60" xfId="13047" xr:uid="{86FFFCBD-0BD7-4970-97B0-95A27D8E8736}"/>
    <cellStyle name="40% - Dekorfärg4 60 2" xfId="13048" xr:uid="{5B5DB38A-7CB0-4E0A-A82C-46ABB886E65C}"/>
    <cellStyle name="40% - Dekorfärg4 60 3" xfId="13049" xr:uid="{EEE38846-DC38-4242-ADD0-026DE21119A2}"/>
    <cellStyle name="40% - Dekorfärg4 60_EQL_AAL" xfId="31384" xr:uid="{0ED116E1-72B3-4314-87BC-18D222C89F9F}"/>
    <cellStyle name="40% - Dekorfärg4 61" xfId="13050" xr:uid="{AE70C82A-44CA-4E16-953C-1F38B221E363}"/>
    <cellStyle name="40% - Dekorfärg4 61 2" xfId="13051" xr:uid="{874C6340-025F-4F92-9E60-A3AE16325432}"/>
    <cellStyle name="40% - Dekorfärg4 61 3" xfId="13052" xr:uid="{5496D7AE-39D7-4881-A2F0-62A86C5FD1AD}"/>
    <cellStyle name="40% - Dekorfärg4 61_EQL_AAL" xfId="31385" xr:uid="{B53847C9-A496-40C0-978C-5AD24C1F37D2}"/>
    <cellStyle name="40% - Dekorfärg4 62" xfId="13053" xr:uid="{0AD7E19D-27A6-4C1D-9578-320BEEB7067D}"/>
    <cellStyle name="40% - Dekorfärg4 62 2" xfId="13054" xr:uid="{EA2316FF-BADD-44CD-904C-BAD9F53942FC}"/>
    <cellStyle name="40% - Dekorfärg4 62 3" xfId="13055" xr:uid="{FBE32353-E1AA-4633-BF58-C696204BFA20}"/>
    <cellStyle name="40% - Dekorfärg4 62_EQL_AAL" xfId="31386" xr:uid="{429A582D-A435-41AC-A40E-41AB9A85AE75}"/>
    <cellStyle name="40% - Dekorfärg4 63" xfId="13056" xr:uid="{FC867183-45D3-4352-AD29-0387743BCB36}"/>
    <cellStyle name="40% - Dekorfärg4 63 2" xfId="13057" xr:uid="{441CF090-93DF-4899-A95F-C16BA13B9FC1}"/>
    <cellStyle name="40% - Dekorfärg4 63 3" xfId="13058" xr:uid="{BE1695BC-8728-42BD-A7E8-F40A4E7B75BC}"/>
    <cellStyle name="40% - Dekorfärg4 63_EQL_AAL" xfId="31387" xr:uid="{8E6E1929-3F20-4F96-8933-3DC3E064B9D6}"/>
    <cellStyle name="40% - Dekorfärg4 64" xfId="13059" xr:uid="{3AF97560-E309-4B9E-A5FE-FA3D4137F2C9}"/>
    <cellStyle name="40% - Dekorfärg4 65" xfId="13060" xr:uid="{01FDE82F-4BBA-4740-86A4-BC41BCA6F17B}"/>
    <cellStyle name="40% - Dekorfärg4 66" xfId="13061" xr:uid="{2D985858-0BA6-465A-A3B3-DFD1CE84FB73}"/>
    <cellStyle name="40% - Dekorfärg4 67" xfId="13062" xr:uid="{B6B400FB-58C8-4052-B21B-EC1155B37B01}"/>
    <cellStyle name="40% - Dekorfärg4 68" xfId="13063" xr:uid="{A52F3D6A-C61D-442E-83D3-6C9CAA2F3D9F}"/>
    <cellStyle name="40% - Dekorfärg4 69" xfId="13064" xr:uid="{F4272017-02D6-41BF-B67B-F37073FEE5B3}"/>
    <cellStyle name="40% - Dekorfärg4 7" xfId="13065" xr:uid="{F778ADA4-E2B7-4D2A-B109-8C6E70C6ED8F}"/>
    <cellStyle name="40% - Dekorfärg4 7 10" xfId="35198" xr:uid="{370F6C86-CD6D-44C3-8288-7C115D2D534E}"/>
    <cellStyle name="40% - Dekorfärg4 7 2" xfId="13066" xr:uid="{B91C158B-A5B2-48C8-9C68-4EB0801A953E}"/>
    <cellStyle name="40% - Dekorfärg4 7 2 2" xfId="13067" xr:uid="{095C39DE-1251-415B-98D5-8ABF1C5CFCE9}"/>
    <cellStyle name="40% - Dekorfärg4 7 2 2 2" xfId="13068" xr:uid="{EA31C6E0-800E-49C0-AB9B-AAFAAF40450D}"/>
    <cellStyle name="40% - Dekorfärg4 7 2 2 2 2" xfId="13069" xr:uid="{3D7ACD2B-8978-48CC-B43C-C12783F5D089}"/>
    <cellStyle name="40% - Dekorfärg4 7 2 2 2_AAL 2014-06" xfId="45151" xr:uid="{2A8858B5-58B7-45B0-B09E-078AB3EA5061}"/>
    <cellStyle name="40% - Dekorfärg4 7 2 2 3" xfId="13070" xr:uid="{F2A18B9B-20F3-44DC-A0AE-12328D38266E}"/>
    <cellStyle name="40% - Dekorfärg4 7 2 2_121231-130331" xfId="13071" xr:uid="{C56F304C-7E9A-4DF3-89CD-78D4147C8348}"/>
    <cellStyle name="40% - Dekorfärg4 7 2 3" xfId="13072" xr:uid="{7D9ADDBE-AAB8-4E77-A4AE-9E526C6DB5D6}"/>
    <cellStyle name="40% - Dekorfärg4 7 2 3 2" xfId="13073" xr:uid="{F4896CC5-0E80-4105-8245-9E932C3D603F}"/>
    <cellStyle name="40% - Dekorfärg4 7 2 3 2 2" xfId="13074" xr:uid="{3C1A27B1-40D4-4D63-9EF6-06D3667EDB84}"/>
    <cellStyle name="40% - Dekorfärg4 7 2 3 2_AAL 2014-06" xfId="45152" xr:uid="{754E1C93-AF42-4F4B-8A80-9C6947319979}"/>
    <cellStyle name="40% - Dekorfärg4 7 2 3 3" xfId="13075" xr:uid="{6EFF33FA-8E3B-44A2-98C9-F18F42B87BC0}"/>
    <cellStyle name="40% - Dekorfärg4 7 2 3_121231-130331" xfId="13076" xr:uid="{453DD491-0B78-46E5-B9F0-F621528C7821}"/>
    <cellStyle name="40% - Dekorfärg4 7 2 4" xfId="13077" xr:uid="{054DF99F-5796-40E7-8DC3-630A80893DFE}"/>
    <cellStyle name="40% - Dekorfärg4 7 2 4 2" xfId="13078" xr:uid="{9D7A60D8-B63C-4F65-83F3-2838F79C0309}"/>
    <cellStyle name="40% - Dekorfärg4 7 2 4_AAL 2014-06" xfId="45153" xr:uid="{9CC636A3-99E9-4756-8D34-65A382060451}"/>
    <cellStyle name="40% - Dekorfärg4 7 2 5" xfId="13079" xr:uid="{3B6BC598-8EBD-4C87-A286-673082222049}"/>
    <cellStyle name="40% - Dekorfärg4 7 2 5 2" xfId="13080" xr:uid="{6DD3D93B-28D9-4E69-9BD1-A8D67548A102}"/>
    <cellStyle name="40% - Dekorfärg4 7 2 5_AAL 2014-06" xfId="45154" xr:uid="{1A537FAE-8C14-4C1F-8DB6-2BAD8B99DE17}"/>
    <cellStyle name="40% - Dekorfärg4 7 2 6" xfId="32246" xr:uid="{E57729FF-BCD7-4043-ADA2-7413A808B440}"/>
    <cellStyle name="40% - Dekorfärg4 7 2 7" xfId="35199" xr:uid="{3A9F3816-21A5-499E-B50F-264D7D2995B0}"/>
    <cellStyle name="40% - Dekorfärg4 7 2 8" xfId="39399" xr:uid="{3C7FE99C-71AA-42D3-B9C1-20D0B9BA594D}"/>
    <cellStyle name="40% - Dekorfärg4 7 2_121231-130331" xfId="13081" xr:uid="{ADB7610C-7D12-4D75-A358-8BEADF3DF563}"/>
    <cellStyle name="40% - Dekorfärg4 7 3" xfId="13082" xr:uid="{43C89D23-CD77-4AFA-B335-5AC6A2F9EF37}"/>
    <cellStyle name="40% - Dekorfärg4 7 3 2" xfId="13083" xr:uid="{8CF9822B-B54F-49DD-8093-3CEF77B40E91}"/>
    <cellStyle name="40% - Dekorfärg4 7 3 2 2" xfId="13084" xr:uid="{54C021C1-1C75-4503-827C-7E3EF1CD864B}"/>
    <cellStyle name="40% - Dekorfärg4 7 3 2 2 2" xfId="13085" xr:uid="{F2CDD510-79F3-4D50-A7C0-04B5AD004CB6}"/>
    <cellStyle name="40% - Dekorfärg4 7 3 2 2_AAL 2014-06" xfId="45155" xr:uid="{324EF3B4-0E82-4FAE-80C4-7324081546D2}"/>
    <cellStyle name="40% - Dekorfärg4 7 3 2 3" xfId="13086" xr:uid="{6235A9D5-624D-41B4-BDD1-9694BAF9BEEA}"/>
    <cellStyle name="40% - Dekorfärg4 7 3 2_121231-130331" xfId="13087" xr:uid="{F3C80D06-448B-4C6F-8B60-DA18E54E506B}"/>
    <cellStyle name="40% - Dekorfärg4 7 3 3" xfId="13088" xr:uid="{54A787B4-EB1B-4223-9D3F-6DF31B671CEE}"/>
    <cellStyle name="40% - Dekorfärg4 7 3 3 2" xfId="13089" xr:uid="{FCDC122D-0547-40D5-BDDB-3A2E4A0F143F}"/>
    <cellStyle name="40% - Dekorfärg4 7 3 3_AAL 2014-06" xfId="45156" xr:uid="{DB2DF24F-90D6-4CF5-B711-14F08EFE3913}"/>
    <cellStyle name="40% - Dekorfärg4 7 3 4" xfId="13090" xr:uid="{3B42F9DD-056B-45E2-A127-9C1D3C02401B}"/>
    <cellStyle name="40% - Dekorfärg4 7 3_121231-130331" xfId="13091" xr:uid="{F65EB27D-5496-4697-A5E4-67E83585F99F}"/>
    <cellStyle name="40% - Dekorfärg4 7 4" xfId="13092" xr:uid="{CAEB25AC-FBBE-4C83-BBB0-C39955602ABC}"/>
    <cellStyle name="40% - Dekorfärg4 7 4 2" xfId="13093" xr:uid="{33BD65FC-8C49-4568-83A8-030A85641BC1}"/>
    <cellStyle name="40% - Dekorfärg4 7 4 2 2" xfId="13094" xr:uid="{3517E730-07F9-46ED-B31D-6FC8120FD2A6}"/>
    <cellStyle name="40% - Dekorfärg4 7 4 2_AAL 2014-06" xfId="45157" xr:uid="{5463F4A6-8F11-48BA-B574-FAFFF146FE9D}"/>
    <cellStyle name="40% - Dekorfärg4 7 4 3" xfId="13095" xr:uid="{19B9999A-F080-43CE-9604-AF50B386F2E8}"/>
    <cellStyle name="40% - Dekorfärg4 7 4_121231-130331" xfId="13096" xr:uid="{BFF98E57-5011-4842-A820-6F6C02883825}"/>
    <cellStyle name="40% - Dekorfärg4 7 5" xfId="13097" xr:uid="{D2AE6674-253B-4E2E-9C0D-1985D2341D43}"/>
    <cellStyle name="40% - Dekorfärg4 7 5 2" xfId="13098" xr:uid="{506B203C-4008-470B-84C5-53C36ADA37D7}"/>
    <cellStyle name="40% - Dekorfärg4 7 5 3" xfId="13099" xr:uid="{DACAA9DF-21B3-4606-A9E8-F2709F02E5A9}"/>
    <cellStyle name="40% - Dekorfärg4 7 5_AAL 2014-06" xfId="45158" xr:uid="{B0855791-DEA1-41FB-81A6-736686CEDB81}"/>
    <cellStyle name="40% - Dekorfärg4 7 6" xfId="13100" xr:uid="{E80AE7FE-73F1-41E0-B4A7-77A38FE1C4B7}"/>
    <cellStyle name="40% - Dekorfärg4 7 6 2" xfId="13101" xr:uid="{78C59CD3-338C-4476-8432-B79A9021F63B}"/>
    <cellStyle name="40% - Dekorfärg4 7 6 3" xfId="13102" xr:uid="{0A78115A-EE52-45D3-9671-0CC4F2A5C248}"/>
    <cellStyle name="40% - Dekorfärg4 7 6_AAL 2014-06" xfId="45159" xr:uid="{D971368B-DB3F-42CA-B44A-350D08F56CC0}"/>
    <cellStyle name="40% - Dekorfärg4 7 7" xfId="13103" xr:uid="{390A9341-17D1-4A0A-959B-98083C5CB279}"/>
    <cellStyle name="40% - Dekorfärg4 7 7 2" xfId="13104" xr:uid="{116F9688-9F5A-46BC-AF2D-CE791A8291D6}"/>
    <cellStyle name="40% - Dekorfärg4 7 7 3" xfId="13105" xr:uid="{A21FE4E7-14B2-42B9-858E-3E85080B9344}"/>
    <cellStyle name="40% - Dekorfärg4 7 7_EQL_AAL" xfId="31388" xr:uid="{597DED24-FDCB-4171-B500-B0FE827AD74A}"/>
    <cellStyle name="40% - Dekorfärg4 7 8" xfId="13106" xr:uid="{578124C4-0A6E-47CC-AB9A-6E0FFA988CE5}"/>
    <cellStyle name="40% - Dekorfärg4 7 9" xfId="13107" xr:uid="{DB44A89A-C805-474E-A229-4BB44B9A3891}"/>
    <cellStyle name="40% - Dekorfärg4 7_121231-130331" xfId="13108" xr:uid="{869A215F-2F75-40AF-B311-0AF0408DCEBE}"/>
    <cellStyle name="40% - Dekorfärg4 70" xfId="13109" xr:uid="{633AC263-9202-49F6-A02D-22659E9A9295}"/>
    <cellStyle name="40% - Dekorfärg4 71" xfId="13110" xr:uid="{87909CCB-F17A-4CA3-876D-0018D7469331}"/>
    <cellStyle name="40% - Dekorfärg4 72" xfId="13111" xr:uid="{F0F36B03-7BEC-401E-8E1E-27DB952157E8}"/>
    <cellStyle name="40% - Dekorfärg4 73" xfId="13112" xr:uid="{7DCF524E-B1AD-4235-87FE-9C0958517553}"/>
    <cellStyle name="40% - Dekorfärg4 74" xfId="13113" xr:uid="{A081F378-44AD-4EC6-80FD-FCD9ADE2A21A}"/>
    <cellStyle name="40% - Dekorfärg4 75" xfId="13114" xr:uid="{6A4A6746-3964-4A1A-8471-A74BB54D7BFD}"/>
    <cellStyle name="40% - Dekorfärg4 75 2" xfId="13115" xr:uid="{EC1D7843-CD58-464D-AD40-2BB7DD433526}"/>
    <cellStyle name="40% - Dekorfärg4 75_EQL_AAL" xfId="31389" xr:uid="{64D8BE71-EF9E-45A1-901D-859D1D643224}"/>
    <cellStyle name="40% - Dekorfärg4 76" xfId="13116" xr:uid="{55EDA099-C271-4FBB-BB75-DCD08DCADD00}"/>
    <cellStyle name="40% - Dekorfärg4 76 2" xfId="13117" xr:uid="{6460700C-6339-4BA2-8840-637562F4F84E}"/>
    <cellStyle name="40% - Dekorfärg4 76_EQL_AAL" xfId="31390" xr:uid="{B8E314C4-D9A7-427C-A2DD-E835BA81A558}"/>
    <cellStyle name="40% - Dekorfärg4 77" xfId="13118" xr:uid="{CD878BC0-EA6D-4B64-A099-E391BFD2D901}"/>
    <cellStyle name="40% - Dekorfärg4 78" xfId="13119" xr:uid="{E47992F5-7D6E-4D19-AACF-8DB3A5F48B77}"/>
    <cellStyle name="40% - Dekorfärg4 79" xfId="44678" xr:uid="{093CCE2B-56F3-4F0D-9E15-E522BBEBC7D8}"/>
    <cellStyle name="40% - Dekorfärg4 8" xfId="13120" xr:uid="{B82C451E-A3B9-4C4A-BDE7-CCFCEB881BEF}"/>
    <cellStyle name="40% - Dekorfärg4 8 10" xfId="35200" xr:uid="{E5106FD9-85B6-4555-94FA-EB17B2FCA699}"/>
    <cellStyle name="40% - Dekorfärg4 8 2" xfId="13121" xr:uid="{FE1830CB-AF16-49BA-8F57-E4F53BC62E32}"/>
    <cellStyle name="40% - Dekorfärg4 8 2 2" xfId="13122" xr:uid="{D40979A9-0BF7-45BC-BAD6-52199A4CE92A}"/>
    <cellStyle name="40% - Dekorfärg4 8 2 2 2" xfId="13123" xr:uid="{6E94035F-6EF8-40DD-9DCB-1EBB265277F5}"/>
    <cellStyle name="40% - Dekorfärg4 8 2 2 2 2" xfId="13124" xr:uid="{E0F91BBD-49D3-453C-B40C-490F134FDEED}"/>
    <cellStyle name="40% - Dekorfärg4 8 2 2 2_AAL 2014-06" xfId="45160" xr:uid="{1BD78FC8-DE8E-4820-8A0C-B71213A0C9D7}"/>
    <cellStyle name="40% - Dekorfärg4 8 2 2 3" xfId="13125" xr:uid="{6F2AD948-FFF6-41EA-92B2-28DBC785868A}"/>
    <cellStyle name="40% - Dekorfärg4 8 2 2_121231-130331" xfId="13126" xr:uid="{A7204DEE-7107-4500-B08C-AD92796942AB}"/>
    <cellStyle name="40% - Dekorfärg4 8 2 3" xfId="13127" xr:uid="{FE281EA1-C076-453C-A65F-CFD8DAE0BD90}"/>
    <cellStyle name="40% - Dekorfärg4 8 2 3 2" xfId="13128" xr:uid="{25EE3F9A-5713-4CB0-8806-0AA3B9F36224}"/>
    <cellStyle name="40% - Dekorfärg4 8 2 3 2 2" xfId="13129" xr:uid="{DA85B6E9-C496-4FB7-A50D-8A3AECB5B8D6}"/>
    <cellStyle name="40% - Dekorfärg4 8 2 3 2_AAL 2014-06" xfId="45161" xr:uid="{594EE451-0FF7-447A-A74B-2377B5BFD7E5}"/>
    <cellStyle name="40% - Dekorfärg4 8 2 3 3" xfId="13130" xr:uid="{C01EF700-7583-4FF8-871A-D62EF6659B38}"/>
    <cellStyle name="40% - Dekorfärg4 8 2 3_121231-130331" xfId="13131" xr:uid="{6545FBEC-D206-4D86-AC61-96237B519B9E}"/>
    <cellStyle name="40% - Dekorfärg4 8 2 4" xfId="13132" xr:uid="{CA9D55D8-A8F1-4381-9328-2778D3FCC1AA}"/>
    <cellStyle name="40% - Dekorfärg4 8 2 4 2" xfId="13133" xr:uid="{6434FE09-FDA7-4929-AC68-A9B820B47A91}"/>
    <cellStyle name="40% - Dekorfärg4 8 2 4_AAL 2014-06" xfId="45162" xr:uid="{502D5918-28C7-4396-A513-9012B792A259}"/>
    <cellStyle name="40% - Dekorfärg4 8 2 5" xfId="13134" xr:uid="{B20924EA-1BE2-4F01-B5CC-035046E29127}"/>
    <cellStyle name="40% - Dekorfärg4 8 2 5 2" xfId="13135" xr:uid="{53346A80-B54C-43DE-89F0-9D9041017950}"/>
    <cellStyle name="40% - Dekorfärg4 8 2 5_AAL 2014-06" xfId="45163" xr:uid="{85C815EE-427F-41D6-9949-6F1DE514033C}"/>
    <cellStyle name="40% - Dekorfärg4 8 2 6" xfId="32247" xr:uid="{383307DF-6C47-4093-8D13-EA857E66F72E}"/>
    <cellStyle name="40% - Dekorfärg4 8 2 7" xfId="35201" xr:uid="{FA01041C-0A65-4576-80E8-0342A2938256}"/>
    <cellStyle name="40% - Dekorfärg4 8 2 8" xfId="39398" xr:uid="{7DA39048-9059-4636-A8B7-3E7F8FE29228}"/>
    <cellStyle name="40% - Dekorfärg4 8 2_121231-130331" xfId="13136" xr:uid="{BE3A66B0-721B-4B77-ACBF-325C8F1FDA2B}"/>
    <cellStyle name="40% - Dekorfärg4 8 3" xfId="13137" xr:uid="{DAB9DC4A-55A5-484C-9B3B-C20EB3D34B27}"/>
    <cellStyle name="40% - Dekorfärg4 8 3 2" xfId="13138" xr:uid="{EA6DB053-EE7C-4B9A-9313-B1366086509B}"/>
    <cellStyle name="40% - Dekorfärg4 8 3 2 2" xfId="13139" xr:uid="{C899C585-809C-4070-873E-957FE94A72D9}"/>
    <cellStyle name="40% - Dekorfärg4 8 3 2 2 2" xfId="13140" xr:uid="{D50A4256-3548-4182-A567-927AE1F765AE}"/>
    <cellStyle name="40% - Dekorfärg4 8 3 2 2_AAL 2014-06" xfId="45164" xr:uid="{D8C36743-F293-4112-A2C0-8F5ED3BF1C3C}"/>
    <cellStyle name="40% - Dekorfärg4 8 3 2 3" xfId="13141" xr:uid="{D095BF02-EF34-426F-9D2E-6B99C3F14E0B}"/>
    <cellStyle name="40% - Dekorfärg4 8 3 2_121231-130331" xfId="13142" xr:uid="{2D309976-1B0F-4732-A44E-5D01ED2C255E}"/>
    <cellStyle name="40% - Dekorfärg4 8 3 3" xfId="13143" xr:uid="{1D98D637-8BC1-4ED1-9F1F-8640E3FA3BC8}"/>
    <cellStyle name="40% - Dekorfärg4 8 3 3 2" xfId="13144" xr:uid="{ECCF1158-B0CB-41B6-81E7-0E30C4C028EC}"/>
    <cellStyle name="40% - Dekorfärg4 8 3 3_AAL 2014-06" xfId="45165" xr:uid="{7AAA4567-47AB-4E9A-AE14-E75C92F85705}"/>
    <cellStyle name="40% - Dekorfärg4 8 3 4" xfId="13145" xr:uid="{346E67FA-159D-47E5-BD1A-534889DB740F}"/>
    <cellStyle name="40% - Dekorfärg4 8 3_121231-130331" xfId="13146" xr:uid="{AC82CFD5-DCE9-4963-B0EF-3B3642E163E8}"/>
    <cellStyle name="40% - Dekorfärg4 8 4" xfId="13147" xr:uid="{1EF1464B-021B-44BE-9DC5-EBB3BEC41BF0}"/>
    <cellStyle name="40% - Dekorfärg4 8 4 2" xfId="13148" xr:uid="{15DBCE8B-8BCE-4E9F-81BB-8F2FC1381D4D}"/>
    <cellStyle name="40% - Dekorfärg4 8 4 2 2" xfId="13149" xr:uid="{B0ED1FD5-8BDF-42A6-8F8E-5B1F1EFF62CE}"/>
    <cellStyle name="40% - Dekorfärg4 8 4 2_AAL 2014-06" xfId="45166" xr:uid="{A12D2769-F42F-4704-B84C-419C4384BB4D}"/>
    <cellStyle name="40% - Dekorfärg4 8 4 3" xfId="13150" xr:uid="{7B56DE04-2B4A-4546-AD27-C654D690B06C}"/>
    <cellStyle name="40% - Dekorfärg4 8 4_121231-130331" xfId="13151" xr:uid="{13427A64-0D67-4734-B2E9-88D259DBF8E4}"/>
    <cellStyle name="40% - Dekorfärg4 8 5" xfId="13152" xr:uid="{FF73F814-55B2-4626-A8B4-F2961A78B89B}"/>
    <cellStyle name="40% - Dekorfärg4 8 5 2" xfId="13153" xr:uid="{24F220F8-5C1A-4663-B38C-9A6285E6597E}"/>
    <cellStyle name="40% - Dekorfärg4 8 5 3" xfId="13154" xr:uid="{D4511E5B-29DD-424D-85AB-CEE3404742B0}"/>
    <cellStyle name="40% - Dekorfärg4 8 5_AAL 2014-06" xfId="45167" xr:uid="{F032D987-80B8-47A1-94AD-D6F8D99EFB1D}"/>
    <cellStyle name="40% - Dekorfärg4 8 6" xfId="13155" xr:uid="{3BDC212F-7EC9-4AC6-AF9E-003104200838}"/>
    <cellStyle name="40% - Dekorfärg4 8 6 2" xfId="13156" xr:uid="{054CDD9C-76A2-4636-826A-CF2D7C855CCC}"/>
    <cellStyle name="40% - Dekorfärg4 8 6 3" xfId="13157" xr:uid="{D4045A05-6C51-459A-8179-CB76E0C44F39}"/>
    <cellStyle name="40% - Dekorfärg4 8 6_AAL 2014-06" xfId="45168" xr:uid="{FE9F45FC-7955-4CC6-9957-1EDE49DC151E}"/>
    <cellStyle name="40% - Dekorfärg4 8 7" xfId="13158" xr:uid="{921D2050-8E93-4AD6-9D6C-1810FD1D3E7A}"/>
    <cellStyle name="40% - Dekorfärg4 8 7 2" xfId="13159" xr:uid="{4B8FA7E4-2F7B-4692-B1E6-EAD3578BF52A}"/>
    <cellStyle name="40% - Dekorfärg4 8 7 3" xfId="13160" xr:uid="{FA28D6C9-B02B-490A-8DE6-BC6E859ACA40}"/>
    <cellStyle name="40% - Dekorfärg4 8 7_EQL_AAL" xfId="31391" xr:uid="{F3D69F71-FBD9-41AC-8850-A04F4F69AA79}"/>
    <cellStyle name="40% - Dekorfärg4 8 8" xfId="13161" xr:uid="{A7A0D039-D049-47CA-BAD1-675C290C3BC2}"/>
    <cellStyle name="40% - Dekorfärg4 8 9" xfId="13162" xr:uid="{8BA70BA3-7C4F-4DD6-ADB8-D1D421D7A4AB}"/>
    <cellStyle name="40% - Dekorfärg4 8_121231-130331" xfId="13163" xr:uid="{0CA89C7E-A766-4CD6-8626-5F1F812F1AA5}"/>
    <cellStyle name="40% - Dekorfärg4 80" xfId="44725" xr:uid="{811E9858-4B7C-4572-9EDE-EE10AE701B3A}"/>
    <cellStyle name="40% - Dekorfärg4 81" xfId="44838" xr:uid="{DFBD793C-3D89-4384-B55D-EB34CAB53759}"/>
    <cellStyle name="40% - Dekorfärg4 9" xfId="13164" xr:uid="{7B8F163E-2DFA-4628-8DC9-B9281918F980}"/>
    <cellStyle name="40% - Dekorfärg4 9 10" xfId="35202" xr:uid="{3FD428BA-69B7-4500-A15B-7265F04CA819}"/>
    <cellStyle name="40% - Dekorfärg4 9 2" xfId="13165" xr:uid="{06EA341F-5CA1-47CA-9AD1-7B26AFCB7E81}"/>
    <cellStyle name="40% - Dekorfärg4 9 2 2" xfId="13166" xr:uid="{53539C88-9C85-456D-BCD3-EF71A3612299}"/>
    <cellStyle name="40% - Dekorfärg4 9 2 2 2" xfId="13167" xr:uid="{30BD8F32-68F7-471C-B154-1A80284CA9FD}"/>
    <cellStyle name="40% - Dekorfärg4 9 2 2 2 2" xfId="13168" xr:uid="{DEA375EF-61EA-4009-914A-5A50DED5C8FF}"/>
    <cellStyle name="40% - Dekorfärg4 9 2 2 2_AAL 2014-06" xfId="45169" xr:uid="{6A0D69F6-940A-44D3-84EE-452F1C8EB9FC}"/>
    <cellStyle name="40% - Dekorfärg4 9 2 2 3" xfId="13169" xr:uid="{BD0180BE-5F82-4D6C-9EB4-511C5D17593F}"/>
    <cellStyle name="40% - Dekorfärg4 9 2 2_121231-130331" xfId="13170" xr:uid="{52593BC5-0F64-4FB5-A08F-50E483DB69F2}"/>
    <cellStyle name="40% - Dekorfärg4 9 2 3" xfId="13171" xr:uid="{BAF93022-0800-43E7-B93C-C4AA99AC6143}"/>
    <cellStyle name="40% - Dekorfärg4 9 2 3 2" xfId="13172" xr:uid="{E4BA9D66-FFDF-4A4A-9396-BCFBE3047CE1}"/>
    <cellStyle name="40% - Dekorfärg4 9 2 3 2 2" xfId="13173" xr:uid="{2103623D-1495-41AF-A728-6F499D062EBA}"/>
    <cellStyle name="40% - Dekorfärg4 9 2 3 2_AAL 2014-06" xfId="45170" xr:uid="{8632D4C0-E544-4C0A-BC7E-EF0245ED60A0}"/>
    <cellStyle name="40% - Dekorfärg4 9 2 3 3" xfId="13174" xr:uid="{B9096F45-E6C5-4B60-8BDA-ECB5A1F7C856}"/>
    <cellStyle name="40% - Dekorfärg4 9 2 3_121231-130331" xfId="13175" xr:uid="{4B8959AE-C9D2-4312-8B8D-ACCBEA7D65A9}"/>
    <cellStyle name="40% - Dekorfärg4 9 2 4" xfId="13176" xr:uid="{E29B4A23-2656-4827-8768-3A9382638264}"/>
    <cellStyle name="40% - Dekorfärg4 9 2 4 2" xfId="13177" xr:uid="{464DFC9D-EDB5-4BA2-A9C4-217A0970AF19}"/>
    <cellStyle name="40% - Dekorfärg4 9 2 4_AAL 2014-06" xfId="45171" xr:uid="{F3CBEAFD-BF61-4981-8CA9-E8D22BAA95C0}"/>
    <cellStyle name="40% - Dekorfärg4 9 2 5" xfId="13178" xr:uid="{157E2066-A732-47C9-9A79-F387DEC44246}"/>
    <cellStyle name="40% - Dekorfärg4 9 2 5 2" xfId="13179" xr:uid="{006587E5-9843-41D3-B553-782B9366AA13}"/>
    <cellStyle name="40% - Dekorfärg4 9 2 5_AAL 2014-06" xfId="45172" xr:uid="{48FD3E87-FE68-4974-88AC-B54FF2A1C697}"/>
    <cellStyle name="40% - Dekorfärg4 9 2 6" xfId="32248" xr:uid="{2282E7F3-5934-4030-AF5E-93AE134AB56C}"/>
    <cellStyle name="40% - Dekorfärg4 9 2 7" xfId="35203" xr:uid="{20EBAE8D-7A0D-4C4D-B5EC-7618AA198F5F}"/>
    <cellStyle name="40% - Dekorfärg4 9 2 8" xfId="39397" xr:uid="{955F78A9-263E-4575-A21B-346435E538EB}"/>
    <cellStyle name="40% - Dekorfärg4 9 2_121231-130331" xfId="13180" xr:uid="{698D5537-E05E-49B2-A609-F6A4699997E8}"/>
    <cellStyle name="40% - Dekorfärg4 9 3" xfId="13181" xr:uid="{4BD4743D-63FC-44E0-9322-4C94116A9D2F}"/>
    <cellStyle name="40% - Dekorfärg4 9 3 2" xfId="13182" xr:uid="{F040797A-AE21-40B7-A945-B1E0D957DF4B}"/>
    <cellStyle name="40% - Dekorfärg4 9 3 2 2" xfId="13183" xr:uid="{CCEDFCB4-9AC8-4484-824C-BA5746AEEEFD}"/>
    <cellStyle name="40% - Dekorfärg4 9 3 2 2 2" xfId="13184" xr:uid="{CDAB3941-6151-4BA6-98D4-E280ADD3C395}"/>
    <cellStyle name="40% - Dekorfärg4 9 3 2 2_AAL 2014-06" xfId="45173" xr:uid="{18CB95CB-0A11-43A6-8B6F-2D90298A4555}"/>
    <cellStyle name="40% - Dekorfärg4 9 3 2 3" xfId="13185" xr:uid="{FEE44DA2-91BD-4F6D-BD14-585D54A52AAE}"/>
    <cellStyle name="40% - Dekorfärg4 9 3 2_121231-130331" xfId="13186" xr:uid="{173FA9BB-FC19-4BC6-A152-DF809BB2EA3D}"/>
    <cellStyle name="40% - Dekorfärg4 9 3 3" xfId="13187" xr:uid="{548C08A1-E497-461B-AC4E-6BC997DE46DA}"/>
    <cellStyle name="40% - Dekorfärg4 9 3 3 2" xfId="13188" xr:uid="{4662BD06-6B5F-47FA-9078-DA2FCDB558E8}"/>
    <cellStyle name="40% - Dekorfärg4 9 3 3_AAL 2014-06" xfId="45174" xr:uid="{2DB404B2-2F57-4A75-A574-CEE2EF66807D}"/>
    <cellStyle name="40% - Dekorfärg4 9 3 4" xfId="13189" xr:uid="{CECAC1BB-F1AE-49A8-8937-2EE94B4DBF1B}"/>
    <cellStyle name="40% - Dekorfärg4 9 3_121231-130331" xfId="13190" xr:uid="{ED64244C-E406-40FB-983D-21B988773717}"/>
    <cellStyle name="40% - Dekorfärg4 9 4" xfId="13191" xr:uid="{985FFFD9-861F-4E53-AFC0-E01736F3EAA7}"/>
    <cellStyle name="40% - Dekorfärg4 9 4 2" xfId="13192" xr:uid="{B1544AC2-202F-4A08-A139-D9EACC2BBAA0}"/>
    <cellStyle name="40% - Dekorfärg4 9 4 2 2" xfId="13193" xr:uid="{4010B70D-7632-4F8E-BFB0-6D43865F0805}"/>
    <cellStyle name="40% - Dekorfärg4 9 4 2_AAL 2014-06" xfId="45175" xr:uid="{1DA5CCB0-D3A9-4BAB-BD4E-B84DBE65EF4F}"/>
    <cellStyle name="40% - Dekorfärg4 9 4 3" xfId="13194" xr:uid="{A3A76874-0F5B-40DE-8E17-0E104752F8AE}"/>
    <cellStyle name="40% - Dekorfärg4 9 4_121231-130331" xfId="13195" xr:uid="{B4A60E4A-A8AC-4AAB-B5B5-26B2EDF8C713}"/>
    <cellStyle name="40% - Dekorfärg4 9 5" xfId="13196" xr:uid="{81D17C76-5D9D-4321-9DAD-6F8ADE565A6F}"/>
    <cellStyle name="40% - Dekorfärg4 9 5 2" xfId="13197" xr:uid="{43C94746-173C-49AD-94D3-E28603410BE6}"/>
    <cellStyle name="40% - Dekorfärg4 9 5 3" xfId="13198" xr:uid="{2FF91BFA-59ED-4495-BBDE-66748727E734}"/>
    <cellStyle name="40% - Dekorfärg4 9 5_AAL 2014-06" xfId="45176" xr:uid="{2C4F0416-43DB-4890-B7F8-AEA3CA4E04DA}"/>
    <cellStyle name="40% - Dekorfärg4 9 6" xfId="13199" xr:uid="{90B5FA51-51D6-45C8-ABF6-51201FACEE3A}"/>
    <cellStyle name="40% - Dekorfärg4 9 6 2" xfId="13200" xr:uid="{31C9057E-4F27-4AE5-8B0D-CCCFF2F61F89}"/>
    <cellStyle name="40% - Dekorfärg4 9 6 3" xfId="13201" xr:uid="{75DE82EB-12AC-4614-81F7-6048BDD445D8}"/>
    <cellStyle name="40% - Dekorfärg4 9 6_AAL 2014-06" xfId="45177" xr:uid="{EFA3BADA-56FA-4916-9523-64DB63369754}"/>
    <cellStyle name="40% - Dekorfärg4 9 7" xfId="13202" xr:uid="{D3950129-4D87-4B89-AB75-26B09C471709}"/>
    <cellStyle name="40% - Dekorfärg4 9 7 2" xfId="13203" xr:uid="{9179103C-EAD8-4452-98B8-16867A386E2B}"/>
    <cellStyle name="40% - Dekorfärg4 9 7 3" xfId="13204" xr:uid="{882059D0-5C02-4AAD-8C0E-72218CA7F3E9}"/>
    <cellStyle name="40% - Dekorfärg4 9 7_EQL_AAL" xfId="31392" xr:uid="{66077528-CC18-4A46-8971-BF3B8F9CFDDE}"/>
    <cellStyle name="40% - Dekorfärg4 9 8" xfId="13205" xr:uid="{E2F2B479-E4C6-475A-A29B-FCD33EC31E95}"/>
    <cellStyle name="40% - Dekorfärg4 9 9" xfId="13206" xr:uid="{3FA28323-57C2-42D2-A251-1DD9AA6D104F}"/>
    <cellStyle name="40% - Dekorfärg4 9_121231-130331" xfId="13207" xr:uid="{34088A76-08D9-41A6-8F76-CDA99D1B1651}"/>
    <cellStyle name="40% - Dekorfärg5" xfId="51283" xr:uid="{334DE55D-0BEE-49A2-BA5F-E0D4A70D3AC8}"/>
    <cellStyle name="40% - Dekorfärg5 10" xfId="13208" xr:uid="{FB305988-ADA0-4A27-944F-D84C9B8ADF64}"/>
    <cellStyle name="40% - Dekorfärg5 10 10" xfId="35204" xr:uid="{7159BA59-A649-413B-9D1E-A52DCA8D3205}"/>
    <cellStyle name="40% - Dekorfärg5 10 2" xfId="13209" xr:uid="{74D0D27B-C22D-4C81-B36A-508D9D0D55E2}"/>
    <cellStyle name="40% - Dekorfärg5 10 2 2" xfId="13210" xr:uid="{372C14D3-161A-4775-9B96-84FCAEDEACE7}"/>
    <cellStyle name="40% - Dekorfärg5 10 2 2 2" xfId="13211" xr:uid="{F8CC941B-6791-4CD5-ADAE-0D2C730C71D6}"/>
    <cellStyle name="40% - Dekorfärg5 10 2 2 2 2" xfId="13212" xr:uid="{63EBE60F-0669-4EB5-9011-655A601755F5}"/>
    <cellStyle name="40% - Dekorfärg5 10 2 2 2_AAL 2014-06" xfId="45178" xr:uid="{C3DEAADC-6F91-4080-BEDE-CB6B3B52D5A7}"/>
    <cellStyle name="40% - Dekorfärg5 10 2 2 3" xfId="13213" xr:uid="{A940F4CE-9A2B-4F1B-915B-F64F5F07FA08}"/>
    <cellStyle name="40% - Dekorfärg5 10 2 2_121231-130331" xfId="13214" xr:uid="{C22AD643-4507-4176-A841-14F3B2E7CE44}"/>
    <cellStyle name="40% - Dekorfärg5 10 2 3" xfId="13215" xr:uid="{D8151279-835F-406B-9064-C05F5047A641}"/>
    <cellStyle name="40% - Dekorfärg5 10 2 3 2" xfId="13216" xr:uid="{39F70425-3110-4AA5-83CF-D6B5ADCAF695}"/>
    <cellStyle name="40% - Dekorfärg5 10 2 3 2 2" xfId="13217" xr:uid="{898E7389-1377-4885-A186-1BF6CBB6836F}"/>
    <cellStyle name="40% - Dekorfärg5 10 2 3 2_AAL 2014-06" xfId="45179" xr:uid="{827048DC-ECCE-48E7-9052-E93898CDEEC2}"/>
    <cellStyle name="40% - Dekorfärg5 10 2 3 3" xfId="13218" xr:uid="{7A3F96FE-5630-46EA-9DDF-DEA417292D2A}"/>
    <cellStyle name="40% - Dekorfärg5 10 2 3_121231-130331" xfId="13219" xr:uid="{0FC82B46-1720-4B82-8056-948BC3227064}"/>
    <cellStyle name="40% - Dekorfärg5 10 2 4" xfId="13220" xr:uid="{8192FA56-9A59-481D-B742-A200A53BA567}"/>
    <cellStyle name="40% - Dekorfärg5 10 2 4 2" xfId="13221" xr:uid="{AF781B60-3D45-4876-930C-E9CB1DB56E2B}"/>
    <cellStyle name="40% - Dekorfärg5 10 2 4_AAL 2014-06" xfId="45180" xr:uid="{38B74512-C544-440E-8704-1E016CF91138}"/>
    <cellStyle name="40% - Dekorfärg5 10 2 5" xfId="13222" xr:uid="{B54C5173-40BA-4B94-8359-94D09F091545}"/>
    <cellStyle name="40% - Dekorfärg5 10 2 5 2" xfId="13223" xr:uid="{16F46A82-6090-47E9-AC48-6DA86BA53B24}"/>
    <cellStyle name="40% - Dekorfärg5 10 2 5_AAL 2014-06" xfId="45181" xr:uid="{3B145542-D17C-4E5B-BB4E-38877B693DCE}"/>
    <cellStyle name="40% - Dekorfärg5 10 2 6" xfId="32249" xr:uid="{ABF4A6C7-235D-4617-B78D-AC18042BEB14}"/>
    <cellStyle name="40% - Dekorfärg5 10 2 7" xfId="35205" xr:uid="{0535D328-34C9-4039-B3AD-9AF18F01DA3E}"/>
    <cellStyle name="40% - Dekorfärg5 10 2 8" xfId="39396" xr:uid="{82E0FC36-3277-4435-B061-73EB139BA848}"/>
    <cellStyle name="40% - Dekorfärg5 10 2_121231-130331" xfId="13224" xr:uid="{80ED1E20-E380-45D9-B22E-B0E80316AAC0}"/>
    <cellStyle name="40% - Dekorfärg5 10 3" xfId="13225" xr:uid="{3AEF1909-9B7C-46B1-A591-DEB2B90545E2}"/>
    <cellStyle name="40% - Dekorfärg5 10 3 2" xfId="13226" xr:uid="{54213E0A-358E-4DB2-9EF0-5EE35B40FA01}"/>
    <cellStyle name="40% - Dekorfärg5 10 3 2 2" xfId="13227" xr:uid="{AE22B101-F17C-4082-AD7D-29D6A16E3E68}"/>
    <cellStyle name="40% - Dekorfärg5 10 3 2 2 2" xfId="13228" xr:uid="{A323DAFD-7816-47BC-A063-8AFDEEB50B8C}"/>
    <cellStyle name="40% - Dekorfärg5 10 3 2 2_AAL 2014-06" xfId="45182" xr:uid="{EF5EBF76-71C3-4405-9124-E03F69024720}"/>
    <cellStyle name="40% - Dekorfärg5 10 3 2 3" xfId="13229" xr:uid="{4C6C4CBF-B08B-4012-8840-218CE835C344}"/>
    <cellStyle name="40% - Dekorfärg5 10 3 2_121231-130331" xfId="13230" xr:uid="{02FC635B-39EF-406A-B42D-E9EB9E41CF49}"/>
    <cellStyle name="40% - Dekorfärg5 10 3 3" xfId="13231" xr:uid="{4ED0A75D-2AA4-49F0-8359-3A4FDE499A64}"/>
    <cellStyle name="40% - Dekorfärg5 10 3 3 2" xfId="13232" xr:uid="{C138E7E0-029F-4A74-A501-449089156E74}"/>
    <cellStyle name="40% - Dekorfärg5 10 3 3_AAL 2014-06" xfId="45183" xr:uid="{7A30AD5B-66F7-4B85-A4D3-AF56AA6E8EE4}"/>
    <cellStyle name="40% - Dekorfärg5 10 3 4" xfId="13233" xr:uid="{953CE704-EC68-4F1D-9E1C-F67A3F77BB54}"/>
    <cellStyle name="40% - Dekorfärg5 10 3_121231-130331" xfId="13234" xr:uid="{3E30F115-ED01-4BDD-88FF-B8E065329EB0}"/>
    <cellStyle name="40% - Dekorfärg5 10 4" xfId="13235" xr:uid="{94AB9476-283B-4BF0-8AAE-C3BC46C76FEA}"/>
    <cellStyle name="40% - Dekorfärg5 10 4 2" xfId="13236" xr:uid="{39B55AF0-248B-4012-A800-DF383BAF10D0}"/>
    <cellStyle name="40% - Dekorfärg5 10 4 2 2" xfId="13237" xr:uid="{6CB79379-0A5E-4DA9-855B-EA4E16245DAB}"/>
    <cellStyle name="40% - Dekorfärg5 10 4 2_AAL 2014-06" xfId="45184" xr:uid="{D3C258D1-A536-4418-90A4-5471BF30447E}"/>
    <cellStyle name="40% - Dekorfärg5 10 4 3" xfId="13238" xr:uid="{DF1F16BA-0B7E-4A16-9007-F2CEFB3E2EC4}"/>
    <cellStyle name="40% - Dekorfärg5 10 4_121231-130331" xfId="13239" xr:uid="{36CF8C88-8849-4E24-86E2-D8BAE8124793}"/>
    <cellStyle name="40% - Dekorfärg5 10 5" xfId="13240" xr:uid="{E444401F-03DD-49E7-9A4E-69598D141103}"/>
    <cellStyle name="40% - Dekorfärg5 10 5 2" xfId="13241" xr:uid="{BC829E88-DEE7-4918-949C-67B247821812}"/>
    <cellStyle name="40% - Dekorfärg5 10 5 3" xfId="13242" xr:uid="{1092A02D-46D4-4818-9AD0-21E9358075D2}"/>
    <cellStyle name="40% - Dekorfärg5 10 5_AAL 2014-06" xfId="45185" xr:uid="{27D2A283-9D3E-4A58-B32D-32EB1C9A6466}"/>
    <cellStyle name="40% - Dekorfärg5 10 6" xfId="13243" xr:uid="{B1142C65-1FA9-43A7-A5CD-2A7AEA826F02}"/>
    <cellStyle name="40% - Dekorfärg5 10 6 2" xfId="13244" xr:uid="{061C89B5-C077-4490-8C5A-30635657C7E0}"/>
    <cellStyle name="40% - Dekorfärg5 10 6 3" xfId="13245" xr:uid="{C18607BB-90A3-4274-96F8-F11397D8AA36}"/>
    <cellStyle name="40% - Dekorfärg5 10 6_AAL 2014-06" xfId="45186" xr:uid="{AE54A4F6-9E3B-4A9A-877E-114C06FDD9FB}"/>
    <cellStyle name="40% - Dekorfärg5 10 7" xfId="13246" xr:uid="{60B8B523-128A-4335-A496-7F8A7C3436D2}"/>
    <cellStyle name="40% - Dekorfärg5 10 7 2" xfId="13247" xr:uid="{6A3A4842-A9D9-49BC-810A-B28F0581CD61}"/>
    <cellStyle name="40% - Dekorfärg5 10 7 3" xfId="13248" xr:uid="{C9836E78-C5F4-47C0-84E0-86751FC47416}"/>
    <cellStyle name="40% - Dekorfärg5 10 7_EQL_AAL" xfId="31393" xr:uid="{5FB2221E-A7D3-4760-85ED-B9319BEDE637}"/>
    <cellStyle name="40% - Dekorfärg5 10 8" xfId="13249" xr:uid="{EBD3FD73-8CE5-4728-BE09-F78234CA9581}"/>
    <cellStyle name="40% - Dekorfärg5 10 9" xfId="13250" xr:uid="{80D78EE7-B525-49BE-A40A-8A6DCA2AD11C}"/>
    <cellStyle name="40% - Dekorfärg5 10_121231-130331" xfId="13251" xr:uid="{1501AA3E-494B-47C2-B06D-BC0A4A4E9FB7}"/>
    <cellStyle name="40% - Dekorfärg5 11" xfId="13252" xr:uid="{159E0D69-5529-4D6A-A644-C64D952BBF7E}"/>
    <cellStyle name="40% - Dekorfärg5 11 10" xfId="35206" xr:uid="{ED3C26EC-DB6A-4258-8F97-55FAF3E697B6}"/>
    <cellStyle name="40% - Dekorfärg5 11 2" xfId="13253" xr:uid="{6F080AE7-9568-46AF-BECA-022126B06E10}"/>
    <cellStyle name="40% - Dekorfärg5 11 2 2" xfId="13254" xr:uid="{3046FAE4-2EFA-4394-978A-29F1EF502E40}"/>
    <cellStyle name="40% - Dekorfärg5 11 2 2 2" xfId="13255" xr:uid="{1F5B2A91-3299-45E0-B649-7DF69E84322E}"/>
    <cellStyle name="40% - Dekorfärg5 11 2 2 2 2" xfId="13256" xr:uid="{97D68CFC-F9A5-4B70-A9CB-46305A56289D}"/>
    <cellStyle name="40% - Dekorfärg5 11 2 2 2_AAL 2014-06" xfId="45187" xr:uid="{AB137BF5-7402-4015-90A7-CD4DC778A9A0}"/>
    <cellStyle name="40% - Dekorfärg5 11 2 2 3" xfId="13257" xr:uid="{995ED3CE-A6E9-45EA-B7F5-2BF6F217F09F}"/>
    <cellStyle name="40% - Dekorfärg5 11 2 2_121231-130331" xfId="13258" xr:uid="{7B3A12BA-A88F-4111-9A2E-10633B9CA0A3}"/>
    <cellStyle name="40% - Dekorfärg5 11 2 3" xfId="13259" xr:uid="{320478ED-5FB8-4203-A214-69D80B5D787A}"/>
    <cellStyle name="40% - Dekorfärg5 11 2 3 2" xfId="13260" xr:uid="{A6C25B53-ACE3-4CA8-A862-9C0AD1F93D90}"/>
    <cellStyle name="40% - Dekorfärg5 11 2 3_AAL 2014-06" xfId="45188" xr:uid="{60EACC2E-EB30-421C-8993-4BDD2F8B8CA3}"/>
    <cellStyle name="40% - Dekorfärg5 11 2 4" xfId="13261" xr:uid="{7923A015-918E-4D87-8B3D-242A4E55606E}"/>
    <cellStyle name="40% - Dekorfärg5 11 2_121231-130331" xfId="13262" xr:uid="{D417CA5B-381E-4582-92DF-E24B10E46BFF}"/>
    <cellStyle name="40% - Dekorfärg5 11 3" xfId="13263" xr:uid="{8E688537-6A39-4DC2-A994-64D366494BED}"/>
    <cellStyle name="40% - Dekorfärg5 11 3 2" xfId="13264" xr:uid="{B4C3FA63-5D57-4A37-8204-0ED091C30ABD}"/>
    <cellStyle name="40% - Dekorfärg5 11 3 2 2" xfId="13265" xr:uid="{DCEACFB2-0169-441C-AACD-3D8E07F503D9}"/>
    <cellStyle name="40% - Dekorfärg5 11 3 2_AAL 2014-06" xfId="45189" xr:uid="{C6D8C3B7-C526-4167-8C04-D759B17692FC}"/>
    <cellStyle name="40% - Dekorfärg5 11 3 3" xfId="13266" xr:uid="{BA2DB310-ABC2-4A33-B125-EC2CC47B1286}"/>
    <cellStyle name="40% - Dekorfärg5 11 3_121231-130331" xfId="13267" xr:uid="{AA642809-33BA-4218-8106-E07B454BBAC4}"/>
    <cellStyle name="40% - Dekorfärg5 11 4" xfId="13268" xr:uid="{D4CEF122-12E3-4000-AAAB-73CE4D8E9A78}"/>
    <cellStyle name="40% - Dekorfärg5 11 4 2" xfId="13269" xr:uid="{BE5DA07D-6311-483A-9ADD-C1B5C93C785C}"/>
    <cellStyle name="40% - Dekorfärg5 11 4 3" xfId="13270" xr:uid="{9497BBD1-8180-43E9-BCD9-B9ABB82A5A8C}"/>
    <cellStyle name="40% - Dekorfärg5 11 4_AAL 2014-06" xfId="45190" xr:uid="{E92DB7A9-14D8-47CE-9118-2A9B75A1CF18}"/>
    <cellStyle name="40% - Dekorfärg5 11 5" xfId="13271" xr:uid="{70187EB6-6EB3-4BFE-B181-87EA975A3959}"/>
    <cellStyle name="40% - Dekorfärg5 11 5 2" xfId="13272" xr:uid="{3AADFFCD-87B5-40BD-9721-AC7E6FB919EC}"/>
    <cellStyle name="40% - Dekorfärg5 11 5 3" xfId="13273" xr:uid="{7F7B9D7F-8860-4495-B519-CBF9A0BA2FA1}"/>
    <cellStyle name="40% - Dekorfärg5 11 5_AAL 2014-06" xfId="45191" xr:uid="{3993A632-35CD-451F-AD8D-4024F3F1D8B5}"/>
    <cellStyle name="40% - Dekorfärg5 11 6" xfId="13274" xr:uid="{73A29246-387A-4658-99DC-3844504B61CE}"/>
    <cellStyle name="40% - Dekorfärg5 11 6 2" xfId="13275" xr:uid="{60B87445-BDB8-4505-A3A7-C79B4D4DEF0B}"/>
    <cellStyle name="40% - Dekorfärg5 11 6 3" xfId="13276" xr:uid="{E8DDE595-F824-4701-8D35-C2FCA572FCCF}"/>
    <cellStyle name="40% - Dekorfärg5 11 6_EQL_AAL" xfId="31394" xr:uid="{458E2A2E-0E7D-42E1-9403-EA418AEAACFF}"/>
    <cellStyle name="40% - Dekorfärg5 11 7" xfId="13277" xr:uid="{1D24F2D4-4D52-424C-A3EE-AA5CBD2B56B0}"/>
    <cellStyle name="40% - Dekorfärg5 11 7 2" xfId="13278" xr:uid="{E9F698B4-1F6C-4D25-ABFC-BE36B6C2C609}"/>
    <cellStyle name="40% - Dekorfärg5 11 7 3" xfId="13279" xr:uid="{DF6AFC87-A33B-4B74-8363-8602B3AFD901}"/>
    <cellStyle name="40% - Dekorfärg5 11 7_EQL_AAL" xfId="31395" xr:uid="{9A8F9951-E244-474F-A497-AF6D03AF96D2}"/>
    <cellStyle name="40% - Dekorfärg5 11 8" xfId="13280" xr:uid="{45EA84DB-5557-4ADE-882D-3A9A7BA14683}"/>
    <cellStyle name="40% - Dekorfärg5 11 9" xfId="13281" xr:uid="{9257FB2B-C88F-4099-9079-EFC6B70FB3C4}"/>
    <cellStyle name="40% - Dekorfärg5 11_121231-130331" xfId="13282" xr:uid="{6B95E0BD-4B22-4E92-AF53-6FD16ADABA21}"/>
    <cellStyle name="40% - Dekorfärg5 12" xfId="13283" xr:uid="{89F0EECB-6DBD-4ADB-8363-E7B2CD155A2D}"/>
    <cellStyle name="40% - Dekorfärg5 12 10" xfId="35207" xr:uid="{F020B1EB-6545-42F1-99BF-321CAFA6EA9C}"/>
    <cellStyle name="40% - Dekorfärg5 12 2" xfId="13284" xr:uid="{DE5843A9-01DE-4CE3-B7BC-AECCFAD40F06}"/>
    <cellStyle name="40% - Dekorfärg5 12 2 2" xfId="13285" xr:uid="{F9B4EE01-C527-4C7E-9476-49AA6DDB19E5}"/>
    <cellStyle name="40% - Dekorfärg5 12 2 2 2" xfId="13286" xr:uid="{616603D0-D40C-4777-8110-CDA0B1ACC80A}"/>
    <cellStyle name="40% - Dekorfärg5 12 2 2 2 2" xfId="13287" xr:uid="{7AB72C6B-CE92-4DB9-9478-22A4CB8212FC}"/>
    <cellStyle name="40% - Dekorfärg5 12 2 2 2_AAL 2014-06" xfId="45192" xr:uid="{766EB633-9481-4C3C-B1F1-8B18278BFAE1}"/>
    <cellStyle name="40% - Dekorfärg5 12 2 2 3" xfId="13288" xr:uid="{D5D1C323-915D-4A77-B457-11495C92A776}"/>
    <cellStyle name="40% - Dekorfärg5 12 2 2_121231-130331" xfId="13289" xr:uid="{F4939D06-EB9F-40AF-8E6F-4B88F4D56F94}"/>
    <cellStyle name="40% - Dekorfärg5 12 2 3" xfId="13290" xr:uid="{691CA4DA-72DC-49A6-BFAB-024D4CAFF2D9}"/>
    <cellStyle name="40% - Dekorfärg5 12 2 3 2" xfId="13291" xr:uid="{6D0305A6-6E38-4069-A2DA-25F7CBFF3654}"/>
    <cellStyle name="40% - Dekorfärg5 12 2 3_AAL 2014-06" xfId="45193" xr:uid="{FF080D3B-6A61-4FD4-A335-9B2C230DA8E5}"/>
    <cellStyle name="40% - Dekorfärg5 12 2 4" xfId="13292" xr:uid="{14D00586-6EC2-430C-B4E5-9222C4151348}"/>
    <cellStyle name="40% - Dekorfärg5 12 2_121231-130331" xfId="13293" xr:uid="{F6ADAF2F-750C-4DCA-885D-7AFDDB3E40E8}"/>
    <cellStyle name="40% - Dekorfärg5 12 3" xfId="13294" xr:uid="{80E3EAFC-E317-49BC-A844-E8163FFD4596}"/>
    <cellStyle name="40% - Dekorfärg5 12 3 2" xfId="13295" xr:uid="{FC9CB08C-7654-4D49-B4DA-61CF84CE0207}"/>
    <cellStyle name="40% - Dekorfärg5 12 3 2 2" xfId="13296" xr:uid="{18802F78-10D5-4F98-A27E-7E80BDCACA23}"/>
    <cellStyle name="40% - Dekorfärg5 12 3 2_AAL 2014-06" xfId="45194" xr:uid="{7DE9625E-AF4F-4DD9-B584-4EF3F19EC3F6}"/>
    <cellStyle name="40% - Dekorfärg5 12 3 3" xfId="13297" xr:uid="{C612FBB6-BA1A-4D5F-8300-4BBB785A2D32}"/>
    <cellStyle name="40% - Dekorfärg5 12 3_121231-130331" xfId="13298" xr:uid="{CF1BD54B-E6D3-42BD-9575-7F935D85F151}"/>
    <cellStyle name="40% - Dekorfärg5 12 4" xfId="13299" xr:uid="{23A068F3-E892-413A-B357-546E39441E70}"/>
    <cellStyle name="40% - Dekorfärg5 12 4 2" xfId="13300" xr:uid="{9E6E04A2-8E1B-43DE-AA97-CEC569AE3D2C}"/>
    <cellStyle name="40% - Dekorfärg5 12 4 3" xfId="13301" xr:uid="{E984960B-ED96-4437-BB20-D8D0B0870767}"/>
    <cellStyle name="40% - Dekorfärg5 12 4_AAL 2014-06" xfId="45195" xr:uid="{AD47FF3D-1E02-463E-8B64-487E1B0F15AD}"/>
    <cellStyle name="40% - Dekorfärg5 12 5" xfId="13302" xr:uid="{43E5D5A5-B360-4F18-8343-9B1EAE23818C}"/>
    <cellStyle name="40% - Dekorfärg5 12 5 2" xfId="13303" xr:uid="{04B694AB-9344-4B6C-BC99-FA72375E1107}"/>
    <cellStyle name="40% - Dekorfärg5 12 5 3" xfId="13304" xr:uid="{D2D7F9BA-BC7B-4F06-B9B2-CB82057D4ECE}"/>
    <cellStyle name="40% - Dekorfärg5 12 5_AAL 2014-06" xfId="45196" xr:uid="{A9B91209-DD92-49BD-A247-9BB98866285B}"/>
    <cellStyle name="40% - Dekorfärg5 12 6" xfId="13305" xr:uid="{88A61D2D-43DB-43C0-857E-F36D9F871614}"/>
    <cellStyle name="40% - Dekorfärg5 12 6 2" xfId="13306" xr:uid="{84761303-BEDA-44A4-BF49-783E7E97B30A}"/>
    <cellStyle name="40% - Dekorfärg5 12 6 3" xfId="13307" xr:uid="{06A125A0-43B2-4ACD-A845-DDA2E56AA57B}"/>
    <cellStyle name="40% - Dekorfärg5 12 6_EQL_AAL" xfId="31396" xr:uid="{9ADC02F0-408E-4E44-BDEF-36E792897466}"/>
    <cellStyle name="40% - Dekorfärg5 12 7" xfId="13308" xr:uid="{8DA72C41-A56E-4A31-AC83-7EF90B8333D3}"/>
    <cellStyle name="40% - Dekorfärg5 12 7 2" xfId="13309" xr:uid="{48C655C6-2C23-4E4A-9E9D-40D9B763D4DC}"/>
    <cellStyle name="40% - Dekorfärg5 12 7 3" xfId="13310" xr:uid="{2C341402-9FF5-48BC-8C66-D387065A319C}"/>
    <cellStyle name="40% - Dekorfärg5 12 7_EQL_AAL" xfId="31397" xr:uid="{4C34027E-2A74-4058-AEC4-E88C514D52B3}"/>
    <cellStyle name="40% - Dekorfärg5 12 8" xfId="13311" xr:uid="{DF1F1A20-E176-49B5-AE9A-7896CF17DF21}"/>
    <cellStyle name="40% - Dekorfärg5 12 9" xfId="13312" xr:uid="{C619DC74-5730-4A44-BF26-8B8ED3A56874}"/>
    <cellStyle name="40% - Dekorfärg5 12_121231-130331" xfId="13313" xr:uid="{9B2930A7-322F-4D66-986A-19BAA1234078}"/>
    <cellStyle name="40% - Dekorfärg5 13" xfId="13314" xr:uid="{8494169A-54D9-4B65-B3FA-C16FF98617EB}"/>
    <cellStyle name="40% - Dekorfärg5 13 10" xfId="35208" xr:uid="{96E9C90D-E043-4C0F-BD5C-A03AEAD2BB8A}"/>
    <cellStyle name="40% - Dekorfärg5 13 2" xfId="13315" xr:uid="{7380FB34-F6A3-4781-8A70-2ED9F6780DCD}"/>
    <cellStyle name="40% - Dekorfärg5 13 2 2" xfId="13316" xr:uid="{BBC8145D-5126-4D8B-A4C7-96BF9625049B}"/>
    <cellStyle name="40% - Dekorfärg5 13 2 2 2" xfId="13317" xr:uid="{F47ADCDF-DCAC-409D-889F-940778B1CCDE}"/>
    <cellStyle name="40% - Dekorfärg5 13 2 2 2 2" xfId="13318" xr:uid="{D186E00B-720A-4580-9853-875E390EE87F}"/>
    <cellStyle name="40% - Dekorfärg5 13 2 2 2_AAL 2014-06" xfId="45197" xr:uid="{8A10B548-B80A-4DF5-8A6A-CF1FAABE0F66}"/>
    <cellStyle name="40% - Dekorfärg5 13 2 2 3" xfId="13319" xr:uid="{E0D74660-8CE7-49B2-8A59-A42F244CB6AF}"/>
    <cellStyle name="40% - Dekorfärg5 13 2 2_121231-130331" xfId="13320" xr:uid="{7B264D6F-DAB0-440E-8B7F-36980F7630EC}"/>
    <cellStyle name="40% - Dekorfärg5 13 2 3" xfId="13321" xr:uid="{A5DEFFF3-A8D8-4E6A-9F52-26762299F871}"/>
    <cellStyle name="40% - Dekorfärg5 13 2 3 2" xfId="13322" xr:uid="{06079C51-CDC3-4FDF-A12E-EB2A121C7B88}"/>
    <cellStyle name="40% - Dekorfärg5 13 2 3_AAL 2014-06" xfId="45198" xr:uid="{CC05DBAF-9E89-427E-9D15-B31365E82152}"/>
    <cellStyle name="40% - Dekorfärg5 13 2 4" xfId="13323" xr:uid="{C1721A96-EC9D-4A25-B480-1CB53C4400A0}"/>
    <cellStyle name="40% - Dekorfärg5 13 2_121231-130331" xfId="13324" xr:uid="{D27F8CF0-AF6F-4D4F-AD70-76816FFBEC9F}"/>
    <cellStyle name="40% - Dekorfärg5 13 3" xfId="13325" xr:uid="{B648BB48-2C18-428E-A2C6-A711CA05C60A}"/>
    <cellStyle name="40% - Dekorfärg5 13 3 2" xfId="13326" xr:uid="{D75EB244-2C70-47C0-9848-4371BD59B494}"/>
    <cellStyle name="40% - Dekorfärg5 13 3 2 2" xfId="13327" xr:uid="{4515C5CE-E9BB-4065-8021-A35D9CF0F5DB}"/>
    <cellStyle name="40% - Dekorfärg5 13 3 2_AAL 2014-06" xfId="45199" xr:uid="{FF0AA4FA-8B66-4880-A618-6281852AB6A3}"/>
    <cellStyle name="40% - Dekorfärg5 13 3 3" xfId="13328" xr:uid="{9A62F67D-BB5E-4629-A372-4BA9229B01CE}"/>
    <cellStyle name="40% - Dekorfärg5 13 3_121231-130331" xfId="13329" xr:uid="{B0DA8E7D-C384-4930-8044-CA3D7C366176}"/>
    <cellStyle name="40% - Dekorfärg5 13 4" xfId="13330" xr:uid="{269CEC4B-8EB6-42D6-86D3-EFCCC242A247}"/>
    <cellStyle name="40% - Dekorfärg5 13 4 2" xfId="13331" xr:uid="{27D36196-A961-4933-B4E6-481F70FDC978}"/>
    <cellStyle name="40% - Dekorfärg5 13 4 3" xfId="13332" xr:uid="{4DD72E92-BC9D-480C-8454-193B411CEC3C}"/>
    <cellStyle name="40% - Dekorfärg5 13 4_AAL 2014-06" xfId="45200" xr:uid="{E97374BE-3E99-4195-82A0-62B4E8D2EA96}"/>
    <cellStyle name="40% - Dekorfärg5 13 5" xfId="13333" xr:uid="{04000818-061A-43AB-9A7B-A1C0F31E783B}"/>
    <cellStyle name="40% - Dekorfärg5 13 5 2" xfId="13334" xr:uid="{3951E74D-BCB4-4784-8B7C-BAEC9CEB47D1}"/>
    <cellStyle name="40% - Dekorfärg5 13 5 3" xfId="13335" xr:uid="{706E31A0-3809-4157-90B4-6D9C556EB74A}"/>
    <cellStyle name="40% - Dekorfärg5 13 5_AAL 2014-06" xfId="45201" xr:uid="{E28117A2-07A3-4EE8-BF71-6AAB4EEF67B7}"/>
    <cellStyle name="40% - Dekorfärg5 13 6" xfId="13336" xr:uid="{435F4CE2-F4D3-477C-ABD0-8AEA8C64D346}"/>
    <cellStyle name="40% - Dekorfärg5 13 6 2" xfId="13337" xr:uid="{4B95E070-BCAA-4E3A-B2B0-D533699C5CCF}"/>
    <cellStyle name="40% - Dekorfärg5 13 6 3" xfId="13338" xr:uid="{09061D9F-C2EF-4505-B5BA-A4D75ABEDFC2}"/>
    <cellStyle name="40% - Dekorfärg5 13 6_EQL_AAL" xfId="31398" xr:uid="{BD962AFE-3E9F-450C-8129-0EF81E0A7932}"/>
    <cellStyle name="40% - Dekorfärg5 13 7" xfId="13339" xr:uid="{4E061F0B-C32B-470F-BE97-75A4AD125C3A}"/>
    <cellStyle name="40% - Dekorfärg5 13 7 2" xfId="13340" xr:uid="{7E05BF65-B584-4151-A739-1A0559AE7FA9}"/>
    <cellStyle name="40% - Dekorfärg5 13 7 3" xfId="13341" xr:uid="{7ECE94AB-339D-45CD-B038-34584F4B8C56}"/>
    <cellStyle name="40% - Dekorfärg5 13 7_EQL_AAL" xfId="31399" xr:uid="{AF04627C-9CEB-4393-B1FF-AB5D9A5D65CD}"/>
    <cellStyle name="40% - Dekorfärg5 13 8" xfId="13342" xr:uid="{21ABC0A6-0B9E-4FFF-8FB1-4E5C482B7D3E}"/>
    <cellStyle name="40% - Dekorfärg5 13 9" xfId="13343" xr:uid="{50E833ED-F0A8-4546-B227-24B76F7E9016}"/>
    <cellStyle name="40% - Dekorfärg5 13_121231-130331" xfId="13344" xr:uid="{E358D765-E1FC-4B31-9021-6C45145D921F}"/>
    <cellStyle name="40% - Dekorfärg5 14" xfId="13345" xr:uid="{7819BAC9-F9B2-40DC-A9DB-D2182CD3C907}"/>
    <cellStyle name="40% - Dekorfärg5 14 10" xfId="35209" xr:uid="{AFAAEBA6-4376-4562-B647-FD6A7DFF79C4}"/>
    <cellStyle name="40% - Dekorfärg5 14 2" xfId="13346" xr:uid="{739F3022-9001-4FF4-AC8C-47A6CF27934E}"/>
    <cellStyle name="40% - Dekorfärg5 14 2 2" xfId="13347" xr:uid="{B7F45DDB-BD49-4597-906D-40AE178AA40F}"/>
    <cellStyle name="40% - Dekorfärg5 14 2 2 2" xfId="13348" xr:uid="{EADD6F6E-C4C0-423F-B32A-7E8D58CB8A33}"/>
    <cellStyle name="40% - Dekorfärg5 14 2 2 2 2" xfId="13349" xr:uid="{4FADEA77-6E27-4C6E-B5D3-6A6C4ECEF57F}"/>
    <cellStyle name="40% - Dekorfärg5 14 2 2 2_AAL 2014-06" xfId="45202" xr:uid="{9B6F2C93-A5A6-442E-93C5-336C65456437}"/>
    <cellStyle name="40% - Dekorfärg5 14 2 2 3" xfId="13350" xr:uid="{4610F72B-0A95-40D4-BA26-57336BC24CEA}"/>
    <cellStyle name="40% - Dekorfärg5 14 2 2_121231-130331" xfId="13351" xr:uid="{3AE3CC36-CCD1-447D-B8B4-D52C80CA0F1A}"/>
    <cellStyle name="40% - Dekorfärg5 14 2 3" xfId="13352" xr:uid="{EE0ED088-DA22-43FB-AA06-500004AAEFE1}"/>
    <cellStyle name="40% - Dekorfärg5 14 2 3 2" xfId="13353" xr:uid="{F15F46D3-B241-4D4C-BE0B-15818D6D7744}"/>
    <cellStyle name="40% - Dekorfärg5 14 2 3_AAL 2014-06" xfId="45203" xr:uid="{37563127-1C15-4427-8DF6-141CDD11985F}"/>
    <cellStyle name="40% - Dekorfärg5 14 2 4" xfId="13354" xr:uid="{6C30EA72-E4C3-40B6-B5CD-263ADF5A3E5E}"/>
    <cellStyle name="40% - Dekorfärg5 14 2_121231-130331" xfId="13355" xr:uid="{D2F32205-EA9A-4AAD-AA1E-61BDA228BC02}"/>
    <cellStyle name="40% - Dekorfärg5 14 3" xfId="13356" xr:uid="{49CA709E-40B3-45E6-A45D-2D83733492B9}"/>
    <cellStyle name="40% - Dekorfärg5 14 3 2" xfId="13357" xr:uid="{8BC58EAB-7006-4E9A-979D-01DC4415CA8D}"/>
    <cellStyle name="40% - Dekorfärg5 14 3 2 2" xfId="13358" xr:uid="{BD47EF89-DD7E-42F9-A599-5F4D400FE884}"/>
    <cellStyle name="40% - Dekorfärg5 14 3 2_AAL 2014-06" xfId="45204" xr:uid="{3CB00045-F1B9-4498-8D06-E1D26133C0F3}"/>
    <cellStyle name="40% - Dekorfärg5 14 3 3" xfId="13359" xr:uid="{A6B90937-297F-4BB8-9380-B9934259C909}"/>
    <cellStyle name="40% - Dekorfärg5 14 3_121231-130331" xfId="13360" xr:uid="{4E020493-2190-4861-922E-FB8155B2A9B9}"/>
    <cellStyle name="40% - Dekorfärg5 14 4" xfId="13361" xr:uid="{C2B007A0-8FA5-4C82-9840-39C29A73F26B}"/>
    <cellStyle name="40% - Dekorfärg5 14 4 2" xfId="13362" xr:uid="{B5980D2C-9B24-4346-B1BD-3BB8FE6CCAD0}"/>
    <cellStyle name="40% - Dekorfärg5 14 4 3" xfId="13363" xr:uid="{B963669A-83B0-4BDA-BDB5-CF57C83315C6}"/>
    <cellStyle name="40% - Dekorfärg5 14 4_AAL 2014-06" xfId="45205" xr:uid="{ABF73501-4E96-4B2F-B599-60DDEC5DE585}"/>
    <cellStyle name="40% - Dekorfärg5 14 5" xfId="13364" xr:uid="{01F8425F-F618-4D87-A367-5C88CE6F5A2D}"/>
    <cellStyle name="40% - Dekorfärg5 14 5 2" xfId="13365" xr:uid="{1C207EF7-2FC2-4865-BA87-6AE79E1CBE96}"/>
    <cellStyle name="40% - Dekorfärg5 14 5 3" xfId="13366" xr:uid="{E2A661C5-0C3A-40D8-AEBE-6C843F241568}"/>
    <cellStyle name="40% - Dekorfärg5 14 5_AAL 2014-06" xfId="45206" xr:uid="{FC6ECF6D-1661-41F1-B91F-4EACDBB4F4CD}"/>
    <cellStyle name="40% - Dekorfärg5 14 6" xfId="13367" xr:uid="{1DF497F9-ADFC-4F30-A0D0-CC9C6D79DDE4}"/>
    <cellStyle name="40% - Dekorfärg5 14 6 2" xfId="13368" xr:uid="{BCCF17AE-ED8E-4660-BD44-26D764BF87B1}"/>
    <cellStyle name="40% - Dekorfärg5 14 6 3" xfId="13369" xr:uid="{63C733D6-8705-49D3-AFE6-33B990A8108A}"/>
    <cellStyle name="40% - Dekorfärg5 14 6_EQL_AAL" xfId="31400" xr:uid="{0412D077-FC48-4C32-85B4-9434A874DE7F}"/>
    <cellStyle name="40% - Dekorfärg5 14 7" xfId="13370" xr:uid="{AD8C5D49-E570-492C-A428-908F05E63EC2}"/>
    <cellStyle name="40% - Dekorfärg5 14 7 2" xfId="13371" xr:uid="{67592A1D-8E54-458E-8D39-83B9673CB670}"/>
    <cellStyle name="40% - Dekorfärg5 14 7 3" xfId="13372" xr:uid="{A60E1B92-36CF-4BC8-90DD-A65BB015AE36}"/>
    <cellStyle name="40% - Dekorfärg5 14 7_EQL_AAL" xfId="31401" xr:uid="{34E2CDA5-6B05-4C37-8C45-857B5BCBE409}"/>
    <cellStyle name="40% - Dekorfärg5 14 8" xfId="13373" xr:uid="{6CB68038-F9BF-4F1A-A950-C8B19FE9EC72}"/>
    <cellStyle name="40% - Dekorfärg5 14 9" xfId="13374" xr:uid="{4940A12D-CC27-41A6-8D3E-98A2DCEF424A}"/>
    <cellStyle name="40% - Dekorfärg5 14_121231-130331" xfId="13375" xr:uid="{A2EB109B-CC48-42DF-B33B-F82FC085414F}"/>
    <cellStyle name="40% - Dekorfärg5 15" xfId="13376" xr:uid="{C3BE51AC-9691-4391-BA21-D0C49ED94A88}"/>
    <cellStyle name="40% - Dekorfärg5 15 10" xfId="35210" xr:uid="{36549BCD-B56D-41E4-9628-40A2171523C1}"/>
    <cellStyle name="40% - Dekorfärg5 15 2" xfId="13377" xr:uid="{185C2D3B-129F-4326-909F-D8DC8F04EDAB}"/>
    <cellStyle name="40% - Dekorfärg5 15 2 2" xfId="13378" xr:uid="{6B199788-C5C6-4621-82B5-D6949B48B1F1}"/>
    <cellStyle name="40% - Dekorfärg5 15 2 2 2" xfId="13379" xr:uid="{34088AF3-8C01-4589-B45C-320938714C35}"/>
    <cellStyle name="40% - Dekorfärg5 15 2 2 2 2" xfId="13380" xr:uid="{F119ED76-9A04-47C3-B310-6F2D07C50D71}"/>
    <cellStyle name="40% - Dekorfärg5 15 2 2 2_AAL 2014-06" xfId="45207" xr:uid="{CC9CB2F6-8D6C-4FD8-903F-8D6CC1291B9B}"/>
    <cellStyle name="40% - Dekorfärg5 15 2 2 3" xfId="13381" xr:uid="{6C6FAD73-EEC2-4EEC-A021-55B42DAB4B54}"/>
    <cellStyle name="40% - Dekorfärg5 15 2 2_121231-130331" xfId="13382" xr:uid="{9FEC19F1-A2A0-4163-92B5-3C3090EDC71F}"/>
    <cellStyle name="40% - Dekorfärg5 15 2 3" xfId="13383" xr:uid="{EB205EF3-70B8-4DFD-8995-0D6C117086D7}"/>
    <cellStyle name="40% - Dekorfärg5 15 2 3 2" xfId="13384" xr:uid="{D2DF603E-B9B7-4583-8E18-CE241E51FD09}"/>
    <cellStyle name="40% - Dekorfärg5 15 2 3_AAL 2014-06" xfId="45208" xr:uid="{A4566151-D21A-417F-BE7F-794BD65F5128}"/>
    <cellStyle name="40% - Dekorfärg5 15 2 4" xfId="13385" xr:uid="{5BC410C0-91CA-46D8-BB50-D22E59419E33}"/>
    <cellStyle name="40% - Dekorfärg5 15 2_121231-130331" xfId="13386" xr:uid="{07EC7107-A6BA-4A01-A7FA-4D3EE4E23A31}"/>
    <cellStyle name="40% - Dekorfärg5 15 3" xfId="13387" xr:uid="{F1D7A831-B075-4794-9436-D5F6F005DF3E}"/>
    <cellStyle name="40% - Dekorfärg5 15 3 2" xfId="13388" xr:uid="{23E9B654-2FDA-4339-A6C0-C3DB263E8FA1}"/>
    <cellStyle name="40% - Dekorfärg5 15 3 2 2" xfId="13389" xr:uid="{5A198B74-48D7-4819-ABC4-40DB26492320}"/>
    <cellStyle name="40% - Dekorfärg5 15 3 2_AAL 2014-06" xfId="45209" xr:uid="{6C916107-23CD-471C-ADB7-EF60755C5DD0}"/>
    <cellStyle name="40% - Dekorfärg5 15 3 3" xfId="13390" xr:uid="{A0C9F5A9-618D-4D09-AC50-30A4E42BCE3D}"/>
    <cellStyle name="40% - Dekorfärg5 15 3_121231-130331" xfId="13391" xr:uid="{2F9CA39A-4164-4CCD-BE47-E742692DF2A6}"/>
    <cellStyle name="40% - Dekorfärg5 15 4" xfId="13392" xr:uid="{89FFD6FB-103F-4FF2-8B7C-553F2BC2845B}"/>
    <cellStyle name="40% - Dekorfärg5 15 4 2" xfId="13393" xr:uid="{1A809F6C-A01B-40CA-8E7F-86736FB7FBFA}"/>
    <cellStyle name="40% - Dekorfärg5 15 4 3" xfId="13394" xr:uid="{E71E5D70-7198-4947-9988-F9F39AAC0AC1}"/>
    <cellStyle name="40% - Dekorfärg5 15 4_AAL 2014-06" xfId="45210" xr:uid="{8802DA64-98CA-4045-A615-F16276941D02}"/>
    <cellStyle name="40% - Dekorfärg5 15 5" xfId="13395" xr:uid="{136E5E56-D72F-4800-9D17-082EBB32D51B}"/>
    <cellStyle name="40% - Dekorfärg5 15 5 2" xfId="13396" xr:uid="{84C989DA-3FDB-441D-8463-A480D86D8334}"/>
    <cellStyle name="40% - Dekorfärg5 15 5 3" xfId="13397" xr:uid="{48FADE4A-24CD-4A1D-BB31-5F56D7CC7793}"/>
    <cellStyle name="40% - Dekorfärg5 15 5_AAL 2014-06" xfId="45211" xr:uid="{51C40377-CB89-4845-9815-2E5858155870}"/>
    <cellStyle name="40% - Dekorfärg5 15 6" xfId="13398" xr:uid="{385CA468-48A3-4637-A573-46FDEF52CF60}"/>
    <cellStyle name="40% - Dekorfärg5 15 6 2" xfId="13399" xr:uid="{37ABDD77-3669-49EA-9D40-CC9762904F86}"/>
    <cellStyle name="40% - Dekorfärg5 15 6 3" xfId="13400" xr:uid="{8AFAE855-949D-4697-8853-189847566D5A}"/>
    <cellStyle name="40% - Dekorfärg5 15 6_EQL_AAL" xfId="31402" xr:uid="{DD0A5FA6-AE93-44F8-8530-82A684658880}"/>
    <cellStyle name="40% - Dekorfärg5 15 7" xfId="13401" xr:uid="{54360763-87C9-4E5C-98B1-A5B9CA1837A3}"/>
    <cellStyle name="40% - Dekorfärg5 15 7 2" xfId="13402" xr:uid="{A7992841-F742-4747-9A0F-0700EE700591}"/>
    <cellStyle name="40% - Dekorfärg5 15 7 3" xfId="13403" xr:uid="{18A0B016-1C59-4909-94DE-5644FB43B4D1}"/>
    <cellStyle name="40% - Dekorfärg5 15 7_EQL_AAL" xfId="31403" xr:uid="{1B22B443-7FF7-4EF1-BE83-FF05FE02520F}"/>
    <cellStyle name="40% - Dekorfärg5 15 8" xfId="13404" xr:uid="{F539BF95-1657-404B-8EF3-D4A26B816B09}"/>
    <cellStyle name="40% - Dekorfärg5 15 9" xfId="13405" xr:uid="{15F10E47-BD59-4FBA-BAA5-0AB2F9C0D33F}"/>
    <cellStyle name="40% - Dekorfärg5 15_121231-130331" xfId="13406" xr:uid="{E931B9B1-AAC5-44DA-950F-463EFBB82B35}"/>
    <cellStyle name="40% - Dekorfärg5 16" xfId="13407" xr:uid="{FA799CF8-E911-4064-BFA1-524CBE7BF91A}"/>
    <cellStyle name="40% - Dekorfärg5 16 10" xfId="35211" xr:uid="{92F52007-8585-4B05-851D-99052A4463C7}"/>
    <cellStyle name="40% - Dekorfärg5 16 2" xfId="13408" xr:uid="{6A1EDB37-908F-4499-A9F4-5471294A645F}"/>
    <cellStyle name="40% - Dekorfärg5 16 2 2" xfId="13409" xr:uid="{5C3A3767-B19D-4722-B88E-91A155B83391}"/>
    <cellStyle name="40% - Dekorfärg5 16 2 2 2" xfId="13410" xr:uid="{F8A80515-5F15-474E-9172-C7264A3B479D}"/>
    <cellStyle name="40% - Dekorfärg5 16 2 2 2 2" xfId="13411" xr:uid="{D552945E-E8D7-4D67-A6D7-027C2FBFD003}"/>
    <cellStyle name="40% - Dekorfärg5 16 2 2 2_AAL 2014-06" xfId="45212" xr:uid="{229DD2D6-2DAE-4AFD-B52C-8707F7004626}"/>
    <cellStyle name="40% - Dekorfärg5 16 2 2 3" xfId="13412" xr:uid="{353DBFCB-4B6E-4071-9F24-202159591D58}"/>
    <cellStyle name="40% - Dekorfärg5 16 2 2_121231-130331" xfId="13413" xr:uid="{6278C70B-F037-4190-A2C9-87CD74B40B2E}"/>
    <cellStyle name="40% - Dekorfärg5 16 2 3" xfId="13414" xr:uid="{21ECF5DA-70B9-4F9D-832B-1B8BB26A86C6}"/>
    <cellStyle name="40% - Dekorfärg5 16 2 3 2" xfId="13415" xr:uid="{1E5324D1-9223-42A2-858D-E0BA02A2CFEA}"/>
    <cellStyle name="40% - Dekorfärg5 16 2 3_AAL 2014-06" xfId="45213" xr:uid="{9B73F9CD-1F4F-4E9A-B4F1-A966B5796AF1}"/>
    <cellStyle name="40% - Dekorfärg5 16 2 4" xfId="13416" xr:uid="{DDDAD23D-A76B-4F10-B7F4-774C7FDEE392}"/>
    <cellStyle name="40% - Dekorfärg5 16 2_121231-130331" xfId="13417" xr:uid="{EEBCC434-635E-493D-A954-FCB20A62085A}"/>
    <cellStyle name="40% - Dekorfärg5 16 3" xfId="13418" xr:uid="{405881CB-501D-473D-AEE7-F2FDC7EF2B2C}"/>
    <cellStyle name="40% - Dekorfärg5 16 3 2" xfId="13419" xr:uid="{8A7E4A6F-05DC-4B71-802A-8B9B501D8BA5}"/>
    <cellStyle name="40% - Dekorfärg5 16 3 2 2" xfId="13420" xr:uid="{FFF4695D-D088-4A0D-B8A9-9C72F922E4DE}"/>
    <cellStyle name="40% - Dekorfärg5 16 3 2_AAL 2014-06" xfId="45214" xr:uid="{409C60C6-4E2D-4EC5-9A15-B896F7BBADA1}"/>
    <cellStyle name="40% - Dekorfärg5 16 3 3" xfId="13421" xr:uid="{604B3D91-6493-46F3-85AF-EE8ECD11A1C9}"/>
    <cellStyle name="40% - Dekorfärg5 16 3_121231-130331" xfId="13422" xr:uid="{92AC3194-5F02-488C-B824-AB8967273421}"/>
    <cellStyle name="40% - Dekorfärg5 16 4" xfId="13423" xr:uid="{0816029F-7417-4E64-A031-045A95880D44}"/>
    <cellStyle name="40% - Dekorfärg5 16 4 2" xfId="13424" xr:uid="{5E4F25B7-16F0-410C-BE80-9035A93EEAAE}"/>
    <cellStyle name="40% - Dekorfärg5 16 4 3" xfId="13425" xr:uid="{3DA7EDA7-3D8A-4146-B56D-1BCD88DA96F8}"/>
    <cellStyle name="40% - Dekorfärg5 16 4_AAL 2014-06" xfId="45215" xr:uid="{961195C6-A577-4E36-9306-E2EA0A6AAFAD}"/>
    <cellStyle name="40% - Dekorfärg5 16 5" xfId="13426" xr:uid="{B03E6942-439C-4650-8C87-A76FCDB36AD2}"/>
    <cellStyle name="40% - Dekorfärg5 16 5 2" xfId="13427" xr:uid="{D2B0A361-955B-41CB-971A-94BE1CA292FE}"/>
    <cellStyle name="40% - Dekorfärg5 16 5 3" xfId="13428" xr:uid="{596EABB5-4436-4658-881E-4ACFB1426876}"/>
    <cellStyle name="40% - Dekorfärg5 16 5_AAL 2014-06" xfId="45216" xr:uid="{CD2FCE3F-CECC-4C2B-8D29-C70D051612A6}"/>
    <cellStyle name="40% - Dekorfärg5 16 6" xfId="13429" xr:uid="{325F042D-42D9-4DEF-B664-3F35D4664D40}"/>
    <cellStyle name="40% - Dekorfärg5 16 6 2" xfId="13430" xr:uid="{BCC9932C-27E5-4D63-A7AF-AC036341FCBC}"/>
    <cellStyle name="40% - Dekorfärg5 16 6 3" xfId="13431" xr:uid="{C343C565-9FBA-4896-8280-D778B453E6B7}"/>
    <cellStyle name="40% - Dekorfärg5 16 6_EQL_AAL" xfId="31404" xr:uid="{3E6B65F7-C613-44F4-812B-9A24845DEF6C}"/>
    <cellStyle name="40% - Dekorfärg5 16 7" xfId="13432" xr:uid="{9C7B818B-63CC-496E-9A54-3CDC02F2435D}"/>
    <cellStyle name="40% - Dekorfärg5 16 7 2" xfId="13433" xr:uid="{807AA386-7B69-4F69-9267-B6359CACB758}"/>
    <cellStyle name="40% - Dekorfärg5 16 7 3" xfId="13434" xr:uid="{74503A1E-4C11-453B-AA8C-9CEB6C05A85B}"/>
    <cellStyle name="40% - Dekorfärg5 16 7_EQL_AAL" xfId="31405" xr:uid="{749652DA-90B6-4027-87A4-598757DD29BB}"/>
    <cellStyle name="40% - Dekorfärg5 16 8" xfId="13435" xr:uid="{D167D50D-D01D-457B-9D8C-5F44632EDB9C}"/>
    <cellStyle name="40% - Dekorfärg5 16 9" xfId="13436" xr:uid="{95886F8D-F9D7-4F89-B303-63D4062B6EA4}"/>
    <cellStyle name="40% - Dekorfärg5 16_121231-130331" xfId="13437" xr:uid="{80649660-CE3C-4F9A-B648-00FBC1759DB7}"/>
    <cellStyle name="40% - Dekorfärg5 17" xfId="13438" xr:uid="{3EAF3BFD-CE51-4204-9C96-3E91F831A570}"/>
    <cellStyle name="40% - Dekorfärg5 17 10" xfId="35212" xr:uid="{2FA5C4A8-428F-4F53-A2C5-38045346CBB4}"/>
    <cellStyle name="40% - Dekorfärg5 17 2" xfId="13439" xr:uid="{A576FACD-6ED7-4B7F-9EA4-50B10D1AD9E3}"/>
    <cellStyle name="40% - Dekorfärg5 17 2 2" xfId="13440" xr:uid="{CF37142E-C69F-4412-941D-16D7027D20FD}"/>
    <cellStyle name="40% - Dekorfärg5 17 2 2 2" xfId="13441" xr:uid="{13C03BCE-5C4F-4DA5-B7D3-086CBEC23CCC}"/>
    <cellStyle name="40% - Dekorfärg5 17 2 2 2 2" xfId="13442" xr:uid="{1180C1B9-A221-4BB3-BAA4-A18319601517}"/>
    <cellStyle name="40% - Dekorfärg5 17 2 2 2_AAL 2014-06" xfId="45217" xr:uid="{18FE3481-62B2-440D-86FC-6DB28AE2B980}"/>
    <cellStyle name="40% - Dekorfärg5 17 2 2 3" xfId="13443" xr:uid="{201FB7C5-35AC-40CD-8171-3D9681BD0788}"/>
    <cellStyle name="40% - Dekorfärg5 17 2 2_121231-130331" xfId="13444" xr:uid="{6D9F9AF2-66EA-40F0-AEEA-516CFB05A552}"/>
    <cellStyle name="40% - Dekorfärg5 17 2 3" xfId="13445" xr:uid="{75886205-1C08-46E5-96F5-0D39A894CC41}"/>
    <cellStyle name="40% - Dekorfärg5 17 2 3 2" xfId="13446" xr:uid="{D82D3F18-44CC-4E94-80BA-6686A7016FF6}"/>
    <cellStyle name="40% - Dekorfärg5 17 2 3_AAL 2014-06" xfId="45218" xr:uid="{3EA11DB4-26CF-4DFF-8B8F-5C7DA954F1D6}"/>
    <cellStyle name="40% - Dekorfärg5 17 2 4" xfId="13447" xr:uid="{C6163EA1-6D37-48D8-B0C4-4313B3FAE7CC}"/>
    <cellStyle name="40% - Dekorfärg5 17 2_121231-130331" xfId="13448" xr:uid="{24A3E851-7162-4B49-8607-4327DE0F1622}"/>
    <cellStyle name="40% - Dekorfärg5 17 3" xfId="13449" xr:uid="{6E71A1AC-648E-42A3-9C2A-EA2281784029}"/>
    <cellStyle name="40% - Dekorfärg5 17 3 2" xfId="13450" xr:uid="{67A54802-B919-4E8B-9A8D-3D5D891CEBF6}"/>
    <cellStyle name="40% - Dekorfärg5 17 3 2 2" xfId="13451" xr:uid="{9773D5A2-B58A-442D-8C17-815A74EF688C}"/>
    <cellStyle name="40% - Dekorfärg5 17 3 2_AAL 2014-06" xfId="45219" xr:uid="{45C9D8CD-A540-41C4-8A41-BB1120CC6677}"/>
    <cellStyle name="40% - Dekorfärg5 17 3 3" xfId="13452" xr:uid="{B01E75E6-3260-4400-AF5C-8CC026AAA157}"/>
    <cellStyle name="40% - Dekorfärg5 17 3_121231-130331" xfId="13453" xr:uid="{045D8EE5-CFC3-4B9D-9554-3443FF032D8D}"/>
    <cellStyle name="40% - Dekorfärg5 17 4" xfId="13454" xr:uid="{CB3D3D32-0161-422A-B403-B8AC7D4142B1}"/>
    <cellStyle name="40% - Dekorfärg5 17 4 2" xfId="13455" xr:uid="{F1A5A32E-E186-41AB-AD17-198E30550656}"/>
    <cellStyle name="40% - Dekorfärg5 17 4 3" xfId="13456" xr:uid="{B7737BE4-E450-4E19-BB60-90B78C9B72F2}"/>
    <cellStyle name="40% - Dekorfärg5 17 4_AAL 2014-06" xfId="45220" xr:uid="{ED7C3722-6501-4A1D-8906-F6D615E21E48}"/>
    <cellStyle name="40% - Dekorfärg5 17 5" xfId="13457" xr:uid="{4A74193F-37BB-4DAE-A98F-A6183CD69BC7}"/>
    <cellStyle name="40% - Dekorfärg5 17 5 2" xfId="13458" xr:uid="{F2C61268-E3B4-41F2-B475-95FFD31171F2}"/>
    <cellStyle name="40% - Dekorfärg5 17 5 3" xfId="13459" xr:uid="{862F5249-3645-43F3-8EEF-1A23DF6C9780}"/>
    <cellStyle name="40% - Dekorfärg5 17 5_AAL 2014-06" xfId="45221" xr:uid="{2A2EC73A-84CE-498F-A2FA-CF92D01E13C7}"/>
    <cellStyle name="40% - Dekorfärg5 17 6" xfId="13460" xr:uid="{01CEAF9A-7E0E-40F5-A412-4AA7AB70468D}"/>
    <cellStyle name="40% - Dekorfärg5 17 6 2" xfId="13461" xr:uid="{2D88743A-5FA3-48CE-BAEC-81621D227ACC}"/>
    <cellStyle name="40% - Dekorfärg5 17 6 3" xfId="13462" xr:uid="{9EF4E294-63BC-44C4-83E5-1F5125974F08}"/>
    <cellStyle name="40% - Dekorfärg5 17 6_EQL_AAL" xfId="31406" xr:uid="{2EC7A734-91B2-4745-87AF-718B573B6818}"/>
    <cellStyle name="40% - Dekorfärg5 17 7" xfId="13463" xr:uid="{57D7D4A1-9102-4653-8A59-A9A1E0D8A033}"/>
    <cellStyle name="40% - Dekorfärg5 17 7 2" xfId="13464" xr:uid="{6356AEE3-8F6D-4344-9821-6D193E2BA032}"/>
    <cellStyle name="40% - Dekorfärg5 17 7 3" xfId="13465" xr:uid="{81629FBB-9BE4-47E1-8348-9DCC65C45AE7}"/>
    <cellStyle name="40% - Dekorfärg5 17 7_EQL_AAL" xfId="31407" xr:uid="{16B43BE7-EB8F-4EDB-BFDF-E667F10F1387}"/>
    <cellStyle name="40% - Dekorfärg5 17 8" xfId="13466" xr:uid="{4E8F24E0-FB03-4286-819C-3F144150770F}"/>
    <cellStyle name="40% - Dekorfärg5 17 9" xfId="13467" xr:uid="{6234CFCA-2960-48D7-BB83-A5127424AE38}"/>
    <cellStyle name="40% - Dekorfärg5 17_121231-130331" xfId="13468" xr:uid="{755875B4-9883-41A2-AF43-196EE65BE2CC}"/>
    <cellStyle name="40% - Dekorfärg5 18" xfId="13469" xr:uid="{F7704A93-8E6D-421F-B04E-C9FD1226D183}"/>
    <cellStyle name="40% - Dekorfärg5 18 10" xfId="35213" xr:uid="{BD68F113-F637-4A6C-BE02-188B8B02B86F}"/>
    <cellStyle name="40% - Dekorfärg5 18 2" xfId="13470" xr:uid="{70D97C39-0DF5-4767-A272-9EC26D486EB4}"/>
    <cellStyle name="40% - Dekorfärg5 18 2 2" xfId="13471" xr:uid="{F65F3C80-BD9F-4333-B0FC-F5F9E8FC25DB}"/>
    <cellStyle name="40% - Dekorfärg5 18 2 2 2" xfId="13472" xr:uid="{A1B76A94-93E7-457A-A756-EFCB4C6BD1C6}"/>
    <cellStyle name="40% - Dekorfärg5 18 2 2 2 2" xfId="13473" xr:uid="{4EECC8B3-7EBF-4699-9A78-FCD1874F19AE}"/>
    <cellStyle name="40% - Dekorfärg5 18 2 2 2_AAL 2014-06" xfId="45222" xr:uid="{CEF90A56-6D3A-4370-AA7C-43AF9B794368}"/>
    <cellStyle name="40% - Dekorfärg5 18 2 2 3" xfId="13474" xr:uid="{205C0B34-30EA-4B37-B899-5AAABFF6A9E4}"/>
    <cellStyle name="40% - Dekorfärg5 18 2 2_121231-130331" xfId="13475" xr:uid="{E33C644A-24C5-4FF6-BDC3-D7B80F4B8BE2}"/>
    <cellStyle name="40% - Dekorfärg5 18 2 3" xfId="13476" xr:uid="{7F5DC94A-0E1C-4A86-894B-1F068DA3C981}"/>
    <cellStyle name="40% - Dekorfärg5 18 2 3 2" xfId="13477" xr:uid="{385D639B-3E8B-47CC-8898-28C8F73672BB}"/>
    <cellStyle name="40% - Dekorfärg5 18 2 3_AAL 2014-06" xfId="45223" xr:uid="{A3B311CC-A776-48BE-A03E-AAFADA9CD5C7}"/>
    <cellStyle name="40% - Dekorfärg5 18 2 4" xfId="13478" xr:uid="{4C53E3C3-79F0-480B-BE26-97AF84095FA6}"/>
    <cellStyle name="40% - Dekorfärg5 18 2_121231-130331" xfId="13479" xr:uid="{49B245D1-DEA0-40B7-9CCB-50FB46F82538}"/>
    <cellStyle name="40% - Dekorfärg5 18 3" xfId="13480" xr:uid="{3200B69F-7715-42D4-B69E-657FCE800165}"/>
    <cellStyle name="40% - Dekorfärg5 18 3 2" xfId="13481" xr:uid="{922D9707-D1BB-40B8-A678-076B339FA935}"/>
    <cellStyle name="40% - Dekorfärg5 18 3 2 2" xfId="13482" xr:uid="{0C6694B3-B01A-46D4-B723-6006EFCF41D2}"/>
    <cellStyle name="40% - Dekorfärg5 18 3 2_AAL 2014-06" xfId="45224" xr:uid="{08C49DD4-2321-48B5-9A8E-8368EF86915B}"/>
    <cellStyle name="40% - Dekorfärg5 18 3 3" xfId="13483" xr:uid="{4E07C541-B2FB-4756-9C3A-9866BFBB82A8}"/>
    <cellStyle name="40% - Dekorfärg5 18 3_121231-130331" xfId="13484" xr:uid="{576CDA4E-50CA-46E8-9013-8EA4913D81C3}"/>
    <cellStyle name="40% - Dekorfärg5 18 4" xfId="13485" xr:uid="{66F7B479-2BFA-4959-A80F-05E0BF72E1E8}"/>
    <cellStyle name="40% - Dekorfärg5 18 4 2" xfId="13486" xr:uid="{42B69FF3-27B5-4BD4-9CB0-BD68FED3F689}"/>
    <cellStyle name="40% - Dekorfärg5 18 4 3" xfId="13487" xr:uid="{73F6839D-1760-489F-A9DD-7BBF7C047F45}"/>
    <cellStyle name="40% - Dekorfärg5 18 4_AAL 2014-06" xfId="45225" xr:uid="{9C7AF2DA-447E-4F5B-9A77-399C204FAEDF}"/>
    <cellStyle name="40% - Dekorfärg5 18 5" xfId="13488" xr:uid="{DC32BEB3-C15F-42CE-B1D3-B15537A81110}"/>
    <cellStyle name="40% - Dekorfärg5 18 5 2" xfId="13489" xr:uid="{6DAFD887-2ABC-4DBC-8C1E-57D7FEA22969}"/>
    <cellStyle name="40% - Dekorfärg5 18 5 3" xfId="13490" xr:uid="{215832F3-7398-467B-BE6F-7B989E713726}"/>
    <cellStyle name="40% - Dekorfärg5 18 5_AAL 2014-06" xfId="45226" xr:uid="{65009594-1B3C-4595-97B4-D83CA5444142}"/>
    <cellStyle name="40% - Dekorfärg5 18 6" xfId="13491" xr:uid="{63ED58C1-9857-4097-8358-F668FBC7EA7A}"/>
    <cellStyle name="40% - Dekorfärg5 18 6 2" xfId="13492" xr:uid="{7128D162-9E38-4AF8-A5EB-625F0B1CA07D}"/>
    <cellStyle name="40% - Dekorfärg5 18 6 3" xfId="13493" xr:uid="{180C50CB-B331-4DF6-A035-00044B7CBAFD}"/>
    <cellStyle name="40% - Dekorfärg5 18 6_EQL_AAL" xfId="31408" xr:uid="{51B9B98A-8E5D-4D99-9EE9-67BD75E2D72E}"/>
    <cellStyle name="40% - Dekorfärg5 18 7" xfId="13494" xr:uid="{6A9C8468-A988-4B12-90A6-D772FE86643D}"/>
    <cellStyle name="40% - Dekorfärg5 18 7 2" xfId="13495" xr:uid="{1F1C95FA-7474-4F5B-9AF5-766EEB27EA22}"/>
    <cellStyle name="40% - Dekorfärg5 18 7 3" xfId="13496" xr:uid="{9CF585D3-7503-40CD-8E36-CC88B85F2597}"/>
    <cellStyle name="40% - Dekorfärg5 18 7_EQL_AAL" xfId="31409" xr:uid="{2128109C-84D2-4BA8-8F31-202FB3C58443}"/>
    <cellStyle name="40% - Dekorfärg5 18 8" xfId="13497" xr:uid="{CDE6F362-9B52-47E1-BE51-95214E57859A}"/>
    <cellStyle name="40% - Dekorfärg5 18 9" xfId="13498" xr:uid="{5A8785D5-0C95-4D8D-BC6F-493519032194}"/>
    <cellStyle name="40% - Dekorfärg5 18_121231-130331" xfId="13499" xr:uid="{551CB61E-5BAC-40F4-8533-A9BB34963CF3}"/>
    <cellStyle name="40% - Dekorfärg5 19" xfId="13500" xr:uid="{36CE313F-9F6B-4BDB-BF25-7F5D6A2FA9FC}"/>
    <cellStyle name="40% - Dekorfärg5 19 10" xfId="35214" xr:uid="{D224C13F-28AF-43B4-9A12-7B03A01A0AB1}"/>
    <cellStyle name="40% - Dekorfärg5 19 2" xfId="13501" xr:uid="{ED07F7AF-1962-4454-97E8-256ADB44531C}"/>
    <cellStyle name="40% - Dekorfärg5 19 2 2" xfId="13502" xr:uid="{E98EECBD-B5CD-4576-91E7-84396E486CD0}"/>
    <cellStyle name="40% - Dekorfärg5 19 2 2 2" xfId="13503" xr:uid="{53CF01FE-5943-476D-88C7-D49FF1C845ED}"/>
    <cellStyle name="40% - Dekorfärg5 19 2 2 2 2" xfId="13504" xr:uid="{71E79B74-6AB5-47F1-861B-12A113BF06D5}"/>
    <cellStyle name="40% - Dekorfärg5 19 2 2 2_AAL 2014-06" xfId="45227" xr:uid="{EBD199D0-7EB6-4AF5-A28E-7AE3FFFDB56A}"/>
    <cellStyle name="40% - Dekorfärg5 19 2 2 3" xfId="13505" xr:uid="{99DDAC0F-C010-43D2-8418-6EF87983498F}"/>
    <cellStyle name="40% - Dekorfärg5 19 2 2_121231-130331" xfId="13506" xr:uid="{EA699D9E-CFFC-463C-BE1F-74A1B02B93C3}"/>
    <cellStyle name="40% - Dekorfärg5 19 2 3" xfId="13507" xr:uid="{6965DB87-A029-4C9A-B62C-F1DE26CB39B9}"/>
    <cellStyle name="40% - Dekorfärg5 19 2 3 2" xfId="13508" xr:uid="{C981367C-97D4-4B8F-9025-5580D24253B4}"/>
    <cellStyle name="40% - Dekorfärg5 19 2 3_AAL 2014-06" xfId="45228" xr:uid="{B134B7A2-1E82-41CB-83E8-5509E5FC9E59}"/>
    <cellStyle name="40% - Dekorfärg5 19 2 4" xfId="13509" xr:uid="{EFE68D1A-45B3-4493-AE7F-FC0982E28BA2}"/>
    <cellStyle name="40% - Dekorfärg5 19 2_121231-130331" xfId="13510" xr:uid="{E81F310D-5F21-4ED1-86C5-C126AA7C94BF}"/>
    <cellStyle name="40% - Dekorfärg5 19 3" xfId="13511" xr:uid="{850E93D0-3521-44A1-97D8-94D1896D8537}"/>
    <cellStyle name="40% - Dekorfärg5 19 3 2" xfId="13512" xr:uid="{6E5BDB41-65A6-4469-B6AF-4F95213627BD}"/>
    <cellStyle name="40% - Dekorfärg5 19 3 2 2" xfId="13513" xr:uid="{E1171CA6-791D-470B-9835-E8A0D85BFE9A}"/>
    <cellStyle name="40% - Dekorfärg5 19 3 2_AAL 2014-06" xfId="45229" xr:uid="{4B41FE5D-0CC4-4714-B219-4E50E13422C2}"/>
    <cellStyle name="40% - Dekorfärg5 19 3 3" xfId="13514" xr:uid="{147C822A-FDAC-4934-AC49-743854A00F89}"/>
    <cellStyle name="40% - Dekorfärg5 19 3_121231-130331" xfId="13515" xr:uid="{A172C6CD-5FE8-431A-A1C6-F291342E2651}"/>
    <cellStyle name="40% - Dekorfärg5 19 4" xfId="13516" xr:uid="{B35CE65B-0307-485A-BED6-2E5FFD115724}"/>
    <cellStyle name="40% - Dekorfärg5 19 4 2" xfId="13517" xr:uid="{A1B84A62-B2AD-469E-B443-022AB95BDBCF}"/>
    <cellStyle name="40% - Dekorfärg5 19 4 3" xfId="13518" xr:uid="{A04A64DC-4156-46DB-9DB8-DBFC73468A3C}"/>
    <cellStyle name="40% - Dekorfärg5 19 4_AAL 2014-06" xfId="45230" xr:uid="{7E5BBBEF-C92C-4B53-B996-A87276163CF6}"/>
    <cellStyle name="40% - Dekorfärg5 19 5" xfId="13519" xr:uid="{C7465F6F-0FFB-41CF-8B3A-D739F49E40F3}"/>
    <cellStyle name="40% - Dekorfärg5 19 5 2" xfId="13520" xr:uid="{B88D7B8F-B777-40B5-A623-5DB0E869F39D}"/>
    <cellStyle name="40% - Dekorfärg5 19 5 3" xfId="13521" xr:uid="{E94A6ADE-6A5B-4F04-8FFB-847CF35CC199}"/>
    <cellStyle name="40% - Dekorfärg5 19 5_AAL 2014-06" xfId="45231" xr:uid="{6875D81D-F474-49F1-88B1-587CD9CD5EFB}"/>
    <cellStyle name="40% - Dekorfärg5 19 6" xfId="13522" xr:uid="{27A4AD83-76D0-4090-A981-138C9C02B3CF}"/>
    <cellStyle name="40% - Dekorfärg5 19 6 2" xfId="13523" xr:uid="{BDF42DCD-7C2E-4740-98D0-B2C1F2FA8593}"/>
    <cellStyle name="40% - Dekorfärg5 19 6 3" xfId="13524" xr:uid="{B8191953-2658-43E1-8B4E-9E64155DC314}"/>
    <cellStyle name="40% - Dekorfärg5 19 6_EQL_AAL" xfId="31410" xr:uid="{B3DF9CBB-7E89-478B-B72F-CBF63FBAFBEA}"/>
    <cellStyle name="40% - Dekorfärg5 19 7" xfId="13525" xr:uid="{6EFE1DF6-5FE6-4502-B007-57E92C36EFCA}"/>
    <cellStyle name="40% - Dekorfärg5 19 7 2" xfId="13526" xr:uid="{E1C2C737-07F4-457F-A10F-DE0423B8685C}"/>
    <cellStyle name="40% - Dekorfärg5 19 7 3" xfId="13527" xr:uid="{32B23237-2B17-4B06-AC10-616C8108417E}"/>
    <cellStyle name="40% - Dekorfärg5 19 7_EQL_AAL" xfId="31411" xr:uid="{4ABDC567-1C4D-4B7B-9BD6-38408C86B247}"/>
    <cellStyle name="40% - Dekorfärg5 19 8" xfId="13528" xr:uid="{A6338994-71A9-4DE6-A840-CDE3052DCA3A}"/>
    <cellStyle name="40% - Dekorfärg5 19 9" xfId="13529" xr:uid="{45B8905B-A83F-4F0F-BF83-4033AC0A9091}"/>
    <cellStyle name="40% - Dekorfärg5 19_121231-130331" xfId="13530" xr:uid="{F440B47C-A612-44E2-9496-B0BDBD02DF6D}"/>
    <cellStyle name="40% - Dekorfärg5 2" xfId="96" xr:uid="{794B4262-3243-41E1-A3B4-7C59D505741D}"/>
    <cellStyle name="40% - Dekorfärg5 2 10" xfId="35215" xr:uid="{510200D2-3319-40FC-AA76-F8136BBC31F9}"/>
    <cellStyle name="40% - Dekorfärg5 2 11" xfId="44681" xr:uid="{DA297933-CBD7-4B5B-A287-C397C47693D0}"/>
    <cellStyle name="40% - Dekorfärg5 2 2" xfId="13531" xr:uid="{C335124C-0446-4692-9430-753C0313B247}"/>
    <cellStyle name="40% - Dekorfärg5 2 2 2" xfId="13532" xr:uid="{7B9C1C12-2598-4CAD-AAF1-6EFAE36B2EF9}"/>
    <cellStyle name="40% - Dekorfärg5 2 2 2 2" xfId="13533" xr:uid="{1DB26182-F589-43EE-B267-238A1558EC38}"/>
    <cellStyle name="40% - Dekorfärg5 2 2 2 2 2" xfId="13534" xr:uid="{83CDBE3C-67E8-4534-B78B-9F758D386852}"/>
    <cellStyle name="40% - Dekorfärg5 2 2 2 2_AAL 2014-06" xfId="45232" xr:uid="{BB21761A-9207-4F3C-BCD0-B6002571B22D}"/>
    <cellStyle name="40% - Dekorfärg5 2 2 2 3" xfId="13535" xr:uid="{CF4D7C80-F8A0-43D7-9811-6C77921BD0AA}"/>
    <cellStyle name="40% - Dekorfärg5 2 2 2_121231-130331" xfId="13536" xr:uid="{4E1B40F2-8FFB-4592-814F-9222ADCED3B3}"/>
    <cellStyle name="40% - Dekorfärg5 2 2 3" xfId="13537" xr:uid="{BE679CAB-04A3-4D14-9342-AC162FF50B9F}"/>
    <cellStyle name="40% - Dekorfärg5 2 2 3 2" xfId="13538" xr:uid="{310C3889-DD3B-429A-B811-1FF4BCB74979}"/>
    <cellStyle name="40% - Dekorfärg5 2 2 3 2 2" xfId="13539" xr:uid="{3A3C8ECC-E9D7-48AB-BD83-403C3678BE16}"/>
    <cellStyle name="40% - Dekorfärg5 2 2 3 2_AAL 2014-06" xfId="45233" xr:uid="{A655AB02-FB82-4B42-9EB9-452256D95D06}"/>
    <cellStyle name="40% - Dekorfärg5 2 2 3 3" xfId="13540" xr:uid="{65C8C0EE-CC89-4ADF-9EE2-95EE32D35B29}"/>
    <cellStyle name="40% - Dekorfärg5 2 2 3_121231-130331" xfId="13541" xr:uid="{46C71D79-0E79-4537-B140-F62E6A56F0B8}"/>
    <cellStyle name="40% - Dekorfärg5 2 2 4" xfId="13542" xr:uid="{1F302FBD-AC1E-497F-A481-95129AAC8FBC}"/>
    <cellStyle name="40% - Dekorfärg5 2 2 4 2" xfId="13543" xr:uid="{9FD6BB2B-C3FD-4550-BE28-785FA3404E23}"/>
    <cellStyle name="40% - Dekorfärg5 2 2 4_AAL 2014-06" xfId="45234" xr:uid="{CBD57004-A440-4D88-B709-905D02E6C0C4}"/>
    <cellStyle name="40% - Dekorfärg5 2 2 5" xfId="13544" xr:uid="{01E1B2E9-4D91-4E1D-8E07-39E8DE5EE5F8}"/>
    <cellStyle name="40% - Dekorfärg5 2 2 5 2" xfId="13545" xr:uid="{E03EDC6D-B7DD-48AA-9AB7-C9F9CF5932DE}"/>
    <cellStyle name="40% - Dekorfärg5 2 2 5_AAL 2014-06" xfId="45235" xr:uid="{98FE548D-2F2F-481E-A9AC-E86E9D90FE70}"/>
    <cellStyle name="40% - Dekorfärg5 2 2 6" xfId="32250" xr:uid="{E29E6779-9A1E-4F4F-A9D2-C1C66E9B3FEC}"/>
    <cellStyle name="40% - Dekorfärg5 2 2 6 2" xfId="32251" xr:uid="{2C9BD464-E0DC-46C2-B154-B38A7D5E1B4D}"/>
    <cellStyle name="40% - Dekorfärg5 2 2 7" xfId="35216" xr:uid="{BB25AD69-5AD7-47BE-8F58-ABF499E40C35}"/>
    <cellStyle name="40% - Dekorfärg5 2 2 8" xfId="39395" xr:uid="{BDCD552A-ADE9-4690-B06E-39CF0AA29596}"/>
    <cellStyle name="40% - Dekorfärg5 2 2_121231-130331" xfId="13546" xr:uid="{86A10EB7-9816-47E4-923E-0E0AEB4472E1}"/>
    <cellStyle name="40% - Dekorfärg5 2 3" xfId="13547" xr:uid="{CB1890AC-1D29-413B-AE1C-AD8AEFBDA29E}"/>
    <cellStyle name="40% - Dekorfärg5 2 3 2" xfId="13548" xr:uid="{79DE5E73-D7EC-478B-B462-1CD13DD0C8C1}"/>
    <cellStyle name="40% - Dekorfärg5 2 3 2 2" xfId="13549" xr:uid="{476E6730-FB78-4223-9CA1-9D3F5378DEA4}"/>
    <cellStyle name="40% - Dekorfärg5 2 3 2 2 2" xfId="13550" xr:uid="{89BD53CB-8BAD-40AF-AB11-9CBF952E6365}"/>
    <cellStyle name="40% - Dekorfärg5 2 3 2 2_AAL 2014-06" xfId="45236" xr:uid="{29E56FBE-DB4A-4B96-A2E8-0597F2D36DE2}"/>
    <cellStyle name="40% - Dekorfärg5 2 3 2 3" xfId="13551" xr:uid="{CA78BB81-A0AA-4AEC-9F6B-135CA0450A41}"/>
    <cellStyle name="40% - Dekorfärg5 2 3 2_121231-130331" xfId="13552" xr:uid="{8181BFBB-AFC1-425D-AF4C-40F44BA764EA}"/>
    <cellStyle name="40% - Dekorfärg5 2 3 3" xfId="13553" xr:uid="{AF7ED95C-451E-45CB-A21D-1849E60F69B6}"/>
    <cellStyle name="40% - Dekorfärg5 2 3 3 2" xfId="13554" xr:uid="{7CD856C7-CE3E-420A-8B9D-BD1BB12A9B1D}"/>
    <cellStyle name="40% - Dekorfärg5 2 3 3 2 2" xfId="13555" xr:uid="{6A746799-2E37-40B7-AD72-6C220865369D}"/>
    <cellStyle name="40% - Dekorfärg5 2 3 3 2_AAL 2014-06" xfId="45237" xr:uid="{E3CECF4F-4DC8-48E8-97D7-01FD74BF47B0}"/>
    <cellStyle name="40% - Dekorfärg5 2 3 3 3" xfId="13556" xr:uid="{E2E31D3E-BD94-4E9F-B8B3-B184D75F03C3}"/>
    <cellStyle name="40% - Dekorfärg5 2 3 3_121231-130331" xfId="13557" xr:uid="{245F6CD7-BFC5-45BB-800C-47B0D88CBF36}"/>
    <cellStyle name="40% - Dekorfärg5 2 3 4" xfId="13558" xr:uid="{8D7F9A8F-DFE0-47E7-9E6C-31077384188C}"/>
    <cellStyle name="40% - Dekorfärg5 2 3 4 2" xfId="13559" xr:uid="{D27EE08B-5542-4A7F-86A5-903B91DBB151}"/>
    <cellStyle name="40% - Dekorfärg5 2 3 4_AAL 2014-06" xfId="45238" xr:uid="{7BEBCA06-0EF5-4900-9F14-947894847767}"/>
    <cellStyle name="40% - Dekorfärg5 2 3 5" xfId="13560" xr:uid="{83F2101D-5B58-42C0-83FA-E00BBDECEC5E}"/>
    <cellStyle name="40% - Dekorfärg5 2 3 5 2" xfId="13561" xr:uid="{526E6BF9-A324-428E-8AAE-65C26F958F89}"/>
    <cellStyle name="40% - Dekorfärg5 2 3 5_AAL 2014-06" xfId="45239" xr:uid="{C32DA3B5-0DCB-4BBA-84D9-DB6A4D93A15D}"/>
    <cellStyle name="40% - Dekorfärg5 2 3 6" xfId="32252" xr:uid="{EAA1BD09-15BC-425C-9FDF-A22A9E920E33}"/>
    <cellStyle name="40% - Dekorfärg5 2 3 7" xfId="35217" xr:uid="{896A4EAD-53D1-48A3-B49A-A5C24115ADDD}"/>
    <cellStyle name="40% - Dekorfärg5 2 3 8" xfId="39394" xr:uid="{BFC3D14F-4E18-46BF-8FC6-F81C15058200}"/>
    <cellStyle name="40% - Dekorfärg5 2 3_121231-130331" xfId="13562" xr:uid="{3F0B8C51-519E-4AA4-8576-86D41AE728E1}"/>
    <cellStyle name="40% - Dekorfärg5 2 4" xfId="13563" xr:uid="{35F4074B-74E4-429A-84C0-96BF0673CAC7}"/>
    <cellStyle name="40% - Dekorfärg5 2 4 2" xfId="13564" xr:uid="{09DD23BF-AA55-445E-8E7E-8AD1D464E49D}"/>
    <cellStyle name="40% - Dekorfärg5 2 4 2 2" xfId="13565" xr:uid="{904CA738-FBAB-4814-A71F-DC298598A538}"/>
    <cellStyle name="40% - Dekorfärg5 2 4 2 2 2" xfId="13566" xr:uid="{824C542C-A647-41E5-9D14-D6AB425F9EE1}"/>
    <cellStyle name="40% - Dekorfärg5 2 4 2 2_AAL 2014-06" xfId="45240" xr:uid="{33C8C30E-26B1-4EF9-8B29-06AF21CB80C8}"/>
    <cellStyle name="40% - Dekorfärg5 2 4 2 3" xfId="13567" xr:uid="{6A9E584C-883D-45CD-A5AD-2BAD17CBEBCC}"/>
    <cellStyle name="40% - Dekorfärg5 2 4 2_121231-130331" xfId="13568" xr:uid="{608C63EB-A844-47C6-BD4C-44108C8CFE55}"/>
    <cellStyle name="40% - Dekorfärg5 2 4 3" xfId="13569" xr:uid="{DD43F762-AAAA-4E22-9E0A-04EBD9241C26}"/>
    <cellStyle name="40% - Dekorfärg5 2 4 3 2" xfId="13570" xr:uid="{AE4B5EA9-E2A9-4643-BB8E-4F17C097F0A6}"/>
    <cellStyle name="40% - Dekorfärg5 2 4 3_AAL 2014-06" xfId="45241" xr:uid="{3543DD51-A958-48F7-9F2C-4BD5708B145B}"/>
    <cellStyle name="40% - Dekorfärg5 2 4 4" xfId="13571" xr:uid="{0A569B7E-8543-4F40-A996-E74B5427C27A}"/>
    <cellStyle name="40% - Dekorfärg5 2 4 4 2" xfId="13572" xr:uid="{D5D86A3C-855C-4DF8-809E-5E6A27C3F44E}"/>
    <cellStyle name="40% - Dekorfärg5 2 4 4_AAL 2014-06" xfId="45242" xr:uid="{E334F451-72C5-4AF4-8143-4C85CDA3D43E}"/>
    <cellStyle name="40% - Dekorfärg5 2 4 5" xfId="13573" xr:uid="{D2ECA39A-56DB-4D08-938C-102229BDE3CD}"/>
    <cellStyle name="40% - Dekorfärg5 2 4_121231-130331" xfId="13574" xr:uid="{6F81F7BD-EC1B-4E3E-B2BB-E7532FC8FD76}"/>
    <cellStyle name="40% - Dekorfärg5 2 5" xfId="13575" xr:uid="{8F9F1F4A-25D3-4789-B93F-E62FCE070FA4}"/>
    <cellStyle name="40% - Dekorfärg5 2 5 2" xfId="13576" xr:uid="{0822564B-1D0D-40BB-A6AA-31889653A976}"/>
    <cellStyle name="40% - Dekorfärg5 2 5 2 2" xfId="13577" xr:uid="{8199E002-67B6-4241-AE3F-2FB026084C6E}"/>
    <cellStyle name="40% - Dekorfärg5 2 5 2_AAL 2014-06" xfId="45243" xr:uid="{C44D9116-7618-4F13-96C7-A9C3CE229587}"/>
    <cellStyle name="40% - Dekorfärg5 2 5 3" xfId="13578" xr:uid="{02BFF242-9F97-4270-A47E-43E2184CDA9D}"/>
    <cellStyle name="40% - Dekorfärg5 2 5_121231-130331" xfId="13579" xr:uid="{F4F261CF-44DF-415F-AF45-4E56F87C0C77}"/>
    <cellStyle name="40% - Dekorfärg5 2 6" xfId="13580" xr:uid="{F3604129-76E2-4699-9CC5-0AEFFC95C843}"/>
    <cellStyle name="40% - Dekorfärg5 2 6 2" xfId="13581" xr:uid="{D71820B9-FD82-4768-9AFE-9F480EC55D8D}"/>
    <cellStyle name="40% - Dekorfärg5 2 6 3" xfId="13582" xr:uid="{2D559F11-F1F1-4FF3-97D9-9C945D814E13}"/>
    <cellStyle name="40% - Dekorfärg5 2 6_AAL 2014-06" xfId="45244" xr:uid="{7CDB1799-3C6E-4AA7-A5C7-8D4B1605B300}"/>
    <cellStyle name="40% - Dekorfärg5 2 7" xfId="13583" xr:uid="{0220E59D-498D-4BF8-BFB6-74C4E46772A5}"/>
    <cellStyle name="40% - Dekorfärg5 2 7 2" xfId="13584" xr:uid="{405EFD8B-BD65-4D6E-8D7F-DA5B4B12C7EB}"/>
    <cellStyle name="40% - Dekorfärg5 2 7 3" xfId="13585" xr:uid="{F44E98CA-DCBC-4118-81AB-6C259C7E0818}"/>
    <cellStyle name="40% - Dekorfärg5 2 7_AAL 2014-06" xfId="45245" xr:uid="{F6411014-FFD4-4496-81C4-B9F36C0456B4}"/>
    <cellStyle name="40% - Dekorfärg5 2 8" xfId="13586" xr:uid="{4EEA85E6-79E2-45B8-A61B-DBC3E586711C}"/>
    <cellStyle name="40% - Dekorfärg5 2 8 2" xfId="32253" xr:uid="{BDDA63F1-723A-48C4-8633-BB69A6F7ECA4}"/>
    <cellStyle name="40% - Dekorfärg5 2 9" xfId="13587" xr:uid="{BC470FF9-CD70-4C1A-BFBF-70F9A693B510}"/>
    <cellStyle name="40% - Dekorfärg5 2_121231-130331" xfId="13588" xr:uid="{091EE8C5-5379-4B25-AA3B-1AE8ED922E3B}"/>
    <cellStyle name="40% - Dekorfärg5 20" xfId="13589" xr:uid="{D490804A-9667-48B4-9FFA-F2FDFCEC2548}"/>
    <cellStyle name="40% - Dekorfärg5 20 10" xfId="35218" xr:uid="{051DFC0A-81F1-4648-BAFE-538020B70DD4}"/>
    <cellStyle name="40% - Dekorfärg5 20 2" xfId="13590" xr:uid="{18FAC55A-012B-44B9-88A1-646FC09779CF}"/>
    <cellStyle name="40% - Dekorfärg5 20 2 2" xfId="13591" xr:uid="{383D1D3E-6B0E-456F-A2EE-A194E917662C}"/>
    <cellStyle name="40% - Dekorfärg5 20 2 2 2" xfId="13592" xr:uid="{22782928-8AEF-48D7-955A-E6FA1CA44579}"/>
    <cellStyle name="40% - Dekorfärg5 20 2 2 2 2" xfId="13593" xr:uid="{DEDCD3DC-AD45-4996-A548-CE1B58D99989}"/>
    <cellStyle name="40% - Dekorfärg5 20 2 2 2_AAL 2014-06" xfId="45246" xr:uid="{B996EDC7-6ED2-4654-8D2D-BF85E496EC6C}"/>
    <cellStyle name="40% - Dekorfärg5 20 2 2 3" xfId="13594" xr:uid="{07985CFC-5372-4050-ACDB-4B422067B8EF}"/>
    <cellStyle name="40% - Dekorfärg5 20 2 2_121231-130331" xfId="13595" xr:uid="{E0202DC3-8820-4126-BA19-B3AB1E4BE528}"/>
    <cellStyle name="40% - Dekorfärg5 20 2 3" xfId="13596" xr:uid="{C0362061-E034-4C34-89D9-390148ACD652}"/>
    <cellStyle name="40% - Dekorfärg5 20 2 3 2" xfId="13597" xr:uid="{12A1E53A-6BF3-4874-B528-7181D84F4D11}"/>
    <cellStyle name="40% - Dekorfärg5 20 2 3_AAL 2014-06" xfId="45247" xr:uid="{A12997CC-9F5A-4D95-8F57-DDAD1F8E6BDA}"/>
    <cellStyle name="40% - Dekorfärg5 20 2 4" xfId="13598" xr:uid="{0EBA247C-3C91-4ABC-869B-AC285295E1D6}"/>
    <cellStyle name="40% - Dekorfärg5 20 2_121231-130331" xfId="13599" xr:uid="{ED774633-BF8E-4B7B-8005-DB946811EF40}"/>
    <cellStyle name="40% - Dekorfärg5 20 3" xfId="13600" xr:uid="{404D8FA9-340D-483F-9808-25934FBECE44}"/>
    <cellStyle name="40% - Dekorfärg5 20 3 2" xfId="13601" xr:uid="{CA4216EB-836E-4517-B840-28603B2B8CF1}"/>
    <cellStyle name="40% - Dekorfärg5 20 3 2 2" xfId="13602" xr:uid="{0922B365-A4E5-4FB4-A0C7-B5F56B73C755}"/>
    <cellStyle name="40% - Dekorfärg5 20 3 2_AAL 2014-06" xfId="45248" xr:uid="{A83C82EB-CA35-437E-8D86-E3FDB3B12C57}"/>
    <cellStyle name="40% - Dekorfärg5 20 3 3" xfId="13603" xr:uid="{955E5FA8-7AFF-42AF-AD03-F7137CD456B1}"/>
    <cellStyle name="40% - Dekorfärg5 20 3_121231-130331" xfId="13604" xr:uid="{313B925A-0649-44E7-9397-687171223E20}"/>
    <cellStyle name="40% - Dekorfärg5 20 4" xfId="13605" xr:uid="{B6EE7CA6-D3A6-4788-BA71-93C65CC9FD18}"/>
    <cellStyle name="40% - Dekorfärg5 20 4 2" xfId="13606" xr:uid="{24356836-1AD9-4515-9925-FFA288E105A9}"/>
    <cellStyle name="40% - Dekorfärg5 20 4 3" xfId="13607" xr:uid="{B88EEB7F-DA6D-456A-A2CA-552F4AC88174}"/>
    <cellStyle name="40% - Dekorfärg5 20 4_AAL 2014-06" xfId="45249" xr:uid="{2800E526-5B91-4857-B474-4B7AE8CAC1C2}"/>
    <cellStyle name="40% - Dekorfärg5 20 5" xfId="13608" xr:uid="{F82367BC-1414-417B-A408-3371384F2667}"/>
    <cellStyle name="40% - Dekorfärg5 20 5 2" xfId="13609" xr:uid="{D428961B-D8FD-4E2A-865F-F160B69056A7}"/>
    <cellStyle name="40% - Dekorfärg5 20 5 3" xfId="13610" xr:uid="{9319DB01-57E9-4F62-9072-47279A4F93F4}"/>
    <cellStyle name="40% - Dekorfärg5 20 5_AAL 2014-06" xfId="45250" xr:uid="{1501E2DC-B02F-4D26-9E34-3FE4A74D1561}"/>
    <cellStyle name="40% - Dekorfärg5 20 6" xfId="13611" xr:uid="{6A64A501-1AD7-4DE6-ACDC-E2EFDE0C9F28}"/>
    <cellStyle name="40% - Dekorfärg5 20 6 2" xfId="13612" xr:uid="{CC8F0611-C7DF-48C7-B645-10FFE1FF0DFA}"/>
    <cellStyle name="40% - Dekorfärg5 20 6 3" xfId="13613" xr:uid="{B9085951-875D-4DB6-A1C0-4BA65CC70DDC}"/>
    <cellStyle name="40% - Dekorfärg5 20 6_EQL_AAL" xfId="31412" xr:uid="{2957C326-9641-4CEC-AFE0-6838BB8A58C1}"/>
    <cellStyle name="40% - Dekorfärg5 20 7" xfId="13614" xr:uid="{997FC789-003B-4764-A05C-2AD335032F04}"/>
    <cellStyle name="40% - Dekorfärg5 20 7 2" xfId="13615" xr:uid="{02103D10-2E2C-4046-94D6-2823DEB5C6D8}"/>
    <cellStyle name="40% - Dekorfärg5 20 7 3" xfId="13616" xr:uid="{2956ED26-A17E-411F-AFC6-733A7996E10A}"/>
    <cellStyle name="40% - Dekorfärg5 20 7_EQL_AAL" xfId="31413" xr:uid="{F9CCD6A4-5884-49C3-BE8F-7D90A0C45415}"/>
    <cellStyle name="40% - Dekorfärg5 20 8" xfId="13617" xr:uid="{7D270B58-297B-404B-8E03-9A7EB5D88770}"/>
    <cellStyle name="40% - Dekorfärg5 20 9" xfId="13618" xr:uid="{C7C1CFB8-973A-4240-B2ED-9C46D149F470}"/>
    <cellStyle name="40% - Dekorfärg5 20_121231-130331" xfId="13619" xr:uid="{80207810-BCA4-4D8A-BEC2-AFE26F66A3D1}"/>
    <cellStyle name="40% - Dekorfärg5 21" xfId="13620" xr:uid="{82D48C04-9A6A-4475-B021-402D13E3E181}"/>
    <cellStyle name="40% - Dekorfärg5 21 10" xfId="35219" xr:uid="{C0996688-8EDC-40B5-B248-B036C13630BC}"/>
    <cellStyle name="40% - Dekorfärg5 21 2" xfId="13621" xr:uid="{D93061CA-CE39-4CCB-8B8F-B6924BA6D0F1}"/>
    <cellStyle name="40% - Dekorfärg5 21 2 2" xfId="13622" xr:uid="{8214FC8D-450B-4AE2-9665-FF62051B535A}"/>
    <cellStyle name="40% - Dekorfärg5 21 2 2 2" xfId="13623" xr:uid="{BC48CFDD-CF78-431C-B964-CA8A420DD15D}"/>
    <cellStyle name="40% - Dekorfärg5 21 2 2 2 2" xfId="13624" xr:uid="{0BAA3A7E-6DEF-4876-A338-3050510B155F}"/>
    <cellStyle name="40% - Dekorfärg5 21 2 2 2_AAL 2014-06" xfId="45251" xr:uid="{2958C08D-57D2-439F-9A5F-B5C0E249B778}"/>
    <cellStyle name="40% - Dekorfärg5 21 2 2 3" xfId="13625" xr:uid="{C63DC73C-4D65-40D4-901A-DB78FBBF4FBE}"/>
    <cellStyle name="40% - Dekorfärg5 21 2 2_121231-130331" xfId="13626" xr:uid="{D5E35A92-A199-4D8E-8212-7080FAEE2D92}"/>
    <cellStyle name="40% - Dekorfärg5 21 2 3" xfId="13627" xr:uid="{A3D5BDC9-F069-49FC-BD7A-74B956C132F7}"/>
    <cellStyle name="40% - Dekorfärg5 21 2 3 2" xfId="13628" xr:uid="{A2D5BBAD-233C-4B65-A200-B84D50D57F68}"/>
    <cellStyle name="40% - Dekorfärg5 21 2 3_AAL 2014-06" xfId="45252" xr:uid="{8268D0E4-0029-4DAF-8BCF-8C4E4F6607DC}"/>
    <cellStyle name="40% - Dekorfärg5 21 2 4" xfId="13629" xr:uid="{2CB37388-32DC-47F1-9568-259654C06332}"/>
    <cellStyle name="40% - Dekorfärg5 21 2_121231-130331" xfId="13630" xr:uid="{C0E03281-208D-4CB2-9212-7F0ED6252182}"/>
    <cellStyle name="40% - Dekorfärg5 21 3" xfId="13631" xr:uid="{9974CA90-BC31-4581-B989-0396FAD0A363}"/>
    <cellStyle name="40% - Dekorfärg5 21 3 2" xfId="13632" xr:uid="{D4A49B81-8024-4368-8A53-D53FC2482BF6}"/>
    <cellStyle name="40% - Dekorfärg5 21 3 2 2" xfId="13633" xr:uid="{B00AE141-C50D-40A6-83C1-6820F2A7DA8E}"/>
    <cellStyle name="40% - Dekorfärg5 21 3 2_AAL 2014-06" xfId="45253" xr:uid="{DA92441F-94F7-4D74-87CD-EAAA8FBEC14C}"/>
    <cellStyle name="40% - Dekorfärg5 21 3 3" xfId="13634" xr:uid="{F6BE7B52-7DBC-4415-901F-0ABC7EB91C95}"/>
    <cellStyle name="40% - Dekorfärg5 21 3_121231-130331" xfId="13635" xr:uid="{9AF018EA-3DCF-4039-941C-0EE5A721253D}"/>
    <cellStyle name="40% - Dekorfärg5 21 4" xfId="13636" xr:uid="{A0863F20-28CF-4034-B9B6-E0B6BD1AC636}"/>
    <cellStyle name="40% - Dekorfärg5 21 4 2" xfId="13637" xr:uid="{485B4686-6F51-4665-8C67-55C49E90D2DC}"/>
    <cellStyle name="40% - Dekorfärg5 21 4 3" xfId="13638" xr:uid="{D20DCF86-0789-4D51-8D8C-834BF2A5544B}"/>
    <cellStyle name="40% - Dekorfärg5 21 4_AAL 2014-06" xfId="45254" xr:uid="{DE4537F8-4E7D-46A0-9BE1-B2235A8225A5}"/>
    <cellStyle name="40% - Dekorfärg5 21 5" xfId="13639" xr:uid="{D008FD2D-D7C5-4B01-9ECB-C64B24265553}"/>
    <cellStyle name="40% - Dekorfärg5 21 5 2" xfId="13640" xr:uid="{32556E40-05F3-4475-9E01-519C7BB3462E}"/>
    <cellStyle name="40% - Dekorfärg5 21 5 3" xfId="13641" xr:uid="{361004EC-B6AB-4CAC-969D-4BFA2471E23A}"/>
    <cellStyle name="40% - Dekorfärg5 21 5_AAL 2014-06" xfId="45255" xr:uid="{114956C6-DB22-428B-AFC0-5769901D4169}"/>
    <cellStyle name="40% - Dekorfärg5 21 6" xfId="13642" xr:uid="{D54DBBE6-E47F-4AC5-BCE4-9B4426FC8C65}"/>
    <cellStyle name="40% - Dekorfärg5 21 6 2" xfId="13643" xr:uid="{D405126F-D324-4C59-B168-0697BF7D9257}"/>
    <cellStyle name="40% - Dekorfärg5 21 6 3" xfId="13644" xr:uid="{F3439C38-56D3-4539-B628-304375DB8CF1}"/>
    <cellStyle name="40% - Dekorfärg5 21 6_EQL_AAL" xfId="31414" xr:uid="{92D870C3-9AA8-473B-A680-61CF6D425370}"/>
    <cellStyle name="40% - Dekorfärg5 21 7" xfId="13645" xr:uid="{B2337F3C-8410-410F-8EBC-A351CDDDA4BB}"/>
    <cellStyle name="40% - Dekorfärg5 21 7 2" xfId="13646" xr:uid="{3136C8CB-4990-4AFC-A499-884C122186A9}"/>
    <cellStyle name="40% - Dekorfärg5 21 7 3" xfId="13647" xr:uid="{31B35391-E45D-4BE0-8264-ED92515FE6F3}"/>
    <cellStyle name="40% - Dekorfärg5 21 7_EQL_AAL" xfId="31415" xr:uid="{0185C1FE-710F-46B4-A621-6189C1035D83}"/>
    <cellStyle name="40% - Dekorfärg5 21 8" xfId="13648" xr:uid="{C351E6FD-5CED-45B1-AE5B-896D7346BFA4}"/>
    <cellStyle name="40% - Dekorfärg5 21 9" xfId="13649" xr:uid="{9FB64558-32A8-4806-BD60-C052CD2E74C9}"/>
    <cellStyle name="40% - Dekorfärg5 21_121231-130331" xfId="13650" xr:uid="{87011523-05E2-45D5-A6E2-1DA2DABD9370}"/>
    <cellStyle name="40% - Dekorfärg5 22" xfId="13651" xr:uid="{539D2B6A-A21B-4D58-AFA7-FC7EC00C9363}"/>
    <cellStyle name="40% - Dekorfärg5 22 10" xfId="35220" xr:uid="{2F372DAE-3348-4F05-96A3-C7DCFEB637D2}"/>
    <cellStyle name="40% - Dekorfärg5 22 2" xfId="13652" xr:uid="{88BDA09D-D515-46AC-A1A4-46FBF4E61DD9}"/>
    <cellStyle name="40% - Dekorfärg5 22 2 2" xfId="13653" xr:uid="{14A700DA-79C7-4591-BCB4-CF738069E53B}"/>
    <cellStyle name="40% - Dekorfärg5 22 2 2 2" xfId="13654" xr:uid="{CB07197B-7C0C-4E10-80F6-B76CDB0EDE4E}"/>
    <cellStyle name="40% - Dekorfärg5 22 2 2 2 2" xfId="13655" xr:uid="{A5C2A2EE-BD59-4299-BB3B-CDD4015B5945}"/>
    <cellStyle name="40% - Dekorfärg5 22 2 2 2_AAL 2014-06" xfId="45256" xr:uid="{3C079AF4-0676-453A-858C-5F989774470F}"/>
    <cellStyle name="40% - Dekorfärg5 22 2 2 3" xfId="13656" xr:uid="{A1358938-EFA2-4BC4-8C8E-6FB82B5A5198}"/>
    <cellStyle name="40% - Dekorfärg5 22 2 2_121231-130331" xfId="13657" xr:uid="{9A2EDF9C-1549-4B87-8CDC-5EBFB026E2BD}"/>
    <cellStyle name="40% - Dekorfärg5 22 2 3" xfId="13658" xr:uid="{84FEBD4A-9D74-423D-8EA1-E278BD94718C}"/>
    <cellStyle name="40% - Dekorfärg5 22 2 3 2" xfId="13659" xr:uid="{75C23C0D-EABE-4172-B584-72071C794C2D}"/>
    <cellStyle name="40% - Dekorfärg5 22 2 3_AAL 2014-06" xfId="45257" xr:uid="{E5A552EB-0FE0-46A1-93D4-E8DF3B42D767}"/>
    <cellStyle name="40% - Dekorfärg5 22 2 4" xfId="13660" xr:uid="{B8D3D189-DDA7-487A-8B5D-302FFAC990C2}"/>
    <cellStyle name="40% - Dekorfärg5 22 2_121231-130331" xfId="13661" xr:uid="{6EFD63CE-8AE2-400A-B49A-CB47274B9C4E}"/>
    <cellStyle name="40% - Dekorfärg5 22 3" xfId="13662" xr:uid="{EBFDD673-691C-4BF5-9855-BD2CD6FC52DE}"/>
    <cellStyle name="40% - Dekorfärg5 22 3 2" xfId="13663" xr:uid="{258F0CB0-178B-40A7-B00B-BA8F046D4EE2}"/>
    <cellStyle name="40% - Dekorfärg5 22 3 2 2" xfId="13664" xr:uid="{C274B5ED-B0C0-4872-9CEF-65D762FDFB7A}"/>
    <cellStyle name="40% - Dekorfärg5 22 3 2_AAL 2014-06" xfId="45258" xr:uid="{328951E6-6294-4860-A3D3-09B988E7DF9E}"/>
    <cellStyle name="40% - Dekorfärg5 22 3 3" xfId="13665" xr:uid="{A1AA6CF4-9E8E-4C83-BF9C-D224F0DFEC24}"/>
    <cellStyle name="40% - Dekorfärg5 22 3_121231-130331" xfId="13666" xr:uid="{5A04A688-ADFE-456E-879E-4C07833A2DD5}"/>
    <cellStyle name="40% - Dekorfärg5 22 4" xfId="13667" xr:uid="{ACB92D35-993D-4FBB-8D8A-8EAB782019FB}"/>
    <cellStyle name="40% - Dekorfärg5 22 4 2" xfId="13668" xr:uid="{1FB48415-0228-48E5-BCA3-13E776D8C125}"/>
    <cellStyle name="40% - Dekorfärg5 22 4 3" xfId="13669" xr:uid="{BA69A0CD-7F8B-4644-ADBC-5C4DA965454E}"/>
    <cellStyle name="40% - Dekorfärg5 22 4_AAL 2014-06" xfId="45259" xr:uid="{88FC3F7F-DC21-457E-A078-C122341D6D85}"/>
    <cellStyle name="40% - Dekorfärg5 22 5" xfId="13670" xr:uid="{1552B440-84EB-4CDA-A0B9-1305584A13B6}"/>
    <cellStyle name="40% - Dekorfärg5 22 5 2" xfId="13671" xr:uid="{27F607F1-F767-4BD8-A623-4A74371F9CE7}"/>
    <cellStyle name="40% - Dekorfärg5 22 5 3" xfId="13672" xr:uid="{5BC98237-DD93-4B33-A01D-FBBB8422D99E}"/>
    <cellStyle name="40% - Dekorfärg5 22 5_AAL 2014-06" xfId="45260" xr:uid="{65DE53DA-C4A3-40F3-8EBF-ED047CB423FA}"/>
    <cellStyle name="40% - Dekorfärg5 22 6" xfId="13673" xr:uid="{13D6D833-C1D5-4F90-A7FA-E89CB7112AEE}"/>
    <cellStyle name="40% - Dekorfärg5 22 6 2" xfId="13674" xr:uid="{2E3A5F9A-62DD-4CE0-920D-73D367DA81D9}"/>
    <cellStyle name="40% - Dekorfärg5 22 6 3" xfId="13675" xr:uid="{19CF8393-33E8-42E7-8E4E-E92013F27FF4}"/>
    <cellStyle name="40% - Dekorfärg5 22 6_EQL_AAL" xfId="31416" xr:uid="{031D0EF3-4C7D-4A12-889A-F66452A92476}"/>
    <cellStyle name="40% - Dekorfärg5 22 7" xfId="13676" xr:uid="{505FEAA7-50F6-423B-B979-1716C68EB5F7}"/>
    <cellStyle name="40% - Dekorfärg5 22 7 2" xfId="13677" xr:uid="{FBFC8215-4435-4426-8828-3C52678EEF2A}"/>
    <cellStyle name="40% - Dekorfärg5 22 7 3" xfId="13678" xr:uid="{270EEA14-3F01-4795-A253-EC5274BF1AF1}"/>
    <cellStyle name="40% - Dekorfärg5 22 7_EQL_AAL" xfId="31417" xr:uid="{0CBAD91E-C437-484A-99EA-C65D4375E1AC}"/>
    <cellStyle name="40% - Dekorfärg5 22 8" xfId="13679" xr:uid="{93DB6D2D-47F9-4634-AB43-00017CC6789C}"/>
    <cellStyle name="40% - Dekorfärg5 22 9" xfId="13680" xr:uid="{F0DC84AD-9024-41F9-9DB6-DE41B1A92A70}"/>
    <cellStyle name="40% - Dekorfärg5 22_121231-130331" xfId="13681" xr:uid="{4340A9D7-7A7C-4E64-8C07-C1BAC41534B5}"/>
    <cellStyle name="40% - Dekorfärg5 23" xfId="13682" xr:uid="{5F117EAD-F5C9-4BB7-84D4-C49EA983B093}"/>
    <cellStyle name="40% - Dekorfärg5 23 10" xfId="13683" xr:uid="{AEE3B372-EBD3-4D3E-90C8-84B53CCF9102}"/>
    <cellStyle name="40% - Dekorfärg5 23 11" xfId="35221" xr:uid="{B8251331-D6BF-4CE3-921C-C279A61973F4}"/>
    <cellStyle name="40% - Dekorfärg5 23 2" xfId="13684" xr:uid="{4C9E7D81-C990-47EA-9D98-F89F942AD9DF}"/>
    <cellStyle name="40% - Dekorfärg5 23 2 2" xfId="13685" xr:uid="{B5FF0B90-8BBA-456F-B853-4B5FBFA02B95}"/>
    <cellStyle name="40% - Dekorfärg5 23 2 2 2" xfId="13686" xr:uid="{0DE51A76-3DA7-4F0B-B3A5-D109016ECC4D}"/>
    <cellStyle name="40% - Dekorfärg5 23 2 2_AAL 2014-06" xfId="45261" xr:uid="{199FBE21-CDEA-482A-B484-8AF25E27DB84}"/>
    <cellStyle name="40% - Dekorfärg5 23 2 3" xfId="13687" xr:uid="{F9E9DEA1-1119-47FE-B5D3-7EFCE5E1EEA3}"/>
    <cellStyle name="40% - Dekorfärg5 23 2 3 2" xfId="13688" xr:uid="{C1E8E442-F698-4B18-814B-2885E7CB15DD}"/>
    <cellStyle name="40% - Dekorfärg5 23 2 3_AAL 2014-06" xfId="45262" xr:uid="{CDF46B3E-6E30-4436-8746-752F993F2B56}"/>
    <cellStyle name="40% - Dekorfärg5 23 2 4" xfId="13689" xr:uid="{67B019EB-69A7-4F94-8443-FA60127F31C8}"/>
    <cellStyle name="40% - Dekorfärg5 23 2_121231-130331" xfId="13690" xr:uid="{71A99706-9848-4704-A738-061A517A09F5}"/>
    <cellStyle name="40% - Dekorfärg5 23 3" xfId="13691" xr:uid="{63CFE1CD-8DA9-49A0-B1C5-5E88B613C007}"/>
    <cellStyle name="40% - Dekorfärg5 23 3 2" xfId="13692" xr:uid="{166F697B-5FE7-49EE-BBF0-0C827416972F}"/>
    <cellStyle name="40% - Dekorfärg5 23 3 3" xfId="13693" xr:uid="{06AEC111-CDD4-4059-B2CA-DBC212281318}"/>
    <cellStyle name="40% - Dekorfärg5 23 3_AAL 2014-06" xfId="45263" xr:uid="{364E4D89-539C-48F9-B98A-3493326D435F}"/>
    <cellStyle name="40% - Dekorfärg5 23 4" xfId="13694" xr:uid="{337D95BD-0DEE-418A-AF50-B48868C5426E}"/>
    <cellStyle name="40% - Dekorfärg5 23 4 2" xfId="13695" xr:uid="{73EFD816-4785-4CF5-8829-CA9A4818A04A}"/>
    <cellStyle name="40% - Dekorfärg5 23 4 3" xfId="13696" xr:uid="{1EA1ACF3-34FD-4092-9C82-C16CDF4D6667}"/>
    <cellStyle name="40% - Dekorfärg5 23 4_AAL 2014-06" xfId="45264" xr:uid="{E92D5C3B-CA77-4A98-BE85-318EA75BD5FF}"/>
    <cellStyle name="40% - Dekorfärg5 23 5" xfId="13697" xr:uid="{0AB6BEF7-4654-412D-B038-BBA16A062F85}"/>
    <cellStyle name="40% - Dekorfärg5 23 5 2" xfId="13698" xr:uid="{89640203-789A-4E1C-A8ED-53FCE724BA44}"/>
    <cellStyle name="40% - Dekorfärg5 23 5 3" xfId="13699" xr:uid="{B0366DBC-AF71-4D93-9260-AD2FEB28C594}"/>
    <cellStyle name="40% - Dekorfärg5 23 5_EQL_AAL" xfId="31418" xr:uid="{61387E3C-D519-40F5-990C-E81E16412E9A}"/>
    <cellStyle name="40% - Dekorfärg5 23 6" xfId="13700" xr:uid="{7EE8FF0C-17B9-479E-BF80-3170755F936D}"/>
    <cellStyle name="40% - Dekorfärg5 23 6 2" xfId="13701" xr:uid="{55A71C3B-F632-42FB-89E9-BB0BA2B73A5B}"/>
    <cellStyle name="40% - Dekorfärg5 23 6 3" xfId="13702" xr:uid="{DC4C78D3-105E-43CB-9527-19675B6B3EE2}"/>
    <cellStyle name="40% - Dekorfärg5 23 6_EQL_AAL" xfId="31419" xr:uid="{D6585B30-EA1E-4A25-9E2C-0CE46D71026D}"/>
    <cellStyle name="40% - Dekorfärg5 23 7" xfId="13703" xr:uid="{F0CF20C6-602C-4A23-A486-5CE7E5CF6104}"/>
    <cellStyle name="40% - Dekorfärg5 23 7 2" xfId="13704" xr:uid="{1BEE964C-4091-4D42-9F1A-EBE69BB7C1CF}"/>
    <cellStyle name="40% - Dekorfärg5 23 7 3" xfId="13705" xr:uid="{66EC1104-D29B-41BE-97E6-1F46CF6CC6B2}"/>
    <cellStyle name="40% - Dekorfärg5 23 7_EQL_AAL" xfId="31420" xr:uid="{16E09A61-4396-422D-8043-4F3E68E93514}"/>
    <cellStyle name="40% - Dekorfärg5 23 8" xfId="13706" xr:uid="{FB39BF81-B81F-4C6E-A456-596B0CF2F0F6}"/>
    <cellStyle name="40% - Dekorfärg5 23 9" xfId="13707" xr:uid="{6ECE4432-E5C2-4E57-901D-5D63BE12CA1C}"/>
    <cellStyle name="40% - Dekorfärg5 23_121231-130331" xfId="13708" xr:uid="{F42607CF-E450-4078-BCA0-64D00176CFC4}"/>
    <cellStyle name="40% - Dekorfärg5 24" xfId="13709" xr:uid="{D184E075-7E4C-41C3-B83C-1F298F3FCF50}"/>
    <cellStyle name="40% - Dekorfärg5 24 10" xfId="13710" xr:uid="{B4173583-AB7F-4E77-829A-CD9528CF840B}"/>
    <cellStyle name="40% - Dekorfärg5 24 11" xfId="35222" xr:uid="{CAA457D2-023B-46DA-8BD9-DD3D06BDB702}"/>
    <cellStyle name="40% - Dekorfärg5 24 2" xfId="13711" xr:uid="{927E9DAB-5BB4-4190-A6D4-579AD88D853B}"/>
    <cellStyle name="40% - Dekorfärg5 24 2 2" xfId="13712" xr:uid="{52F488C7-E995-4715-AB27-5F8BD372E274}"/>
    <cellStyle name="40% - Dekorfärg5 24 2 2 2" xfId="13713" xr:uid="{EB3B4D86-0BF2-4E89-9EF7-325B9878652B}"/>
    <cellStyle name="40% - Dekorfärg5 24 2 2_AAL 2014-06" xfId="45265" xr:uid="{49EFE632-6D73-468C-B93C-65811A896CC3}"/>
    <cellStyle name="40% - Dekorfärg5 24 2 3" xfId="13714" xr:uid="{FB5507AC-7AA6-4966-9267-481B885E5910}"/>
    <cellStyle name="40% - Dekorfärg5 24 2 3 2" xfId="13715" xr:uid="{31489348-C2E1-4386-A60C-9660E76B33F8}"/>
    <cellStyle name="40% - Dekorfärg5 24 2 3_AAL 2014-06" xfId="45266" xr:uid="{6B812303-CDD0-4FED-92E2-C5242FB2C764}"/>
    <cellStyle name="40% - Dekorfärg5 24 2 4" xfId="13716" xr:uid="{B49BD835-E5E4-4586-988A-F208C47715DD}"/>
    <cellStyle name="40% - Dekorfärg5 24 2_121231-130331" xfId="13717" xr:uid="{324A0398-82A5-4678-A5DB-33C8BBDA5B3A}"/>
    <cellStyle name="40% - Dekorfärg5 24 3" xfId="13718" xr:uid="{C67DE470-74FB-4D21-8AD7-CB9DE6DFFA9B}"/>
    <cellStyle name="40% - Dekorfärg5 24 3 2" xfId="13719" xr:uid="{6D02AFD6-C276-424F-9CC8-C7A7F2753BAD}"/>
    <cellStyle name="40% - Dekorfärg5 24 3 3" xfId="13720" xr:uid="{CD0DE226-FF9A-4D1A-A929-0B12368BF09B}"/>
    <cellStyle name="40% - Dekorfärg5 24 3_AAL 2014-06" xfId="45267" xr:uid="{7611B615-1E94-483A-9A0C-001C3DE29286}"/>
    <cellStyle name="40% - Dekorfärg5 24 4" xfId="13721" xr:uid="{56925405-E224-494D-B036-9241B45720D6}"/>
    <cellStyle name="40% - Dekorfärg5 24 4 2" xfId="13722" xr:uid="{78663C2D-5F93-4A6E-98C6-C74C84216BC1}"/>
    <cellStyle name="40% - Dekorfärg5 24 4 3" xfId="13723" xr:uid="{D22CB664-1B54-4C3A-BD66-6FAF0A3B7C99}"/>
    <cellStyle name="40% - Dekorfärg5 24 4_AAL 2014-06" xfId="45268" xr:uid="{CFEFA5F1-96C6-46A7-A05E-088AE7DA769D}"/>
    <cellStyle name="40% - Dekorfärg5 24 5" xfId="13724" xr:uid="{3196B564-79CB-460A-A0CE-B7FBFFDEEA74}"/>
    <cellStyle name="40% - Dekorfärg5 24 5 2" xfId="13725" xr:uid="{F02FB623-D540-4E0C-8F1E-3758D56B1647}"/>
    <cellStyle name="40% - Dekorfärg5 24 5 3" xfId="13726" xr:uid="{8D7C560E-C09A-491F-8078-374B2C472191}"/>
    <cellStyle name="40% - Dekorfärg5 24 5_EQL_AAL" xfId="31421" xr:uid="{2DF3FEB9-1FBB-4147-9D30-4307FD0E2C8B}"/>
    <cellStyle name="40% - Dekorfärg5 24 6" xfId="13727" xr:uid="{AB562319-F947-4A90-B85E-7472B91278AB}"/>
    <cellStyle name="40% - Dekorfärg5 24 6 2" xfId="13728" xr:uid="{251D30E3-2557-427F-95A9-C1533FDD76F0}"/>
    <cellStyle name="40% - Dekorfärg5 24 6 3" xfId="13729" xr:uid="{A2B9640F-3DA9-4602-B960-1E9914B82B69}"/>
    <cellStyle name="40% - Dekorfärg5 24 6_EQL_AAL" xfId="31422" xr:uid="{01FC4464-1F76-4109-A2FD-39FED342F965}"/>
    <cellStyle name="40% - Dekorfärg5 24 7" xfId="13730" xr:uid="{8825CB1D-DEB1-4541-A13D-ED1F782364E1}"/>
    <cellStyle name="40% - Dekorfärg5 24 7 2" xfId="13731" xr:uid="{64FF5689-0DAF-4D48-9E87-E183708407A9}"/>
    <cellStyle name="40% - Dekorfärg5 24 7 3" xfId="13732" xr:uid="{D85630BB-2225-4988-ABC7-09AB90FDC728}"/>
    <cellStyle name="40% - Dekorfärg5 24 7_EQL_AAL" xfId="31423" xr:uid="{467958D2-A116-4281-95E9-0B4CA4DB2EF6}"/>
    <cellStyle name="40% - Dekorfärg5 24 8" xfId="13733" xr:uid="{9EDC8E13-0002-41D7-B43E-55D304DC4647}"/>
    <cellStyle name="40% - Dekorfärg5 24 9" xfId="13734" xr:uid="{412DB8AD-8883-4407-B1B3-FF47FEFF5A0D}"/>
    <cellStyle name="40% - Dekorfärg5 24_121231-130331" xfId="13735" xr:uid="{70717B40-34F4-489E-BC04-01D15AF5DACF}"/>
    <cellStyle name="40% - Dekorfärg5 25" xfId="13736" xr:uid="{DB15CFB1-E694-4ABA-854B-1BEB2F50C6C3}"/>
    <cellStyle name="40% - Dekorfärg5 25 10" xfId="13737" xr:uid="{CF17B22E-BBE2-45FC-BAE1-86341A2BC4BE}"/>
    <cellStyle name="40% - Dekorfärg5 25 11" xfId="35223" xr:uid="{4AE34F0C-0E9F-4572-AEBF-9EC5A414FF84}"/>
    <cellStyle name="40% - Dekorfärg5 25 2" xfId="13738" xr:uid="{FBD301DD-94DB-4AF7-895F-98EB154E8131}"/>
    <cellStyle name="40% - Dekorfärg5 25 2 2" xfId="13739" xr:uid="{E6EC795E-1D5F-4F24-A430-961442719E4C}"/>
    <cellStyle name="40% - Dekorfärg5 25 2 2 2" xfId="13740" xr:uid="{48EBC03C-469D-4D8E-AE4F-5226CDE00F07}"/>
    <cellStyle name="40% - Dekorfärg5 25 2 2_AAL 2014-06" xfId="45269" xr:uid="{0CF8DA22-ADBA-4657-A6C1-7A3431C180B9}"/>
    <cellStyle name="40% - Dekorfärg5 25 2 3" xfId="13741" xr:uid="{6116B67A-A7FC-4C20-866A-86B79006CBB7}"/>
    <cellStyle name="40% - Dekorfärg5 25 2 3 2" xfId="13742" xr:uid="{F149FBEF-EED8-4009-9FB4-F92A4270BBD2}"/>
    <cellStyle name="40% - Dekorfärg5 25 2 3_AAL 2014-06" xfId="45270" xr:uid="{C68D22D0-7FD4-49D0-A552-6C56CE69A519}"/>
    <cellStyle name="40% - Dekorfärg5 25 2 4" xfId="13743" xr:uid="{D34B674F-60C7-4E1D-8CDD-8468B56BFA14}"/>
    <cellStyle name="40% - Dekorfärg5 25 2_121231-130331" xfId="13744" xr:uid="{ACCAB2F6-CA81-45A9-87DE-9CF3A9BE94F8}"/>
    <cellStyle name="40% - Dekorfärg5 25 3" xfId="13745" xr:uid="{A4CE619C-44F2-426D-9E31-421DB9DA8D64}"/>
    <cellStyle name="40% - Dekorfärg5 25 3 2" xfId="13746" xr:uid="{0E6DC7E3-C6F7-4ADB-9B23-0BFD19B5337C}"/>
    <cellStyle name="40% - Dekorfärg5 25 3 3" xfId="13747" xr:uid="{1341B5B2-9325-4B46-9352-A7ECD86F5743}"/>
    <cellStyle name="40% - Dekorfärg5 25 3_AAL 2014-06" xfId="45271" xr:uid="{99802FFE-5A9E-425D-9770-32E22ACB20BD}"/>
    <cellStyle name="40% - Dekorfärg5 25 4" xfId="13748" xr:uid="{4FF97DD9-C670-4644-90C7-E213D172DD12}"/>
    <cellStyle name="40% - Dekorfärg5 25 4 2" xfId="13749" xr:uid="{643C7C17-9AD0-4AE8-B157-D72C4D0CCE51}"/>
    <cellStyle name="40% - Dekorfärg5 25 4 3" xfId="13750" xr:uid="{EB6705D1-E7E4-4C7B-98C0-8EF2EFF52106}"/>
    <cellStyle name="40% - Dekorfärg5 25 4_AAL 2014-06" xfId="45272" xr:uid="{19A5C191-0904-45E2-84F8-1C9EB3022FD4}"/>
    <cellStyle name="40% - Dekorfärg5 25 5" xfId="13751" xr:uid="{E5B98372-EBC6-4AC6-8B00-730D1FD582B8}"/>
    <cellStyle name="40% - Dekorfärg5 25 5 2" xfId="13752" xr:uid="{7A88035F-F5D1-4FB9-B3AA-1294832FA144}"/>
    <cellStyle name="40% - Dekorfärg5 25 5 3" xfId="13753" xr:uid="{EF6F3DB6-3E00-45CC-8957-425E2CDEC54B}"/>
    <cellStyle name="40% - Dekorfärg5 25 5_EQL_AAL" xfId="31424" xr:uid="{45980E8E-B1E9-4EDC-AFDD-54A660628DA2}"/>
    <cellStyle name="40% - Dekorfärg5 25 6" xfId="13754" xr:uid="{AC203A72-B92C-4C62-92D7-1530700B0675}"/>
    <cellStyle name="40% - Dekorfärg5 25 6 2" xfId="13755" xr:uid="{E42B7576-F11E-4828-90FB-3B24589D40FD}"/>
    <cellStyle name="40% - Dekorfärg5 25 6 3" xfId="13756" xr:uid="{67D717D3-5885-4DEB-8FA9-B00F763D18F6}"/>
    <cellStyle name="40% - Dekorfärg5 25 6_EQL_AAL" xfId="31425" xr:uid="{85E777A0-9EA9-41C0-B097-9A0A24D63573}"/>
    <cellStyle name="40% - Dekorfärg5 25 7" xfId="13757" xr:uid="{839EF191-35C4-41EE-AFBF-764B05940730}"/>
    <cellStyle name="40% - Dekorfärg5 25 7 2" xfId="13758" xr:uid="{814B1D17-0388-42EC-B74D-F0743CEF9A81}"/>
    <cellStyle name="40% - Dekorfärg5 25 7 3" xfId="13759" xr:uid="{59FCD074-4F9B-466D-98F9-24C82EF719DE}"/>
    <cellStyle name="40% - Dekorfärg5 25 7_EQL_AAL" xfId="31426" xr:uid="{38DDF9DC-B214-49E4-A901-B557FEA07617}"/>
    <cellStyle name="40% - Dekorfärg5 25 8" xfId="13760" xr:uid="{9B53B726-C187-4E8B-9059-8242DDEE4938}"/>
    <cellStyle name="40% - Dekorfärg5 25 9" xfId="13761" xr:uid="{C039D53E-0195-44F2-A437-C8A701E9A38D}"/>
    <cellStyle name="40% - Dekorfärg5 25_121231-130331" xfId="13762" xr:uid="{D2605CC8-3B40-43D5-9E20-C7FDDC72C13A}"/>
    <cellStyle name="40% - Dekorfärg5 26" xfId="13763" xr:uid="{43B2C36D-B5C9-461E-9398-7D77E749DDB0}"/>
    <cellStyle name="40% - Dekorfärg5 26 2" xfId="13764" xr:uid="{7C4055C8-6BAF-44A7-95BB-1E1BCE8374B0}"/>
    <cellStyle name="40% - Dekorfärg5 26 2 2" xfId="13765" xr:uid="{B0B6B250-8AE6-4386-BEBD-F8E93FDCE6C4}"/>
    <cellStyle name="40% - Dekorfärg5 26 2 2 2" xfId="13766" xr:uid="{3F27CB04-9E25-46B2-A0B7-A743A9B69C89}"/>
    <cellStyle name="40% - Dekorfärg5 26 2 2_AAL 2014-06" xfId="45273" xr:uid="{F693CDE0-B71A-4B07-BF92-A234969E401D}"/>
    <cellStyle name="40% - Dekorfärg5 26 2 3" xfId="13767" xr:uid="{C6DDD45B-9796-4CFE-9E95-F4AFD8AA04ED}"/>
    <cellStyle name="40% - Dekorfärg5 26 2_121231-130331" xfId="13768" xr:uid="{4DCEAFF1-3D66-4DC0-8F51-14C0AE0295B0}"/>
    <cellStyle name="40% - Dekorfärg5 26 3" xfId="13769" xr:uid="{34720BB0-1C16-420C-922A-642055AE4D9A}"/>
    <cellStyle name="40% - Dekorfärg5 26 3 2" xfId="13770" xr:uid="{C2699F8A-F22C-4EA1-9E0A-058423A3D055}"/>
    <cellStyle name="40% - Dekorfärg5 26 3 3" xfId="13771" xr:uid="{CA32ABA0-6993-49A3-8289-DF875CC7A104}"/>
    <cellStyle name="40% - Dekorfärg5 26 3_AAL 2014-06" xfId="45274" xr:uid="{B5CA69EE-84E4-42DA-8A6F-810E59F8022B}"/>
    <cellStyle name="40% - Dekorfärg5 26 4" xfId="13772" xr:uid="{D0834C13-4461-43FE-9423-010325DF677C}"/>
    <cellStyle name="40% - Dekorfärg5 26 4 2" xfId="13773" xr:uid="{7E345C5F-7B84-4AF1-8166-2B8C863646B6}"/>
    <cellStyle name="40% - Dekorfärg5 26 4 3" xfId="13774" xr:uid="{3E56DEC4-62E3-4750-9094-07FD160A2169}"/>
    <cellStyle name="40% - Dekorfärg5 26 4_AAL 2014-06" xfId="45275" xr:uid="{F531FF7F-219E-4335-8388-D06573B1640C}"/>
    <cellStyle name="40% - Dekorfärg5 26 5" xfId="13775" xr:uid="{8FF4BD85-4EF8-42CB-98EE-D70C6516E2F6}"/>
    <cellStyle name="40% - Dekorfärg5 26 5 2" xfId="13776" xr:uid="{9520AE68-DC6E-4D3E-B984-A6F0F22CC846}"/>
    <cellStyle name="40% - Dekorfärg5 26 5 3" xfId="13777" xr:uid="{13C97318-9BBA-4E5C-8BBD-5DF18B7E1DB6}"/>
    <cellStyle name="40% - Dekorfärg5 26 5_AAL 2014-06" xfId="45276" xr:uid="{58B6EBD9-4E6D-4626-B9CB-746ABF3494C3}"/>
    <cellStyle name="40% - Dekorfärg5 26 6" xfId="13778" xr:uid="{FD3BE26D-34C5-4A09-8D56-59BC633B62C3}"/>
    <cellStyle name="40% - Dekorfärg5 26 6 2" xfId="13779" xr:uid="{C7F88D4B-88FE-4FA7-BB99-C41E086BCEF8}"/>
    <cellStyle name="40% - Dekorfärg5 26 6 3" xfId="13780" xr:uid="{F3B05015-69AE-478E-9697-A26EAB693BDA}"/>
    <cellStyle name="40% - Dekorfärg5 26 6_EQL_AAL" xfId="31427" xr:uid="{57599170-1172-4368-9EEF-7851CBC0A496}"/>
    <cellStyle name="40% - Dekorfärg5 26 7" xfId="13781" xr:uid="{55326494-E40B-4E32-A73E-3B7E0A1CD0CF}"/>
    <cellStyle name="40% - Dekorfärg5 26 7 2" xfId="13782" xr:uid="{6DB8A10D-71FF-4C5B-815A-3057375B95B0}"/>
    <cellStyle name="40% - Dekorfärg5 26 7 3" xfId="13783" xr:uid="{C56D7191-C297-4B6B-A43C-995C34ACFA21}"/>
    <cellStyle name="40% - Dekorfärg5 26 7_EQL_AAL" xfId="31428" xr:uid="{1ED92125-4CBE-4DA3-8321-9701F44591F1}"/>
    <cellStyle name="40% - Dekorfärg5 26 8" xfId="13784" xr:uid="{01E61F1A-E0E5-4540-9977-3AE4DE39E264}"/>
    <cellStyle name="40% - Dekorfärg5 26 9" xfId="13785" xr:uid="{26EB6C3D-302F-492A-B4B2-5E457E617A3C}"/>
    <cellStyle name="40% - Dekorfärg5 26_121231-130331" xfId="13786" xr:uid="{0C2DB44A-48C3-406A-A4E8-7DADDAD804A7}"/>
    <cellStyle name="40% - Dekorfärg5 27" xfId="13787" xr:uid="{23E810E4-CFE3-4C2E-A284-71074E0C54D2}"/>
    <cellStyle name="40% - Dekorfärg5 27 2" xfId="13788" xr:uid="{0DA7F742-F8A0-4109-A31B-3B701370EFB8}"/>
    <cellStyle name="40% - Dekorfärg5 27 2 2" xfId="13789" xr:uid="{AA74F6FE-BAA3-4E50-B2DD-D45E37FF9C32}"/>
    <cellStyle name="40% - Dekorfärg5 27 2 2 2" xfId="13790" xr:uid="{2D1F55A0-EE12-43FB-A232-1595719F56DF}"/>
    <cellStyle name="40% - Dekorfärg5 27 2 2_AAL 2014-06" xfId="45277" xr:uid="{020F65C2-62D9-4375-9848-413ED13FA388}"/>
    <cellStyle name="40% - Dekorfärg5 27 2 3" xfId="13791" xr:uid="{2B50D632-8360-4205-8268-972FE14A0BC0}"/>
    <cellStyle name="40% - Dekorfärg5 27 2_121231-130331" xfId="13792" xr:uid="{9929B558-E5DD-455A-9B31-B3CBBFF5E028}"/>
    <cellStyle name="40% - Dekorfärg5 27 3" xfId="13793" xr:uid="{59440B37-EDA0-4C9E-8A79-F06287FA1E48}"/>
    <cellStyle name="40% - Dekorfärg5 27 3 2" xfId="13794" xr:uid="{2A1125FD-0562-4823-8262-F56B222300EC}"/>
    <cellStyle name="40% - Dekorfärg5 27 3_AAL 2014-06" xfId="45278" xr:uid="{1C60DF09-0614-4EC7-977C-C2CBBB861101}"/>
    <cellStyle name="40% - Dekorfärg5 27 4" xfId="13795" xr:uid="{E9F572D7-172C-47F6-89BA-3D9AD0A8C688}"/>
    <cellStyle name="40% - Dekorfärg5 27_121231-130331" xfId="13796" xr:uid="{44567C1C-754B-47BD-918F-7A43830818BB}"/>
    <cellStyle name="40% - Dekorfärg5 28" xfId="13797" xr:uid="{8FE312EC-2AC7-4CEB-84D4-A5EF63C14F8C}"/>
    <cellStyle name="40% - Dekorfärg5 28 2" xfId="13798" xr:uid="{E4D02957-55E3-420B-B165-7889FF17F7FC}"/>
    <cellStyle name="40% - Dekorfärg5 28 2 2" xfId="13799" xr:uid="{86439BBB-5D8C-447D-A567-73E2CD12853D}"/>
    <cellStyle name="40% - Dekorfärg5 28 2 3" xfId="13800" xr:uid="{F1B4604A-E9FC-4AFA-8291-3D6B5821FEA0}"/>
    <cellStyle name="40% - Dekorfärg5 28 2_AAL 2014-06" xfId="45279" xr:uid="{F66FB751-EEEC-493F-B471-C904A90AF74F}"/>
    <cellStyle name="40% - Dekorfärg5 28 3" xfId="13801" xr:uid="{7EA97A49-1496-4B88-B537-C017A12CFC81}"/>
    <cellStyle name="40% - Dekorfärg5 28 3 2" xfId="13802" xr:uid="{17688A07-1C70-4178-A24F-DC931E70D35E}"/>
    <cellStyle name="40% - Dekorfärg5 28 3_AAL 2014-06" xfId="45280" xr:uid="{9DB47E1D-2042-4E25-9422-1033230B1773}"/>
    <cellStyle name="40% - Dekorfärg5 28 4" xfId="13803" xr:uid="{831A3626-3044-48AF-9BA0-C30EAEB269D1}"/>
    <cellStyle name="40% - Dekorfärg5 28_121231-130331" xfId="13804" xr:uid="{A12263D0-1C51-4A88-B038-B0D00E5F5991}"/>
    <cellStyle name="40% - Dekorfärg5 29" xfId="13805" xr:uid="{9D62FF77-B430-4263-8214-E0AD11091087}"/>
    <cellStyle name="40% - Dekorfärg5 29 2" xfId="13806" xr:uid="{52F3277D-5759-4B34-A2D2-1A7616325504}"/>
    <cellStyle name="40% - Dekorfärg5 29 2 2" xfId="13807" xr:uid="{4433D811-CA6E-4AC2-9C78-E5A43F665B6E}"/>
    <cellStyle name="40% - Dekorfärg5 29 2 2 2" xfId="13808" xr:uid="{9EFCCDD3-13A3-4337-9851-B5A63A39986F}"/>
    <cellStyle name="40% - Dekorfärg5 29 2 2_AAL 2014-06" xfId="45281" xr:uid="{2AB1CB2F-3A60-4DF0-B555-5D3C30C0ECE9}"/>
    <cellStyle name="40% - Dekorfärg5 29 2 3" xfId="13809" xr:uid="{D4C63251-E129-46D5-B93B-2A0FA16404A9}"/>
    <cellStyle name="40% - Dekorfärg5 29 2_121231-130331" xfId="13810" xr:uid="{BEC232A0-BB63-42CF-B3C8-87B44E34E1EA}"/>
    <cellStyle name="40% - Dekorfärg5 29 3" xfId="13811" xr:uid="{152E0A7E-FFD3-47E0-9BF3-F3DF9EE98F14}"/>
    <cellStyle name="40% - Dekorfärg5 29 3 2" xfId="13812" xr:uid="{DFA57774-C52B-4835-BAAB-A3D0DCFF05E3}"/>
    <cellStyle name="40% - Dekorfärg5 29 3_AAL 2014-06" xfId="45282" xr:uid="{DDBC7159-94FD-4B47-A3DF-3E8C55B523AD}"/>
    <cellStyle name="40% - Dekorfärg5 29 4" xfId="13813" xr:uid="{6A381888-1C56-47C0-A934-7BA2F729F2DB}"/>
    <cellStyle name="40% - Dekorfärg5 29_121231-130331" xfId="13814" xr:uid="{FDA13CD3-8152-4728-8F43-704D23C06AE3}"/>
    <cellStyle name="40% - Dekorfärg5 3" xfId="97" xr:uid="{102CE786-81A1-47E5-9BB4-4A9B612DD3DE}"/>
    <cellStyle name="40% - Dekorfärg5 3 10" xfId="35224" xr:uid="{3FAF6B5C-CAB7-414A-B05A-32CCEE05C8C2}"/>
    <cellStyle name="40% - Dekorfärg5 3 2" xfId="13815" xr:uid="{F7279626-E31C-45E6-A628-80453CF80F0B}"/>
    <cellStyle name="40% - Dekorfärg5 3 2 2" xfId="13816" xr:uid="{FCB02163-00A5-41D2-8D46-BB26F7F46897}"/>
    <cellStyle name="40% - Dekorfärg5 3 2 2 2" xfId="13817" xr:uid="{F1D7E57E-3F1F-4982-B943-257BB762F935}"/>
    <cellStyle name="40% - Dekorfärg5 3 2 2 2 2" xfId="13818" xr:uid="{2260A940-16D9-4396-B1DE-B47369932ECF}"/>
    <cellStyle name="40% - Dekorfärg5 3 2 2 2_AAL 2014-06" xfId="45283" xr:uid="{655750D4-582D-438D-A11A-4DC32610CA20}"/>
    <cellStyle name="40% - Dekorfärg5 3 2 2 3" xfId="13819" xr:uid="{5728D024-37FE-4C1B-87F3-0D5B1089AE67}"/>
    <cellStyle name="40% - Dekorfärg5 3 2 2_121231-130331" xfId="13820" xr:uid="{954E7E57-ED33-469A-9790-E8E92052AC37}"/>
    <cellStyle name="40% - Dekorfärg5 3 2 3" xfId="13821" xr:uid="{EBFDA1D1-F37B-4774-B2D2-A16334701037}"/>
    <cellStyle name="40% - Dekorfärg5 3 2 3 2" xfId="13822" xr:uid="{B45633FE-03A2-449B-A158-BA40799C7A2A}"/>
    <cellStyle name="40% - Dekorfärg5 3 2 3 2 2" xfId="13823" xr:uid="{2BEC4227-AA41-404A-9BDA-19B406F6412B}"/>
    <cellStyle name="40% - Dekorfärg5 3 2 3 2_AAL 2014-06" xfId="45284" xr:uid="{3C5643CC-04D5-43FA-B961-583B15E2A004}"/>
    <cellStyle name="40% - Dekorfärg5 3 2 3 3" xfId="13824" xr:uid="{2CD15AD5-3175-47EF-8EC2-CA418F1E6049}"/>
    <cellStyle name="40% - Dekorfärg5 3 2 3_121231-130331" xfId="13825" xr:uid="{1BB0EA31-CBCE-4A2C-A7B2-D3F60819978A}"/>
    <cellStyle name="40% - Dekorfärg5 3 2 4" xfId="13826" xr:uid="{2BA518FF-8485-4C02-8293-CB16499E30B7}"/>
    <cellStyle name="40% - Dekorfärg5 3 2 4 2" xfId="13827" xr:uid="{FF3879BC-B618-4A77-912F-6131A1DA06D7}"/>
    <cellStyle name="40% - Dekorfärg5 3 2 4_AAL 2014-06" xfId="45285" xr:uid="{5CF6128A-AB75-4DA3-8E84-EFF5BEC1D949}"/>
    <cellStyle name="40% - Dekorfärg5 3 2 5" xfId="13828" xr:uid="{47B3B7F6-8405-45BF-B4A2-8786458093A1}"/>
    <cellStyle name="40% - Dekorfärg5 3 2 5 2" xfId="13829" xr:uid="{5C8289B8-1026-43BE-A90E-22B3496E88F4}"/>
    <cellStyle name="40% - Dekorfärg5 3 2 5_AAL 2014-06" xfId="45286" xr:uid="{4EAF876B-D246-4ABC-BA46-87DE402FB3F8}"/>
    <cellStyle name="40% - Dekorfärg5 3 2 6" xfId="32254" xr:uid="{D780AAE8-3EFE-4D8E-B310-A38D5FE6B746}"/>
    <cellStyle name="40% - Dekorfärg5 3 2 7" xfId="35225" xr:uid="{5943F74B-A6AD-4A81-B2B4-9867F01D7C0F}"/>
    <cellStyle name="40% - Dekorfärg5 3 2 8" xfId="39393" xr:uid="{A7A598CA-1E27-43CB-B06F-0AE0DE7A8228}"/>
    <cellStyle name="40% - Dekorfärg5 3 2_121231-130331" xfId="13830" xr:uid="{B5FB314A-1751-402C-A3A4-871B270DF710}"/>
    <cellStyle name="40% - Dekorfärg5 3 3" xfId="13831" xr:uid="{8C5E5D60-2F40-4388-BDA8-0173527FCA54}"/>
    <cellStyle name="40% - Dekorfärg5 3 3 2" xfId="13832" xr:uid="{DB63BA8E-EB75-4E05-9B06-159865F3A096}"/>
    <cellStyle name="40% - Dekorfärg5 3 3 2 2" xfId="13833" xr:uid="{7CBCB7C6-7D45-4B6B-B6BD-9BEFD5BAA804}"/>
    <cellStyle name="40% - Dekorfärg5 3 3 2 2 2" xfId="13834" xr:uid="{80A3F8F3-4E66-4B98-AE4E-8946EC2F39D6}"/>
    <cellStyle name="40% - Dekorfärg5 3 3 2 2_AAL 2014-06" xfId="45287" xr:uid="{D41D3A1B-5D79-4B9F-BBBC-CCB82F0906C0}"/>
    <cellStyle name="40% - Dekorfärg5 3 3 2 3" xfId="13835" xr:uid="{A7DA1CB0-430D-47D2-9400-6A91EA636C74}"/>
    <cellStyle name="40% - Dekorfärg5 3 3 2_121231-130331" xfId="13836" xr:uid="{0DB37BC9-CEF9-4280-A24C-A5C0A7689B92}"/>
    <cellStyle name="40% - Dekorfärg5 3 3 3" xfId="13837" xr:uid="{13B556FD-CE90-40AC-9484-666B7E33EA0D}"/>
    <cellStyle name="40% - Dekorfärg5 3 3 3 2" xfId="13838" xr:uid="{33877ABC-1ACD-4242-AB25-9BAB0953CE03}"/>
    <cellStyle name="40% - Dekorfärg5 3 3 3 2 2" xfId="13839" xr:uid="{BE170C16-A943-4035-8BAB-5A1ACA4394E8}"/>
    <cellStyle name="40% - Dekorfärg5 3 3 3 2_AAL 2014-06" xfId="45288" xr:uid="{8C11CC58-9910-4344-828D-02E401466763}"/>
    <cellStyle name="40% - Dekorfärg5 3 3 3 3" xfId="13840" xr:uid="{1D2E1A85-5985-4225-B29D-0EBBEA6B0A4B}"/>
    <cellStyle name="40% - Dekorfärg5 3 3 3_121231-130331" xfId="13841" xr:uid="{7C73D679-2FCA-4738-BAB4-CD85F2F320EA}"/>
    <cellStyle name="40% - Dekorfärg5 3 3 4" xfId="13842" xr:uid="{31C6DC83-D47F-4D09-999F-CC0C014222D9}"/>
    <cellStyle name="40% - Dekorfärg5 3 3 4 2" xfId="13843" xr:uid="{EE47848F-F264-4BF6-A9A1-59EDEF0A968C}"/>
    <cellStyle name="40% - Dekorfärg5 3 3 4_AAL 2014-06" xfId="45289" xr:uid="{091D9B8D-2973-4D6E-B4D8-1E922692D520}"/>
    <cellStyle name="40% - Dekorfärg5 3 3 5" xfId="13844" xr:uid="{64D0BE71-4B19-45D2-BA42-E259A1E9A7ED}"/>
    <cellStyle name="40% - Dekorfärg5 3 3 5 2" xfId="13845" xr:uid="{D955C9C0-19C4-429B-9ADD-8308353E20EC}"/>
    <cellStyle name="40% - Dekorfärg5 3 3 5_AAL 2014-06" xfId="45290" xr:uid="{C73A0A40-9DD7-4580-9462-68FAA6CB323B}"/>
    <cellStyle name="40% - Dekorfärg5 3 3 6" xfId="32255" xr:uid="{6EE7E1F2-6983-4B78-8F39-40CDA8EF1D61}"/>
    <cellStyle name="40% - Dekorfärg5 3 3 7" xfId="35226" xr:uid="{F261A4EA-92B6-434B-8005-9EB06E6D5F4F}"/>
    <cellStyle name="40% - Dekorfärg5 3 3 8" xfId="39392" xr:uid="{B4D49FF8-6110-4419-AA0F-A1D78C6F22B5}"/>
    <cellStyle name="40% - Dekorfärg5 3 3_121231-130331" xfId="13846" xr:uid="{0909CF3A-76FC-42D8-8F52-CEBDD58377E6}"/>
    <cellStyle name="40% - Dekorfärg5 3 4" xfId="13847" xr:uid="{4B23F3F5-4475-4770-B9CC-225871BE32DD}"/>
    <cellStyle name="40% - Dekorfärg5 3 4 2" xfId="13848" xr:uid="{F22B131C-AE16-4CCF-9565-977A43D0AC46}"/>
    <cellStyle name="40% - Dekorfärg5 3 4 2 2" xfId="13849" xr:uid="{7B7E529B-79FB-4FE3-9BE8-AD88D1FA82A4}"/>
    <cellStyle name="40% - Dekorfärg5 3 4 2 2 2" xfId="13850" xr:uid="{EA78ED0C-4C8A-4671-B7F1-604933B485D1}"/>
    <cellStyle name="40% - Dekorfärg5 3 4 2 2_AAL 2014-06" xfId="45291" xr:uid="{56F09E68-3B13-4B1B-9ED6-CA35FEAFE63D}"/>
    <cellStyle name="40% - Dekorfärg5 3 4 2 3" xfId="13851" xr:uid="{354703D5-C98B-4685-8678-E028ACEA6562}"/>
    <cellStyle name="40% - Dekorfärg5 3 4 2_121231-130331" xfId="13852" xr:uid="{A830CBE4-5886-4678-9AC2-86CDF3F6A2DB}"/>
    <cellStyle name="40% - Dekorfärg5 3 4 3" xfId="13853" xr:uid="{95A74FEB-B2B3-48BF-93CB-4C606155137A}"/>
    <cellStyle name="40% - Dekorfärg5 3 4 3 2" xfId="13854" xr:uid="{AFB1F4C7-2F4E-49B7-9B30-C1662D58A53E}"/>
    <cellStyle name="40% - Dekorfärg5 3 4 3_AAL 2014-06" xfId="45292" xr:uid="{CAC878F0-88FE-4F81-9198-942B2215C989}"/>
    <cellStyle name="40% - Dekorfärg5 3 4 4" xfId="13855" xr:uid="{DBD19B0E-0E97-4426-93DF-96A1965CD2C6}"/>
    <cellStyle name="40% - Dekorfärg5 3 4_121231-130331" xfId="13856" xr:uid="{CB35D9EF-351C-4B5F-96AE-684A8F979EA7}"/>
    <cellStyle name="40% - Dekorfärg5 3 5" xfId="13857" xr:uid="{CD023AC9-4D20-44B3-A3BA-B18CE273DA5E}"/>
    <cellStyle name="40% - Dekorfärg5 3 5 2" xfId="13858" xr:uid="{FAB82E03-F25D-48E2-86BF-9EBB47DE8C1B}"/>
    <cellStyle name="40% - Dekorfärg5 3 5 2 2" xfId="13859" xr:uid="{D128D72A-A50A-40E6-BCC3-053E2184ACD7}"/>
    <cellStyle name="40% - Dekorfärg5 3 5 2_AAL 2014-06" xfId="45293" xr:uid="{7568C725-9257-4D79-8380-AD0AD429C474}"/>
    <cellStyle name="40% - Dekorfärg5 3 5 3" xfId="13860" xr:uid="{06B4C4FA-52B6-43DE-81BD-F1FBCA841D22}"/>
    <cellStyle name="40% - Dekorfärg5 3 5_121231-130331" xfId="13861" xr:uid="{C224CC5B-3781-4441-AEC0-A61458FD74AD}"/>
    <cellStyle name="40% - Dekorfärg5 3 6" xfId="13862" xr:uid="{7DEA23BE-CE68-421D-82D0-5AF6D649EF23}"/>
    <cellStyle name="40% - Dekorfärg5 3 6 2" xfId="13863" xr:uid="{D3F0D3CB-5087-451D-BF1D-2EF1322E3CD5}"/>
    <cellStyle name="40% - Dekorfärg5 3 6 3" xfId="13864" xr:uid="{F70B5460-2423-459E-ACAF-65382E121108}"/>
    <cellStyle name="40% - Dekorfärg5 3 6_AAL 2014-06" xfId="45294" xr:uid="{1A831AE1-7C7A-40A4-9A0B-12C44E48BC97}"/>
    <cellStyle name="40% - Dekorfärg5 3 7" xfId="13865" xr:uid="{07A7C023-FEA3-44A5-ABA9-2E5C76621D78}"/>
    <cellStyle name="40% - Dekorfärg5 3 7 2" xfId="13866" xr:uid="{6BEC72DF-025A-4506-B299-A1014B6A0B34}"/>
    <cellStyle name="40% - Dekorfärg5 3 7 3" xfId="13867" xr:uid="{3F13E812-AF07-4BB3-A08A-90F4082B0CD8}"/>
    <cellStyle name="40% - Dekorfärg5 3 7_AAL 2014-06" xfId="45295" xr:uid="{05BEFCE1-3F8A-4166-B098-E584DDCCCA7E}"/>
    <cellStyle name="40% - Dekorfärg5 3 8" xfId="13868" xr:uid="{D8AB994B-4522-47DB-8C95-DB691D5949FB}"/>
    <cellStyle name="40% - Dekorfärg5 3 9" xfId="13869" xr:uid="{D7A20FAD-A306-46FD-8FB6-3914D8B62B20}"/>
    <cellStyle name="40% - Dekorfärg5 3_121231-130331" xfId="13870" xr:uid="{57A681B6-FD96-4F70-9720-BC03FADDF996}"/>
    <cellStyle name="40% - Dekorfärg5 30" xfId="13871" xr:uid="{339FE05D-C418-4FE1-B9A7-28419A3A1520}"/>
    <cellStyle name="40% - Dekorfärg5 30 2" xfId="13872" xr:uid="{37158AA3-0148-49D0-B042-9F1A2DF79F6D}"/>
    <cellStyle name="40% - Dekorfärg5 30 2 2" xfId="13873" xr:uid="{9E003F3E-4AB0-4D36-A886-F8006986F5A1}"/>
    <cellStyle name="40% - Dekorfärg5 30 2 2 2" xfId="13874" xr:uid="{AF9FD16C-F560-4A19-BEF8-DF665F46397A}"/>
    <cellStyle name="40% - Dekorfärg5 30 2 2_AAL 2014-06" xfId="45296" xr:uid="{BA9378E1-BDEA-45D4-AC71-C31B1C750B69}"/>
    <cellStyle name="40% - Dekorfärg5 30 2 3" xfId="13875" xr:uid="{D0664C91-07A2-409B-A528-AF883AE4993F}"/>
    <cellStyle name="40% - Dekorfärg5 30 2_121231-130331" xfId="13876" xr:uid="{653EA04B-D6C6-48F4-A51A-75159DE91EF3}"/>
    <cellStyle name="40% - Dekorfärg5 30 3" xfId="13877" xr:uid="{537C4FEB-D13A-43AE-88A2-E5AE34B91D5D}"/>
    <cellStyle name="40% - Dekorfärg5 30 3 2" xfId="13878" xr:uid="{AB2E9A45-5EE4-4847-90B0-8EB70399F489}"/>
    <cellStyle name="40% - Dekorfärg5 30 3_AAL 2014-06" xfId="45297" xr:uid="{BBCA9B52-AFDC-4C07-8062-DCAFB6D9E921}"/>
    <cellStyle name="40% - Dekorfärg5 30 4" xfId="13879" xr:uid="{ED8314C3-7832-4FDD-BB28-F2AC26449890}"/>
    <cellStyle name="40% - Dekorfärg5 30_121231-130331" xfId="13880" xr:uid="{07D4D1B8-D9B2-4C3D-AB0F-FD90E829DC43}"/>
    <cellStyle name="40% - Dekorfärg5 31" xfId="13881" xr:uid="{13CBBF43-B371-42D3-95C0-EF518394D241}"/>
    <cellStyle name="40% - Dekorfärg5 31 2" xfId="13882" xr:uid="{8656FFF9-33E4-4D3A-A700-EF7E852459B6}"/>
    <cellStyle name="40% - Dekorfärg5 31 2 2" xfId="13883" xr:uid="{9C1B2937-D149-40D2-855C-8701FF9CC2D4}"/>
    <cellStyle name="40% - Dekorfärg5 31 2 2 2" xfId="13884" xr:uid="{E7F8A9CB-1993-4775-9F71-0DC9E874A70F}"/>
    <cellStyle name="40% - Dekorfärg5 31 2 2_AAL 2014-06" xfId="45298" xr:uid="{BDB71776-6553-4F71-B21B-5D597E35EFA0}"/>
    <cellStyle name="40% - Dekorfärg5 31 2 3" xfId="13885" xr:uid="{437C2D7D-7097-48C2-BD8A-DD4791793641}"/>
    <cellStyle name="40% - Dekorfärg5 31 2_121231-130331" xfId="13886" xr:uid="{F4C0C7E7-0253-4810-9F9F-545EB7CDD5C7}"/>
    <cellStyle name="40% - Dekorfärg5 31 3" xfId="13887" xr:uid="{AF0C9D3D-8A1B-41B3-931F-8FFAF05FBF02}"/>
    <cellStyle name="40% - Dekorfärg5 31 3 2" xfId="13888" xr:uid="{99666C40-BD43-48A2-A3BE-F2C740F68B66}"/>
    <cellStyle name="40% - Dekorfärg5 31 3_AAL 2014-06" xfId="45299" xr:uid="{C98C7554-E7B0-47D9-97F3-FEAF9884DBC1}"/>
    <cellStyle name="40% - Dekorfärg5 31 4" xfId="13889" xr:uid="{9D66D473-0DCD-458D-BF95-4265FAF9F047}"/>
    <cellStyle name="40% - Dekorfärg5 31_121231-130331" xfId="13890" xr:uid="{ADEE1571-78E1-4AF0-81C4-BE5F606E9BCC}"/>
    <cellStyle name="40% - Dekorfärg5 32" xfId="13891" xr:uid="{34A018A3-8174-4EB8-A192-83CE1ED5FCF7}"/>
    <cellStyle name="40% - Dekorfärg5 32 2" xfId="13892" xr:uid="{9EC46DD7-2D3F-43BE-9AA2-27A748280D5E}"/>
    <cellStyle name="40% - Dekorfärg5 32 2 2" xfId="13893" xr:uid="{4853A261-9021-4092-BABF-DEE303EB07D8}"/>
    <cellStyle name="40% - Dekorfärg5 32 2_AAL 2014-06" xfId="45300" xr:uid="{13DFB06F-7DA3-43F4-86CF-4397ED840776}"/>
    <cellStyle name="40% - Dekorfärg5 32 3" xfId="13894" xr:uid="{C6913808-9951-43EE-BE59-3383459D2F90}"/>
    <cellStyle name="40% - Dekorfärg5 32_121231-130331" xfId="13895" xr:uid="{A16B366C-00A2-4724-96F1-2508AF15F10D}"/>
    <cellStyle name="40% - Dekorfärg5 33" xfId="13896" xr:uid="{C9E70366-8F4A-41BA-BD6C-379945C83CC0}"/>
    <cellStyle name="40% - Dekorfärg5 33 2" xfId="13897" xr:uid="{E715F936-F787-4AFF-91EE-A609B0246238}"/>
    <cellStyle name="40% - Dekorfärg5 33 2 2" xfId="13898" xr:uid="{F8D82CF1-EC60-4283-A280-01DC2527C4C2}"/>
    <cellStyle name="40% - Dekorfärg5 33 2_AAL 2014-06" xfId="45301" xr:uid="{FB6D8DEF-2D21-45EE-AE8C-7563DF4DC251}"/>
    <cellStyle name="40% - Dekorfärg5 33 3" xfId="13899" xr:uid="{72B4AF0C-5F99-4E03-8189-73E1649D5B09}"/>
    <cellStyle name="40% - Dekorfärg5 33_121231-130331" xfId="13900" xr:uid="{DA33F6C8-7039-41B2-ADF0-B7C82C4B9D8D}"/>
    <cellStyle name="40% - Dekorfärg5 34" xfId="13901" xr:uid="{30B57FAE-95B4-4455-92CF-EC9CC04E2278}"/>
    <cellStyle name="40% - Dekorfärg5 34 2" xfId="13902" xr:uid="{637CE5A7-5194-4533-851B-D7870A92367C}"/>
    <cellStyle name="40% - Dekorfärg5 34 3" xfId="13903" xr:uid="{8A105955-1B94-4963-BAD8-C23C99FC7F1B}"/>
    <cellStyle name="40% - Dekorfärg5 34_AAL 2014-06" xfId="45302" xr:uid="{69A1447E-3C3A-4E1B-AB33-B96BBDB00F8B}"/>
    <cellStyle name="40% - Dekorfärg5 35" xfId="13904" xr:uid="{991FF4A6-26E5-4DC7-8E4E-AA5381120E1B}"/>
    <cellStyle name="40% - Dekorfärg5 35 2" xfId="13905" xr:uid="{BDEB6933-C620-469C-B8DE-F8E84147FE3C}"/>
    <cellStyle name="40% - Dekorfärg5 35 3" xfId="13906" xr:uid="{9527931E-EA6C-405E-9003-586EAD6422C9}"/>
    <cellStyle name="40% - Dekorfärg5 35_AAL 2014-06" xfId="45303" xr:uid="{12BF0581-5853-48F4-8146-E92C5995E22C}"/>
    <cellStyle name="40% - Dekorfärg5 36" xfId="13907" xr:uid="{7D3BE79B-EE4E-445D-9F5C-CE1759F8EED3}"/>
    <cellStyle name="40% - Dekorfärg5 36 2" xfId="13908" xr:uid="{8EA460C0-1FA3-4085-B88E-FB7087773B84}"/>
    <cellStyle name="40% - Dekorfärg5 36 3" xfId="13909" xr:uid="{456D1FDE-BDC3-44BD-B33E-7630FB97420D}"/>
    <cellStyle name="40% - Dekorfärg5 36_AAL 2014-06" xfId="45304" xr:uid="{6F40F3D7-F319-4B21-82F4-F7B3A37CA76E}"/>
    <cellStyle name="40% - Dekorfärg5 37" xfId="13910" xr:uid="{8421C8D7-3AE4-45B4-8740-75FC63F86B6A}"/>
    <cellStyle name="40% - Dekorfärg5 37 2" xfId="13911" xr:uid="{C46C8929-1532-4731-A26D-5D6F59152B4D}"/>
    <cellStyle name="40% - Dekorfärg5 37 3" xfId="13912" xr:uid="{447DDF00-217E-44CA-8232-554BE49B7220}"/>
    <cellStyle name="40% - Dekorfärg5 37_AAL 2014-06" xfId="45305" xr:uid="{32FD032E-346E-4ADE-BB18-87F78A857B69}"/>
    <cellStyle name="40% - Dekorfärg5 38" xfId="13913" xr:uid="{052EF30D-9C32-43F5-9B53-5B2B5DAAC304}"/>
    <cellStyle name="40% - Dekorfärg5 38 2" xfId="13914" xr:uid="{00DAB86F-3EDF-4F92-9438-AF2CFBCF28A2}"/>
    <cellStyle name="40% - Dekorfärg5 38 3" xfId="13915" xr:uid="{9C4D6466-E4A9-4234-BDD3-45219C49E107}"/>
    <cellStyle name="40% - Dekorfärg5 38_AAL 2014-06" xfId="45306" xr:uid="{57B18643-62B3-4852-9F23-BB58EEF214D2}"/>
    <cellStyle name="40% - Dekorfärg5 39" xfId="13916" xr:uid="{BDB279C0-653F-41DE-ABE2-80861C628156}"/>
    <cellStyle name="40% - Dekorfärg5 39 2" xfId="13917" xr:uid="{DF16480F-F297-4178-A5B4-277CA9678B48}"/>
    <cellStyle name="40% - Dekorfärg5 39 3" xfId="13918" xr:uid="{DF64AB96-273D-41B3-9E9F-D7D537681570}"/>
    <cellStyle name="40% - Dekorfärg5 39_AAL 2014-06" xfId="45307" xr:uid="{516CA4E5-6095-4B2B-A357-59550D558B39}"/>
    <cellStyle name="40% - Dekorfärg5 4" xfId="98" xr:uid="{9B190812-B351-463F-8049-64E9934067C6}"/>
    <cellStyle name="40% - Dekorfärg5 4 10" xfId="35227" xr:uid="{FC283B06-5B3C-4C1F-A033-53341784F6F7}"/>
    <cellStyle name="40% - Dekorfärg5 4 2" xfId="13919" xr:uid="{1EA51C4D-D289-4163-AE0D-990B07AE5A7A}"/>
    <cellStyle name="40% - Dekorfärg5 4 2 2" xfId="13920" xr:uid="{F1D135DF-CBE7-419E-8D03-76DA9D649629}"/>
    <cellStyle name="40% - Dekorfärg5 4 2 2 2" xfId="13921" xr:uid="{CC111C81-9C5E-479C-9AE9-D83949F64B80}"/>
    <cellStyle name="40% - Dekorfärg5 4 2 2 2 2" xfId="13922" xr:uid="{FDDD5A13-AA4A-4171-8FD9-A02CB7182487}"/>
    <cellStyle name="40% - Dekorfärg5 4 2 2 2_AAL 2014-06" xfId="45308" xr:uid="{FCA97E5E-A518-4C75-A602-2601A6547CF0}"/>
    <cellStyle name="40% - Dekorfärg5 4 2 2 3" xfId="13923" xr:uid="{8CB60B8F-2365-40EB-BCC1-CB9B5E75FB95}"/>
    <cellStyle name="40% - Dekorfärg5 4 2 2_121231-130331" xfId="13924" xr:uid="{71C4C120-5C45-4564-9239-46A4CD56579A}"/>
    <cellStyle name="40% - Dekorfärg5 4 2 3" xfId="13925" xr:uid="{0417A529-5116-4072-A474-FC2BFB6A2E7F}"/>
    <cellStyle name="40% - Dekorfärg5 4 2 3 2" xfId="13926" xr:uid="{D172D810-9E85-4204-B3C7-96E9ADD7DB03}"/>
    <cellStyle name="40% - Dekorfärg5 4 2 3 2 2" xfId="13927" xr:uid="{3EF9CCFB-FCE9-4B6B-8874-585C743483CC}"/>
    <cellStyle name="40% - Dekorfärg5 4 2 3 2_AAL 2014-06" xfId="45309" xr:uid="{818E2C50-618E-45A5-B8DB-2709CA171DB4}"/>
    <cellStyle name="40% - Dekorfärg5 4 2 3 3" xfId="13928" xr:uid="{2C8A818F-D575-4B01-B33C-A40C403AD4EB}"/>
    <cellStyle name="40% - Dekorfärg5 4 2 3_121231-130331" xfId="13929" xr:uid="{3D46A2DA-A649-4D17-9999-9AC3B3314EEC}"/>
    <cellStyle name="40% - Dekorfärg5 4 2 4" xfId="13930" xr:uid="{7A84E442-6C05-427F-AAA2-62D535314377}"/>
    <cellStyle name="40% - Dekorfärg5 4 2 4 2" xfId="13931" xr:uid="{AC505DBC-20EA-46AC-B1EE-F5D5B10DE65C}"/>
    <cellStyle name="40% - Dekorfärg5 4 2 4_AAL 2014-06" xfId="45310" xr:uid="{82DD3A2A-3343-4401-BB1B-04317A3CF106}"/>
    <cellStyle name="40% - Dekorfärg5 4 2 5" xfId="13932" xr:uid="{88D6D562-BE71-4BAA-9303-C35124D36968}"/>
    <cellStyle name="40% - Dekorfärg5 4 2 5 2" xfId="13933" xr:uid="{F4CFFC8C-838E-43C0-A185-77D780C17AB0}"/>
    <cellStyle name="40% - Dekorfärg5 4 2 5_AAL 2014-06" xfId="45311" xr:uid="{8410D1EF-CCEC-4310-BB38-2F1034443C4D}"/>
    <cellStyle name="40% - Dekorfärg5 4 2 6" xfId="32256" xr:uid="{85F81981-74E6-4DAC-B161-B695FDF00D08}"/>
    <cellStyle name="40% - Dekorfärg5 4 2 7" xfId="35228" xr:uid="{1D9EC806-73FF-47A6-BEAD-84B5DDE582FC}"/>
    <cellStyle name="40% - Dekorfärg5 4 2 8" xfId="39391" xr:uid="{88BB6418-2FFF-4187-A980-0A22CB08E49E}"/>
    <cellStyle name="40% - Dekorfärg5 4 2_121231-130331" xfId="13934" xr:uid="{EA03F356-93AD-4427-9FC2-7901FB1158D1}"/>
    <cellStyle name="40% - Dekorfärg5 4 3" xfId="13935" xr:uid="{D0BC4BCD-19E8-4814-9586-1BF619EF747E}"/>
    <cellStyle name="40% - Dekorfärg5 4 3 2" xfId="13936" xr:uid="{C4E3AE73-7602-446E-9134-3F5E5B1AA8A0}"/>
    <cellStyle name="40% - Dekorfärg5 4 3 2 2" xfId="13937" xr:uid="{C0E65E8D-EF69-49C6-A0B7-D775C06EBA24}"/>
    <cellStyle name="40% - Dekorfärg5 4 3 2 2 2" xfId="13938" xr:uid="{DC2C8223-16D1-4E31-9A4B-3AB5EF23616F}"/>
    <cellStyle name="40% - Dekorfärg5 4 3 2 2_AAL 2014-06" xfId="45312" xr:uid="{58664B63-2883-4511-B2E9-BD098DE35EDE}"/>
    <cellStyle name="40% - Dekorfärg5 4 3 2 3" xfId="13939" xr:uid="{F0CBCB75-6ECC-4021-AFAD-F05C35CDD1B9}"/>
    <cellStyle name="40% - Dekorfärg5 4 3 2_121231-130331" xfId="13940" xr:uid="{706AC37B-D6A4-4DD0-9D59-2D05EBD38AB9}"/>
    <cellStyle name="40% - Dekorfärg5 4 3 3" xfId="13941" xr:uid="{5337BB5A-9911-4A45-864D-FF6102D6A9A6}"/>
    <cellStyle name="40% - Dekorfärg5 4 3 3 2" xfId="13942" xr:uid="{E0CE4EEF-E504-4384-BD36-BC53F040E384}"/>
    <cellStyle name="40% - Dekorfärg5 4 3 3 2 2" xfId="13943" xr:uid="{DC24E160-3F87-48B3-A406-3940A276067F}"/>
    <cellStyle name="40% - Dekorfärg5 4 3 3 2_AAL 2014-06" xfId="45313" xr:uid="{FAD1DB87-1750-47EE-82AD-E8B0DBD8F1CC}"/>
    <cellStyle name="40% - Dekorfärg5 4 3 3 3" xfId="13944" xr:uid="{89CCB760-867C-4C12-98EE-EF381B8E3FE3}"/>
    <cellStyle name="40% - Dekorfärg5 4 3 3_121231-130331" xfId="13945" xr:uid="{12A56AFB-201E-4736-B605-249CB38D2288}"/>
    <cellStyle name="40% - Dekorfärg5 4 3 4" xfId="13946" xr:uid="{511AFEDC-362E-46F1-9E30-B6D76979EB89}"/>
    <cellStyle name="40% - Dekorfärg5 4 3 4 2" xfId="13947" xr:uid="{40AD7307-B876-45A9-99F0-9FFDAA22341C}"/>
    <cellStyle name="40% - Dekorfärg5 4 3 4_AAL 2014-06" xfId="45314" xr:uid="{8CC785D6-687F-4F32-86B4-E875A0682925}"/>
    <cellStyle name="40% - Dekorfärg5 4 3 5" xfId="13948" xr:uid="{6DA67A39-ED9B-4295-946F-BADC4EADED53}"/>
    <cellStyle name="40% - Dekorfärg5 4 3 5 2" xfId="13949" xr:uid="{3F43F3F5-E48B-47B0-BAE1-95ACADBF1D6D}"/>
    <cellStyle name="40% - Dekorfärg5 4 3 5_AAL 2014-06" xfId="45315" xr:uid="{7855DA74-0844-47D4-AF67-098D0BC1D3D0}"/>
    <cellStyle name="40% - Dekorfärg5 4 3 6" xfId="32257" xr:uid="{41DCC74F-13C5-49E4-ACFF-A3808226BCEA}"/>
    <cellStyle name="40% - Dekorfärg5 4 3 7" xfId="35229" xr:uid="{1474728D-F27D-44B5-99A8-976C5EB05CEF}"/>
    <cellStyle name="40% - Dekorfärg5 4 3 8" xfId="39390" xr:uid="{FABF1AD6-7C25-4B9F-969D-32DECD4F7AC2}"/>
    <cellStyle name="40% - Dekorfärg5 4 3_121231-130331" xfId="13950" xr:uid="{40E6AF77-0675-4435-9D7C-BBD161CB03D3}"/>
    <cellStyle name="40% - Dekorfärg5 4 4" xfId="13951" xr:uid="{D5666203-AE0E-4354-92A9-3DDE476FB6BA}"/>
    <cellStyle name="40% - Dekorfärg5 4 4 2" xfId="13952" xr:uid="{03F72280-253E-4480-8BF1-FBB285D93685}"/>
    <cellStyle name="40% - Dekorfärg5 4 4 2 2" xfId="13953" xr:uid="{92A04B26-5888-415D-8130-16B7947DF64D}"/>
    <cellStyle name="40% - Dekorfärg5 4 4 2 2 2" xfId="13954" xr:uid="{A00E2B92-C255-48F7-9B2B-BA9EC5A1B887}"/>
    <cellStyle name="40% - Dekorfärg5 4 4 2 2_AAL 2014-06" xfId="45316" xr:uid="{8A63ABD5-DAF7-4C55-959B-A3CF805D7A17}"/>
    <cellStyle name="40% - Dekorfärg5 4 4 2 3" xfId="13955" xr:uid="{A34EB5A1-17DF-41CB-99A6-2B7833B10F1E}"/>
    <cellStyle name="40% - Dekorfärg5 4 4 2_121231-130331" xfId="13956" xr:uid="{223CF080-16B4-4E1F-9727-227D8DE2B8B6}"/>
    <cellStyle name="40% - Dekorfärg5 4 4 3" xfId="13957" xr:uid="{90AD716D-4E87-4686-A4A5-D3C6DBAFE9C8}"/>
    <cellStyle name="40% - Dekorfärg5 4 4 3 2" xfId="13958" xr:uid="{C3475244-0E42-470E-B61C-5D93B444FF79}"/>
    <cellStyle name="40% - Dekorfärg5 4 4 3_AAL 2014-06" xfId="45317" xr:uid="{AC7DE8E4-9D58-4BD0-8708-10EB77AC050F}"/>
    <cellStyle name="40% - Dekorfärg5 4 4 4" xfId="13959" xr:uid="{E4F7E9A0-C7ED-4FFD-99A9-0FBB8BD361F1}"/>
    <cellStyle name="40% - Dekorfärg5 4 4_121231-130331" xfId="13960" xr:uid="{0E0C6DC4-C4B1-4DD6-9C58-FDA9137F75F7}"/>
    <cellStyle name="40% - Dekorfärg5 4 5" xfId="13961" xr:uid="{47020E49-22D1-4123-A94A-1E402DA5E4B7}"/>
    <cellStyle name="40% - Dekorfärg5 4 5 2" xfId="13962" xr:uid="{9915C74E-D1D6-4DAC-A160-3A9C4C8F51DD}"/>
    <cellStyle name="40% - Dekorfärg5 4 5 2 2" xfId="13963" xr:uid="{F92508AF-24B7-4096-91D8-4BB703294C04}"/>
    <cellStyle name="40% - Dekorfärg5 4 5 2_AAL 2014-06" xfId="45318" xr:uid="{8BD34016-19AC-40A8-885B-8FFDC89196BB}"/>
    <cellStyle name="40% - Dekorfärg5 4 5 3" xfId="13964" xr:uid="{049CFDF7-0D9F-4A67-898C-DAD88EB7EB8C}"/>
    <cellStyle name="40% - Dekorfärg5 4 5_121231-130331" xfId="13965" xr:uid="{8DD7BCCC-7688-4473-8E9B-3006559FA155}"/>
    <cellStyle name="40% - Dekorfärg5 4 6" xfId="13966" xr:uid="{1BA2FF3F-9149-4A86-AE30-589EE61FCC83}"/>
    <cellStyle name="40% - Dekorfärg5 4 6 2" xfId="13967" xr:uid="{2B13473F-79DD-41E7-BA57-FEA2516DA32F}"/>
    <cellStyle name="40% - Dekorfärg5 4 6 3" xfId="13968" xr:uid="{670B9E53-67AF-45B1-90F6-8350881C8471}"/>
    <cellStyle name="40% - Dekorfärg5 4 6_AAL 2014-06" xfId="45319" xr:uid="{F9D8360F-5FF3-455C-AC7F-4EB2D905888E}"/>
    <cellStyle name="40% - Dekorfärg5 4 7" xfId="13969" xr:uid="{54852F66-2054-4F3B-8E67-385D2A5A983F}"/>
    <cellStyle name="40% - Dekorfärg5 4 7 2" xfId="13970" xr:uid="{6AAC48C7-F24E-4419-B4F1-A4A24F6800BA}"/>
    <cellStyle name="40% - Dekorfärg5 4 7 3" xfId="13971" xr:uid="{D53990BB-2E91-41A7-AE04-CA622BDC0F61}"/>
    <cellStyle name="40% - Dekorfärg5 4 7_AAL 2014-06" xfId="45320" xr:uid="{A9F1B6F5-09E9-4A65-929C-8D27CD1EE374}"/>
    <cellStyle name="40% - Dekorfärg5 4 8" xfId="13972" xr:uid="{2A2FCD30-90A8-4DDD-B632-64A725C285BC}"/>
    <cellStyle name="40% - Dekorfärg5 4 9" xfId="13973" xr:uid="{5DE8FE8A-524C-49F3-A4CE-2E1F985EDC65}"/>
    <cellStyle name="40% - Dekorfärg5 4_121231-130331" xfId="13974" xr:uid="{558514C7-EA15-481C-9656-7E3D63B6D3D8}"/>
    <cellStyle name="40% - Dekorfärg5 40" xfId="13975" xr:uid="{B01DFBFD-B469-4BEC-8074-C33D8A5DFD03}"/>
    <cellStyle name="40% - Dekorfärg5 40 2" xfId="13976" xr:uid="{BEB125E7-5DFD-49A7-906E-B3CF7BCF790A}"/>
    <cellStyle name="40% - Dekorfärg5 40 3" xfId="13977" xr:uid="{04347F08-2EFD-4D02-A8FE-E9EA1683300D}"/>
    <cellStyle name="40% - Dekorfärg5 40_AAL 2014-06" xfId="45321" xr:uid="{FA6F7833-7C1C-4C35-B392-8C94E0A5310C}"/>
    <cellStyle name="40% - Dekorfärg5 41" xfId="13978" xr:uid="{F1965FE2-D661-4A2B-99EE-54F6862A9BA2}"/>
    <cellStyle name="40% - Dekorfärg5 41 2" xfId="13979" xr:uid="{806243B4-87C1-4E2B-A690-66F626C7179C}"/>
    <cellStyle name="40% - Dekorfärg5 41 3" xfId="13980" xr:uid="{EBE32F40-38ED-48C8-8228-8C785AD1CCA2}"/>
    <cellStyle name="40% - Dekorfärg5 41_AAL 2014-06" xfId="45322" xr:uid="{A52F5B47-7300-41AC-959F-E4EBBE118624}"/>
    <cellStyle name="40% - Dekorfärg5 42" xfId="13981" xr:uid="{21C29B4C-9E0B-4509-BA34-717D58DF59FE}"/>
    <cellStyle name="40% - Dekorfärg5 42 2" xfId="13982" xr:uid="{50EB092F-2FF1-4CF5-AE0E-8212EE11F355}"/>
    <cellStyle name="40% - Dekorfärg5 42 3" xfId="13983" xr:uid="{37A71900-7D2D-4AEC-8E45-D0EEC01044D9}"/>
    <cellStyle name="40% - Dekorfärg5 42_AAL 2014-06" xfId="45323" xr:uid="{EE656404-E5A6-41B7-B1C0-DD7311FDAF7C}"/>
    <cellStyle name="40% - Dekorfärg5 43" xfId="13984" xr:uid="{B4782DE2-9CF4-41D5-BEA1-6EA3FD009093}"/>
    <cellStyle name="40% - Dekorfärg5 43 2" xfId="13985" xr:uid="{5DDBE393-A178-4F0B-816F-72F8EC402D00}"/>
    <cellStyle name="40% - Dekorfärg5 43 3" xfId="13986" xr:uid="{652AF50C-21DA-4FC7-80D2-631366896A6D}"/>
    <cellStyle name="40% - Dekorfärg5 43_AAL 2014-06" xfId="45324" xr:uid="{36E41158-92B0-428F-827F-05B967283EE4}"/>
    <cellStyle name="40% - Dekorfärg5 44" xfId="13987" xr:uid="{554970C4-3895-4CE7-AF16-F35E3B93D26A}"/>
    <cellStyle name="40% - Dekorfärg5 44 2" xfId="13988" xr:uid="{85113890-2C90-4061-94E6-C393089F6318}"/>
    <cellStyle name="40% - Dekorfärg5 44 3" xfId="13989" xr:uid="{04626667-17B4-46F4-8D5D-2D971331F13B}"/>
    <cellStyle name="40% - Dekorfärg5 44_AAL 2014-06" xfId="45325" xr:uid="{AC750B85-C36E-44BA-85A1-D4BEE5D106D3}"/>
    <cellStyle name="40% - Dekorfärg5 45" xfId="13990" xr:uid="{5BFE1E13-6073-4103-A29E-7A9F1063E8FD}"/>
    <cellStyle name="40% - Dekorfärg5 45 2" xfId="13991" xr:uid="{018726FA-6DE9-4860-8128-19F4C91A50FE}"/>
    <cellStyle name="40% - Dekorfärg5 45 3" xfId="13992" xr:uid="{E73ED0AB-79BB-44F5-A00E-2A380BA78FDE}"/>
    <cellStyle name="40% - Dekorfärg5 45_AAL 2014-06" xfId="45326" xr:uid="{07BCD623-CCBA-429E-AE2A-E8F28BE761F8}"/>
    <cellStyle name="40% - Dekorfärg5 46" xfId="13993" xr:uid="{861839F5-DF63-4274-B036-72F1BE34EA6C}"/>
    <cellStyle name="40% - Dekorfärg5 46 2" xfId="13994" xr:uid="{ED092877-B0ED-4EDF-913A-4F03406062F8}"/>
    <cellStyle name="40% - Dekorfärg5 46 3" xfId="13995" xr:uid="{34532331-E821-4FD9-86AF-ADABCB5B75A7}"/>
    <cellStyle name="40% - Dekorfärg5 46_AAL 2014-06" xfId="45327" xr:uid="{EF5BE4FD-9704-4D90-BB42-089A79BF0EE6}"/>
    <cellStyle name="40% - Dekorfärg5 47" xfId="13996" xr:uid="{6C04B8C6-B847-4546-AEA2-8147F7DF1762}"/>
    <cellStyle name="40% - Dekorfärg5 47 2" xfId="13997" xr:uid="{DF50AD70-4026-4A67-A398-577784075187}"/>
    <cellStyle name="40% - Dekorfärg5 47 3" xfId="13998" xr:uid="{E28A6344-3AFF-4715-81C9-122C6CDA3C33}"/>
    <cellStyle name="40% - Dekorfärg5 47_AAL 2014-06" xfId="45328" xr:uid="{B997DA36-18E7-483E-8E94-9B295CD0FA85}"/>
    <cellStyle name="40% - Dekorfärg5 48" xfId="13999" xr:uid="{9F9EDC9F-1C4C-49CB-9DDE-0D10B6FE3B45}"/>
    <cellStyle name="40% - Dekorfärg5 48 2" xfId="14000" xr:uid="{F0DC2E2A-A89E-44B7-8DEA-144E4549BB31}"/>
    <cellStyle name="40% - Dekorfärg5 48 3" xfId="14001" xr:uid="{94676346-A195-4075-9A5A-EA7A2D90072B}"/>
    <cellStyle name="40% - Dekorfärg5 48_AAL 2014-06" xfId="45329" xr:uid="{FE0E9D5A-AEB9-48C7-8FB6-BD9D0360079B}"/>
    <cellStyle name="40% - Dekorfärg5 49" xfId="14002" xr:uid="{7F1AF3EF-FF3E-4950-8326-16753A4C4EC6}"/>
    <cellStyle name="40% - Dekorfärg5 49 2" xfId="14003" xr:uid="{94948B83-69D7-4389-8450-3D92E905B493}"/>
    <cellStyle name="40% - Dekorfärg5 49 3" xfId="14004" xr:uid="{412921CF-81C4-416E-936D-FEE13D020B07}"/>
    <cellStyle name="40% - Dekorfärg5 49_EQL_AAL" xfId="31429" xr:uid="{2717F411-5814-4CDB-A55A-CF9FE3B77FD7}"/>
    <cellStyle name="40% - Dekorfärg5 5" xfId="14005" xr:uid="{1D7BB635-9175-433B-8C29-E23E90602C63}"/>
    <cellStyle name="40% - Dekorfärg5 5 10" xfId="35230" xr:uid="{C540A9F2-06E3-46EA-B38F-93309218E82A}"/>
    <cellStyle name="40% - Dekorfärg5 5 2" xfId="14006" xr:uid="{34AD51BB-C2F9-4431-87EC-E9A691AADB23}"/>
    <cellStyle name="40% - Dekorfärg5 5 2 2" xfId="14007" xr:uid="{DF026947-B133-42EC-A73A-D5AB26B053CF}"/>
    <cellStyle name="40% - Dekorfärg5 5 2 2 2" xfId="14008" xr:uid="{E8FA8C75-6E71-4A77-AC88-E886F8AA1259}"/>
    <cellStyle name="40% - Dekorfärg5 5 2 2 3" xfId="32258" xr:uid="{7CD239D2-3A03-4C41-9786-B8991BDE1690}"/>
    <cellStyle name="40% - Dekorfärg5 5 2 2_121231-130331" xfId="14009" xr:uid="{2B9263ED-2D71-4F88-B33C-497A42C9C014}"/>
    <cellStyle name="40% - Dekorfärg5 5 2 3" xfId="14010" xr:uid="{62F87CCC-1F2C-4614-B871-6A4288128F95}"/>
    <cellStyle name="40% - Dekorfärg5 5 2 3 2" xfId="14011" xr:uid="{641B27FD-8321-41F9-B469-C027E5143559}"/>
    <cellStyle name="40% - Dekorfärg5 5 2 3_121231-130331" xfId="14012" xr:uid="{DC22A046-4294-4807-92A3-295449290455}"/>
    <cellStyle name="40% - Dekorfärg5 5 2 4" xfId="14013" xr:uid="{F55A9A65-6010-4DF6-97F3-2E90BF710E1C}"/>
    <cellStyle name="40% - Dekorfärg5 5 2 5" xfId="14014" xr:uid="{C5F37EC8-4914-405D-87EA-0262B84FCD4E}"/>
    <cellStyle name="40% - Dekorfärg5 5 2 6" xfId="32259" xr:uid="{C7172C6D-AAE6-4560-AE31-88EC1AB034C9}"/>
    <cellStyle name="40% - Dekorfärg5 5 2 7" xfId="35231" xr:uid="{13F1A139-1E9C-49D8-83C7-DDF7F388347D}"/>
    <cellStyle name="40% - Dekorfärg5 5 2 8" xfId="39389" xr:uid="{AC9245CA-CA76-4346-A794-7B16F61F88AB}"/>
    <cellStyle name="40% - Dekorfärg5 5 2_121231-130331" xfId="14015" xr:uid="{1BB64E9F-5D5A-481D-9D74-75D42368B4D4}"/>
    <cellStyle name="40% - Dekorfärg5 5 3" xfId="14016" xr:uid="{223B41B6-686B-468D-992D-F75F61C5F94F}"/>
    <cellStyle name="40% - Dekorfärg5 5 3 2" xfId="14017" xr:uid="{D4ADD4F5-6785-44A4-B610-4AD711B49782}"/>
    <cellStyle name="40% - Dekorfärg5 5 3 2 2" xfId="14018" xr:uid="{BCD496B8-9927-4E64-B497-9124A27291CF}"/>
    <cellStyle name="40% - Dekorfärg5 5 3 2_121231-130331" xfId="14019" xr:uid="{7F0F2905-C1F8-40E5-8E97-7A70693BD021}"/>
    <cellStyle name="40% - Dekorfärg5 5 3 3" xfId="14020" xr:uid="{CC7071CF-8A9F-444B-BD78-D4E25F90C0AD}"/>
    <cellStyle name="40% - Dekorfärg5 5 3 4" xfId="32260" xr:uid="{FF898282-DC00-4A85-8024-4A31771D4489}"/>
    <cellStyle name="40% - Dekorfärg5 5 3_121231-130331" xfId="14021" xr:uid="{68AC66F2-8E91-44C5-A84C-D6FA9EF124CF}"/>
    <cellStyle name="40% - Dekorfärg5 5 4" xfId="14022" xr:uid="{673571CE-D5D3-40D3-A979-93DDF73DA734}"/>
    <cellStyle name="40% - Dekorfärg5 5 4 2" xfId="14023" xr:uid="{56D3EDEF-2725-48FE-9CE6-A190310724B8}"/>
    <cellStyle name="40% - Dekorfärg5 5 4 3" xfId="14024" xr:uid="{85D61C74-10A1-4986-B98D-1E6D49C9EFA2}"/>
    <cellStyle name="40% - Dekorfärg5 5 4_121231-130331" xfId="14025" xr:uid="{25EFDED7-0CE5-4A01-9A62-66EF3073AB5F}"/>
    <cellStyle name="40% - Dekorfärg5 5 5" xfId="14026" xr:uid="{CA1F1A80-4352-40F5-8AD4-6FF8913FE820}"/>
    <cellStyle name="40% - Dekorfärg5 5 5 2" xfId="14027" xr:uid="{AAE6D0F7-3E60-43CA-B654-602F7B9C5FEB}"/>
    <cellStyle name="40% - Dekorfärg5 5 5 3" xfId="14028" xr:uid="{3B167DCE-6037-4495-BA4C-9C6086BF8451}"/>
    <cellStyle name="40% - Dekorfärg5 5 5_AAL 2014-06" xfId="45330" xr:uid="{F73D9130-37E5-4350-8695-D03C88F5C1F4}"/>
    <cellStyle name="40% - Dekorfärg5 5 6" xfId="14029" xr:uid="{FD75CD5E-0CAC-4531-8D09-55CEEE7A4BE3}"/>
    <cellStyle name="40% - Dekorfärg5 5 6 2" xfId="14030" xr:uid="{5F351EBA-2268-4A07-B7EF-60377D80DBD6}"/>
    <cellStyle name="40% - Dekorfärg5 5 6 3" xfId="14031" xr:uid="{D5D67B72-6E2E-4576-B1D0-DA6C294F2D03}"/>
    <cellStyle name="40% - Dekorfärg5 5 6_AAL 2014-06" xfId="45331" xr:uid="{6302E3CC-70DB-46A2-AB1A-51A6247FD187}"/>
    <cellStyle name="40% - Dekorfärg5 5 7" xfId="14032" xr:uid="{BD44FA29-AF2D-4D2B-8ADF-A90F77BDF98A}"/>
    <cellStyle name="40% - Dekorfärg5 5 7 2" xfId="14033" xr:uid="{462FF29F-FC5E-4C37-8FAB-935B69E66FA7}"/>
    <cellStyle name="40% - Dekorfärg5 5 7 3" xfId="14034" xr:uid="{2C29F8B8-98F6-4854-B10C-A71F3CB6FEA6}"/>
    <cellStyle name="40% - Dekorfärg5 5 7_EQL_AAL" xfId="31430" xr:uid="{27431FD1-0367-464D-AA26-7F22AB247089}"/>
    <cellStyle name="40% - Dekorfärg5 5 8" xfId="14035" xr:uid="{1B2BA9E6-83BC-49B8-9649-E450F895D16C}"/>
    <cellStyle name="40% - Dekorfärg5 5 9" xfId="14036" xr:uid="{41BCBD57-C507-4773-B8FF-25337F807DF1}"/>
    <cellStyle name="40% - Dekorfärg5 5_121231-130331" xfId="14037" xr:uid="{E4E36D7F-E53A-43F4-ADAB-23D18C897607}"/>
    <cellStyle name="40% - Dekorfärg5 50" xfId="14038" xr:uid="{9A499929-37E4-4F7C-9E1F-AF24AC18915F}"/>
    <cellStyle name="40% - Dekorfärg5 50 2" xfId="14039" xr:uid="{F87D9E88-BBEE-4007-A15C-CCD82381FD2F}"/>
    <cellStyle name="40% - Dekorfärg5 50 3" xfId="14040" xr:uid="{C1269D67-AF58-47D1-933F-9CB1E393D8DC}"/>
    <cellStyle name="40% - Dekorfärg5 50_EQL_AAL" xfId="31431" xr:uid="{E7F09CE8-A276-4EA9-901C-605387186B82}"/>
    <cellStyle name="40% - Dekorfärg5 51" xfId="14041" xr:uid="{AB77A536-3FE5-4B0C-8910-2E3AB72ED00E}"/>
    <cellStyle name="40% - Dekorfärg5 51 2" xfId="14042" xr:uid="{DE7F7DA2-6D62-4251-B2A2-D4EF9BF78ECA}"/>
    <cellStyle name="40% - Dekorfärg5 51 3" xfId="14043" xr:uid="{31AFB267-3FEE-4340-A259-4468DC62A042}"/>
    <cellStyle name="40% - Dekorfärg5 51_EQL_AAL" xfId="31432" xr:uid="{61111B16-100B-4868-BB4A-C900895A3EC4}"/>
    <cellStyle name="40% - Dekorfärg5 52" xfId="14044" xr:uid="{16D542E5-523B-4E4C-9814-DCE773BCF0FB}"/>
    <cellStyle name="40% - Dekorfärg5 52 2" xfId="14045" xr:uid="{BD789B9F-D0C7-43D9-8FC0-BB26E568BB7B}"/>
    <cellStyle name="40% - Dekorfärg5 52 3" xfId="14046" xr:uid="{A60A64EB-0A7C-4563-9A56-BDEB5A838161}"/>
    <cellStyle name="40% - Dekorfärg5 52_EQL_AAL" xfId="31433" xr:uid="{B273FDF0-F083-4306-A782-7B534128CB8C}"/>
    <cellStyle name="40% - Dekorfärg5 53" xfId="14047" xr:uid="{720AE205-0956-49FF-BAF0-5ABFF6D40185}"/>
    <cellStyle name="40% - Dekorfärg5 53 2" xfId="14048" xr:uid="{55EE88E3-D79D-43AA-A261-21306D58EFA9}"/>
    <cellStyle name="40% - Dekorfärg5 53 3" xfId="14049" xr:uid="{9FBFC7EA-1DF6-4F14-8D1D-7D27641C6999}"/>
    <cellStyle name="40% - Dekorfärg5 53_EQL_AAL" xfId="31434" xr:uid="{6AA40502-FEAF-47CF-8953-C9CF38F50E31}"/>
    <cellStyle name="40% - Dekorfärg5 54" xfId="14050" xr:uid="{BAADC6BE-AE7C-4F38-9E81-BFE92C8FB3C6}"/>
    <cellStyle name="40% - Dekorfärg5 54 2" xfId="14051" xr:uid="{0A19CC17-E428-4B05-9B60-3950314CCD4B}"/>
    <cellStyle name="40% - Dekorfärg5 54 3" xfId="14052" xr:uid="{666552FA-3A98-4D47-A1E0-24A5DC9A4249}"/>
    <cellStyle name="40% - Dekorfärg5 54_EQL_AAL" xfId="31435" xr:uid="{5688D1EE-55B2-490B-B1D5-7C44ADD527AE}"/>
    <cellStyle name="40% - Dekorfärg5 55" xfId="14053" xr:uid="{7A052A92-55D2-491F-922D-8C198231FE7D}"/>
    <cellStyle name="40% - Dekorfärg5 55 2" xfId="14054" xr:uid="{35BA1F5C-0DB2-4A18-8950-39E4E8E4938F}"/>
    <cellStyle name="40% - Dekorfärg5 55 3" xfId="14055" xr:uid="{2463955F-C642-4E5C-8F2E-7D11CA0C80EA}"/>
    <cellStyle name="40% - Dekorfärg5 55_EQL_AAL" xfId="31436" xr:uid="{F1114008-E360-4BB0-B0D1-7774427E6A37}"/>
    <cellStyle name="40% - Dekorfärg5 56" xfId="14056" xr:uid="{18882EBA-F82A-4A4B-8A89-29903E1493E9}"/>
    <cellStyle name="40% - Dekorfärg5 56 2" xfId="14057" xr:uid="{30D18CA1-FFA4-439D-AB0B-73EBDF3FA7C4}"/>
    <cellStyle name="40% - Dekorfärg5 56 3" xfId="14058" xr:uid="{8DBAD490-C926-470D-9EC5-62D1669AF2F6}"/>
    <cellStyle name="40% - Dekorfärg5 56_EQL_AAL" xfId="31437" xr:uid="{6FFEF680-340B-43FA-980B-E8FCEF311939}"/>
    <cellStyle name="40% - Dekorfärg5 57" xfId="14059" xr:uid="{B31B62DC-5E93-4E2C-9C77-89F6568D733D}"/>
    <cellStyle name="40% - Dekorfärg5 57 2" xfId="14060" xr:uid="{A456A619-1561-4FC0-A0C4-D191255CC5CA}"/>
    <cellStyle name="40% - Dekorfärg5 57 3" xfId="14061" xr:uid="{64919018-C184-41F8-94E9-B561C06C9CC5}"/>
    <cellStyle name="40% - Dekorfärg5 57_EQL_AAL" xfId="31438" xr:uid="{A23A9277-0EA5-4B9E-B898-2EA91F59A8B5}"/>
    <cellStyle name="40% - Dekorfärg5 58" xfId="14062" xr:uid="{C527F3F7-2794-42CC-A66F-7EAAE151643C}"/>
    <cellStyle name="40% - Dekorfärg5 58 2" xfId="14063" xr:uid="{620DAA6D-A3CE-4196-8602-709BF6418227}"/>
    <cellStyle name="40% - Dekorfärg5 58 3" xfId="14064" xr:uid="{08608A4C-5190-4EB4-8D68-FE8B23863339}"/>
    <cellStyle name="40% - Dekorfärg5 58_EQL_AAL" xfId="31439" xr:uid="{1D7F505A-B9DE-4391-9594-D918518493BA}"/>
    <cellStyle name="40% - Dekorfärg5 59" xfId="14065" xr:uid="{7DE21C4B-4BC0-4D93-B488-B05345FCBCC0}"/>
    <cellStyle name="40% - Dekorfärg5 59 2" xfId="14066" xr:uid="{2299579A-2D06-4F84-8CB1-A3DA194D2988}"/>
    <cellStyle name="40% - Dekorfärg5 59 3" xfId="14067" xr:uid="{4D8F610D-069A-425B-8F09-F209D1313911}"/>
    <cellStyle name="40% - Dekorfärg5 59_EQL_AAL" xfId="31440" xr:uid="{B68AABF4-5098-4743-8D55-8967DFFB4E63}"/>
    <cellStyle name="40% - Dekorfärg5 6" xfId="14068" xr:uid="{E673DA13-2FF1-4320-BB5A-BA564B897454}"/>
    <cellStyle name="40% - Dekorfärg5 6 10" xfId="35232" xr:uid="{B3F99548-6ED5-4830-B2A0-5E0AA486F8A2}"/>
    <cellStyle name="40% - Dekorfärg5 6 2" xfId="14069" xr:uid="{067DAD4A-7304-4FCE-B0F1-04F0C35B87B4}"/>
    <cellStyle name="40% - Dekorfärg5 6 2 2" xfId="14070" xr:uid="{3D9E8DD1-F048-4790-915E-2F328EA42F69}"/>
    <cellStyle name="40% - Dekorfärg5 6 2 2 2" xfId="14071" xr:uid="{0589DFEE-08C0-4BE3-81CC-613E32A5251D}"/>
    <cellStyle name="40% - Dekorfärg5 6 2 2 3" xfId="32261" xr:uid="{B25F60A0-4E6B-4DBD-86B6-D2FE34842746}"/>
    <cellStyle name="40% - Dekorfärg5 6 2 2_121231-130331" xfId="14072" xr:uid="{82A5D8B9-B318-4848-8CE7-D911206DAD7D}"/>
    <cellStyle name="40% - Dekorfärg5 6 2 3" xfId="14073" xr:uid="{69750974-20DC-4408-AF75-83CE73077B14}"/>
    <cellStyle name="40% - Dekorfärg5 6 2 3 2" xfId="14074" xr:uid="{CD88C1B9-F0C4-40EB-A952-CB1DAD1615E0}"/>
    <cellStyle name="40% - Dekorfärg5 6 2 3_121231-130331" xfId="14075" xr:uid="{01A06D0A-660E-4CAE-91D7-7073BB967B75}"/>
    <cellStyle name="40% - Dekorfärg5 6 2 4" xfId="14076" xr:uid="{7AE5F059-9D9E-4005-9B44-128BE369C142}"/>
    <cellStyle name="40% - Dekorfärg5 6 2 5" xfId="14077" xr:uid="{A49FCA5F-6C28-4E94-A7E0-CDA9F0F3557D}"/>
    <cellStyle name="40% - Dekorfärg5 6 2 6" xfId="32262" xr:uid="{9FE0AC11-440A-4DFC-98EE-8B859A43FCD3}"/>
    <cellStyle name="40% - Dekorfärg5 6 2 7" xfId="35233" xr:uid="{D31D4BD6-0B17-4EBC-929F-214670D983B1}"/>
    <cellStyle name="40% - Dekorfärg5 6 2 8" xfId="39388" xr:uid="{C03C57EC-A356-48F5-89F8-52CBA0CAE10F}"/>
    <cellStyle name="40% - Dekorfärg5 6 2_121231-130331" xfId="14078" xr:uid="{8D0E3479-ED4E-4410-B213-6F920E244AC1}"/>
    <cellStyle name="40% - Dekorfärg5 6 3" xfId="14079" xr:uid="{0FD8F5B7-AC83-407A-926A-168B0A49E82E}"/>
    <cellStyle name="40% - Dekorfärg5 6 3 2" xfId="14080" xr:uid="{10C3E1A7-3E58-40EC-8735-6674C725E014}"/>
    <cellStyle name="40% - Dekorfärg5 6 3 2 2" xfId="14081" xr:uid="{0C200976-3AE5-4D19-B92E-AA5F7E31B56A}"/>
    <cellStyle name="40% - Dekorfärg5 6 3 2_121231-130331" xfId="14082" xr:uid="{14557E09-EB4B-4911-82EF-02963D87EAB1}"/>
    <cellStyle name="40% - Dekorfärg5 6 3 3" xfId="14083" xr:uid="{8300D347-4485-4D2D-AFE1-F4DACA321F78}"/>
    <cellStyle name="40% - Dekorfärg5 6 3 4" xfId="32263" xr:uid="{00A3AE1F-A071-4EB0-A0DD-8A0FD7FA17A6}"/>
    <cellStyle name="40% - Dekorfärg5 6 3_121231-130331" xfId="14084" xr:uid="{A6B76AC2-E0B7-41B6-8038-F98E82F99BE8}"/>
    <cellStyle name="40% - Dekorfärg5 6 4" xfId="14085" xr:uid="{832A8C33-A462-41C4-8B54-DCD97B79D8BC}"/>
    <cellStyle name="40% - Dekorfärg5 6 4 2" xfId="14086" xr:uid="{E4B1162A-74A0-4F94-8EDF-E0FE910587C9}"/>
    <cellStyle name="40% - Dekorfärg5 6 4 3" xfId="14087" xr:uid="{85966F88-1626-42E8-9A09-1EBA35EE217C}"/>
    <cellStyle name="40% - Dekorfärg5 6 4_121231-130331" xfId="14088" xr:uid="{E4BEE550-05B3-4B40-8546-D938CF24C41C}"/>
    <cellStyle name="40% - Dekorfärg5 6 5" xfId="14089" xr:uid="{14A5A143-C192-416D-B828-E5E633C4A9A4}"/>
    <cellStyle name="40% - Dekorfärg5 6 5 2" xfId="14090" xr:uid="{0B55C001-F810-4A6B-959F-3EEADC350E71}"/>
    <cellStyle name="40% - Dekorfärg5 6 5 3" xfId="14091" xr:uid="{2D5BFC00-97F5-48D4-B376-883C9FA4FF26}"/>
    <cellStyle name="40% - Dekorfärg5 6 5_AAL 2014-06" xfId="45332" xr:uid="{D48AF2D8-3DB8-4351-A514-61F91C71A355}"/>
    <cellStyle name="40% - Dekorfärg5 6 6" xfId="14092" xr:uid="{03972DCE-0376-42B4-923E-E45B085F7543}"/>
    <cellStyle name="40% - Dekorfärg5 6 6 2" xfId="14093" xr:uid="{909BA3AE-E0E9-4AD7-BFD9-CA3B7C180A90}"/>
    <cellStyle name="40% - Dekorfärg5 6 6 3" xfId="14094" xr:uid="{007770B0-8D99-4858-86C8-C8F2D3549BF9}"/>
    <cellStyle name="40% - Dekorfärg5 6 6_AAL 2014-06" xfId="45333" xr:uid="{9ABF58A7-0510-4657-84E3-88F3CE28CFB7}"/>
    <cellStyle name="40% - Dekorfärg5 6 7" xfId="14095" xr:uid="{FF33095A-68FB-49CB-9662-CDCFB813076D}"/>
    <cellStyle name="40% - Dekorfärg5 6 7 2" xfId="14096" xr:uid="{5529F4C2-BA9E-4140-AB5A-5A1BB03EBF26}"/>
    <cellStyle name="40% - Dekorfärg5 6 7 3" xfId="14097" xr:uid="{60E96024-A4F3-4FAD-8290-07406C5EB15B}"/>
    <cellStyle name="40% - Dekorfärg5 6 7_EQL_AAL" xfId="31441" xr:uid="{923983D4-CD42-4BB1-BF5F-BA10B08F38A6}"/>
    <cellStyle name="40% - Dekorfärg5 6 8" xfId="14098" xr:uid="{CB78BCBE-D2B5-49AB-A225-BBDB12CB1246}"/>
    <cellStyle name="40% - Dekorfärg5 6 9" xfId="14099" xr:uid="{085C3763-3607-4A29-A73D-07C48858E6E3}"/>
    <cellStyle name="40% - Dekorfärg5 6_121231-130331" xfId="14100" xr:uid="{83131E29-8D8A-4650-88E7-40D14385A879}"/>
    <cellStyle name="40% - Dekorfärg5 60" xfId="14101" xr:uid="{46F3E836-FA59-4AB4-905F-877E92120540}"/>
    <cellStyle name="40% - Dekorfärg5 60 2" xfId="14102" xr:uid="{3C23209E-A92E-4EA8-9E3F-F3F8B5BDEE19}"/>
    <cellStyle name="40% - Dekorfärg5 60 3" xfId="14103" xr:uid="{F4939A1D-96DB-4D17-AF25-AE7D8E3B2477}"/>
    <cellStyle name="40% - Dekorfärg5 60_EQL_AAL" xfId="31442" xr:uid="{D95D65F4-EF6F-43CA-A9E2-2BC5C3341D12}"/>
    <cellStyle name="40% - Dekorfärg5 61" xfId="14104" xr:uid="{5F5C5E92-9380-4038-A368-F7E690621668}"/>
    <cellStyle name="40% - Dekorfärg5 61 2" xfId="14105" xr:uid="{75BECCEB-2A74-4263-9A08-B7725F805CEA}"/>
    <cellStyle name="40% - Dekorfärg5 61 3" xfId="14106" xr:uid="{411130FF-FF96-4399-AF30-A35EEDC97DC3}"/>
    <cellStyle name="40% - Dekorfärg5 61_EQL_AAL" xfId="31443" xr:uid="{9E84C468-A9B5-4300-A60A-D34AA648A89C}"/>
    <cellStyle name="40% - Dekorfärg5 62" xfId="14107" xr:uid="{42F344FE-C1AB-407E-A616-E34050D8EC78}"/>
    <cellStyle name="40% - Dekorfärg5 62 2" xfId="14108" xr:uid="{AF52BECD-4C97-47A0-97B8-7A7C08FFF353}"/>
    <cellStyle name="40% - Dekorfärg5 62 3" xfId="14109" xr:uid="{976AE09E-E1E2-42AA-878D-04B4AE2C0B87}"/>
    <cellStyle name="40% - Dekorfärg5 62_EQL_AAL" xfId="31444" xr:uid="{65BE888E-3A9F-4977-9439-254A9C8F5F66}"/>
    <cellStyle name="40% - Dekorfärg5 63" xfId="14110" xr:uid="{89DAEB35-9F00-4C76-9064-BC209614887F}"/>
    <cellStyle name="40% - Dekorfärg5 63 2" xfId="14111" xr:uid="{56407580-1D50-47D3-901D-BA7256A4ABB0}"/>
    <cellStyle name="40% - Dekorfärg5 63 3" xfId="14112" xr:uid="{B400C1E1-119C-4413-AB52-A1485BCEFFC6}"/>
    <cellStyle name="40% - Dekorfärg5 63_EQL_AAL" xfId="31445" xr:uid="{7766030D-4FFD-4464-9810-96A0637601E2}"/>
    <cellStyle name="40% - Dekorfärg5 64" xfId="14113" xr:uid="{91D30EEC-4DBA-4E47-AE43-3C579B12108C}"/>
    <cellStyle name="40% - Dekorfärg5 65" xfId="14114" xr:uid="{EFEA767A-0CAC-473A-8BE1-AE5687F2D0CD}"/>
    <cellStyle name="40% - Dekorfärg5 66" xfId="14115" xr:uid="{BA2E7FA0-4FC1-4734-BED4-04437748A318}"/>
    <cellStyle name="40% - Dekorfärg5 67" xfId="14116" xr:uid="{9ED80F4A-44BB-46AC-981E-3633516E2FA0}"/>
    <cellStyle name="40% - Dekorfärg5 68" xfId="14117" xr:uid="{A4169682-A4F8-41A8-B1A2-C1FDAB2F9D6E}"/>
    <cellStyle name="40% - Dekorfärg5 69" xfId="14118" xr:uid="{9C013870-D956-4E75-BDFE-6423537BADA0}"/>
    <cellStyle name="40% - Dekorfärg5 7" xfId="14119" xr:uid="{C270E9E5-A36C-453F-B989-442B54897AF7}"/>
    <cellStyle name="40% - Dekorfärg5 7 10" xfId="35234" xr:uid="{A669BB5A-BB12-490C-B4DC-6AA9838B667E}"/>
    <cellStyle name="40% - Dekorfärg5 7 2" xfId="14120" xr:uid="{CDB993E2-EF1F-4D22-B56E-50810C2A72A8}"/>
    <cellStyle name="40% - Dekorfärg5 7 2 2" xfId="14121" xr:uid="{3D1617D5-F13E-4697-9047-674AEE2CA73B}"/>
    <cellStyle name="40% - Dekorfärg5 7 2 2 2" xfId="14122" xr:uid="{55892D98-E547-4ACE-93A8-95CC7674F42D}"/>
    <cellStyle name="40% - Dekorfärg5 7 2 2 3" xfId="32264" xr:uid="{6A2D9CD4-4FDD-420C-8C38-D42BE6FD2611}"/>
    <cellStyle name="40% - Dekorfärg5 7 2 2_121231-130331" xfId="14123" xr:uid="{8C4F9890-437D-4CA6-A998-2E4702318836}"/>
    <cellStyle name="40% - Dekorfärg5 7 2 3" xfId="14124" xr:uid="{B6CC9C3F-9C97-4B6C-B09E-A8A71B9E24C1}"/>
    <cellStyle name="40% - Dekorfärg5 7 2 3 2" xfId="14125" xr:uid="{5F4877FE-EDF9-4AA6-8C87-D6512BCAEA17}"/>
    <cellStyle name="40% - Dekorfärg5 7 2 3_121231-130331" xfId="14126" xr:uid="{0CDC5A53-AD66-47C3-9194-E34DDD32A9D8}"/>
    <cellStyle name="40% - Dekorfärg5 7 2 4" xfId="14127" xr:uid="{F1ACF57E-C218-4AE7-AD1E-D3399DD57FEC}"/>
    <cellStyle name="40% - Dekorfärg5 7 2 5" xfId="14128" xr:uid="{3C5D837B-2573-4F32-947A-27C349FF8CDB}"/>
    <cellStyle name="40% - Dekorfärg5 7 2 6" xfId="32265" xr:uid="{665DD86F-58FA-43AF-B8E1-7192E7F63156}"/>
    <cellStyle name="40% - Dekorfärg5 7 2 7" xfId="35235" xr:uid="{0BBB2F17-B8A1-4D5B-98CD-088ABA734E21}"/>
    <cellStyle name="40% - Dekorfärg5 7 2 8" xfId="39387" xr:uid="{E817BBF0-92C6-412D-AD16-45EF3ED5AE97}"/>
    <cellStyle name="40% - Dekorfärg5 7 2_121231-130331" xfId="14129" xr:uid="{4363AF4D-615E-4923-91F7-AF7651864D2E}"/>
    <cellStyle name="40% - Dekorfärg5 7 3" xfId="14130" xr:uid="{FAA34DFE-E7DE-4EC5-8166-A2621B414AB7}"/>
    <cellStyle name="40% - Dekorfärg5 7 3 2" xfId="14131" xr:uid="{2E42A808-AE9A-453E-8E33-632E6C610646}"/>
    <cellStyle name="40% - Dekorfärg5 7 3 2 2" xfId="14132" xr:uid="{14E6AA2A-0E39-42E2-B12E-5969402C93E7}"/>
    <cellStyle name="40% - Dekorfärg5 7 3 2_121231-130331" xfId="14133" xr:uid="{70DB1FAE-875B-4A5A-B2C7-AC3EF4FEB46E}"/>
    <cellStyle name="40% - Dekorfärg5 7 3 3" xfId="14134" xr:uid="{29B61264-2F56-4AE5-80FC-D423E204F491}"/>
    <cellStyle name="40% - Dekorfärg5 7 3 4" xfId="32266" xr:uid="{F09FE0AB-C8C4-40E4-8631-D4DB28B4C6A3}"/>
    <cellStyle name="40% - Dekorfärg5 7 3_121231-130331" xfId="14135" xr:uid="{2CB888C6-A2F7-487A-A3CD-EB9FAE9EF6DD}"/>
    <cellStyle name="40% - Dekorfärg5 7 4" xfId="14136" xr:uid="{FD347E28-9A14-4FE5-82CA-EACDD519F731}"/>
    <cellStyle name="40% - Dekorfärg5 7 4 2" xfId="14137" xr:uid="{F74C04C4-A36A-4792-ADC3-B77E76C96418}"/>
    <cellStyle name="40% - Dekorfärg5 7 4 3" xfId="14138" xr:uid="{8AABAEC7-0D03-4F74-97F1-235205C5D9B5}"/>
    <cellStyle name="40% - Dekorfärg5 7 4_121231-130331" xfId="14139" xr:uid="{C79FC3A6-40D6-4C31-9431-51A6BC020F42}"/>
    <cellStyle name="40% - Dekorfärg5 7 5" xfId="14140" xr:uid="{E6EC69CB-25DC-4FEA-89BC-AF91A341F8FB}"/>
    <cellStyle name="40% - Dekorfärg5 7 5 2" xfId="14141" xr:uid="{6C3AF925-11CE-4F89-9574-635824FA2FCA}"/>
    <cellStyle name="40% - Dekorfärg5 7 5 3" xfId="14142" xr:uid="{081DF89F-822B-4E79-9E83-2E6F0377412F}"/>
    <cellStyle name="40% - Dekorfärg5 7 5_AAL 2014-06" xfId="45334" xr:uid="{2A059E1C-01F7-4B68-A7EE-B57C329AFEC8}"/>
    <cellStyle name="40% - Dekorfärg5 7 6" xfId="14143" xr:uid="{8C619732-1049-40DB-BD8A-763762BFA07D}"/>
    <cellStyle name="40% - Dekorfärg5 7 6 2" xfId="14144" xr:uid="{B6809290-0734-4743-953B-3100D0D77CBE}"/>
    <cellStyle name="40% - Dekorfärg5 7 6 3" xfId="14145" xr:uid="{C9FC6104-65C2-4292-A58C-3A54F8A702FC}"/>
    <cellStyle name="40% - Dekorfärg5 7 6_AAL 2014-06" xfId="45335" xr:uid="{B4B55F4D-5743-4989-9F4E-8A0BECA813DE}"/>
    <cellStyle name="40% - Dekorfärg5 7 7" xfId="14146" xr:uid="{35DC7F45-7F6F-4669-A143-FD9CECAF55C5}"/>
    <cellStyle name="40% - Dekorfärg5 7 7 2" xfId="14147" xr:uid="{7293DC0A-00CF-4B47-BD65-2AE30CB50629}"/>
    <cellStyle name="40% - Dekorfärg5 7 7 3" xfId="14148" xr:uid="{239E393B-8DD9-40E0-B699-FABE0C7AF99A}"/>
    <cellStyle name="40% - Dekorfärg5 7 7_EQL_AAL" xfId="31446" xr:uid="{22973990-B96A-47E6-BB39-C7850450ADC6}"/>
    <cellStyle name="40% - Dekorfärg5 7 8" xfId="14149" xr:uid="{CF8B6CAB-8B32-43E2-9100-71EC829372B8}"/>
    <cellStyle name="40% - Dekorfärg5 7 9" xfId="14150" xr:uid="{BB981EB3-FBAC-49BA-A953-82055AFC8732}"/>
    <cellStyle name="40% - Dekorfärg5 7_121231-130331" xfId="14151" xr:uid="{3933F807-A6CA-4DE9-942D-77A22168AB29}"/>
    <cellStyle name="40% - Dekorfärg5 70" xfId="14152" xr:uid="{7CA28C9C-3D95-48D3-90D9-77971114C508}"/>
    <cellStyle name="40% - Dekorfärg5 71" xfId="14153" xr:uid="{BD7B5CA6-D2B5-420D-B8C1-CF19DD01291C}"/>
    <cellStyle name="40% - Dekorfärg5 72" xfId="14154" xr:uid="{ACA3E4F6-DDD8-4C4B-A977-A18DD5332232}"/>
    <cellStyle name="40% - Dekorfärg5 73" xfId="14155" xr:uid="{CF67B4FA-93C3-45B2-AC2B-9207A26B6CF8}"/>
    <cellStyle name="40% - Dekorfärg5 74" xfId="14156" xr:uid="{26DFAC14-0ACC-43F1-83FC-F402112A236D}"/>
    <cellStyle name="40% - Dekorfärg5 75" xfId="14157" xr:uid="{B850AF7E-780E-46FB-A62E-C2A5B33CFF00}"/>
    <cellStyle name="40% - Dekorfärg5 75 2" xfId="14158" xr:uid="{2832C13F-5CA7-47A8-B2A3-1E2507D87ABF}"/>
    <cellStyle name="40% - Dekorfärg5 75_EQL_AAL" xfId="31447" xr:uid="{37BBC7F8-B9B8-4550-BED6-A5A3CFB6CE0A}"/>
    <cellStyle name="40% - Dekorfärg5 76" xfId="14159" xr:uid="{10B31467-62F2-4234-B87C-06E1455A9664}"/>
    <cellStyle name="40% - Dekorfärg5 76 2" xfId="14160" xr:uid="{7A755F64-D374-4D17-BC8B-55CFA9439DE2}"/>
    <cellStyle name="40% - Dekorfärg5 76_EQL_AAL" xfId="31448" xr:uid="{37E2720C-7FED-403C-BE3F-CC16489DCDA7}"/>
    <cellStyle name="40% - Dekorfärg5 77" xfId="14161" xr:uid="{A2F25074-C04E-4DE3-A328-D8622DAE7AAF}"/>
    <cellStyle name="40% - Dekorfärg5 78" xfId="14162" xr:uid="{7E9F3435-6520-44AC-A11E-1747007EB1B5}"/>
    <cellStyle name="40% - Dekorfärg5 79" xfId="44680" xr:uid="{1E76BFC7-6384-45F3-A589-5ABD6BD3D0CE}"/>
    <cellStyle name="40% - Dekorfärg5 8" xfId="14163" xr:uid="{7513B03A-62E6-4BFB-A94D-419E238E17DB}"/>
    <cellStyle name="40% - Dekorfärg5 8 10" xfId="35236" xr:uid="{697579AF-7657-4771-B5BE-1F1A983668DD}"/>
    <cellStyle name="40% - Dekorfärg5 8 2" xfId="14164" xr:uid="{02B5B711-C988-4E15-B289-D376CF185039}"/>
    <cellStyle name="40% - Dekorfärg5 8 2 2" xfId="14165" xr:uid="{D71FD6C3-B83B-49F5-86A3-7154FCC9C615}"/>
    <cellStyle name="40% - Dekorfärg5 8 2 2 2" xfId="14166" xr:uid="{D987F946-3712-49B3-8B15-81A7F2B2EA48}"/>
    <cellStyle name="40% - Dekorfärg5 8 2 2 3" xfId="32267" xr:uid="{8763087A-99AF-4812-908D-FCEEA970E0D4}"/>
    <cellStyle name="40% - Dekorfärg5 8 2 2_121231-130331" xfId="14167" xr:uid="{E134172A-D336-44C0-9E03-FD6046FE2FBF}"/>
    <cellStyle name="40% - Dekorfärg5 8 2 3" xfId="14168" xr:uid="{0EE84F5C-F4B3-4368-996C-AFF93F4C380B}"/>
    <cellStyle name="40% - Dekorfärg5 8 2 3 2" xfId="14169" xr:uid="{904B6C4E-0946-4C80-9A08-20962EFA5333}"/>
    <cellStyle name="40% - Dekorfärg5 8 2 3_121231-130331" xfId="14170" xr:uid="{7B167AC6-E9BF-4D1C-AB5A-5B41ADF0CAB8}"/>
    <cellStyle name="40% - Dekorfärg5 8 2 4" xfId="14171" xr:uid="{EC1C1875-0AF2-424A-934F-9EF8A0F54E1C}"/>
    <cellStyle name="40% - Dekorfärg5 8 2 5" xfId="14172" xr:uid="{169E1EC9-C60C-4B7A-8183-7925FF2E47FF}"/>
    <cellStyle name="40% - Dekorfärg5 8 2 6" xfId="32268" xr:uid="{5758FD7E-3DB9-4C25-971B-1887DF4C0F01}"/>
    <cellStyle name="40% - Dekorfärg5 8 2 7" xfId="35237" xr:uid="{B44A4230-E814-46C1-9FF5-61DBC6D0F1FD}"/>
    <cellStyle name="40% - Dekorfärg5 8 2 8" xfId="39386" xr:uid="{97EFD76C-261B-47A7-BA90-2EFA158D62C9}"/>
    <cellStyle name="40% - Dekorfärg5 8 2_121231-130331" xfId="14173" xr:uid="{E356198E-1B02-42D7-AB82-701BEA84C8BA}"/>
    <cellStyle name="40% - Dekorfärg5 8 3" xfId="14174" xr:uid="{027FF3F3-ACF2-41C5-BA46-56EBCBE4F1E8}"/>
    <cellStyle name="40% - Dekorfärg5 8 3 2" xfId="14175" xr:uid="{F1E991AB-3F89-4B30-BD71-FD2EAA76F033}"/>
    <cellStyle name="40% - Dekorfärg5 8 3 2 2" xfId="14176" xr:uid="{A6999406-EC90-42CB-BEE8-2BF536A7E9E6}"/>
    <cellStyle name="40% - Dekorfärg5 8 3 2_121231-130331" xfId="14177" xr:uid="{27B3CA2F-6E52-4FEA-B856-ABF1F0006D51}"/>
    <cellStyle name="40% - Dekorfärg5 8 3 3" xfId="14178" xr:uid="{0BA2A52D-D0A3-4D23-8200-07330363C08E}"/>
    <cellStyle name="40% - Dekorfärg5 8 3 4" xfId="32269" xr:uid="{876D9EB1-85E6-445A-BF64-84C8A7E3167D}"/>
    <cellStyle name="40% - Dekorfärg5 8 3_121231-130331" xfId="14179" xr:uid="{3BE17E3D-81F8-4E9C-8EA8-761E882DA332}"/>
    <cellStyle name="40% - Dekorfärg5 8 4" xfId="14180" xr:uid="{0926AB9A-3F1F-46A9-AAA1-35DACF8454C4}"/>
    <cellStyle name="40% - Dekorfärg5 8 4 2" xfId="14181" xr:uid="{1A6F24ED-8C23-426D-843F-D63473475F43}"/>
    <cellStyle name="40% - Dekorfärg5 8 4 3" xfId="14182" xr:uid="{31736FFF-D561-4EE6-9D91-2057170BD827}"/>
    <cellStyle name="40% - Dekorfärg5 8 4_121231-130331" xfId="14183" xr:uid="{B3A96345-82E2-4B00-B11C-A636CACE4ED0}"/>
    <cellStyle name="40% - Dekorfärg5 8 5" xfId="14184" xr:uid="{5D6F26EA-8FB8-4E4D-B962-12EE376DF018}"/>
    <cellStyle name="40% - Dekorfärg5 8 5 2" xfId="14185" xr:uid="{FF44C77F-A28E-4987-A3F3-8B40B09F5EE8}"/>
    <cellStyle name="40% - Dekorfärg5 8 5 3" xfId="14186" xr:uid="{D998DC4B-DA76-4D1B-9479-F51CA995494E}"/>
    <cellStyle name="40% - Dekorfärg5 8 5_AAL 2014-06" xfId="45336" xr:uid="{1BEE7695-9A54-4818-8453-B0DAE3AB5527}"/>
    <cellStyle name="40% - Dekorfärg5 8 6" xfId="14187" xr:uid="{4374AB9D-7496-44E4-ADFC-3FACC41A1F24}"/>
    <cellStyle name="40% - Dekorfärg5 8 6 2" xfId="14188" xr:uid="{2AF78465-57FE-485F-8A29-DBD2D7A22A7D}"/>
    <cellStyle name="40% - Dekorfärg5 8 6 3" xfId="14189" xr:uid="{7B876864-D794-4B5B-886B-59779DF03911}"/>
    <cellStyle name="40% - Dekorfärg5 8 6_AAL 2014-06" xfId="45337" xr:uid="{B552E0EF-DECA-4749-9922-F5B602C5C784}"/>
    <cellStyle name="40% - Dekorfärg5 8 7" xfId="14190" xr:uid="{5BC1533E-C405-47DD-91C0-816FDA40545E}"/>
    <cellStyle name="40% - Dekorfärg5 8 7 2" xfId="14191" xr:uid="{61F47E52-95B9-483F-8978-15E6F229D6CD}"/>
    <cellStyle name="40% - Dekorfärg5 8 7 3" xfId="14192" xr:uid="{C1B049D2-1581-4439-9EA5-4A3ADA989944}"/>
    <cellStyle name="40% - Dekorfärg5 8 7_EQL_AAL" xfId="31449" xr:uid="{594BDB43-A555-41C6-924D-15AADFF21FB8}"/>
    <cellStyle name="40% - Dekorfärg5 8 8" xfId="14193" xr:uid="{E05F0469-F4C4-4D84-AABF-8F520DB1F576}"/>
    <cellStyle name="40% - Dekorfärg5 8 9" xfId="14194" xr:uid="{3527C774-43A2-4030-A458-208F96BECCB2}"/>
    <cellStyle name="40% - Dekorfärg5 8_121231-130331" xfId="14195" xr:uid="{C58CEDF4-0072-4AF5-AAD0-F38E216AFC56}"/>
    <cellStyle name="40% - Dekorfärg5 80" xfId="44723" xr:uid="{61F869E4-213C-4EE7-AA0F-57918C5EA279}"/>
    <cellStyle name="40% - Dekorfärg5 81" xfId="44837" xr:uid="{02099C32-488A-4090-9DDB-81CC201510B0}"/>
    <cellStyle name="40% - Dekorfärg5 9" xfId="14196" xr:uid="{96302406-4355-4294-8CDF-8DF1028DA6E6}"/>
    <cellStyle name="40% - Dekorfärg5 9 10" xfId="35238" xr:uid="{114F2391-2699-4F23-B25F-625C4671C6A4}"/>
    <cellStyle name="40% - Dekorfärg5 9 2" xfId="14197" xr:uid="{7829A462-54CC-4D5B-A070-BD3388EDDECE}"/>
    <cellStyle name="40% - Dekorfärg5 9 2 2" xfId="14198" xr:uid="{9439E32C-2CC9-478E-A309-3155A634194D}"/>
    <cellStyle name="40% - Dekorfärg5 9 2 2 2" xfId="14199" xr:uid="{D02C6035-4325-4FE6-8FA8-65E21F07A132}"/>
    <cellStyle name="40% - Dekorfärg5 9 2 2 3" xfId="32270" xr:uid="{A03BA02B-6276-46B8-AE5C-11FD59CC5F8A}"/>
    <cellStyle name="40% - Dekorfärg5 9 2 2_121231-130331" xfId="14200" xr:uid="{1FF7F939-F299-46E1-A080-5CF90410B2A9}"/>
    <cellStyle name="40% - Dekorfärg5 9 2 3" xfId="14201" xr:uid="{885FC0C0-3A04-4B72-9F96-31BE3372122A}"/>
    <cellStyle name="40% - Dekorfärg5 9 2 3 2" xfId="14202" xr:uid="{D71C7872-3F11-4969-BA64-E3615D938CCD}"/>
    <cellStyle name="40% - Dekorfärg5 9 2 3_121231-130331" xfId="14203" xr:uid="{33ED6EEC-4CDD-415E-9A5A-9A313184BA52}"/>
    <cellStyle name="40% - Dekorfärg5 9 2 4" xfId="14204" xr:uid="{7F51A3E2-CE63-418B-A31D-1DD4737A8AE4}"/>
    <cellStyle name="40% - Dekorfärg5 9 2 5" xfId="14205" xr:uid="{62E9937A-F5BA-4402-A481-44294B356680}"/>
    <cellStyle name="40% - Dekorfärg5 9 2 6" xfId="32271" xr:uid="{06389186-3E5C-40D6-AC8E-28F07DC43F57}"/>
    <cellStyle name="40% - Dekorfärg5 9 2 7" xfId="35239" xr:uid="{FC9D2539-2337-4BB5-B689-2E19F9E9609B}"/>
    <cellStyle name="40% - Dekorfärg5 9 2 8" xfId="39385" xr:uid="{A3E4DA23-AA5E-4457-ABE5-286557009900}"/>
    <cellStyle name="40% - Dekorfärg5 9 2_121231-130331" xfId="14206" xr:uid="{F95BE222-1462-4340-BBB0-4EEAA9C74851}"/>
    <cellStyle name="40% - Dekorfärg5 9 3" xfId="14207" xr:uid="{C8E8997B-4BAC-4AF2-A8CE-474507A32776}"/>
    <cellStyle name="40% - Dekorfärg5 9 3 2" xfId="14208" xr:uid="{10986DC2-BDB3-4F84-994D-518D561B2103}"/>
    <cellStyle name="40% - Dekorfärg5 9 3 2 2" xfId="14209" xr:uid="{E2C75098-FC22-4EE9-BA5B-74297508CCBA}"/>
    <cellStyle name="40% - Dekorfärg5 9 3 2_121231-130331" xfId="14210" xr:uid="{F44A455C-A6A8-4354-88C3-1DEF30CFF92E}"/>
    <cellStyle name="40% - Dekorfärg5 9 3 3" xfId="14211" xr:uid="{097CC0B1-E6ED-4F83-AC5A-3D9E3B16CC69}"/>
    <cellStyle name="40% - Dekorfärg5 9 3 4" xfId="32272" xr:uid="{D85520F8-6161-41A6-8E44-7D63D1465538}"/>
    <cellStyle name="40% - Dekorfärg5 9 3_121231-130331" xfId="14212" xr:uid="{5AE2CE10-FA50-43F3-82AA-C3315738D3E4}"/>
    <cellStyle name="40% - Dekorfärg5 9 4" xfId="14213" xr:uid="{83BF3460-9E4E-4CBA-BB42-2E49E1790992}"/>
    <cellStyle name="40% - Dekorfärg5 9 4 2" xfId="14214" xr:uid="{F12BE1F1-245D-4FB2-A1B8-530344BA71FC}"/>
    <cellStyle name="40% - Dekorfärg5 9 4 3" xfId="14215" xr:uid="{10070771-D24C-463B-BEFF-3D1C43A05BDC}"/>
    <cellStyle name="40% - Dekorfärg5 9 4_121231-130331" xfId="14216" xr:uid="{14BE19D8-4148-4D8F-8E56-01CF35AC72A9}"/>
    <cellStyle name="40% - Dekorfärg5 9 5" xfId="14217" xr:uid="{DA8E9ABF-A6A5-4B1D-8A87-CB9600511AC5}"/>
    <cellStyle name="40% - Dekorfärg5 9 5 2" xfId="14218" xr:uid="{C52FF362-1759-487A-A985-D3C6345B901D}"/>
    <cellStyle name="40% - Dekorfärg5 9 5 3" xfId="14219" xr:uid="{9A2D2C6D-082A-48BB-AC26-CC9817AB8B5C}"/>
    <cellStyle name="40% - Dekorfärg5 9 5_AAL 2014-06" xfId="45338" xr:uid="{CDC2F2A3-6188-4E2B-87AA-E6D6B4316161}"/>
    <cellStyle name="40% - Dekorfärg5 9 6" xfId="14220" xr:uid="{A12DDA03-0C4B-4CF9-BCD9-68959A742A26}"/>
    <cellStyle name="40% - Dekorfärg5 9 6 2" xfId="14221" xr:uid="{DF20FA72-D385-42E4-B0C0-B08959BE1DA5}"/>
    <cellStyle name="40% - Dekorfärg5 9 6 3" xfId="14222" xr:uid="{9CC1AC69-9663-4014-B883-A462D6270D77}"/>
    <cellStyle name="40% - Dekorfärg5 9 6_AAL 2014-06" xfId="45339" xr:uid="{F841703B-8E69-4862-87A7-F15F94AAB52F}"/>
    <cellStyle name="40% - Dekorfärg5 9 7" xfId="14223" xr:uid="{95C92B22-433E-4796-A882-2ED1104F4B5C}"/>
    <cellStyle name="40% - Dekorfärg5 9 7 2" xfId="14224" xr:uid="{779E58AD-3485-474B-BDA7-93ABA9F5CEED}"/>
    <cellStyle name="40% - Dekorfärg5 9 7 3" xfId="14225" xr:uid="{FACC7E42-F1A6-483B-A361-0F5F8B0DA89E}"/>
    <cellStyle name="40% - Dekorfärg5 9 7_EQL_AAL" xfId="31450" xr:uid="{4203560A-84CC-4831-8793-29D90E867527}"/>
    <cellStyle name="40% - Dekorfärg5 9 8" xfId="14226" xr:uid="{A02FA74C-CB6F-4717-B369-AF7E31F7564E}"/>
    <cellStyle name="40% - Dekorfärg5 9 9" xfId="14227" xr:uid="{3832E0C2-83F2-42CC-BCC8-EF43F34CE01B}"/>
    <cellStyle name="40% - Dekorfärg5 9_121231-130331" xfId="14228" xr:uid="{4EB36AC3-6E33-4648-94BA-BB9A2A6A8AE7}"/>
    <cellStyle name="40% - Dekorfärg6" xfId="51284" xr:uid="{9BA10CBB-4EBA-417C-9647-6CEFCC2C8B31}"/>
    <cellStyle name="40% - Dekorfärg6 10" xfId="14229" xr:uid="{A2DB4AEC-C60B-46DE-8F25-3129EA0CF41A}"/>
    <cellStyle name="40% - Dekorfärg6 10 10" xfId="35240" xr:uid="{F853B04E-05BB-4CF3-A432-C34ABFD6164A}"/>
    <cellStyle name="40% - Dekorfärg6 10 2" xfId="14230" xr:uid="{A0F69A97-A597-402D-8CDB-F222F48F3BC0}"/>
    <cellStyle name="40% - Dekorfärg6 10 2 2" xfId="14231" xr:uid="{A94FB057-E747-48B9-8F73-FCA208F40C71}"/>
    <cellStyle name="40% - Dekorfärg6 10 2 2 2" xfId="14232" xr:uid="{95678976-8F38-4C71-9359-8DE6337F5698}"/>
    <cellStyle name="40% - Dekorfärg6 10 2 2 3" xfId="32273" xr:uid="{7BF95DCD-CA7A-438F-B636-8BB02AD84C00}"/>
    <cellStyle name="40% - Dekorfärg6 10 2 2_121231-130331" xfId="14233" xr:uid="{989807B3-5C8A-4C22-816D-ECED11984427}"/>
    <cellStyle name="40% - Dekorfärg6 10 2 3" xfId="14234" xr:uid="{C5D013A5-AE24-4264-863E-5427A6071444}"/>
    <cellStyle name="40% - Dekorfärg6 10 2 3 2" xfId="14235" xr:uid="{39F8D0D8-3031-460D-990B-6F9C1DB43ACA}"/>
    <cellStyle name="40% - Dekorfärg6 10 2 3_121231-130331" xfId="14236" xr:uid="{86FB2707-216E-47F0-A91E-DCE790A791DD}"/>
    <cellStyle name="40% - Dekorfärg6 10 2 4" xfId="14237" xr:uid="{6F80DE8D-B9F4-401B-BA2B-F6508BF40349}"/>
    <cellStyle name="40% - Dekorfärg6 10 2 5" xfId="14238" xr:uid="{17234D6C-8CD8-450E-A7CB-EFEE99AAB867}"/>
    <cellStyle name="40% - Dekorfärg6 10 2 6" xfId="32274" xr:uid="{6FD18FD4-ED24-44CA-ACBD-D89A4D1F26E7}"/>
    <cellStyle name="40% - Dekorfärg6 10 2 7" xfId="35241" xr:uid="{235751D3-D96F-4C46-B355-66E3801658AB}"/>
    <cellStyle name="40% - Dekorfärg6 10 2 8" xfId="39384" xr:uid="{DE91A3CD-7072-469E-B541-20C2741CE2FC}"/>
    <cellStyle name="40% - Dekorfärg6 10 2_121231-130331" xfId="14239" xr:uid="{DBCF44CE-9C03-4D1F-B60D-01B05BCDF3CD}"/>
    <cellStyle name="40% - Dekorfärg6 10 3" xfId="14240" xr:uid="{4383970A-7507-4EED-AC6E-40C14445E07E}"/>
    <cellStyle name="40% - Dekorfärg6 10 3 2" xfId="14241" xr:uid="{FDE670EB-2E9A-408D-9826-CA9FE99F0405}"/>
    <cellStyle name="40% - Dekorfärg6 10 3 2 2" xfId="14242" xr:uid="{088453C7-E3EB-47E3-A54C-9A9C668E42EB}"/>
    <cellStyle name="40% - Dekorfärg6 10 3 2_121231-130331" xfId="14243" xr:uid="{BE62044B-5B86-452D-92A4-A47C53A42022}"/>
    <cellStyle name="40% - Dekorfärg6 10 3 3" xfId="14244" xr:uid="{5813D014-C9C0-4C0E-BAF3-84C4722976D0}"/>
    <cellStyle name="40% - Dekorfärg6 10 3 4" xfId="32275" xr:uid="{1E8F9586-3F57-4B37-804D-389050DBB159}"/>
    <cellStyle name="40% - Dekorfärg6 10 3_121231-130331" xfId="14245" xr:uid="{90850ECF-10EB-4F9A-87F0-3680417BB3C2}"/>
    <cellStyle name="40% - Dekorfärg6 10 4" xfId="14246" xr:uid="{96214757-4BD5-4789-A501-AB6AD47F530F}"/>
    <cellStyle name="40% - Dekorfärg6 10 4 2" xfId="14247" xr:uid="{E1667BE6-BA2F-4EB0-891B-B00221C3F7BC}"/>
    <cellStyle name="40% - Dekorfärg6 10 4 3" xfId="14248" xr:uid="{F723DF6B-00BC-4F5F-8634-85F81508870D}"/>
    <cellStyle name="40% - Dekorfärg6 10 4_121231-130331" xfId="14249" xr:uid="{BC8B738E-4B69-4C9C-9DD9-3E9054B59503}"/>
    <cellStyle name="40% - Dekorfärg6 10 5" xfId="14250" xr:uid="{6D108F31-24E3-4C5F-8201-98C5987663C8}"/>
    <cellStyle name="40% - Dekorfärg6 10 5 2" xfId="14251" xr:uid="{93C5FBC4-6A95-419A-AAEF-6CB3031C3C76}"/>
    <cellStyle name="40% - Dekorfärg6 10 5 3" xfId="14252" xr:uid="{1DBC37A5-A2E6-4736-9E63-51DD5C551638}"/>
    <cellStyle name="40% - Dekorfärg6 10 5_AAL 2014-06" xfId="45340" xr:uid="{76193004-47FF-4494-80CC-B042406F414C}"/>
    <cellStyle name="40% - Dekorfärg6 10 6" xfId="14253" xr:uid="{B4EE91E2-BF4A-46C7-8D95-E29F2F1ABA95}"/>
    <cellStyle name="40% - Dekorfärg6 10 6 2" xfId="14254" xr:uid="{1669EDD2-D3BF-4F0B-AA9F-489F7C02B675}"/>
    <cellStyle name="40% - Dekorfärg6 10 6 3" xfId="14255" xr:uid="{BA45610A-4A1D-4E94-BD4D-B08C3993E5B3}"/>
    <cellStyle name="40% - Dekorfärg6 10 6_AAL 2014-06" xfId="45341" xr:uid="{D0C382E6-8992-4267-8125-866D95ADC13E}"/>
    <cellStyle name="40% - Dekorfärg6 10 7" xfId="14256" xr:uid="{4F27B5A4-F52D-40A6-AC83-6370EC254D8E}"/>
    <cellStyle name="40% - Dekorfärg6 10 7 2" xfId="14257" xr:uid="{26A8CA9F-C020-4DB5-9209-978C3DCD4CDD}"/>
    <cellStyle name="40% - Dekorfärg6 10 7 3" xfId="14258" xr:uid="{C083FF67-1542-4FD5-8653-2F362BB5CB83}"/>
    <cellStyle name="40% - Dekorfärg6 10 7_EQL_AAL" xfId="31451" xr:uid="{B810D39E-5597-481F-99AD-53E613D890A4}"/>
    <cellStyle name="40% - Dekorfärg6 10 8" xfId="14259" xr:uid="{00CF62B9-FEC6-4EB0-B6E1-9703FDBE52EC}"/>
    <cellStyle name="40% - Dekorfärg6 10 9" xfId="14260" xr:uid="{989B7CE0-29B2-4FAD-9ABE-97CDCC49C569}"/>
    <cellStyle name="40% - Dekorfärg6 10_121231-130331" xfId="14261" xr:uid="{00AFAD93-2C72-46E0-805E-8F06B419BE89}"/>
    <cellStyle name="40% - Dekorfärg6 11" xfId="14262" xr:uid="{F91259F5-8047-4205-B73E-89D403E58408}"/>
    <cellStyle name="40% - Dekorfärg6 11 10" xfId="35242" xr:uid="{F66A8178-FC3C-4BE3-94FB-4667504C81CB}"/>
    <cellStyle name="40% - Dekorfärg6 11 2" xfId="14263" xr:uid="{26E1CA0A-D382-43A9-9F8D-3AE3BEAAB339}"/>
    <cellStyle name="40% - Dekorfärg6 11 2 2" xfId="14264" xr:uid="{8B2FEB73-B1EB-4C52-B013-02E7F9112A23}"/>
    <cellStyle name="40% - Dekorfärg6 11 2 2 2" xfId="14265" xr:uid="{BD8BAFFF-B392-40E7-9C71-065E88347C9C}"/>
    <cellStyle name="40% - Dekorfärg6 11 2 2_121231-130331" xfId="14266" xr:uid="{75A48C48-B870-46E2-9E98-223F23B673E7}"/>
    <cellStyle name="40% - Dekorfärg6 11 2 3" xfId="14267" xr:uid="{6FAFCFCC-00D7-492E-8CCF-B26F0BCA6237}"/>
    <cellStyle name="40% - Dekorfärg6 11 2 4" xfId="32276" xr:uid="{CF9FF9EA-E9F3-42E8-A3F6-9EF01253EC36}"/>
    <cellStyle name="40% - Dekorfärg6 11 2_121231-130331" xfId="14268" xr:uid="{852ABD30-CA95-4CB1-8322-FCF17E560F13}"/>
    <cellStyle name="40% - Dekorfärg6 11 3" xfId="14269" xr:uid="{DC254EFE-2BCB-492E-87EE-E21E244BA29B}"/>
    <cellStyle name="40% - Dekorfärg6 11 3 2" xfId="14270" xr:uid="{8F7230B2-3FB8-4DCF-AFFB-818020B825D8}"/>
    <cellStyle name="40% - Dekorfärg6 11 3 3" xfId="14271" xr:uid="{96756021-2AEF-4AB1-8FDC-EF77BAF9D5AD}"/>
    <cellStyle name="40% - Dekorfärg6 11 3_121231-130331" xfId="14272" xr:uid="{F9328F74-765A-4FE8-8CA8-356C3944E877}"/>
    <cellStyle name="40% - Dekorfärg6 11 4" xfId="14273" xr:uid="{20E1C42C-FFB6-406C-B93F-A0DB8B582097}"/>
    <cellStyle name="40% - Dekorfärg6 11 4 2" xfId="14274" xr:uid="{F8AFED7E-1DDF-45ED-AF1D-74433EC16A8A}"/>
    <cellStyle name="40% - Dekorfärg6 11 4 3" xfId="14275" xr:uid="{3942E6A8-B3CB-4D16-BB8A-2EF7C12142EE}"/>
    <cellStyle name="40% - Dekorfärg6 11 4_AAL 2014-06" xfId="45342" xr:uid="{1C1C2911-A3E7-45A1-A01C-3B9861487926}"/>
    <cellStyle name="40% - Dekorfärg6 11 5" xfId="14276" xr:uid="{38BA40E2-7558-4862-828D-41C42834F3EC}"/>
    <cellStyle name="40% - Dekorfärg6 11 5 2" xfId="14277" xr:uid="{227771F3-AD62-4388-A4FB-8ADC97836F44}"/>
    <cellStyle name="40% - Dekorfärg6 11 5 3" xfId="14278" xr:uid="{133B84FF-ADBE-4FEE-8848-6875BBD44470}"/>
    <cellStyle name="40% - Dekorfärg6 11 5_AAL 2014-06" xfId="45343" xr:uid="{44BC2372-B3E7-4E4A-8790-A666775FB6EA}"/>
    <cellStyle name="40% - Dekorfärg6 11 6" xfId="14279" xr:uid="{5302C8CD-35EC-4FE2-B444-4D512054676F}"/>
    <cellStyle name="40% - Dekorfärg6 11 6 2" xfId="14280" xr:uid="{74FF8279-37E4-43F6-9B6F-9CDCC1F3F451}"/>
    <cellStyle name="40% - Dekorfärg6 11 6 3" xfId="14281" xr:uid="{78CA4D25-28DA-403B-A061-83F1B0507C8E}"/>
    <cellStyle name="40% - Dekorfärg6 11 6_EQL_AAL" xfId="31452" xr:uid="{97654284-AB25-483D-952F-8DEA99113AF8}"/>
    <cellStyle name="40% - Dekorfärg6 11 7" xfId="14282" xr:uid="{02288652-E952-44D6-99D5-62E93A5BEA6B}"/>
    <cellStyle name="40% - Dekorfärg6 11 7 2" xfId="14283" xr:uid="{0B637F85-7907-482D-AF50-8137DDB8D023}"/>
    <cellStyle name="40% - Dekorfärg6 11 7 3" xfId="14284" xr:uid="{2A9AC477-1535-470B-9B58-4B5AA43F509F}"/>
    <cellStyle name="40% - Dekorfärg6 11 7_EQL_AAL" xfId="31453" xr:uid="{063DD3C2-B149-4413-8573-A9E531AF07E2}"/>
    <cellStyle name="40% - Dekorfärg6 11 8" xfId="14285" xr:uid="{58974160-1D14-49DF-8463-9C78F5879F6B}"/>
    <cellStyle name="40% - Dekorfärg6 11 9" xfId="14286" xr:uid="{AFDF9406-CEDE-45ED-B150-65B5F060E0EF}"/>
    <cellStyle name="40% - Dekorfärg6 11_121231-130331" xfId="14287" xr:uid="{377D5C1F-862C-4EC1-8C5A-4D0AF4563A05}"/>
    <cellStyle name="40% - Dekorfärg6 12" xfId="14288" xr:uid="{336335F9-0C3A-491D-A7A6-CE073D7D3610}"/>
    <cellStyle name="40% - Dekorfärg6 12 10" xfId="35243" xr:uid="{8835951C-DA7A-4E2D-9D28-22B8A672C8D4}"/>
    <cellStyle name="40% - Dekorfärg6 12 2" xfId="14289" xr:uid="{CA640A3C-3CFC-450B-9DA7-F91E12B4542B}"/>
    <cellStyle name="40% - Dekorfärg6 12 2 2" xfId="14290" xr:uid="{BBFDBC9D-5084-4E9C-9E42-F0974F848506}"/>
    <cellStyle name="40% - Dekorfärg6 12 2 2 2" xfId="14291" xr:uid="{A922719B-E469-42DF-9FB7-B4D035B5F011}"/>
    <cellStyle name="40% - Dekorfärg6 12 2 2_121231-130331" xfId="14292" xr:uid="{F412DC72-5E67-471F-B2C0-270BE9C28C2A}"/>
    <cellStyle name="40% - Dekorfärg6 12 2 3" xfId="14293" xr:uid="{3769358B-4240-4175-B26A-F28EECE6B00E}"/>
    <cellStyle name="40% - Dekorfärg6 12 2 4" xfId="32277" xr:uid="{C7714C2C-E4EC-4056-8463-69A8701AD9B7}"/>
    <cellStyle name="40% - Dekorfärg6 12 2_121231-130331" xfId="14294" xr:uid="{E9E21C42-AD25-4673-8CA6-EED8B14911CA}"/>
    <cellStyle name="40% - Dekorfärg6 12 3" xfId="14295" xr:uid="{7E5388DF-6B51-40D3-A234-6DFF9CD77AE5}"/>
    <cellStyle name="40% - Dekorfärg6 12 3 2" xfId="14296" xr:uid="{2405182A-017C-4BA6-A29E-1020681D8BD4}"/>
    <cellStyle name="40% - Dekorfärg6 12 3 3" xfId="14297" xr:uid="{ABE32DE0-37AA-4FF9-B463-AECBE2B55EA8}"/>
    <cellStyle name="40% - Dekorfärg6 12 3_121231-130331" xfId="14298" xr:uid="{DDF0C80A-D2F8-4CA2-8B35-73E4BC4AFB16}"/>
    <cellStyle name="40% - Dekorfärg6 12 4" xfId="14299" xr:uid="{F0C8F974-8BE4-48E1-BAB4-A4C0195D25ED}"/>
    <cellStyle name="40% - Dekorfärg6 12 4 2" xfId="14300" xr:uid="{74EDEFF5-AB78-4E3A-8BF8-7C8F5FE9555E}"/>
    <cellStyle name="40% - Dekorfärg6 12 4 3" xfId="14301" xr:uid="{D8791BF0-00E7-4006-AFC3-1F65C174C48A}"/>
    <cellStyle name="40% - Dekorfärg6 12 4_AAL 2014-06" xfId="45344" xr:uid="{839322B3-2CE8-4124-BF5A-5CFBA8829226}"/>
    <cellStyle name="40% - Dekorfärg6 12 5" xfId="14302" xr:uid="{DBC6E5A8-420C-4D75-B8B9-686C94EDE0BE}"/>
    <cellStyle name="40% - Dekorfärg6 12 5 2" xfId="14303" xr:uid="{9D21B365-AAC2-45F3-9D13-660DBDBCE304}"/>
    <cellStyle name="40% - Dekorfärg6 12 5 3" xfId="14304" xr:uid="{95A18134-6645-4C53-BF97-23A1D1A7B944}"/>
    <cellStyle name="40% - Dekorfärg6 12 5_AAL 2014-06" xfId="45345" xr:uid="{A4A15494-5B48-445D-BDCF-07D3971534A4}"/>
    <cellStyle name="40% - Dekorfärg6 12 6" xfId="14305" xr:uid="{9FDBE683-F318-4B12-8758-F59606A2B985}"/>
    <cellStyle name="40% - Dekorfärg6 12 6 2" xfId="14306" xr:uid="{3A329A2F-5AA0-469B-8F43-706DF5E70F1D}"/>
    <cellStyle name="40% - Dekorfärg6 12 6 3" xfId="14307" xr:uid="{3017FE75-4F14-4ACC-A12F-7FB816123154}"/>
    <cellStyle name="40% - Dekorfärg6 12 6_EQL_AAL" xfId="31454" xr:uid="{A0D245E0-0B2D-4A63-8D04-7DFF7B7F9149}"/>
    <cellStyle name="40% - Dekorfärg6 12 7" xfId="14308" xr:uid="{F7F7C16E-E9A6-4CB2-9BEC-908015E7D4B7}"/>
    <cellStyle name="40% - Dekorfärg6 12 7 2" xfId="14309" xr:uid="{8568EB10-2A68-47A0-9D8D-6A330193654D}"/>
    <cellStyle name="40% - Dekorfärg6 12 7 3" xfId="14310" xr:uid="{B86CFD95-4042-4C6E-9E96-F1213B498CCD}"/>
    <cellStyle name="40% - Dekorfärg6 12 7_EQL_AAL" xfId="31455" xr:uid="{6E682210-A29C-43B2-8E7B-921D132D4818}"/>
    <cellStyle name="40% - Dekorfärg6 12 8" xfId="14311" xr:uid="{6946F29E-265B-4452-AB87-81CB06F5D1FD}"/>
    <cellStyle name="40% - Dekorfärg6 12 9" xfId="14312" xr:uid="{88358471-484F-4FBA-8EFC-CA1B0822008A}"/>
    <cellStyle name="40% - Dekorfärg6 12_121231-130331" xfId="14313" xr:uid="{D34C2383-42C3-4738-9D5E-25279F5524C0}"/>
    <cellStyle name="40% - Dekorfärg6 13" xfId="14314" xr:uid="{44CBABAC-9C1D-4AC0-BD98-DC9052A6E02E}"/>
    <cellStyle name="40% - Dekorfärg6 13 10" xfId="35244" xr:uid="{41A23DF5-5338-41B2-8E8B-AE45BF9914D0}"/>
    <cellStyle name="40% - Dekorfärg6 13 2" xfId="14315" xr:uid="{68E6F58F-1D04-47C4-808F-485EFE52343A}"/>
    <cellStyle name="40% - Dekorfärg6 13 2 2" xfId="14316" xr:uid="{EAD452A6-CEF9-4CB7-90FA-18096DB09A99}"/>
    <cellStyle name="40% - Dekorfärg6 13 2 2 2" xfId="14317" xr:uid="{6A300D59-1737-4A20-957B-F43545DC9AF4}"/>
    <cellStyle name="40% - Dekorfärg6 13 2 2_121231-130331" xfId="14318" xr:uid="{D2ADBA7A-FB5C-4CAF-BF15-9F504AB04018}"/>
    <cellStyle name="40% - Dekorfärg6 13 2 3" xfId="14319" xr:uid="{4ECD94CB-8F8A-4654-BBB8-76B40EE05C2B}"/>
    <cellStyle name="40% - Dekorfärg6 13 2 4" xfId="32278" xr:uid="{E198DFD8-95D9-4188-9D88-E96271535FE9}"/>
    <cellStyle name="40% - Dekorfärg6 13 2_121231-130331" xfId="14320" xr:uid="{1AE590B8-86E8-4F61-BB26-F89C2600E6B6}"/>
    <cellStyle name="40% - Dekorfärg6 13 3" xfId="14321" xr:uid="{CA50A6B6-B26C-46D3-BA34-B67FEA2A2F15}"/>
    <cellStyle name="40% - Dekorfärg6 13 3 2" xfId="14322" xr:uid="{D06186EA-DE0E-4C94-8D62-9B35BB2F4F22}"/>
    <cellStyle name="40% - Dekorfärg6 13 3 3" xfId="14323" xr:uid="{F224A531-1D9A-4DDC-ABF1-97EFC4AAA6C5}"/>
    <cellStyle name="40% - Dekorfärg6 13 3_121231-130331" xfId="14324" xr:uid="{C294EDCE-DC44-4A02-A07F-CB1650F64F16}"/>
    <cellStyle name="40% - Dekorfärg6 13 4" xfId="14325" xr:uid="{B84224B5-B9A7-4D1B-B6E8-573AD2F98A5E}"/>
    <cellStyle name="40% - Dekorfärg6 13 4 2" xfId="14326" xr:uid="{89306DCF-DE13-4EBE-921F-50979F302BB1}"/>
    <cellStyle name="40% - Dekorfärg6 13 4 3" xfId="14327" xr:uid="{65498343-59E2-4560-B47A-3EA45AFC44FE}"/>
    <cellStyle name="40% - Dekorfärg6 13 4_AAL 2014-06" xfId="45346" xr:uid="{CEDA7153-6A35-4463-88C0-25EEF8D387F5}"/>
    <cellStyle name="40% - Dekorfärg6 13 5" xfId="14328" xr:uid="{EB206031-4F13-41E4-B051-6E7E71F8FB29}"/>
    <cellStyle name="40% - Dekorfärg6 13 5 2" xfId="14329" xr:uid="{A94C592D-45F2-41BD-B4C7-FFF003583FFC}"/>
    <cellStyle name="40% - Dekorfärg6 13 5 3" xfId="14330" xr:uid="{E17A6A7D-C643-4851-9C5E-C6AA45D328F5}"/>
    <cellStyle name="40% - Dekorfärg6 13 5_AAL 2014-06" xfId="45347" xr:uid="{ECD2C12B-5EE2-4544-898A-EB9F938C178D}"/>
    <cellStyle name="40% - Dekorfärg6 13 6" xfId="14331" xr:uid="{196E23B2-24BD-4D7F-BC55-5FDB410DE6E2}"/>
    <cellStyle name="40% - Dekorfärg6 13 6 2" xfId="14332" xr:uid="{D4723765-0724-49B3-87FD-0EE7C8388996}"/>
    <cellStyle name="40% - Dekorfärg6 13 6 3" xfId="14333" xr:uid="{CBDC37F5-830D-487F-AA82-6CF650BE8605}"/>
    <cellStyle name="40% - Dekorfärg6 13 6_EQL_AAL" xfId="31456" xr:uid="{F93DE230-0942-45E0-9456-97A15C88EA9C}"/>
    <cellStyle name="40% - Dekorfärg6 13 7" xfId="14334" xr:uid="{F9048B7B-CAC0-472C-9AC5-718F72B9B480}"/>
    <cellStyle name="40% - Dekorfärg6 13 7 2" xfId="14335" xr:uid="{9A2ED26C-B121-4AE2-B36C-20BC84690205}"/>
    <cellStyle name="40% - Dekorfärg6 13 7 3" xfId="14336" xr:uid="{8F5E4BD0-2D60-4D1D-8639-05896CC0E485}"/>
    <cellStyle name="40% - Dekorfärg6 13 7_EQL_AAL" xfId="31457" xr:uid="{3EFC4836-B235-42D5-B745-060694F0CF72}"/>
    <cellStyle name="40% - Dekorfärg6 13 8" xfId="14337" xr:uid="{6E3868A8-C28A-4003-A0ED-68F9B44E4D48}"/>
    <cellStyle name="40% - Dekorfärg6 13 9" xfId="14338" xr:uid="{560E4F67-1475-450D-9889-7674EC9216AF}"/>
    <cellStyle name="40% - Dekorfärg6 13_121231-130331" xfId="14339" xr:uid="{86D5A3E0-99C6-4224-BFB1-EA651D70F41D}"/>
    <cellStyle name="40% - Dekorfärg6 14" xfId="14340" xr:uid="{77476190-243D-4500-A2BC-7C1DB90925B7}"/>
    <cellStyle name="40% - Dekorfärg6 14 10" xfId="35245" xr:uid="{9FAC4D2B-6BA6-4FAA-905F-E64A1B9DC5A6}"/>
    <cellStyle name="40% - Dekorfärg6 14 2" xfId="14341" xr:uid="{1A4FA44E-2993-44A1-90E1-5FB93D06DF5D}"/>
    <cellStyle name="40% - Dekorfärg6 14 2 2" xfId="14342" xr:uid="{4B8A0DB8-1D51-46A2-9AED-3672E0E4CA0D}"/>
    <cellStyle name="40% - Dekorfärg6 14 2 2 2" xfId="14343" xr:uid="{A6DF25EF-102E-4F2C-AE1E-044626CA0CBE}"/>
    <cellStyle name="40% - Dekorfärg6 14 2 2_121231-130331" xfId="14344" xr:uid="{DACE7D2E-3B34-457B-B26F-778E871E708D}"/>
    <cellStyle name="40% - Dekorfärg6 14 2 3" xfId="14345" xr:uid="{63440061-B51D-4074-B4FB-A29737F33100}"/>
    <cellStyle name="40% - Dekorfärg6 14 2 4" xfId="32279" xr:uid="{80E3A5AB-CC02-490F-917E-53410DA2A4EB}"/>
    <cellStyle name="40% - Dekorfärg6 14 2_121231-130331" xfId="14346" xr:uid="{21FE0421-CDB1-4B49-860F-15FDCB08D70F}"/>
    <cellStyle name="40% - Dekorfärg6 14 3" xfId="14347" xr:uid="{7A4F240B-C93F-4B02-890C-98D905E4C3D5}"/>
    <cellStyle name="40% - Dekorfärg6 14 3 2" xfId="14348" xr:uid="{4C605112-E8D9-48A2-83EA-E3529BFF2ADA}"/>
    <cellStyle name="40% - Dekorfärg6 14 3 3" xfId="14349" xr:uid="{06FC208A-DF67-420E-9CA1-536801826DDA}"/>
    <cellStyle name="40% - Dekorfärg6 14 3_121231-130331" xfId="14350" xr:uid="{0FC048E2-1BF3-473A-8777-2BA1E40CE505}"/>
    <cellStyle name="40% - Dekorfärg6 14 4" xfId="14351" xr:uid="{969272A1-1C10-41D5-9542-568CE2612B69}"/>
    <cellStyle name="40% - Dekorfärg6 14 4 2" xfId="14352" xr:uid="{C4964455-760F-490A-8865-078ED77DBE8E}"/>
    <cellStyle name="40% - Dekorfärg6 14 4 3" xfId="14353" xr:uid="{3D6EA23E-3987-4A2B-BD3E-6C12CC168929}"/>
    <cellStyle name="40% - Dekorfärg6 14 4_AAL 2014-06" xfId="45348" xr:uid="{92C2A69C-160F-4F36-AB6A-A8E00DB3871E}"/>
    <cellStyle name="40% - Dekorfärg6 14 5" xfId="14354" xr:uid="{A90C530D-D553-45F0-9884-FD2E62FFC8E1}"/>
    <cellStyle name="40% - Dekorfärg6 14 5 2" xfId="14355" xr:uid="{DD3EFC29-C17A-4008-B1AE-7CBCC2C5754A}"/>
    <cellStyle name="40% - Dekorfärg6 14 5 3" xfId="14356" xr:uid="{DC9A15B1-64E8-4FE6-8940-C974662D60FC}"/>
    <cellStyle name="40% - Dekorfärg6 14 5_AAL 2014-06" xfId="45349" xr:uid="{8E7ADD25-F2F0-426D-845A-D3C6A0800E09}"/>
    <cellStyle name="40% - Dekorfärg6 14 6" xfId="14357" xr:uid="{EA24D3CD-9776-4C23-BA1C-0E2BA56D86FE}"/>
    <cellStyle name="40% - Dekorfärg6 14 6 2" xfId="14358" xr:uid="{49E896F7-2B7E-4438-858B-C539FC6A2181}"/>
    <cellStyle name="40% - Dekorfärg6 14 6 3" xfId="14359" xr:uid="{29F74EDC-623C-4E5A-909A-B58C12DA2BC5}"/>
    <cellStyle name="40% - Dekorfärg6 14 6_EQL_AAL" xfId="31458" xr:uid="{83F65956-383C-4E7F-8DC6-CE1EEB4B8BD0}"/>
    <cellStyle name="40% - Dekorfärg6 14 7" xfId="14360" xr:uid="{9EBCD53A-2923-4504-84A9-A0A4BAB75ECD}"/>
    <cellStyle name="40% - Dekorfärg6 14 7 2" xfId="14361" xr:uid="{674D4108-449C-4F8E-940C-0DEE54ABBB14}"/>
    <cellStyle name="40% - Dekorfärg6 14 7 3" xfId="14362" xr:uid="{80B67ECE-198D-4F13-8BD4-55BC97A5E124}"/>
    <cellStyle name="40% - Dekorfärg6 14 7_EQL_AAL" xfId="31459" xr:uid="{71CB2FFD-80A6-4D50-9E0A-0D60FDB45730}"/>
    <cellStyle name="40% - Dekorfärg6 14 8" xfId="14363" xr:uid="{945EE489-AF4F-4098-AAC5-27CF5D866BE4}"/>
    <cellStyle name="40% - Dekorfärg6 14 9" xfId="14364" xr:uid="{1197EAF9-3816-42DC-84B1-EFFE86BFD058}"/>
    <cellStyle name="40% - Dekorfärg6 14_121231-130331" xfId="14365" xr:uid="{7EF21F28-AA4E-4308-9A6E-E95533F0CE7F}"/>
    <cellStyle name="40% - Dekorfärg6 15" xfId="14366" xr:uid="{98FCA491-7DF1-43F4-9357-B34D8E7C26B4}"/>
    <cellStyle name="40% - Dekorfärg6 15 10" xfId="35246" xr:uid="{4DF7849F-F3B3-4085-984A-C5007C3C2E4F}"/>
    <cellStyle name="40% - Dekorfärg6 15 2" xfId="14367" xr:uid="{2BEAAA1E-770D-44FC-88D1-19D02CCC881E}"/>
    <cellStyle name="40% - Dekorfärg6 15 2 2" xfId="14368" xr:uid="{035C7676-DB25-432D-A76F-EFC20328524F}"/>
    <cellStyle name="40% - Dekorfärg6 15 2 2 2" xfId="14369" xr:uid="{C72A83A4-7610-4479-9E9C-37F45A16E86D}"/>
    <cellStyle name="40% - Dekorfärg6 15 2 2_121231-130331" xfId="14370" xr:uid="{50736EEB-4EBE-42D0-A1E0-66423868D434}"/>
    <cellStyle name="40% - Dekorfärg6 15 2 3" xfId="14371" xr:uid="{A29F189E-A71E-4803-966D-4B477C342272}"/>
    <cellStyle name="40% - Dekorfärg6 15 2 4" xfId="32280" xr:uid="{A4AD89E9-DC2E-4030-815E-1A583850963A}"/>
    <cellStyle name="40% - Dekorfärg6 15 2_121231-130331" xfId="14372" xr:uid="{CFE8949C-C64B-4B62-A1A5-13191F203F12}"/>
    <cellStyle name="40% - Dekorfärg6 15 3" xfId="14373" xr:uid="{483BD33D-049D-434A-BD0D-C03F24F9A9FE}"/>
    <cellStyle name="40% - Dekorfärg6 15 3 2" xfId="14374" xr:uid="{BFFE0821-B6B5-4141-BA2B-DCE1111707CB}"/>
    <cellStyle name="40% - Dekorfärg6 15 3 3" xfId="14375" xr:uid="{1AA5DAFE-A8C7-4616-B908-82FEC604F5CD}"/>
    <cellStyle name="40% - Dekorfärg6 15 3_121231-130331" xfId="14376" xr:uid="{A9A347E1-FB8C-4A3B-9064-9E9D0E36A5FD}"/>
    <cellStyle name="40% - Dekorfärg6 15 4" xfId="14377" xr:uid="{9E122EB6-0F5A-48FD-8E60-8FD8C2148FC3}"/>
    <cellStyle name="40% - Dekorfärg6 15 4 2" xfId="14378" xr:uid="{0690F437-E573-49D8-9AF1-9353A9136673}"/>
    <cellStyle name="40% - Dekorfärg6 15 4 3" xfId="14379" xr:uid="{DA8AB8CA-29D5-42C6-AC02-6C67895E1D21}"/>
    <cellStyle name="40% - Dekorfärg6 15 4_AAL 2014-06" xfId="45350" xr:uid="{B7023B90-952B-4519-A67D-4CB0926AA8DE}"/>
    <cellStyle name="40% - Dekorfärg6 15 5" xfId="14380" xr:uid="{799E3D43-1A70-413C-AF27-2D0783C54EE6}"/>
    <cellStyle name="40% - Dekorfärg6 15 5 2" xfId="14381" xr:uid="{5BFEA4B7-C833-40B8-8310-37D96CFE4136}"/>
    <cellStyle name="40% - Dekorfärg6 15 5 3" xfId="14382" xr:uid="{7FD91F74-0053-4558-9F69-96A16A47899C}"/>
    <cellStyle name="40% - Dekorfärg6 15 5_AAL 2014-06" xfId="45351" xr:uid="{422DA376-CE9F-4845-AE70-D773265500D0}"/>
    <cellStyle name="40% - Dekorfärg6 15 6" xfId="14383" xr:uid="{7E93B97E-715A-4E6D-9BF3-76F5A211344D}"/>
    <cellStyle name="40% - Dekorfärg6 15 6 2" xfId="14384" xr:uid="{46B3F6A7-9F9A-4923-A268-058CAB83C36D}"/>
    <cellStyle name="40% - Dekorfärg6 15 6 3" xfId="14385" xr:uid="{CCA27207-CCBE-4E23-A946-5A37887A5A18}"/>
    <cellStyle name="40% - Dekorfärg6 15 6_EQL_AAL" xfId="31460" xr:uid="{FFF440BE-5DBC-43B2-A173-D4263F528209}"/>
    <cellStyle name="40% - Dekorfärg6 15 7" xfId="14386" xr:uid="{3AA7B727-CD80-4B6E-8500-D6AB33103443}"/>
    <cellStyle name="40% - Dekorfärg6 15 7 2" xfId="14387" xr:uid="{7E5EEB87-5608-4851-87FA-BC1028232A70}"/>
    <cellStyle name="40% - Dekorfärg6 15 7 3" xfId="14388" xr:uid="{4966E552-FFCA-4764-9F18-253C1822B294}"/>
    <cellStyle name="40% - Dekorfärg6 15 7_EQL_AAL" xfId="31461" xr:uid="{5A101908-E965-48FD-A4AE-41D1718B9799}"/>
    <cellStyle name="40% - Dekorfärg6 15 8" xfId="14389" xr:uid="{72BBEB48-C2FD-4266-90D9-A15693D66FD3}"/>
    <cellStyle name="40% - Dekorfärg6 15 9" xfId="14390" xr:uid="{B23EAC74-C488-4157-A469-B39724DAB479}"/>
    <cellStyle name="40% - Dekorfärg6 15_121231-130331" xfId="14391" xr:uid="{3A77678F-2262-4FA5-91F8-7A4EE84C414D}"/>
    <cellStyle name="40% - Dekorfärg6 16" xfId="14392" xr:uid="{00ECC4C4-8000-47E4-A63C-600EC30A218C}"/>
    <cellStyle name="40% - Dekorfärg6 16 10" xfId="35247" xr:uid="{BB7D6D79-F2BE-44FF-A15A-DF7F87165269}"/>
    <cellStyle name="40% - Dekorfärg6 16 2" xfId="14393" xr:uid="{F9D602C9-6360-4FF0-871C-75BD86DA85DA}"/>
    <cellStyle name="40% - Dekorfärg6 16 2 2" xfId="14394" xr:uid="{F946EE59-D007-4B22-85AA-E5ABFF903818}"/>
    <cellStyle name="40% - Dekorfärg6 16 2 2 2" xfId="14395" xr:uid="{B7F1B334-3903-488F-945A-61531477B577}"/>
    <cellStyle name="40% - Dekorfärg6 16 2 2_121231-130331" xfId="14396" xr:uid="{634A4F0E-2FF8-4E23-B13A-E34489D8EE3B}"/>
    <cellStyle name="40% - Dekorfärg6 16 2 3" xfId="14397" xr:uid="{3BC916B4-656B-4CCA-9F68-2C7FBF73405C}"/>
    <cellStyle name="40% - Dekorfärg6 16 2 4" xfId="32281" xr:uid="{E1742FDC-9632-4A5A-BE06-EAFF4D44FA0B}"/>
    <cellStyle name="40% - Dekorfärg6 16 2_121231-130331" xfId="14398" xr:uid="{F20D9BB9-EF4C-4B66-AF51-752F9F26B17F}"/>
    <cellStyle name="40% - Dekorfärg6 16 3" xfId="14399" xr:uid="{D71B4D66-88D5-4AF1-8E4B-D92BA381191E}"/>
    <cellStyle name="40% - Dekorfärg6 16 3 2" xfId="14400" xr:uid="{111B8FC3-64CF-48B0-8374-96C18F4F0BC6}"/>
    <cellStyle name="40% - Dekorfärg6 16 3 3" xfId="14401" xr:uid="{92AB37A0-42E8-4C44-9015-286925A2E0C6}"/>
    <cellStyle name="40% - Dekorfärg6 16 3_121231-130331" xfId="14402" xr:uid="{AE7F65AA-88CB-42D4-84D3-B0283F99F73F}"/>
    <cellStyle name="40% - Dekorfärg6 16 4" xfId="14403" xr:uid="{6B5DA85E-2369-4607-8244-FCBEA59C5A27}"/>
    <cellStyle name="40% - Dekorfärg6 16 4 2" xfId="14404" xr:uid="{06E17848-C0AF-4E07-9D20-7C4D916F9C97}"/>
    <cellStyle name="40% - Dekorfärg6 16 4 3" xfId="14405" xr:uid="{C52C1D3E-55A4-48EC-91ED-C78D63DA835F}"/>
    <cellStyle name="40% - Dekorfärg6 16 4_AAL 2014-06" xfId="45352" xr:uid="{0163C54B-2C8E-4BA9-B77E-16568516C71A}"/>
    <cellStyle name="40% - Dekorfärg6 16 5" xfId="14406" xr:uid="{43360DCE-E633-4EDD-9D7C-645BD92C3B1B}"/>
    <cellStyle name="40% - Dekorfärg6 16 5 2" xfId="14407" xr:uid="{ABEB0F4F-C932-4718-AE2C-7485044B1E24}"/>
    <cellStyle name="40% - Dekorfärg6 16 5 3" xfId="14408" xr:uid="{98F856EC-0DB6-485E-A298-571B5A1D7BED}"/>
    <cellStyle name="40% - Dekorfärg6 16 5_AAL 2014-06" xfId="45353" xr:uid="{1CDFF307-897B-4224-A448-511E3B7D3976}"/>
    <cellStyle name="40% - Dekorfärg6 16 6" xfId="14409" xr:uid="{C91D742C-896C-441B-AC2D-3ACA42C969B8}"/>
    <cellStyle name="40% - Dekorfärg6 16 6 2" xfId="14410" xr:uid="{370E4A22-1731-4B3A-B283-D883083E1470}"/>
    <cellStyle name="40% - Dekorfärg6 16 6 3" xfId="14411" xr:uid="{7312F58F-7532-455D-B17A-6D1C19B223FC}"/>
    <cellStyle name="40% - Dekorfärg6 16 6_EQL_AAL" xfId="31462" xr:uid="{C0A1315A-C966-4AB3-A6A2-533ED4F513C8}"/>
    <cellStyle name="40% - Dekorfärg6 16 7" xfId="14412" xr:uid="{DF8BF584-7DFC-4CC6-AD88-4E2964ABF21D}"/>
    <cellStyle name="40% - Dekorfärg6 16 7 2" xfId="14413" xr:uid="{07B4AB9A-D576-4888-9FEF-24DC299EB88A}"/>
    <cellStyle name="40% - Dekorfärg6 16 7 3" xfId="14414" xr:uid="{BA7436A5-E85E-4BC4-9332-E1A9FE349A5E}"/>
    <cellStyle name="40% - Dekorfärg6 16 7_EQL_AAL" xfId="31463" xr:uid="{E58BA2DB-E30B-4EEF-9CE2-EF56AAADD847}"/>
    <cellStyle name="40% - Dekorfärg6 16 8" xfId="14415" xr:uid="{564173C9-5235-4F6E-91CC-2E84A0AEC6DF}"/>
    <cellStyle name="40% - Dekorfärg6 16 9" xfId="14416" xr:uid="{5903AF0C-6BC7-4CF7-8F08-6CFFEE669465}"/>
    <cellStyle name="40% - Dekorfärg6 16_121231-130331" xfId="14417" xr:uid="{634C9EFF-D14D-4DA7-9F30-9F952E5972E8}"/>
    <cellStyle name="40% - Dekorfärg6 17" xfId="14418" xr:uid="{14B69B64-601E-42E5-B401-153BB5F24EB2}"/>
    <cellStyle name="40% - Dekorfärg6 17 10" xfId="35248" xr:uid="{A5ECB0CA-C813-4275-B447-51028FC69991}"/>
    <cellStyle name="40% - Dekorfärg6 17 2" xfId="14419" xr:uid="{504DFE97-6A84-4EA9-9AB5-72A2C80E45C9}"/>
    <cellStyle name="40% - Dekorfärg6 17 2 2" xfId="14420" xr:uid="{7A535A51-B129-4F81-8F96-9F4A9FC9C724}"/>
    <cellStyle name="40% - Dekorfärg6 17 2 2 2" xfId="14421" xr:uid="{5DB9A027-C9AE-46B6-84C8-4B1DDAFC5C04}"/>
    <cellStyle name="40% - Dekorfärg6 17 2 2_121231-130331" xfId="14422" xr:uid="{23A4D098-21E6-4C6E-BEAB-1F61D40A8946}"/>
    <cellStyle name="40% - Dekorfärg6 17 2 3" xfId="14423" xr:uid="{0CC32218-98F8-494B-87F5-CC367723F474}"/>
    <cellStyle name="40% - Dekorfärg6 17 2 4" xfId="32282" xr:uid="{77E890B4-A113-4E2D-BCBA-7EE2AA12462F}"/>
    <cellStyle name="40% - Dekorfärg6 17 2_121231-130331" xfId="14424" xr:uid="{CB4BACE2-37DA-4D99-8CAA-1707B6DE5FB7}"/>
    <cellStyle name="40% - Dekorfärg6 17 3" xfId="14425" xr:uid="{DA49BE09-ED30-4A59-8485-1D9CE04A0321}"/>
    <cellStyle name="40% - Dekorfärg6 17 3 2" xfId="14426" xr:uid="{F29021F6-B3CD-4778-A8EB-C1A30D496741}"/>
    <cellStyle name="40% - Dekorfärg6 17 3 3" xfId="14427" xr:uid="{40C985F8-F5FC-4931-B1B8-4E03BCC53C26}"/>
    <cellStyle name="40% - Dekorfärg6 17 3_121231-130331" xfId="14428" xr:uid="{34F2637C-C462-4308-8D5C-E72B4C778E8D}"/>
    <cellStyle name="40% - Dekorfärg6 17 4" xfId="14429" xr:uid="{FE454925-AEDD-447D-8900-BB6C285952BF}"/>
    <cellStyle name="40% - Dekorfärg6 17 4 2" xfId="14430" xr:uid="{2769050A-C6DB-4E4D-BAD4-352A8FEBEBC1}"/>
    <cellStyle name="40% - Dekorfärg6 17 4 3" xfId="14431" xr:uid="{3CCE2C40-4387-447F-A1B7-0774AEC91ABC}"/>
    <cellStyle name="40% - Dekorfärg6 17 4_AAL 2014-06" xfId="45354" xr:uid="{E10120E2-9F14-420F-8469-652905E374C6}"/>
    <cellStyle name="40% - Dekorfärg6 17 5" xfId="14432" xr:uid="{36348FA9-E7C9-474F-9265-55C796032370}"/>
    <cellStyle name="40% - Dekorfärg6 17 5 2" xfId="14433" xr:uid="{49C6F1C4-277C-440E-9557-5FA071178821}"/>
    <cellStyle name="40% - Dekorfärg6 17 5 3" xfId="14434" xr:uid="{4D4608E2-7E3A-48AB-ADB9-40D4DC24C832}"/>
    <cellStyle name="40% - Dekorfärg6 17 5_AAL 2014-06" xfId="45355" xr:uid="{C296E984-8A69-495E-A721-3104D7D44A27}"/>
    <cellStyle name="40% - Dekorfärg6 17 6" xfId="14435" xr:uid="{A461F2BC-588A-4135-81A2-2C6DDC26B577}"/>
    <cellStyle name="40% - Dekorfärg6 17 6 2" xfId="14436" xr:uid="{2B72F068-E301-4B99-9A6E-946D96511287}"/>
    <cellStyle name="40% - Dekorfärg6 17 6 3" xfId="14437" xr:uid="{5FDD7415-11F5-482C-8687-6DE9AD075860}"/>
    <cellStyle name="40% - Dekorfärg6 17 6_EQL_AAL" xfId="31464" xr:uid="{AB431313-3201-4065-865E-01C82046E365}"/>
    <cellStyle name="40% - Dekorfärg6 17 7" xfId="14438" xr:uid="{7023F834-AA91-4FDF-917A-2D7FE2905EE4}"/>
    <cellStyle name="40% - Dekorfärg6 17 7 2" xfId="14439" xr:uid="{CDB1A200-BA2E-4355-A6F4-5F65E6C86CCA}"/>
    <cellStyle name="40% - Dekorfärg6 17 7 3" xfId="14440" xr:uid="{0EFC3351-992F-4933-B1E2-1AE95EE4B169}"/>
    <cellStyle name="40% - Dekorfärg6 17 7_EQL_AAL" xfId="31465" xr:uid="{073E066A-5D29-465E-A723-A850CA769EF3}"/>
    <cellStyle name="40% - Dekorfärg6 17 8" xfId="14441" xr:uid="{20924D47-A4A6-4A0F-92E3-5128A1C22141}"/>
    <cellStyle name="40% - Dekorfärg6 17 9" xfId="14442" xr:uid="{6EE5A294-45D8-41EB-99C7-9406B14B00E5}"/>
    <cellStyle name="40% - Dekorfärg6 17_121231-130331" xfId="14443" xr:uid="{FCB09530-4D64-4175-A605-E70846954598}"/>
    <cellStyle name="40% - Dekorfärg6 18" xfId="14444" xr:uid="{9793B9AB-8DA0-4421-973C-89EC0EC536B3}"/>
    <cellStyle name="40% - Dekorfärg6 18 10" xfId="35249" xr:uid="{5ACB7E8B-05C4-460E-A398-342332ECC944}"/>
    <cellStyle name="40% - Dekorfärg6 18 2" xfId="14445" xr:uid="{99731589-8B0E-4697-8E42-6BC738D0D56C}"/>
    <cellStyle name="40% - Dekorfärg6 18 2 2" xfId="14446" xr:uid="{37302082-0012-476E-BF47-DACD0855D5FD}"/>
    <cellStyle name="40% - Dekorfärg6 18 2 2 2" xfId="14447" xr:uid="{B7AAEA9D-2BB7-4C67-AB3B-C2CDCD621471}"/>
    <cellStyle name="40% - Dekorfärg6 18 2 2_121231-130331" xfId="14448" xr:uid="{DFFF179C-E0B4-4C14-8857-7C65E10DAEDB}"/>
    <cellStyle name="40% - Dekorfärg6 18 2 3" xfId="14449" xr:uid="{EE3932CD-EA59-40AF-9209-5EF6BADE11E5}"/>
    <cellStyle name="40% - Dekorfärg6 18 2 4" xfId="32283" xr:uid="{F2FA7BCC-ED9C-4A2D-9CDE-0397E984A871}"/>
    <cellStyle name="40% - Dekorfärg6 18 2_121231-130331" xfId="14450" xr:uid="{A5DA7205-9AE0-4A08-B85B-DDAB0071B516}"/>
    <cellStyle name="40% - Dekorfärg6 18 3" xfId="14451" xr:uid="{6106134C-4969-4CF2-9E4E-8E0F8A1F6097}"/>
    <cellStyle name="40% - Dekorfärg6 18 3 2" xfId="14452" xr:uid="{68B95CF9-82FF-4A95-A468-4BBB62A9E476}"/>
    <cellStyle name="40% - Dekorfärg6 18 3 3" xfId="14453" xr:uid="{158ECDB9-A6AD-4B9E-AD76-CFCDAC8643E9}"/>
    <cellStyle name="40% - Dekorfärg6 18 3_121231-130331" xfId="14454" xr:uid="{63D9AE27-9A8E-4031-85B9-AB19B556D1EE}"/>
    <cellStyle name="40% - Dekorfärg6 18 4" xfId="14455" xr:uid="{DE3C6958-7668-439C-B3F2-6B838D24324B}"/>
    <cellStyle name="40% - Dekorfärg6 18 4 2" xfId="14456" xr:uid="{D8940E2C-E96D-471A-BF07-E8878B74E59F}"/>
    <cellStyle name="40% - Dekorfärg6 18 4 3" xfId="14457" xr:uid="{B167A75B-281E-4F29-8614-379AF0844C98}"/>
    <cellStyle name="40% - Dekorfärg6 18 4_AAL 2014-06" xfId="45356" xr:uid="{AC9347BA-C240-48C2-AFFC-38870C489B77}"/>
    <cellStyle name="40% - Dekorfärg6 18 5" xfId="14458" xr:uid="{A7711847-7E8D-47AC-9873-7359FCDFD840}"/>
    <cellStyle name="40% - Dekorfärg6 18 5 2" xfId="14459" xr:uid="{E94967F8-5ADF-4BEC-9392-B1EC07FEB456}"/>
    <cellStyle name="40% - Dekorfärg6 18 5 3" xfId="14460" xr:uid="{AB2E8EE1-6CCD-4F1A-B3E3-3759409BBA83}"/>
    <cellStyle name="40% - Dekorfärg6 18 5_AAL 2014-06" xfId="45357" xr:uid="{F8778E76-EC7B-4A9E-8BA4-410175FEC3F8}"/>
    <cellStyle name="40% - Dekorfärg6 18 6" xfId="14461" xr:uid="{9272CBE7-BB06-4500-B771-1677031E8B3D}"/>
    <cellStyle name="40% - Dekorfärg6 18 6 2" xfId="14462" xr:uid="{C8BE07F2-B2B9-4DC3-AC58-603926AAD5CE}"/>
    <cellStyle name="40% - Dekorfärg6 18 6 3" xfId="14463" xr:uid="{F839467B-ACD6-4A7C-91C9-BD81DF3E9217}"/>
    <cellStyle name="40% - Dekorfärg6 18 6_EQL_AAL" xfId="31466" xr:uid="{C856900F-8CDD-4204-A229-69433FEB7C81}"/>
    <cellStyle name="40% - Dekorfärg6 18 7" xfId="14464" xr:uid="{65EEFB76-78BF-4051-9A66-B9331846C01C}"/>
    <cellStyle name="40% - Dekorfärg6 18 7 2" xfId="14465" xr:uid="{C141BA96-DD21-47A9-B34A-145F4155492C}"/>
    <cellStyle name="40% - Dekorfärg6 18 7 3" xfId="14466" xr:uid="{7B1EAFD4-81C3-4376-A28C-DD509A62814F}"/>
    <cellStyle name="40% - Dekorfärg6 18 7_EQL_AAL" xfId="31467" xr:uid="{0732CE9A-D5F1-40B1-B544-50DDD8901A0A}"/>
    <cellStyle name="40% - Dekorfärg6 18 8" xfId="14467" xr:uid="{C3017331-003C-4BCA-961E-37D5B93F946C}"/>
    <cellStyle name="40% - Dekorfärg6 18 9" xfId="14468" xr:uid="{DB9F9B5A-C9AB-4984-AD8B-242B2568C9FA}"/>
    <cellStyle name="40% - Dekorfärg6 18_121231-130331" xfId="14469" xr:uid="{B848C448-F533-4346-8442-F4309FC99A7C}"/>
    <cellStyle name="40% - Dekorfärg6 19" xfId="14470" xr:uid="{9B7170FC-3020-4F4E-8557-F0B75E850A08}"/>
    <cellStyle name="40% - Dekorfärg6 19 10" xfId="35250" xr:uid="{7CECDE27-3128-4B69-9C34-ABEF0E7EF41B}"/>
    <cellStyle name="40% - Dekorfärg6 19 2" xfId="14471" xr:uid="{A9BCCF6E-7499-4AA5-BE31-7D68DD4C45E9}"/>
    <cellStyle name="40% - Dekorfärg6 19 2 2" xfId="14472" xr:uid="{52D6F9A7-A92E-486D-AA22-A468704B7255}"/>
    <cellStyle name="40% - Dekorfärg6 19 2 2 2" xfId="14473" xr:uid="{A11A0E86-7350-413A-8BE0-8A811F6011E3}"/>
    <cellStyle name="40% - Dekorfärg6 19 2 2_121231-130331" xfId="14474" xr:uid="{54AEB150-9C98-4222-860A-92B84F3E90CC}"/>
    <cellStyle name="40% - Dekorfärg6 19 2 3" xfId="14475" xr:uid="{0FBA567A-A64B-4491-8AE0-2EE192624CAF}"/>
    <cellStyle name="40% - Dekorfärg6 19 2 4" xfId="32284" xr:uid="{5026DB7F-A9C1-4A0C-BB2E-A307D5730A88}"/>
    <cellStyle name="40% - Dekorfärg6 19 2_121231-130331" xfId="14476" xr:uid="{AFB738E6-3281-44B0-B9F6-C22D4B707BAB}"/>
    <cellStyle name="40% - Dekorfärg6 19 3" xfId="14477" xr:uid="{0644E4CA-7FF6-4054-B316-F3789A2DB3E8}"/>
    <cellStyle name="40% - Dekorfärg6 19 3 2" xfId="14478" xr:uid="{F9790A4B-545C-4890-B9A5-003679B887D3}"/>
    <cellStyle name="40% - Dekorfärg6 19 3 3" xfId="14479" xr:uid="{9DBEB3A9-6820-4951-B604-E9050046C778}"/>
    <cellStyle name="40% - Dekorfärg6 19 3_121231-130331" xfId="14480" xr:uid="{46FE844C-048F-45CF-94D7-731DF4C8C058}"/>
    <cellStyle name="40% - Dekorfärg6 19 4" xfId="14481" xr:uid="{C9300831-A880-48F7-A2F1-839D44BA3EAB}"/>
    <cellStyle name="40% - Dekorfärg6 19 4 2" xfId="14482" xr:uid="{F8BD5E7E-CF92-4320-BFC6-9425574E5802}"/>
    <cellStyle name="40% - Dekorfärg6 19 4 3" xfId="14483" xr:uid="{4A681B7C-610E-4FB2-BB2A-1F1BB6B98891}"/>
    <cellStyle name="40% - Dekorfärg6 19 4_AAL 2014-06" xfId="45358" xr:uid="{CA96F57D-FED0-46E5-A7BE-7B89E42F24B1}"/>
    <cellStyle name="40% - Dekorfärg6 19 5" xfId="14484" xr:uid="{6BCB0219-E5FF-4749-A444-172D9840EBB3}"/>
    <cellStyle name="40% - Dekorfärg6 19 5 2" xfId="14485" xr:uid="{AE805844-2EF1-48B9-BFDB-1E076E533BDF}"/>
    <cellStyle name="40% - Dekorfärg6 19 5 3" xfId="14486" xr:uid="{0568D00F-D4F0-4816-B0F7-DA835675A192}"/>
    <cellStyle name="40% - Dekorfärg6 19 5_AAL 2014-06" xfId="45359" xr:uid="{25B72D93-1EF3-4410-9C52-0E79324BED42}"/>
    <cellStyle name="40% - Dekorfärg6 19 6" xfId="14487" xr:uid="{F93D6C2D-9A64-4B34-B892-E58942BA3798}"/>
    <cellStyle name="40% - Dekorfärg6 19 6 2" xfId="14488" xr:uid="{53B21023-E230-40E3-B283-12B2B27123AE}"/>
    <cellStyle name="40% - Dekorfärg6 19 6 3" xfId="14489" xr:uid="{CB00FE13-AE5B-4923-997D-FC1CF44D4B84}"/>
    <cellStyle name="40% - Dekorfärg6 19 6_EQL_AAL" xfId="31468" xr:uid="{BE6CC6DD-6198-4A31-811A-6C2B26D653B3}"/>
    <cellStyle name="40% - Dekorfärg6 19 7" xfId="14490" xr:uid="{B1BEE2EF-0196-4F04-A337-4DE4A1B1A30C}"/>
    <cellStyle name="40% - Dekorfärg6 19 7 2" xfId="14491" xr:uid="{5970D6ED-148C-4007-A8AB-604B243FCB1C}"/>
    <cellStyle name="40% - Dekorfärg6 19 7 3" xfId="14492" xr:uid="{1DBD39D9-CBAC-4C51-AA6C-36029C012E45}"/>
    <cellStyle name="40% - Dekorfärg6 19 7_EQL_AAL" xfId="31469" xr:uid="{56F49A21-B7A3-4CA5-911C-EC5A74EF0452}"/>
    <cellStyle name="40% - Dekorfärg6 19 8" xfId="14493" xr:uid="{BEC35D86-0F01-4C90-9EF0-5A2C8BFA5606}"/>
    <cellStyle name="40% - Dekorfärg6 19 9" xfId="14494" xr:uid="{9F501C8D-9CD9-4E76-A879-77BB9131170B}"/>
    <cellStyle name="40% - Dekorfärg6 19_121231-130331" xfId="14495" xr:uid="{AF196FD6-5B3F-4261-9F36-1DC31304A51C}"/>
    <cellStyle name="40% - Dekorfärg6 2" xfId="99" xr:uid="{8EE499FB-537C-4255-881A-0767F8C4CD90}"/>
    <cellStyle name="40% - Dekorfärg6 2 10" xfId="35251" xr:uid="{B7BD08DD-9757-4FAA-BC25-69DCDB6D5F64}"/>
    <cellStyle name="40% - Dekorfärg6 2 11" xfId="44683" xr:uid="{FFDAC195-9498-4C4B-861B-55410A15C130}"/>
    <cellStyle name="40% - Dekorfärg6 2 2" xfId="14496" xr:uid="{8CD7A49D-EE5A-4D43-B7F0-DEDBE37F33B8}"/>
    <cellStyle name="40% - Dekorfärg6 2 2 2" xfId="14497" xr:uid="{F6A4632C-B88A-45A1-A4F2-EFE06F1A3644}"/>
    <cellStyle name="40% - Dekorfärg6 2 2 2 2" xfId="14498" xr:uid="{F72F0AF3-CD04-4525-A6EA-776A4DF3ADEB}"/>
    <cellStyle name="40% - Dekorfärg6 2 2 2 3" xfId="32285" xr:uid="{3F008ED5-262B-4C23-8A9B-CD250E0D89FC}"/>
    <cellStyle name="40% - Dekorfärg6 2 2 2_121231-130331" xfId="14499" xr:uid="{29D656EC-1671-4BC5-8308-E80A1FCD5B8E}"/>
    <cellStyle name="40% - Dekorfärg6 2 2 3" xfId="14500" xr:uid="{16C8BF7D-DC94-40E4-AE55-C598A5C7FA11}"/>
    <cellStyle name="40% - Dekorfärg6 2 2 3 2" xfId="14501" xr:uid="{C61A1325-E21A-4382-9EA4-A2566C77C7FD}"/>
    <cellStyle name="40% - Dekorfärg6 2 2 3_121231-130331" xfId="14502" xr:uid="{6CA91673-4983-4F31-8B05-A7CEA977D29F}"/>
    <cellStyle name="40% - Dekorfärg6 2 2 4" xfId="14503" xr:uid="{9C68BCA3-E8E2-402C-A997-52A26DA7A6C5}"/>
    <cellStyle name="40% - Dekorfärg6 2 2 5" xfId="14504" xr:uid="{BCF58F75-1422-4842-9943-E1C963212F54}"/>
    <cellStyle name="40% - Dekorfärg6 2 2 6" xfId="32286" xr:uid="{0A68964C-A897-455E-85F2-EC306DD387E8}"/>
    <cellStyle name="40% - Dekorfärg6 2 2 6 2" xfId="32287" xr:uid="{E6D0F53E-DC1D-4DF2-8BD8-70AE50A3198F}"/>
    <cellStyle name="40% - Dekorfärg6 2 2 7" xfId="35252" xr:uid="{A6BD280D-4DE0-474F-BDD4-9EF1FBC26A88}"/>
    <cellStyle name="40% - Dekorfärg6 2 2 8" xfId="39383" xr:uid="{2E2B226F-7AC4-4F0A-BC1F-FC83DACCACB1}"/>
    <cellStyle name="40% - Dekorfärg6 2 2_121231-130331" xfId="14505" xr:uid="{DA46C2FA-1616-4D3C-87B8-FBCEC41983B4}"/>
    <cellStyle name="40% - Dekorfärg6 2 3" xfId="14506" xr:uid="{A284A47D-D3D7-4D33-A3A6-9C077BA943B8}"/>
    <cellStyle name="40% - Dekorfärg6 2 3 2" xfId="14507" xr:uid="{56A9EFD1-66ED-4BE8-A28F-B91636745424}"/>
    <cellStyle name="40% - Dekorfärg6 2 3 2 2" xfId="14508" xr:uid="{D8C5DDB1-0978-4473-A144-0516EC48DC2C}"/>
    <cellStyle name="40% - Dekorfärg6 2 3 2 3" xfId="32288" xr:uid="{38A4DAE1-4819-45D4-9C46-000BAA6B3EE4}"/>
    <cellStyle name="40% - Dekorfärg6 2 3 2_121231-130331" xfId="14509" xr:uid="{94F62160-3D1F-4312-8EE5-86BC317BD31C}"/>
    <cellStyle name="40% - Dekorfärg6 2 3 3" xfId="14510" xr:uid="{5D34B72C-9D5A-45AB-A664-0771CA5101DB}"/>
    <cellStyle name="40% - Dekorfärg6 2 3 3 2" xfId="14511" xr:uid="{0C5A19DD-5AA5-41A9-B6CE-329111680C42}"/>
    <cellStyle name="40% - Dekorfärg6 2 3 3_121231-130331" xfId="14512" xr:uid="{45F3A1B8-9580-4A5B-802C-5CF916E0258E}"/>
    <cellStyle name="40% - Dekorfärg6 2 3 4" xfId="14513" xr:uid="{19CC65F8-C33C-4023-B4BB-4377C3EE5F74}"/>
    <cellStyle name="40% - Dekorfärg6 2 3 5" xfId="14514" xr:uid="{39662931-D611-43E9-AC70-9B191CA0B9D9}"/>
    <cellStyle name="40% - Dekorfärg6 2 3 6" xfId="32289" xr:uid="{A49FB005-2E34-4EAE-B0FB-5DA199930B49}"/>
    <cellStyle name="40% - Dekorfärg6 2 3 7" xfId="35253" xr:uid="{804E23D5-39D0-40DD-A7D3-A6A32C4F2DBE}"/>
    <cellStyle name="40% - Dekorfärg6 2 3 8" xfId="39382" xr:uid="{7021ED55-41EF-4A47-B012-B03220DD0E2F}"/>
    <cellStyle name="40% - Dekorfärg6 2 3_121231-130331" xfId="14515" xr:uid="{A059D344-2C09-42A7-9FCD-B93F94D84A7A}"/>
    <cellStyle name="40% - Dekorfärg6 2 4" xfId="14516" xr:uid="{95C052FE-9482-4BEF-844F-F7CA7CC0BD4A}"/>
    <cellStyle name="40% - Dekorfärg6 2 4 2" xfId="14517" xr:uid="{16AEC62E-2A64-4C4B-B370-50F422352519}"/>
    <cellStyle name="40% - Dekorfärg6 2 4 2 2" xfId="14518" xr:uid="{F25A2FBD-E821-4105-9D5B-9C1843827F25}"/>
    <cellStyle name="40% - Dekorfärg6 2 4 2_121231-130331" xfId="14519" xr:uid="{C7367924-FF28-404C-A894-E7E838B8F370}"/>
    <cellStyle name="40% - Dekorfärg6 2 4 3" xfId="14520" xr:uid="{C14B4359-5506-4CE2-A2BB-4A62B769A2EA}"/>
    <cellStyle name="40% - Dekorfärg6 2 4 4" xfId="14521" xr:uid="{D81F9CDD-7EB9-4D49-BC4B-32D7E6BA78DC}"/>
    <cellStyle name="40% - Dekorfärg6 2 4 5" xfId="32290" xr:uid="{1F0FA8F7-B36E-489D-84A6-3F3005BCE9EA}"/>
    <cellStyle name="40% - Dekorfärg6 2 4_121231-130331" xfId="14522" xr:uid="{3031F5C2-D676-4237-A362-FF836233E283}"/>
    <cellStyle name="40% - Dekorfärg6 2 5" xfId="14523" xr:uid="{A7342BE5-9977-4F73-822B-34B2D6044F09}"/>
    <cellStyle name="40% - Dekorfärg6 2 5 2" xfId="14524" xr:uid="{53ABDACF-4D3A-4AD7-97E4-3EE37AC70E33}"/>
    <cellStyle name="40% - Dekorfärg6 2 5 3" xfId="14525" xr:uid="{32BB325C-F23F-4EA0-96BE-249755C442C6}"/>
    <cellStyle name="40% - Dekorfärg6 2 5_121231-130331" xfId="14526" xr:uid="{609C8CA3-7D34-462A-8AF5-11B46BDD9E1A}"/>
    <cellStyle name="40% - Dekorfärg6 2 6" xfId="14527" xr:uid="{7FEF0AE7-AAEB-4956-BCE9-37CB92D15AE4}"/>
    <cellStyle name="40% - Dekorfärg6 2 6 2" xfId="14528" xr:uid="{35393F90-2F46-4376-93F9-8CF72ECFC288}"/>
    <cellStyle name="40% - Dekorfärg6 2 6 3" xfId="14529" xr:uid="{232D8B46-8B14-4610-ABEB-764C937F6E72}"/>
    <cellStyle name="40% - Dekorfärg6 2 6_AAL 2014-06" xfId="45360" xr:uid="{134F0288-A693-45AF-AEA1-5D6E229154DC}"/>
    <cellStyle name="40% - Dekorfärg6 2 7" xfId="14530" xr:uid="{042CDBC2-1CC9-4194-B86F-B452BA03BE0F}"/>
    <cellStyle name="40% - Dekorfärg6 2 7 2" xfId="14531" xr:uid="{A9AE63C8-B812-4335-B3C9-2D997CA5ED9D}"/>
    <cellStyle name="40% - Dekorfärg6 2 7 3" xfId="14532" xr:uid="{BDC82FF1-8BCE-46BA-89F5-0DBF80CA1F2E}"/>
    <cellStyle name="40% - Dekorfärg6 2 7_AAL 2014-06" xfId="45361" xr:uid="{7F6856B8-6F3A-4BD0-881C-E9A591296761}"/>
    <cellStyle name="40% - Dekorfärg6 2 8" xfId="14533" xr:uid="{0CE0114B-D119-464B-936F-3753F7CA7F41}"/>
    <cellStyle name="40% - Dekorfärg6 2 8 2" xfId="32291" xr:uid="{9C8F5E57-8DD1-4400-877B-80A82C2452F1}"/>
    <cellStyle name="40% - Dekorfärg6 2 9" xfId="14534" xr:uid="{047E6394-FD1B-448A-AE65-B39BAAE12350}"/>
    <cellStyle name="40% - Dekorfärg6 2_121231-130331" xfId="14535" xr:uid="{94180E8F-4685-4244-9AFA-CA3882983B8E}"/>
    <cellStyle name="40% - Dekorfärg6 20" xfId="14536" xr:uid="{47FDCA56-68DE-4A5A-82FC-E8F1EFC11B89}"/>
    <cellStyle name="40% - Dekorfärg6 20 10" xfId="35254" xr:uid="{E9ACFD91-7B08-440E-B5AE-BACC39D1C2E4}"/>
    <cellStyle name="40% - Dekorfärg6 20 2" xfId="14537" xr:uid="{7E2B0A32-2603-4FEA-9361-B68B65A122FC}"/>
    <cellStyle name="40% - Dekorfärg6 20 2 2" xfId="14538" xr:uid="{68A6FA7C-5F40-43B3-B7E8-38B7C2B8635E}"/>
    <cellStyle name="40% - Dekorfärg6 20 2 2 2" xfId="14539" xr:uid="{7E1C2B72-9597-4980-AB2D-E700D7F1C655}"/>
    <cellStyle name="40% - Dekorfärg6 20 2 2_121231-130331" xfId="14540" xr:uid="{2B1BFDE1-EFAA-4023-BFA1-8E07B6E55CC8}"/>
    <cellStyle name="40% - Dekorfärg6 20 2 3" xfId="14541" xr:uid="{03B88CA3-E1B5-4057-876C-4DD394A46F64}"/>
    <cellStyle name="40% - Dekorfärg6 20 2 4" xfId="32292" xr:uid="{F1F24608-B721-415A-83F2-21467E9E55A9}"/>
    <cellStyle name="40% - Dekorfärg6 20 2_121231-130331" xfId="14542" xr:uid="{9A6A1078-C262-4369-9BA0-F407423F0B69}"/>
    <cellStyle name="40% - Dekorfärg6 20 3" xfId="14543" xr:uid="{AFEB021B-A8C5-4451-8AC6-E790FF711F96}"/>
    <cellStyle name="40% - Dekorfärg6 20 3 2" xfId="14544" xr:uid="{DDD5FB23-4A8C-438C-831C-1119264ADA7C}"/>
    <cellStyle name="40% - Dekorfärg6 20 3 3" xfId="14545" xr:uid="{25AD3FBD-F2CA-482C-A57C-6B45BF72759E}"/>
    <cellStyle name="40% - Dekorfärg6 20 3_121231-130331" xfId="14546" xr:uid="{E3B352BF-74C1-417F-B916-7058486B2031}"/>
    <cellStyle name="40% - Dekorfärg6 20 4" xfId="14547" xr:uid="{97725F48-1799-42A7-8AFB-029486840AD7}"/>
    <cellStyle name="40% - Dekorfärg6 20 4 2" xfId="14548" xr:uid="{D80B9FE2-CF0C-4281-841A-247988010F64}"/>
    <cellStyle name="40% - Dekorfärg6 20 4 3" xfId="14549" xr:uid="{5DD5FE26-06A2-40B0-ADAC-31D346FF19CE}"/>
    <cellStyle name="40% - Dekorfärg6 20 4_AAL 2014-06" xfId="45362" xr:uid="{DE7B5E1F-5F93-4EC5-9D8C-6B16DA03B1C3}"/>
    <cellStyle name="40% - Dekorfärg6 20 5" xfId="14550" xr:uid="{04004FDF-D908-49D8-AA52-FE852E74CD26}"/>
    <cellStyle name="40% - Dekorfärg6 20 5 2" xfId="14551" xr:uid="{A357F008-7F85-4609-B1B4-19AA20BC01B4}"/>
    <cellStyle name="40% - Dekorfärg6 20 5 3" xfId="14552" xr:uid="{4BF5743D-926F-4447-8DB2-D7A23ECEB90F}"/>
    <cellStyle name="40% - Dekorfärg6 20 5_AAL 2014-06" xfId="45363" xr:uid="{164A4786-060A-4CC5-9FC2-E96C80D5ED22}"/>
    <cellStyle name="40% - Dekorfärg6 20 6" xfId="14553" xr:uid="{1AD839C9-2E04-4F62-8C0E-B79723C87E72}"/>
    <cellStyle name="40% - Dekorfärg6 20 6 2" xfId="14554" xr:uid="{32A41E02-5B5B-4FAD-BDC3-7D4459BD2F18}"/>
    <cellStyle name="40% - Dekorfärg6 20 6 3" xfId="14555" xr:uid="{77186EB5-1035-40D6-9674-9CD812FE45F9}"/>
    <cellStyle name="40% - Dekorfärg6 20 6_EQL_AAL" xfId="31470" xr:uid="{2255B48E-2701-49BA-BB2C-20F6BCA91A8F}"/>
    <cellStyle name="40% - Dekorfärg6 20 7" xfId="14556" xr:uid="{6E2622B2-C24C-4610-9DA4-05FC8DED6B79}"/>
    <cellStyle name="40% - Dekorfärg6 20 7 2" xfId="14557" xr:uid="{4CCBBAC7-83F3-4C7F-8B69-2A96376E6EAD}"/>
    <cellStyle name="40% - Dekorfärg6 20 7 3" xfId="14558" xr:uid="{2745EB9C-AE02-4BB5-807A-B304BA6F3861}"/>
    <cellStyle name="40% - Dekorfärg6 20 7_EQL_AAL" xfId="31471" xr:uid="{6FF1F4D7-95B1-4AFA-8B41-4A5160400F21}"/>
    <cellStyle name="40% - Dekorfärg6 20 8" xfId="14559" xr:uid="{6786EADB-392B-463E-A84B-1A21491A0576}"/>
    <cellStyle name="40% - Dekorfärg6 20 9" xfId="14560" xr:uid="{C5852AB5-861E-49B5-8C3B-E8F6F293A47B}"/>
    <cellStyle name="40% - Dekorfärg6 20_121231-130331" xfId="14561" xr:uid="{1E754E4B-9026-4D6F-966B-4F3CABF56A6E}"/>
    <cellStyle name="40% - Dekorfärg6 21" xfId="14562" xr:uid="{A0A40D08-917E-4778-985D-AF482192C436}"/>
    <cellStyle name="40% - Dekorfärg6 21 10" xfId="35255" xr:uid="{AE72459F-032A-4A68-99E1-19DF1015AC66}"/>
    <cellStyle name="40% - Dekorfärg6 21 2" xfId="14563" xr:uid="{75634439-85A1-4860-B95F-072E2B8B0EC5}"/>
    <cellStyle name="40% - Dekorfärg6 21 2 2" xfId="14564" xr:uid="{2FA96AA6-0AE9-4CE0-B8FC-42F344951514}"/>
    <cellStyle name="40% - Dekorfärg6 21 2 2 2" xfId="14565" xr:uid="{F6213B74-0EDA-4E8E-9179-95BFF77B5DDD}"/>
    <cellStyle name="40% - Dekorfärg6 21 2 2_121231-130331" xfId="14566" xr:uid="{D2D7D067-EC39-4C7F-9D1A-AC2C11B2C41C}"/>
    <cellStyle name="40% - Dekorfärg6 21 2 3" xfId="14567" xr:uid="{00286C9B-A039-4D8F-9B02-9BE3DA3EFDEE}"/>
    <cellStyle name="40% - Dekorfärg6 21 2 4" xfId="32293" xr:uid="{08D5BE64-0069-49CF-9D9C-4E0933A45BAA}"/>
    <cellStyle name="40% - Dekorfärg6 21 2_121231-130331" xfId="14568" xr:uid="{D95A3928-5112-4135-B169-7AAAF1F214E9}"/>
    <cellStyle name="40% - Dekorfärg6 21 3" xfId="14569" xr:uid="{40252E74-C7E8-426F-B61C-23F58DC5A171}"/>
    <cellStyle name="40% - Dekorfärg6 21 3 2" xfId="14570" xr:uid="{D36B0D60-6C0E-49E9-A10A-F9B6A3F315FA}"/>
    <cellStyle name="40% - Dekorfärg6 21 3 3" xfId="14571" xr:uid="{F5DA6E7F-3A60-4841-9509-37F4D1989222}"/>
    <cellStyle name="40% - Dekorfärg6 21 3_121231-130331" xfId="14572" xr:uid="{02DF9F1F-690D-43AC-9863-083460C7A3E2}"/>
    <cellStyle name="40% - Dekorfärg6 21 4" xfId="14573" xr:uid="{ACB8A00A-F5A2-4CF4-B1F5-E6EABB6BF1CF}"/>
    <cellStyle name="40% - Dekorfärg6 21 4 2" xfId="14574" xr:uid="{7A305E44-F28C-4ECD-9EC3-ACF9C1BA8E45}"/>
    <cellStyle name="40% - Dekorfärg6 21 4 3" xfId="14575" xr:uid="{271268F9-F130-4AFC-BAB6-B6508B8103A8}"/>
    <cellStyle name="40% - Dekorfärg6 21 4_AAL 2014-06" xfId="45364" xr:uid="{901631D4-366D-4C31-81D8-05FBE33882E6}"/>
    <cellStyle name="40% - Dekorfärg6 21 5" xfId="14576" xr:uid="{066A6782-A3FD-4380-993C-E998797FF879}"/>
    <cellStyle name="40% - Dekorfärg6 21 5 2" xfId="14577" xr:uid="{75381D1D-6939-4AD1-AE35-149DF66D180A}"/>
    <cellStyle name="40% - Dekorfärg6 21 5 3" xfId="14578" xr:uid="{EA2DC164-9493-476D-AE5A-5244013184BB}"/>
    <cellStyle name="40% - Dekorfärg6 21 5_AAL 2014-06" xfId="45365" xr:uid="{78F87E5B-BF94-4138-AB6A-9D4555612F07}"/>
    <cellStyle name="40% - Dekorfärg6 21 6" xfId="14579" xr:uid="{4789209D-ED6D-4746-B6AB-782032EC1BAE}"/>
    <cellStyle name="40% - Dekorfärg6 21 6 2" xfId="14580" xr:uid="{4F3B6497-56D7-4F9A-8DA5-9E628BEAA9D0}"/>
    <cellStyle name="40% - Dekorfärg6 21 6 3" xfId="14581" xr:uid="{789AF11A-98AB-4795-9F35-41615EC7B956}"/>
    <cellStyle name="40% - Dekorfärg6 21 6_EQL_AAL" xfId="31472" xr:uid="{37C2B4F0-3B5C-4C10-B944-A8990E287055}"/>
    <cellStyle name="40% - Dekorfärg6 21 7" xfId="14582" xr:uid="{D4F00D13-A719-45CD-A867-22045B48AA7F}"/>
    <cellStyle name="40% - Dekorfärg6 21 7 2" xfId="14583" xr:uid="{C2449C93-9A90-4B59-BC19-F1504EBCC03A}"/>
    <cellStyle name="40% - Dekorfärg6 21 7 3" xfId="14584" xr:uid="{C6DE468E-1B37-4460-B51D-AD4949531C8D}"/>
    <cellStyle name="40% - Dekorfärg6 21 7_EQL_AAL" xfId="31473" xr:uid="{7C937650-AE24-4388-A47D-9CB51FC5B8FD}"/>
    <cellStyle name="40% - Dekorfärg6 21 8" xfId="14585" xr:uid="{B4CA8967-CC20-40EE-B77A-D8927B980AC3}"/>
    <cellStyle name="40% - Dekorfärg6 21 9" xfId="14586" xr:uid="{8A8A4FB8-1370-44C6-916D-71611E30DD49}"/>
    <cellStyle name="40% - Dekorfärg6 21_121231-130331" xfId="14587" xr:uid="{A466BE2F-4972-472C-A6F9-9C2CACDD4C88}"/>
    <cellStyle name="40% - Dekorfärg6 22" xfId="14588" xr:uid="{0EE2FFC1-3216-4B8D-B14A-FBB80526B558}"/>
    <cellStyle name="40% - Dekorfärg6 22 10" xfId="35256" xr:uid="{2FF4B19F-FEAD-4B06-A7B6-6785FF65EAF4}"/>
    <cellStyle name="40% - Dekorfärg6 22 2" xfId="14589" xr:uid="{CB42936F-1440-4606-94B3-E0EFAF8181AD}"/>
    <cellStyle name="40% - Dekorfärg6 22 2 2" xfId="14590" xr:uid="{38B83015-AFC9-4C8A-9186-6C36CD2F73B3}"/>
    <cellStyle name="40% - Dekorfärg6 22 2 2 2" xfId="14591" xr:uid="{0394E312-1894-4AC1-A545-4411B2B56CD3}"/>
    <cellStyle name="40% - Dekorfärg6 22 2 2_121231-130331" xfId="14592" xr:uid="{92B8D7FA-2EFC-46A5-BF31-913C983FE23D}"/>
    <cellStyle name="40% - Dekorfärg6 22 2 3" xfId="14593" xr:uid="{6C97F2CC-A96B-4ED4-9D3D-9D3CBEAE5941}"/>
    <cellStyle name="40% - Dekorfärg6 22 2 4" xfId="32294" xr:uid="{1D02C521-959C-403F-8697-48DFF8865FC1}"/>
    <cellStyle name="40% - Dekorfärg6 22 2_121231-130331" xfId="14594" xr:uid="{4DD8A285-2AB3-4101-8A3D-7EEFD8FED617}"/>
    <cellStyle name="40% - Dekorfärg6 22 3" xfId="14595" xr:uid="{705705E0-4ED0-4419-A7FF-CA2E0CE39C75}"/>
    <cellStyle name="40% - Dekorfärg6 22 3 2" xfId="14596" xr:uid="{B57A5775-7F3D-46E3-99A3-A252F9DBA364}"/>
    <cellStyle name="40% - Dekorfärg6 22 3 3" xfId="14597" xr:uid="{DB22ABB3-D0AE-4FE3-9112-EF76BB10D2AA}"/>
    <cellStyle name="40% - Dekorfärg6 22 3_121231-130331" xfId="14598" xr:uid="{D55B7170-560D-4F6E-B631-D0C5BD55D3DC}"/>
    <cellStyle name="40% - Dekorfärg6 22 4" xfId="14599" xr:uid="{CFFE5534-35F0-41A0-9867-EC40300BD707}"/>
    <cellStyle name="40% - Dekorfärg6 22 4 2" xfId="14600" xr:uid="{E8080BE3-C130-4368-9E99-E6632DDCA76E}"/>
    <cellStyle name="40% - Dekorfärg6 22 4 3" xfId="14601" xr:uid="{FF939854-F761-454E-B18A-2FEE98DBC891}"/>
    <cellStyle name="40% - Dekorfärg6 22 4_AAL 2014-06" xfId="45366" xr:uid="{95E1EAAF-A60D-4D42-8AE4-72851486ECE5}"/>
    <cellStyle name="40% - Dekorfärg6 22 5" xfId="14602" xr:uid="{76A4ADE2-1ABE-4F07-930A-A2738BACA2EE}"/>
    <cellStyle name="40% - Dekorfärg6 22 5 2" xfId="14603" xr:uid="{1BFB7604-A613-4CA6-A2FA-819E89610B29}"/>
    <cellStyle name="40% - Dekorfärg6 22 5 3" xfId="14604" xr:uid="{26EC8AED-6E14-40D3-8542-9AA0FAE0AF61}"/>
    <cellStyle name="40% - Dekorfärg6 22 5_AAL 2014-06" xfId="45367" xr:uid="{D4EDA2D0-600C-4232-9E0D-CA1A673E8998}"/>
    <cellStyle name="40% - Dekorfärg6 22 6" xfId="14605" xr:uid="{6A926816-3B50-4F9E-BD0F-8959380CBC32}"/>
    <cellStyle name="40% - Dekorfärg6 22 6 2" xfId="14606" xr:uid="{2DE10F9C-3A29-48AA-B52C-C024900C86D0}"/>
    <cellStyle name="40% - Dekorfärg6 22 6 3" xfId="14607" xr:uid="{5BB914F5-68D5-453B-A917-9BB787647FB7}"/>
    <cellStyle name="40% - Dekorfärg6 22 6_EQL_AAL" xfId="31474" xr:uid="{17DAEA70-BC6B-466B-A62C-95DA3031DACB}"/>
    <cellStyle name="40% - Dekorfärg6 22 7" xfId="14608" xr:uid="{DD28AEE2-B7D4-4606-B300-43678B4FE878}"/>
    <cellStyle name="40% - Dekorfärg6 22 7 2" xfId="14609" xr:uid="{D2A3BB49-32A8-46C3-8E8A-3A9E3E8AA072}"/>
    <cellStyle name="40% - Dekorfärg6 22 7 3" xfId="14610" xr:uid="{C053DC01-4960-4DC8-B7C5-0393A765FF73}"/>
    <cellStyle name="40% - Dekorfärg6 22 7_EQL_AAL" xfId="31475" xr:uid="{BD54CFF2-A689-4267-97DE-BE5A6A88AAF0}"/>
    <cellStyle name="40% - Dekorfärg6 22 8" xfId="14611" xr:uid="{03271159-CE0F-4DDA-AE78-762EF56B460F}"/>
    <cellStyle name="40% - Dekorfärg6 22 9" xfId="14612" xr:uid="{4934CF20-ACD4-40E1-B47D-1D98A5FDD13D}"/>
    <cellStyle name="40% - Dekorfärg6 22_121231-130331" xfId="14613" xr:uid="{2B1876DE-A695-4E9A-A58C-23BD182A35CF}"/>
    <cellStyle name="40% - Dekorfärg6 23" xfId="14614" xr:uid="{E3485F86-5266-4769-8F85-DFF0E79C898F}"/>
    <cellStyle name="40% - Dekorfärg6 23 10" xfId="14615" xr:uid="{CF2D16CF-2FC3-40AF-B993-05252B3FC301}"/>
    <cellStyle name="40% - Dekorfärg6 23 11" xfId="35257" xr:uid="{2B917498-F0FF-43A5-A836-53FDF1451143}"/>
    <cellStyle name="40% - Dekorfärg6 23 2" xfId="14616" xr:uid="{813EB78B-5C96-4E9F-AE38-ACD6949392D6}"/>
    <cellStyle name="40% - Dekorfärg6 23 2 2" xfId="14617" xr:uid="{27605675-DA33-4D3F-8BF1-EF79E70B06B2}"/>
    <cellStyle name="40% - Dekorfärg6 23 2 2 2" xfId="14618" xr:uid="{E9E4D0C7-5711-436C-B80D-1047E7A06BEF}"/>
    <cellStyle name="40% - Dekorfärg6 23 2 2_AAL 2014-06" xfId="45368" xr:uid="{7EDA014C-178A-4CCE-9911-D2EF6F330FB2}"/>
    <cellStyle name="40% - Dekorfärg6 23 2 3" xfId="14619" xr:uid="{B43A987B-3F89-4998-9607-B1D82C62E745}"/>
    <cellStyle name="40% - Dekorfärg6 23 2 4" xfId="32295" xr:uid="{65644DA3-F08C-4551-B039-A945CA3CD969}"/>
    <cellStyle name="40% - Dekorfärg6 23 2_121231-130331" xfId="14620" xr:uid="{7745032E-D256-46D4-8CA4-D328CC4C98A1}"/>
    <cellStyle name="40% - Dekorfärg6 23 3" xfId="14621" xr:uid="{7186C387-6545-4994-9E0F-6EF96E3E7164}"/>
    <cellStyle name="40% - Dekorfärg6 23 3 2" xfId="14622" xr:uid="{451AB398-A45D-480D-96F3-399EDCCCBC10}"/>
    <cellStyle name="40% - Dekorfärg6 23 3 3" xfId="14623" xr:uid="{139EA7E1-7361-4898-8EB3-A48B256AAF18}"/>
    <cellStyle name="40% - Dekorfärg6 23 3_AAL 2014-06" xfId="45369" xr:uid="{75A7D1E8-FD39-4928-9DAA-EA396EF30859}"/>
    <cellStyle name="40% - Dekorfärg6 23 4" xfId="14624" xr:uid="{0ECA58C8-7D45-4A5E-870F-A7D446E02328}"/>
    <cellStyle name="40% - Dekorfärg6 23 4 2" xfId="14625" xr:uid="{25C74200-7E20-4E77-B544-E653F89AEF68}"/>
    <cellStyle name="40% - Dekorfärg6 23 4 3" xfId="14626" xr:uid="{FAF43EE0-FA22-4907-967F-D93834CC67CD}"/>
    <cellStyle name="40% - Dekorfärg6 23 4_AAL 2014-06" xfId="45370" xr:uid="{9D789B3E-13F7-4C80-AB20-F82888B3B74B}"/>
    <cellStyle name="40% - Dekorfärg6 23 5" xfId="14627" xr:uid="{D00BC656-7ED4-479C-9EA9-B58E9D62F6F1}"/>
    <cellStyle name="40% - Dekorfärg6 23 5 2" xfId="14628" xr:uid="{B4F32F00-4800-4625-8667-4A2DC8028A72}"/>
    <cellStyle name="40% - Dekorfärg6 23 5 3" xfId="14629" xr:uid="{8519A49A-D266-4472-BAC0-9E75A0DAB444}"/>
    <cellStyle name="40% - Dekorfärg6 23 5_EQL_AAL" xfId="31476" xr:uid="{F1577763-1678-42FD-9D6F-BF277B840C6D}"/>
    <cellStyle name="40% - Dekorfärg6 23 6" xfId="14630" xr:uid="{9602EB6C-CEDF-4B1D-99FB-FBE8A8708F5A}"/>
    <cellStyle name="40% - Dekorfärg6 23 6 2" xfId="14631" xr:uid="{56EC1ED6-840F-4834-BB61-6C5CE853F314}"/>
    <cellStyle name="40% - Dekorfärg6 23 6 3" xfId="14632" xr:uid="{5356FAC6-0A21-4DA6-BE4B-D03D79FBE8A3}"/>
    <cellStyle name="40% - Dekorfärg6 23 6_EQL_AAL" xfId="31477" xr:uid="{8D45CFA8-7C63-4A53-9DEB-2AADB540928E}"/>
    <cellStyle name="40% - Dekorfärg6 23 7" xfId="14633" xr:uid="{8C1BB1D6-304F-47AB-9DB8-F1C6A57736E7}"/>
    <cellStyle name="40% - Dekorfärg6 23 7 2" xfId="14634" xr:uid="{10DC449B-8B9E-4362-BB16-D70B37FFB3BA}"/>
    <cellStyle name="40% - Dekorfärg6 23 7 3" xfId="14635" xr:uid="{BD2C0025-E051-4812-991B-6B4CD0CACC36}"/>
    <cellStyle name="40% - Dekorfärg6 23 7_EQL_AAL" xfId="31478" xr:uid="{02412569-0DA3-480C-9526-16823131FA7C}"/>
    <cellStyle name="40% - Dekorfärg6 23 8" xfId="14636" xr:uid="{E44D01A1-307D-429B-86D9-7A592B5329F9}"/>
    <cellStyle name="40% - Dekorfärg6 23 9" xfId="14637" xr:uid="{7EBFEBCD-1B12-4854-8B39-AAF13FF638BA}"/>
    <cellStyle name="40% - Dekorfärg6 23_121231-130331" xfId="14638" xr:uid="{609CC7E0-0908-443E-AB90-DACBA466E9EE}"/>
    <cellStyle name="40% - Dekorfärg6 24" xfId="14639" xr:uid="{A6DE560D-5970-4118-8862-169416939C55}"/>
    <cellStyle name="40% - Dekorfärg6 24 10" xfId="14640" xr:uid="{7A4209E9-5E67-4D76-A513-02C4F8128129}"/>
    <cellStyle name="40% - Dekorfärg6 24 11" xfId="35258" xr:uid="{BE6168BE-3E8A-4072-AA24-AD4F6135B626}"/>
    <cellStyle name="40% - Dekorfärg6 24 2" xfId="14641" xr:uid="{994E8081-F240-448C-926A-C7E73FA3C30A}"/>
    <cellStyle name="40% - Dekorfärg6 24 2 2" xfId="14642" xr:uid="{9CBD6C53-4728-4316-94DE-E5279AAD3490}"/>
    <cellStyle name="40% - Dekorfärg6 24 2 2 2" xfId="14643" xr:uid="{FEC3F358-8632-4364-B1DA-21D597A9FB1C}"/>
    <cellStyle name="40% - Dekorfärg6 24 2 2_AAL 2014-06" xfId="45371" xr:uid="{814C08FB-011E-4054-AAAC-3E982372DE23}"/>
    <cellStyle name="40% - Dekorfärg6 24 2 3" xfId="14644" xr:uid="{C49E24EE-A492-4625-B0F6-FC2D921A94F0}"/>
    <cellStyle name="40% - Dekorfärg6 24 2 4" xfId="32296" xr:uid="{0EB69F66-2E99-4E40-AA04-AB131C2011EF}"/>
    <cellStyle name="40% - Dekorfärg6 24 2_121231-130331" xfId="14645" xr:uid="{C5D59578-8FF3-4F62-A18E-868E160AF1B1}"/>
    <cellStyle name="40% - Dekorfärg6 24 3" xfId="14646" xr:uid="{6F649AAE-FBCC-4691-9536-DEE571D031A0}"/>
    <cellStyle name="40% - Dekorfärg6 24 3 2" xfId="14647" xr:uid="{9636B2FA-4E86-48EA-845A-B25E380560DA}"/>
    <cellStyle name="40% - Dekorfärg6 24 3 3" xfId="14648" xr:uid="{BAA6E22B-775B-410E-8D9D-83C864D5FDB1}"/>
    <cellStyle name="40% - Dekorfärg6 24 3_AAL 2014-06" xfId="45372" xr:uid="{B7FE03EE-16E1-4B82-AE34-F6F8F032346D}"/>
    <cellStyle name="40% - Dekorfärg6 24 4" xfId="14649" xr:uid="{128690AA-E786-4151-8C3E-F983CD11A1F1}"/>
    <cellStyle name="40% - Dekorfärg6 24 4 2" xfId="14650" xr:uid="{FB9640D9-9FBB-40F0-BCB5-9BDEEC7344A4}"/>
    <cellStyle name="40% - Dekorfärg6 24 4 3" xfId="14651" xr:uid="{8771D45B-F218-4A90-836C-78DBD9653E79}"/>
    <cellStyle name="40% - Dekorfärg6 24 4_AAL 2014-06" xfId="45373" xr:uid="{C978727C-74B9-4B3A-A52D-E9B5C74C1CB6}"/>
    <cellStyle name="40% - Dekorfärg6 24 5" xfId="14652" xr:uid="{167EAE17-4B19-48DD-8334-1BF1A448AD01}"/>
    <cellStyle name="40% - Dekorfärg6 24 5 2" xfId="14653" xr:uid="{525EADA5-6BD2-4692-AD4F-394605EAC586}"/>
    <cellStyle name="40% - Dekorfärg6 24 5 3" xfId="14654" xr:uid="{BE5055F7-D55A-4781-BBA5-380F0AAD2F22}"/>
    <cellStyle name="40% - Dekorfärg6 24 5_EQL_AAL" xfId="31479" xr:uid="{DC84F78B-6027-4B1A-9A70-406F59E441FA}"/>
    <cellStyle name="40% - Dekorfärg6 24 6" xfId="14655" xr:uid="{4B5B5681-9D4A-4647-BCFF-3419A02DD671}"/>
    <cellStyle name="40% - Dekorfärg6 24 6 2" xfId="14656" xr:uid="{DF2E24FE-DB03-4900-8B2A-9A0CED0494EC}"/>
    <cellStyle name="40% - Dekorfärg6 24 6 3" xfId="14657" xr:uid="{D7FD3EEA-626A-4431-83EE-3BADDBF80D0B}"/>
    <cellStyle name="40% - Dekorfärg6 24 6_EQL_AAL" xfId="31480" xr:uid="{63625237-5319-4C16-BB90-D867FB53A6F0}"/>
    <cellStyle name="40% - Dekorfärg6 24 7" xfId="14658" xr:uid="{243445B9-403D-4EE7-AC67-D95D7EF77FB2}"/>
    <cellStyle name="40% - Dekorfärg6 24 7 2" xfId="14659" xr:uid="{C901C30A-373E-4220-AFEF-B9FF526867BD}"/>
    <cellStyle name="40% - Dekorfärg6 24 7 3" xfId="14660" xr:uid="{2A85C136-2DA1-44D3-945A-5E3EF5323A56}"/>
    <cellStyle name="40% - Dekorfärg6 24 7_EQL_AAL" xfId="31481" xr:uid="{34D9F254-A815-4C4F-A3BB-A4328AD1CAF2}"/>
    <cellStyle name="40% - Dekorfärg6 24 8" xfId="14661" xr:uid="{BCBA7217-ED1E-454D-BBEB-8AA3F3E1EDF7}"/>
    <cellStyle name="40% - Dekorfärg6 24 9" xfId="14662" xr:uid="{84E9AB1B-E322-4896-A349-18AB5A73DAC6}"/>
    <cellStyle name="40% - Dekorfärg6 24_121231-130331" xfId="14663" xr:uid="{2DE037CD-8CF1-4E9A-8B48-1B365A44F5D2}"/>
    <cellStyle name="40% - Dekorfärg6 25" xfId="14664" xr:uid="{95500C9D-E546-4A3B-A38B-7D4E4BC76206}"/>
    <cellStyle name="40% - Dekorfärg6 25 10" xfId="14665" xr:uid="{662212A5-AE60-489C-BD1F-941526E2532B}"/>
    <cellStyle name="40% - Dekorfärg6 25 11" xfId="35259" xr:uid="{3D34DCA4-F4F5-4113-ADB4-4BD0B1ACFBEA}"/>
    <cellStyle name="40% - Dekorfärg6 25 2" xfId="14666" xr:uid="{FD2CB6F5-BA76-44BA-9B43-CA76A7671342}"/>
    <cellStyle name="40% - Dekorfärg6 25 2 2" xfId="14667" xr:uid="{170C0612-59A8-4B18-915A-0F7408FAECF0}"/>
    <cellStyle name="40% - Dekorfärg6 25 2 2 2" xfId="14668" xr:uid="{D80C44EE-3898-4EF3-8F29-153C9804F413}"/>
    <cellStyle name="40% - Dekorfärg6 25 2 2_AAL 2014-06" xfId="45374" xr:uid="{3F551F35-8872-41B5-9793-926C4D3E179A}"/>
    <cellStyle name="40% - Dekorfärg6 25 2 3" xfId="14669" xr:uid="{B6642523-B533-4327-AE6B-C6FA11D5211E}"/>
    <cellStyle name="40% - Dekorfärg6 25 2 4" xfId="32297" xr:uid="{4F174035-7087-4C66-BB78-12BC72682F29}"/>
    <cellStyle name="40% - Dekorfärg6 25 2_121231-130331" xfId="14670" xr:uid="{C9F12921-4CE0-44DA-A47F-111630C9DA83}"/>
    <cellStyle name="40% - Dekorfärg6 25 3" xfId="14671" xr:uid="{071948DC-54F0-40AB-8BC8-ACA682E4C47A}"/>
    <cellStyle name="40% - Dekorfärg6 25 3 2" xfId="14672" xr:uid="{7114F457-7241-442B-B062-B79607AFFB48}"/>
    <cellStyle name="40% - Dekorfärg6 25 3 3" xfId="14673" xr:uid="{49A99FF5-BDDB-4B60-9C81-23C706E80E17}"/>
    <cellStyle name="40% - Dekorfärg6 25 3_AAL 2014-06" xfId="45375" xr:uid="{7DAE51F6-554C-4DD4-B475-D07FB864B86C}"/>
    <cellStyle name="40% - Dekorfärg6 25 4" xfId="14674" xr:uid="{4CB33F67-5174-4E18-A959-44B501D6E61B}"/>
    <cellStyle name="40% - Dekorfärg6 25 4 2" xfId="14675" xr:uid="{2B908165-CCFF-4549-8AF4-AB899630C33A}"/>
    <cellStyle name="40% - Dekorfärg6 25 4 3" xfId="14676" xr:uid="{E175992F-1C1E-48EE-BB4B-EA71474721E2}"/>
    <cellStyle name="40% - Dekorfärg6 25 4_AAL 2014-06" xfId="45376" xr:uid="{0D0B8D7B-137F-40F4-8356-A375CC92B559}"/>
    <cellStyle name="40% - Dekorfärg6 25 5" xfId="14677" xr:uid="{34EDDBBB-B5A3-4EC1-ABAB-B77FD63BC109}"/>
    <cellStyle name="40% - Dekorfärg6 25 5 2" xfId="14678" xr:uid="{EBECB18F-9438-4B97-96F4-A1E8E1BF505E}"/>
    <cellStyle name="40% - Dekorfärg6 25 5 3" xfId="14679" xr:uid="{7BC65854-592C-4239-842C-D7B27B000699}"/>
    <cellStyle name="40% - Dekorfärg6 25 5_EQL_AAL" xfId="31482" xr:uid="{89A690E1-3693-4A73-8196-4AE4F3F338C0}"/>
    <cellStyle name="40% - Dekorfärg6 25 6" xfId="14680" xr:uid="{EB45E2DE-8FDB-4FBB-A620-FDF22BEDBEFD}"/>
    <cellStyle name="40% - Dekorfärg6 25 6 2" xfId="14681" xr:uid="{5DB4EA24-6310-4CB8-A1DC-5630B30A2165}"/>
    <cellStyle name="40% - Dekorfärg6 25 6 3" xfId="14682" xr:uid="{F2134201-3FBC-459A-B21B-64E1A45AB067}"/>
    <cellStyle name="40% - Dekorfärg6 25 6_EQL_AAL" xfId="31483" xr:uid="{51312112-B49E-4169-A983-B0A7824B6238}"/>
    <cellStyle name="40% - Dekorfärg6 25 7" xfId="14683" xr:uid="{57ED1BE5-51DA-48A8-9ADB-804754F52BC7}"/>
    <cellStyle name="40% - Dekorfärg6 25 7 2" xfId="14684" xr:uid="{C8CA4C8F-20CD-4940-8CAC-63CAF2BC2533}"/>
    <cellStyle name="40% - Dekorfärg6 25 7 3" xfId="14685" xr:uid="{CBBC41AD-2851-4F10-9177-924CAB110C57}"/>
    <cellStyle name="40% - Dekorfärg6 25 7_EQL_AAL" xfId="31484" xr:uid="{12C50879-7DD8-43F3-9928-353F0E2C00B6}"/>
    <cellStyle name="40% - Dekorfärg6 25 8" xfId="14686" xr:uid="{3864F3EE-D9E2-4547-9DEE-29399C084C5B}"/>
    <cellStyle name="40% - Dekorfärg6 25 9" xfId="14687" xr:uid="{3829E803-55B8-4A3B-AD63-BB52DDEAAC5E}"/>
    <cellStyle name="40% - Dekorfärg6 25_121231-130331" xfId="14688" xr:uid="{618D1524-5569-41DD-ABF2-5BC2D22218A0}"/>
    <cellStyle name="40% - Dekorfärg6 26" xfId="14689" xr:uid="{2CDA33E1-4462-4E19-A829-693B5BC9CF57}"/>
    <cellStyle name="40% - Dekorfärg6 26 2" xfId="14690" xr:uid="{82E0819E-32CB-46F8-A964-208977FD8DB4}"/>
    <cellStyle name="40% - Dekorfärg6 26 2 2" xfId="14691" xr:uid="{7F812B6F-1BD4-46C8-B12F-1D3189AF53C1}"/>
    <cellStyle name="40% - Dekorfärg6 26 2 2 2" xfId="14692" xr:uid="{9C376A24-322B-45E9-807B-16BEB2C870CB}"/>
    <cellStyle name="40% - Dekorfärg6 26 2 2_AAL 2014-06" xfId="45377" xr:uid="{146171F9-F3FA-4502-8C7F-E6B5A16A2777}"/>
    <cellStyle name="40% - Dekorfärg6 26 2 3" xfId="14693" xr:uid="{8B7655F1-2034-4CA2-B20C-4B77BE7148BB}"/>
    <cellStyle name="40% - Dekorfärg6 26 2_121231-130331" xfId="14694" xr:uid="{E6B4C927-001E-4122-8039-43804DB2B16F}"/>
    <cellStyle name="40% - Dekorfärg6 26 3" xfId="14695" xr:uid="{0E4BD5CF-BD3D-4771-BFD9-42BAE4D9A4F1}"/>
    <cellStyle name="40% - Dekorfärg6 26 3 2" xfId="14696" xr:uid="{F7BC8C87-7D29-4032-96FC-B92625B3CDB9}"/>
    <cellStyle name="40% - Dekorfärg6 26 3 3" xfId="14697" xr:uid="{5797FDE1-C3DE-4FA3-A052-ED1C437CF3B0}"/>
    <cellStyle name="40% - Dekorfärg6 26 3_AAL 2014-06" xfId="45378" xr:uid="{271D2082-BD5C-49A4-B774-E687F030A1F1}"/>
    <cellStyle name="40% - Dekorfärg6 26 4" xfId="14698" xr:uid="{FAB925B8-0B0B-45B2-918F-1E3BD68283D5}"/>
    <cellStyle name="40% - Dekorfärg6 26 4 2" xfId="14699" xr:uid="{A9192685-5F71-40E8-900D-6CF1A2DDBE1B}"/>
    <cellStyle name="40% - Dekorfärg6 26 4 3" xfId="14700" xr:uid="{84E1C789-714A-4CF0-80AA-09ACC1BD0429}"/>
    <cellStyle name="40% - Dekorfärg6 26 4_AAL 2014-06" xfId="45379" xr:uid="{7919A978-82F0-4B54-843D-B0607F8439A6}"/>
    <cellStyle name="40% - Dekorfärg6 26 5" xfId="14701" xr:uid="{37E4F2CF-A3BC-496E-AD40-5A2607FEA85F}"/>
    <cellStyle name="40% - Dekorfärg6 26 5 2" xfId="14702" xr:uid="{D160887C-F8B0-4848-9D51-C7843C69BE47}"/>
    <cellStyle name="40% - Dekorfärg6 26 5 3" xfId="14703" xr:uid="{DBD660B4-B109-4CA5-8078-79F02B789F3A}"/>
    <cellStyle name="40% - Dekorfärg6 26 5_AAL 2014-06" xfId="45380" xr:uid="{30339A73-8052-4A49-89AC-6614B145ABED}"/>
    <cellStyle name="40% - Dekorfärg6 26 6" xfId="14704" xr:uid="{03D2A416-54FE-4A1F-B217-0C14A1ED88D2}"/>
    <cellStyle name="40% - Dekorfärg6 26 6 2" xfId="14705" xr:uid="{26E9831C-A46D-4D42-B3F1-571883C3488F}"/>
    <cellStyle name="40% - Dekorfärg6 26 6 3" xfId="14706" xr:uid="{38F83299-DFFE-4704-804D-1A6520479966}"/>
    <cellStyle name="40% - Dekorfärg6 26 6_EQL_AAL" xfId="31485" xr:uid="{1CAA2040-F6C2-47A5-BA69-FDFACE383F6D}"/>
    <cellStyle name="40% - Dekorfärg6 26 7" xfId="14707" xr:uid="{0F27B5CA-E5F8-4229-BE0F-CD00E65F6311}"/>
    <cellStyle name="40% - Dekorfärg6 26 7 2" xfId="14708" xr:uid="{1CAE2D6E-58B4-43E5-98EC-33F9535A8A7B}"/>
    <cellStyle name="40% - Dekorfärg6 26 7 3" xfId="14709" xr:uid="{A089F528-42F1-4EBB-8053-8317B08F05DF}"/>
    <cellStyle name="40% - Dekorfärg6 26 7_EQL_AAL" xfId="31486" xr:uid="{69412CEB-079D-4D76-81EC-66CD049FE138}"/>
    <cellStyle name="40% - Dekorfärg6 26 8" xfId="14710" xr:uid="{2B33C566-70D1-438F-8F32-E3260A0676B0}"/>
    <cellStyle name="40% - Dekorfärg6 26 9" xfId="14711" xr:uid="{C7B4495B-BFB6-4E13-B88E-653F32CCB504}"/>
    <cellStyle name="40% - Dekorfärg6 26_121231-130331" xfId="14712" xr:uid="{34EA3908-B3EA-4929-9BF5-EECCEB1F5869}"/>
    <cellStyle name="40% - Dekorfärg6 27" xfId="14713" xr:uid="{97A1C5A7-04E9-4C2B-B5B2-B6A57CEB28E5}"/>
    <cellStyle name="40% - Dekorfärg6 27 2" xfId="14714" xr:uid="{BAA8A1FA-C74A-4BB7-89A7-5CFF2269BF82}"/>
    <cellStyle name="40% - Dekorfärg6 27 2 2" xfId="14715" xr:uid="{CC101559-8CA1-49C9-8111-4301A88A8024}"/>
    <cellStyle name="40% - Dekorfärg6 27 2 3" xfId="14716" xr:uid="{93478FDD-3178-4EFE-9F3B-778792E451EF}"/>
    <cellStyle name="40% - Dekorfärg6 27 2_121231-130331" xfId="14717" xr:uid="{B75EA5FA-9161-483D-9645-56A6C2D353BA}"/>
    <cellStyle name="40% - Dekorfärg6 27 3" xfId="14718" xr:uid="{278DDD08-9D08-4637-A860-C707EC82E66F}"/>
    <cellStyle name="40% - Dekorfärg6 27 4" xfId="14719" xr:uid="{63F2E14B-BAB5-4E5F-9303-AB50F7102DD2}"/>
    <cellStyle name="40% - Dekorfärg6 27_121231-130331" xfId="14720" xr:uid="{8F58AFBC-DF87-41F0-A639-7A67A355AEC4}"/>
    <cellStyle name="40% - Dekorfärg6 28" xfId="14721" xr:uid="{6B4FFE53-D6CD-4EE4-AD7F-35CCCF262683}"/>
    <cellStyle name="40% - Dekorfärg6 28 2" xfId="14722" xr:uid="{6D2230A5-E871-4053-94D1-8E0A987765FF}"/>
    <cellStyle name="40% - Dekorfärg6 28 2 2" xfId="14723" xr:uid="{CC584B99-0FCC-41F4-A9AB-4554D28F060E}"/>
    <cellStyle name="40% - Dekorfärg6 28 2 3" xfId="14724" xr:uid="{EC88252C-9928-4340-9765-B9C36970F525}"/>
    <cellStyle name="40% - Dekorfärg6 28 2_AAL 2014-06" xfId="45381" xr:uid="{1D7172D3-FEF5-4E83-8A07-0902D8E6C024}"/>
    <cellStyle name="40% - Dekorfärg6 28 3" xfId="14725" xr:uid="{0414FAD3-CB8A-49AA-99EB-D317D6BB5666}"/>
    <cellStyle name="40% - Dekorfärg6 28 4" xfId="14726" xr:uid="{1BED3A2D-042C-4EF8-8D51-C390C4802C53}"/>
    <cellStyle name="40% - Dekorfärg6 28_121231-130331" xfId="14727" xr:uid="{F6F89A4E-08F3-4FB1-801F-99BBF2FC6E09}"/>
    <cellStyle name="40% - Dekorfärg6 29" xfId="14728" xr:uid="{028829AE-5F8B-462E-8D65-9918F0C1DB88}"/>
    <cellStyle name="40% - Dekorfärg6 29 2" xfId="14729" xr:uid="{ABCB395F-8719-42A8-AD5C-1BB5FE94D9D6}"/>
    <cellStyle name="40% - Dekorfärg6 29 2 2" xfId="14730" xr:uid="{9D55245F-362D-4C72-85A3-2951B79CBEA3}"/>
    <cellStyle name="40% - Dekorfärg6 29 2 3" xfId="14731" xr:uid="{A944BBD6-4D13-4C0D-8B8D-896BE6B23C2E}"/>
    <cellStyle name="40% - Dekorfärg6 29 2_121231-130331" xfId="14732" xr:uid="{75BC1F34-D86C-4297-B1B8-7E931EB8EE76}"/>
    <cellStyle name="40% - Dekorfärg6 29 3" xfId="14733" xr:uid="{A02CE316-8661-4874-A03E-1FE8B80A5A46}"/>
    <cellStyle name="40% - Dekorfärg6 29 4" xfId="14734" xr:uid="{47C8EDE0-0457-49F8-B375-C33CEB31A455}"/>
    <cellStyle name="40% - Dekorfärg6 29_121231-130331" xfId="14735" xr:uid="{B7634B41-858C-425F-8ADE-3D33130394EF}"/>
    <cellStyle name="40% - Dekorfärg6 3" xfId="100" xr:uid="{B28EC04B-832F-4AD8-8D51-FAF88C9C4E7F}"/>
    <cellStyle name="40% - Dekorfärg6 3 10" xfId="35260" xr:uid="{E664BE8D-03F2-4246-BF79-24333A9B9304}"/>
    <cellStyle name="40% - Dekorfärg6 3 2" xfId="14736" xr:uid="{BB06D170-50EA-41FA-A83B-84918BDC8A6E}"/>
    <cellStyle name="40% - Dekorfärg6 3 2 2" xfId="14737" xr:uid="{292744B4-179F-44CD-BA1C-B4142F53D601}"/>
    <cellStyle name="40% - Dekorfärg6 3 2 2 2" xfId="14738" xr:uid="{5F8B4A14-0DE4-4A49-AE15-589CB6DD5925}"/>
    <cellStyle name="40% - Dekorfärg6 3 2 2 3" xfId="32298" xr:uid="{E2F12872-09B7-4AC4-8BE6-D3925DC042AB}"/>
    <cellStyle name="40% - Dekorfärg6 3 2 2_121231-130331" xfId="14739" xr:uid="{6CFB8E2F-2E9E-4FB2-A2F7-812DB0CC8689}"/>
    <cellStyle name="40% - Dekorfärg6 3 2 3" xfId="14740" xr:uid="{7681C98F-D52B-433A-89E3-81E2BF2E86FC}"/>
    <cellStyle name="40% - Dekorfärg6 3 2 3 2" xfId="14741" xr:uid="{2E3A6C55-E812-4212-8C19-4D313409E3F3}"/>
    <cellStyle name="40% - Dekorfärg6 3 2 3_121231-130331" xfId="14742" xr:uid="{D43A7BCC-9282-4CD0-B15A-F9AA828351C5}"/>
    <cellStyle name="40% - Dekorfärg6 3 2 4" xfId="14743" xr:uid="{445FDA9C-0D5B-4E28-880F-9E2914F61543}"/>
    <cellStyle name="40% - Dekorfärg6 3 2 5" xfId="14744" xr:uid="{A9D5C51A-2C99-4DE7-B4A6-0B26C00604AE}"/>
    <cellStyle name="40% - Dekorfärg6 3 2 6" xfId="32299" xr:uid="{03CEA7C9-A048-4414-986A-4207D0966F71}"/>
    <cellStyle name="40% - Dekorfärg6 3 2 7" xfId="35261" xr:uid="{640F26AF-2F26-44CD-A21D-C41DEB91FE70}"/>
    <cellStyle name="40% - Dekorfärg6 3 2 8" xfId="39381" xr:uid="{0EB7295F-6520-4D06-87EB-7AEBD3EA1929}"/>
    <cellStyle name="40% - Dekorfärg6 3 2_121231-130331" xfId="14745" xr:uid="{08D2F75D-E83B-40A1-8FD2-C023719225A0}"/>
    <cellStyle name="40% - Dekorfärg6 3 3" xfId="14746" xr:uid="{F5A686EB-5062-4155-A2DD-68D6BF75A394}"/>
    <cellStyle name="40% - Dekorfärg6 3 3 2" xfId="14747" xr:uid="{1122C50E-3CF7-40CD-8183-5C6C8FF74044}"/>
    <cellStyle name="40% - Dekorfärg6 3 3 2 2" xfId="14748" xr:uid="{E07F1786-9201-4640-8468-EF75B4B9C2D8}"/>
    <cellStyle name="40% - Dekorfärg6 3 3 2 3" xfId="32300" xr:uid="{6F5C1F0E-AEF7-4DE4-9411-BE6CADDBDD1F}"/>
    <cellStyle name="40% - Dekorfärg6 3 3 2_121231-130331" xfId="14749" xr:uid="{39E0A119-F014-4AB1-B34F-138A3D9AF0A0}"/>
    <cellStyle name="40% - Dekorfärg6 3 3 3" xfId="14750" xr:uid="{EFEE4101-F8C4-4912-8538-13DE1A64C816}"/>
    <cellStyle name="40% - Dekorfärg6 3 3 3 2" xfId="14751" xr:uid="{69F684D2-07D2-4306-9BCC-6BF6718C96C7}"/>
    <cellStyle name="40% - Dekorfärg6 3 3 3_121231-130331" xfId="14752" xr:uid="{0BB7A910-E71A-4CDD-BC96-B00FAFC28E3B}"/>
    <cellStyle name="40% - Dekorfärg6 3 3 4" xfId="14753" xr:uid="{F8912BFE-B643-455F-BCF8-8A3543DA29B9}"/>
    <cellStyle name="40% - Dekorfärg6 3 3 5" xfId="14754" xr:uid="{D2793327-B768-4E20-8952-F1180337CB96}"/>
    <cellStyle name="40% - Dekorfärg6 3 3 6" xfId="32301" xr:uid="{AE248A62-ADA3-427D-B0A0-2BABE71D6E35}"/>
    <cellStyle name="40% - Dekorfärg6 3 3 7" xfId="35262" xr:uid="{85DAE5E2-C2FD-485C-BE86-ADD688E636AD}"/>
    <cellStyle name="40% - Dekorfärg6 3 3 8" xfId="39380" xr:uid="{14BC2BDC-7F46-47D7-85AA-E781970FD046}"/>
    <cellStyle name="40% - Dekorfärg6 3 3_121231-130331" xfId="14755" xr:uid="{EBFA926A-AD47-452C-BC7E-B197F07B6035}"/>
    <cellStyle name="40% - Dekorfärg6 3 4" xfId="14756" xr:uid="{660DE601-2946-4BED-A098-007A911C4DCE}"/>
    <cellStyle name="40% - Dekorfärg6 3 4 2" xfId="14757" xr:uid="{DF7A6577-7535-4E5A-AAE3-EF99FF949EC7}"/>
    <cellStyle name="40% - Dekorfärg6 3 4 2 2" xfId="14758" xr:uid="{C30D5B1B-C5A7-4434-AD61-83A5D970E76E}"/>
    <cellStyle name="40% - Dekorfärg6 3 4 2_121231-130331" xfId="14759" xr:uid="{A397C1A8-03D9-47C4-BD81-BEC69DA8033B}"/>
    <cellStyle name="40% - Dekorfärg6 3 4 3" xfId="14760" xr:uid="{665B634A-0EA0-4CE1-8735-4D9BAB88DC3F}"/>
    <cellStyle name="40% - Dekorfärg6 3 4 4" xfId="32302" xr:uid="{361F931F-197C-4530-8419-F3CD723A9455}"/>
    <cellStyle name="40% - Dekorfärg6 3 4_121231-130331" xfId="14761" xr:uid="{BEAABC04-6D62-4650-9CA0-A2650AF96FF8}"/>
    <cellStyle name="40% - Dekorfärg6 3 5" xfId="14762" xr:uid="{D5B6FCCB-0C02-4B91-BDDD-A73CAC81CF82}"/>
    <cellStyle name="40% - Dekorfärg6 3 5 2" xfId="14763" xr:uid="{88393AEC-A815-486A-967D-78071EFE8BE6}"/>
    <cellStyle name="40% - Dekorfärg6 3 5 3" xfId="14764" xr:uid="{53786EAD-90B4-487A-9B47-F4225C640D50}"/>
    <cellStyle name="40% - Dekorfärg6 3 5_121231-130331" xfId="14765" xr:uid="{8B8B5372-3A15-496B-8995-F895415B621F}"/>
    <cellStyle name="40% - Dekorfärg6 3 6" xfId="14766" xr:uid="{4EA5C809-FEF3-4F9D-AE4C-445AB39E8751}"/>
    <cellStyle name="40% - Dekorfärg6 3 6 2" xfId="14767" xr:uid="{8E171E53-E1CB-4D21-9203-D899BDB649BC}"/>
    <cellStyle name="40% - Dekorfärg6 3 6 3" xfId="14768" xr:uid="{3673D0BF-0F6E-49D7-B42D-62FF13E8FAD9}"/>
    <cellStyle name="40% - Dekorfärg6 3 6_AAL 2014-06" xfId="45382" xr:uid="{41FBBFEF-AED9-492D-9E42-E6BCBB59B3CB}"/>
    <cellStyle name="40% - Dekorfärg6 3 7" xfId="14769" xr:uid="{4338D708-67B8-45F9-80CD-436D66293BDF}"/>
    <cellStyle name="40% - Dekorfärg6 3 7 2" xfId="14770" xr:uid="{CFC55D42-FFA9-4AAB-9F5D-94EC6DBAC1E3}"/>
    <cellStyle name="40% - Dekorfärg6 3 7 3" xfId="14771" xr:uid="{D78BE95B-A89A-422A-8168-63D3C861312B}"/>
    <cellStyle name="40% - Dekorfärg6 3 7_AAL 2014-06" xfId="45383" xr:uid="{F76E3597-D5CF-42D4-A0CE-BE1981196A8F}"/>
    <cellStyle name="40% - Dekorfärg6 3 8" xfId="14772" xr:uid="{708BD71C-AF9C-48B3-8EAB-8DC388C06F9B}"/>
    <cellStyle name="40% - Dekorfärg6 3 9" xfId="14773" xr:uid="{0A4F8D09-5AA1-4407-8830-484D38A4A7C2}"/>
    <cellStyle name="40% - Dekorfärg6 3_121231-130331" xfId="14774" xr:uid="{981184B3-CA27-4485-86E8-82F87D928A47}"/>
    <cellStyle name="40% - Dekorfärg6 30" xfId="14775" xr:uid="{76B732FA-50B1-4E20-8888-D52214C22DF0}"/>
    <cellStyle name="40% - Dekorfärg6 30 2" xfId="14776" xr:uid="{D0E9F8C8-6CBE-4688-9D60-F494C2D37828}"/>
    <cellStyle name="40% - Dekorfärg6 30 2 2" xfId="14777" xr:uid="{791534FC-A267-4541-BB49-F327808C5A80}"/>
    <cellStyle name="40% - Dekorfärg6 30 2 3" xfId="14778" xr:uid="{FB20ADA1-3984-4C7B-94CC-5C549899F21F}"/>
    <cellStyle name="40% - Dekorfärg6 30 2_121231-130331" xfId="14779" xr:uid="{58BBCF85-34DD-4A85-96D3-71701407DFA1}"/>
    <cellStyle name="40% - Dekorfärg6 30 3" xfId="14780" xr:uid="{2198B2FC-D49A-43C3-A51D-395D04C6BF8B}"/>
    <cellStyle name="40% - Dekorfärg6 30 4" xfId="14781" xr:uid="{CADC3A34-C907-4418-92F1-C6DF1D368990}"/>
    <cellStyle name="40% - Dekorfärg6 30_121231-130331" xfId="14782" xr:uid="{726292FF-F5B9-42DB-AFBD-C29AB7336A97}"/>
    <cellStyle name="40% - Dekorfärg6 31" xfId="14783" xr:uid="{4E7E0D28-C0E0-49CC-A5F0-F7FC4D31510A}"/>
    <cellStyle name="40% - Dekorfärg6 31 2" xfId="14784" xr:uid="{12039763-2E82-4E59-867F-4C56E8AB52A9}"/>
    <cellStyle name="40% - Dekorfärg6 31 2 2" xfId="14785" xr:uid="{03AF3661-2578-4C60-BB10-D33B3D754A90}"/>
    <cellStyle name="40% - Dekorfärg6 31 2_121231-130331" xfId="14786" xr:uid="{0E43996B-4540-44D4-BA9A-2641C60DC06A}"/>
    <cellStyle name="40% - Dekorfärg6 31 3" xfId="14787" xr:uid="{51E5F07F-377D-4E70-B64D-D2B7844D07DD}"/>
    <cellStyle name="40% - Dekorfärg6 31_121231-130331" xfId="14788" xr:uid="{53CD3023-227E-4A40-A123-A2941397E367}"/>
    <cellStyle name="40% - Dekorfärg6 32" xfId="14789" xr:uid="{C9B69EA5-76E1-4548-8596-E4F8F4A2E26F}"/>
    <cellStyle name="40% - Dekorfärg6 32 2" xfId="14790" xr:uid="{6241D1AD-95C1-46BD-BA4A-EA0147FEF890}"/>
    <cellStyle name="40% - Dekorfärg6 32 3" xfId="14791" xr:uid="{238C1956-B92A-40FB-8500-A5321D9E3922}"/>
    <cellStyle name="40% - Dekorfärg6 32_121231-130331" xfId="14792" xr:uid="{AF067931-B74B-47AB-9B02-6330E509792B}"/>
    <cellStyle name="40% - Dekorfärg6 33" xfId="14793" xr:uid="{F84C9A23-9C1C-4F25-94A9-BAE7AAE5C6A5}"/>
    <cellStyle name="40% - Dekorfärg6 33 2" xfId="14794" xr:uid="{F4E53FEB-F493-4C8C-AEEF-BE6D6E128536}"/>
    <cellStyle name="40% - Dekorfärg6 33 3" xfId="14795" xr:uid="{908596A0-121F-4A3F-908F-2A52DF6DA7B7}"/>
    <cellStyle name="40% - Dekorfärg6 33_121231-130331" xfId="14796" xr:uid="{EB4ED12F-8560-4665-A93B-7DB9913FFF08}"/>
    <cellStyle name="40% - Dekorfärg6 34" xfId="14797" xr:uid="{6DBD40A6-54D7-4DF5-BDB2-2A64E8D2DB5B}"/>
    <cellStyle name="40% - Dekorfärg6 34 2" xfId="14798" xr:uid="{D6E801B2-E98F-4217-9F20-E1B5E79188C7}"/>
    <cellStyle name="40% - Dekorfärg6 34 3" xfId="14799" xr:uid="{D28F6168-5D12-4EFF-9531-9D8C274BDACB}"/>
    <cellStyle name="40% - Dekorfärg6 34_AAL 2014-06" xfId="45384" xr:uid="{5FAF91D0-CE91-4F37-B904-21CDD25AC900}"/>
    <cellStyle name="40% - Dekorfärg6 35" xfId="14800" xr:uid="{6A13077E-A4CE-4616-9D6B-95ED89C9D00A}"/>
    <cellStyle name="40% - Dekorfärg6 35 2" xfId="14801" xr:uid="{A6CEAD1B-C3D5-474E-9B6B-ADB0228D9BED}"/>
    <cellStyle name="40% - Dekorfärg6 35 3" xfId="14802" xr:uid="{C73C2A3C-EB91-467C-A0D1-5C22ABF76D23}"/>
    <cellStyle name="40% - Dekorfärg6 35_AAL 2014-06" xfId="45385" xr:uid="{D82B1ECD-00F4-4A25-AC6C-5636A232D15F}"/>
    <cellStyle name="40% - Dekorfärg6 36" xfId="14803" xr:uid="{DB5C55A0-2913-4AAD-B50E-EBB1F62F96BC}"/>
    <cellStyle name="40% - Dekorfärg6 36 2" xfId="14804" xr:uid="{52E90DAE-09C6-4F87-BF54-AA418AEF9F11}"/>
    <cellStyle name="40% - Dekorfärg6 36 3" xfId="14805" xr:uid="{2DB40B58-529D-4FE2-98AE-6CF73A132169}"/>
    <cellStyle name="40% - Dekorfärg6 36_AAL 2014-06" xfId="45386" xr:uid="{8D46680A-631A-461F-BCCB-80F4BD64EB2F}"/>
    <cellStyle name="40% - Dekorfärg6 37" xfId="14806" xr:uid="{CE4A4557-3EC4-456F-A1FF-3D1FB05D65E9}"/>
    <cellStyle name="40% - Dekorfärg6 37 2" xfId="14807" xr:uid="{0C5260E8-193C-46CD-A118-47335B708A6E}"/>
    <cellStyle name="40% - Dekorfärg6 37 3" xfId="14808" xr:uid="{D76A693D-E32C-4476-ACFF-43EC7CA07E00}"/>
    <cellStyle name="40% - Dekorfärg6 37_AAL 2014-06" xfId="45387" xr:uid="{B8DCBB51-2916-4B80-9F12-F96227D3433A}"/>
    <cellStyle name="40% - Dekorfärg6 38" xfId="14809" xr:uid="{7C70E930-7E92-42CA-9735-A296B5E81AC3}"/>
    <cellStyle name="40% - Dekorfärg6 38 2" xfId="14810" xr:uid="{B803DA92-CF12-4487-AF36-D38365E5CED7}"/>
    <cellStyle name="40% - Dekorfärg6 38 3" xfId="14811" xr:uid="{CF653ACB-6385-489C-925B-7C845832D787}"/>
    <cellStyle name="40% - Dekorfärg6 38_AAL 2014-06" xfId="45388" xr:uid="{68339C39-A9F1-4316-A538-07B3285BC819}"/>
    <cellStyle name="40% - Dekorfärg6 39" xfId="14812" xr:uid="{E0F3DD4B-C3A3-4586-AEDA-30E46C3315DD}"/>
    <cellStyle name="40% - Dekorfärg6 39 2" xfId="14813" xr:uid="{221DD599-8C50-400C-8658-96E0E48EE128}"/>
    <cellStyle name="40% - Dekorfärg6 39 3" xfId="14814" xr:uid="{34DD3833-B391-4A37-9352-B60E7E7BD56D}"/>
    <cellStyle name="40% - Dekorfärg6 39_AAL 2014-06" xfId="45389" xr:uid="{0B9AD546-A661-4D7C-92A4-FE3AB0EE4E8F}"/>
    <cellStyle name="40% - Dekorfärg6 4" xfId="101" xr:uid="{66107455-9B0D-4E53-A5B7-4A655CFCCA23}"/>
    <cellStyle name="40% - Dekorfärg6 4 10" xfId="35263" xr:uid="{94214F69-19EC-4962-9DB8-3F66EABEEFAA}"/>
    <cellStyle name="40% - Dekorfärg6 4 2" xfId="14815" xr:uid="{F4D09042-4FF9-4244-B9FB-4C4710CB364E}"/>
    <cellStyle name="40% - Dekorfärg6 4 2 2" xfId="14816" xr:uid="{48A9A8E3-8DF1-4D61-84EF-07D3FE02164C}"/>
    <cellStyle name="40% - Dekorfärg6 4 2 2 2" xfId="14817" xr:uid="{94432113-E983-4C18-8B9E-31E2E8B05BB8}"/>
    <cellStyle name="40% - Dekorfärg6 4 2 2 3" xfId="32303" xr:uid="{AB149477-D68D-4BF1-B700-1F92FDFA9854}"/>
    <cellStyle name="40% - Dekorfärg6 4 2 2_121231-130331" xfId="14818" xr:uid="{9775857B-895E-4EC1-B812-40733B051040}"/>
    <cellStyle name="40% - Dekorfärg6 4 2 3" xfId="14819" xr:uid="{38D2EAB1-4A07-4FD3-86D9-8217B8FCA06E}"/>
    <cellStyle name="40% - Dekorfärg6 4 2 3 2" xfId="14820" xr:uid="{6FA35EFD-A722-4068-ADA1-08B20CE4DF07}"/>
    <cellStyle name="40% - Dekorfärg6 4 2 3_121231-130331" xfId="14821" xr:uid="{9AA00670-2C26-438A-9383-ACFCD3272000}"/>
    <cellStyle name="40% - Dekorfärg6 4 2 4" xfId="14822" xr:uid="{881ECDA5-8AA6-4F40-AF92-C2A0E92CE87F}"/>
    <cellStyle name="40% - Dekorfärg6 4 2 5" xfId="14823" xr:uid="{F3FBB2B3-B24D-4FE9-B5A0-5D6FE6A6F3F6}"/>
    <cellStyle name="40% - Dekorfärg6 4 2 6" xfId="32304" xr:uid="{9823F36F-99A3-42F5-944B-C444C7EF088B}"/>
    <cellStyle name="40% - Dekorfärg6 4 2 7" xfId="35264" xr:uid="{F906F661-B438-4C4C-A70B-AC6026E174E8}"/>
    <cellStyle name="40% - Dekorfärg6 4 2 8" xfId="39379" xr:uid="{1C703E5F-7C92-43EC-BA9E-1B444D7820F6}"/>
    <cellStyle name="40% - Dekorfärg6 4 2_121231-130331" xfId="14824" xr:uid="{E08673DE-85D6-452B-8268-B5E746728229}"/>
    <cellStyle name="40% - Dekorfärg6 4 3" xfId="14825" xr:uid="{B549E5D3-272E-4BD8-826E-0A6B7B331ECE}"/>
    <cellStyle name="40% - Dekorfärg6 4 3 2" xfId="14826" xr:uid="{751B559C-99A5-4FF0-BC7B-37188378C182}"/>
    <cellStyle name="40% - Dekorfärg6 4 3 2 2" xfId="14827" xr:uid="{C7F3D230-20B6-432B-98A3-AE7DA6282AAE}"/>
    <cellStyle name="40% - Dekorfärg6 4 3 2 3" xfId="32305" xr:uid="{A89086F1-19B9-4268-9948-1390B1C39F69}"/>
    <cellStyle name="40% - Dekorfärg6 4 3 2_121231-130331" xfId="14828" xr:uid="{AF43A9CE-76CE-4AB5-9C18-E42E12630386}"/>
    <cellStyle name="40% - Dekorfärg6 4 3 3" xfId="14829" xr:uid="{2C9E0784-2186-4607-A9CE-950294E1C749}"/>
    <cellStyle name="40% - Dekorfärg6 4 3 3 2" xfId="14830" xr:uid="{46161859-0F70-4A02-BEA5-715BB253FCEF}"/>
    <cellStyle name="40% - Dekorfärg6 4 3 3_121231-130331" xfId="14831" xr:uid="{5BFBB16B-26F2-48A4-8EA4-7A30123ED73C}"/>
    <cellStyle name="40% - Dekorfärg6 4 3 4" xfId="14832" xr:uid="{3D55F335-F4FF-4D4C-B681-45BD1595C977}"/>
    <cellStyle name="40% - Dekorfärg6 4 3 5" xfId="14833" xr:uid="{C1620648-7429-4D20-9FD8-4FF542788CA1}"/>
    <cellStyle name="40% - Dekorfärg6 4 3 6" xfId="32306" xr:uid="{D6490F6C-59BA-4205-A1EA-F470B91C2D6F}"/>
    <cellStyle name="40% - Dekorfärg6 4 3 7" xfId="35265" xr:uid="{1EB8BE88-A250-4F17-841D-DF4D4FCAD398}"/>
    <cellStyle name="40% - Dekorfärg6 4 3 8" xfId="39378" xr:uid="{B07D437B-8984-4E92-87D5-7B50B43779A6}"/>
    <cellStyle name="40% - Dekorfärg6 4 3_121231-130331" xfId="14834" xr:uid="{FAA31907-B28F-424D-8676-D95EA9C5F835}"/>
    <cellStyle name="40% - Dekorfärg6 4 4" xfId="14835" xr:uid="{84B48FC6-7658-4EC2-A7FE-D1D7D4974416}"/>
    <cellStyle name="40% - Dekorfärg6 4 4 2" xfId="14836" xr:uid="{0816EC0A-67EA-44CF-9711-84B068D62E93}"/>
    <cellStyle name="40% - Dekorfärg6 4 4 2 2" xfId="14837" xr:uid="{0DB08769-FFBB-469A-91D7-5F0821702A73}"/>
    <cellStyle name="40% - Dekorfärg6 4 4 2_121231-130331" xfId="14838" xr:uid="{3EA0EDF0-CAC4-400D-95B7-05880B717F1F}"/>
    <cellStyle name="40% - Dekorfärg6 4 4 3" xfId="14839" xr:uid="{9DDC1F48-2B66-4B95-AA02-317021F48F4C}"/>
    <cellStyle name="40% - Dekorfärg6 4 4 4" xfId="32307" xr:uid="{7F842622-788A-4034-A422-A47DC811A8DA}"/>
    <cellStyle name="40% - Dekorfärg6 4 4_121231-130331" xfId="14840" xr:uid="{B5584072-3342-42B4-B7B0-DAB5A7C6E17D}"/>
    <cellStyle name="40% - Dekorfärg6 4 5" xfId="14841" xr:uid="{56F46F94-8584-487C-957E-D1A0BED56776}"/>
    <cellStyle name="40% - Dekorfärg6 4 5 2" xfId="14842" xr:uid="{E47849FA-8513-4D4D-B472-E9C97B857C33}"/>
    <cellStyle name="40% - Dekorfärg6 4 5 3" xfId="14843" xr:uid="{D700013A-509F-40E6-B317-0C0907E76B51}"/>
    <cellStyle name="40% - Dekorfärg6 4 5_121231-130331" xfId="14844" xr:uid="{1D53AD4F-8500-4CD1-9F2F-E076414AD989}"/>
    <cellStyle name="40% - Dekorfärg6 4 6" xfId="14845" xr:uid="{63250A00-F3A9-4C87-A625-4C15BD5AAFB3}"/>
    <cellStyle name="40% - Dekorfärg6 4 6 2" xfId="14846" xr:uid="{E2E06550-E177-4DE9-9AF1-BD47A1C36DAB}"/>
    <cellStyle name="40% - Dekorfärg6 4 6 3" xfId="14847" xr:uid="{53664F48-1198-4F68-9D88-77EB51269287}"/>
    <cellStyle name="40% - Dekorfärg6 4 6_AAL 2014-06" xfId="45390" xr:uid="{DCCD1884-A217-4D13-A083-537D7B67ED85}"/>
    <cellStyle name="40% - Dekorfärg6 4 7" xfId="14848" xr:uid="{17A5F1AA-0C3B-4453-B222-464CA2649468}"/>
    <cellStyle name="40% - Dekorfärg6 4 7 2" xfId="14849" xr:uid="{0303F585-D26D-4874-A890-470D2BD7D258}"/>
    <cellStyle name="40% - Dekorfärg6 4 7 3" xfId="14850" xr:uid="{9D4290F1-1EAD-40EF-9ADD-966E14915A32}"/>
    <cellStyle name="40% - Dekorfärg6 4 7_AAL 2014-06" xfId="45391" xr:uid="{24C062AE-4A75-4ED0-84F6-8B7B33BACBF4}"/>
    <cellStyle name="40% - Dekorfärg6 4 8" xfId="14851" xr:uid="{87555B45-0F58-4ECE-8FF3-7CF3E3D29C29}"/>
    <cellStyle name="40% - Dekorfärg6 4 9" xfId="14852" xr:uid="{6CB4ECCF-A86B-4F17-84A1-CFBFB023B923}"/>
    <cellStyle name="40% - Dekorfärg6 4_121231-130331" xfId="14853" xr:uid="{949B94FB-3EEA-47E1-A2E5-27E0840EFFC3}"/>
    <cellStyle name="40% - Dekorfärg6 40" xfId="14854" xr:uid="{9F5EFFD4-89F3-49B7-8DA5-48971B255474}"/>
    <cellStyle name="40% - Dekorfärg6 40 2" xfId="14855" xr:uid="{DC707146-2C03-4671-805D-46F8883E589E}"/>
    <cellStyle name="40% - Dekorfärg6 40 3" xfId="14856" xr:uid="{D757658A-59EA-412C-8289-5CA1FE9F1B84}"/>
    <cellStyle name="40% - Dekorfärg6 40_AAL 2014-06" xfId="45392" xr:uid="{22DB704B-D81F-4CF2-A5E2-0B421D8AEC94}"/>
    <cellStyle name="40% - Dekorfärg6 41" xfId="14857" xr:uid="{C6655124-1AA1-4D15-90AF-D1181345EF26}"/>
    <cellStyle name="40% - Dekorfärg6 41 2" xfId="14858" xr:uid="{7DA88638-8004-4F92-9B24-F17F68EB85DA}"/>
    <cellStyle name="40% - Dekorfärg6 41 3" xfId="14859" xr:uid="{D0EFC40C-F17B-474B-B41A-C0A60E60DAC4}"/>
    <cellStyle name="40% - Dekorfärg6 41_AAL 2014-06" xfId="45393" xr:uid="{AEDFA800-DA6F-48E3-9F4F-AE90BE88D102}"/>
    <cellStyle name="40% - Dekorfärg6 42" xfId="14860" xr:uid="{FED65F09-B337-4BBD-AF99-F26F3B5CDD61}"/>
    <cellStyle name="40% - Dekorfärg6 42 2" xfId="14861" xr:uid="{1C226975-613C-42AE-983D-E16D0B79FE62}"/>
    <cellStyle name="40% - Dekorfärg6 42 3" xfId="14862" xr:uid="{D6433467-CB80-4FC1-B70C-FC3D8FCFE67C}"/>
    <cellStyle name="40% - Dekorfärg6 42_AAL 2014-06" xfId="45394" xr:uid="{64CFB279-D787-482B-A595-C30546B2D455}"/>
    <cellStyle name="40% - Dekorfärg6 43" xfId="14863" xr:uid="{32439335-F38A-43DE-80D0-834F35147CB4}"/>
    <cellStyle name="40% - Dekorfärg6 43 2" xfId="14864" xr:uid="{06111F04-EED3-4BE8-8114-81552AAC57A7}"/>
    <cellStyle name="40% - Dekorfärg6 43 3" xfId="14865" xr:uid="{C1604668-17B1-469D-AD97-D6E25F1518DB}"/>
    <cellStyle name="40% - Dekorfärg6 43_AAL 2014-06" xfId="45395" xr:uid="{8157F33A-BA56-469E-AC18-4EAF29FC7AD1}"/>
    <cellStyle name="40% - Dekorfärg6 44" xfId="14866" xr:uid="{987224C3-DCED-4F76-9FF6-0B8966193B9A}"/>
    <cellStyle name="40% - Dekorfärg6 44 2" xfId="14867" xr:uid="{C92CCFC6-4112-40BB-BBF9-2532F751C847}"/>
    <cellStyle name="40% - Dekorfärg6 44 3" xfId="14868" xr:uid="{3DDB7302-E614-4484-B1B2-425AC52802FA}"/>
    <cellStyle name="40% - Dekorfärg6 44_AAL 2014-06" xfId="45396" xr:uid="{FFAE6E03-F3B3-4AF3-BDE7-FB68B3D77A70}"/>
    <cellStyle name="40% - Dekorfärg6 45" xfId="14869" xr:uid="{0F67597C-6343-4B41-93BC-94D9B415D156}"/>
    <cellStyle name="40% - Dekorfärg6 45 2" xfId="14870" xr:uid="{5243E099-F6B4-4368-9BBF-8D33F2D03CB1}"/>
    <cellStyle name="40% - Dekorfärg6 45 3" xfId="14871" xr:uid="{2AF4BBBB-FC92-4F72-8981-A59ECA158ED7}"/>
    <cellStyle name="40% - Dekorfärg6 45_AAL 2014-06" xfId="45397" xr:uid="{58A494A2-95A5-4F89-BB63-592C179E9029}"/>
    <cellStyle name="40% - Dekorfärg6 46" xfId="14872" xr:uid="{DD89F460-13A3-4821-A7F0-FD2109FC1AE0}"/>
    <cellStyle name="40% - Dekorfärg6 46 2" xfId="14873" xr:uid="{79E188DD-2D82-47C1-B4FB-8E3038762C3C}"/>
    <cellStyle name="40% - Dekorfärg6 46 3" xfId="14874" xr:uid="{B86E074C-A56E-4AA4-AE61-B78F06AF6337}"/>
    <cellStyle name="40% - Dekorfärg6 46_AAL 2014-06" xfId="45398" xr:uid="{B07DF151-0525-4184-A2F9-AE5021B82A4E}"/>
    <cellStyle name="40% - Dekorfärg6 47" xfId="14875" xr:uid="{41A7D8A4-8915-44FC-83E7-8AE9D3EBF800}"/>
    <cellStyle name="40% - Dekorfärg6 47 2" xfId="14876" xr:uid="{DBB122B9-F20A-4CD4-923E-6FFD31C651AB}"/>
    <cellStyle name="40% - Dekorfärg6 47 3" xfId="14877" xr:uid="{7406469D-FE68-4243-98E3-765608CE410D}"/>
    <cellStyle name="40% - Dekorfärg6 47_AAL 2014-06" xfId="45399" xr:uid="{6CE77CFF-70B9-40EF-89E2-A67F74A1C645}"/>
    <cellStyle name="40% - Dekorfärg6 48" xfId="14878" xr:uid="{7A4F0B82-2D64-4A90-96C6-94E125F58490}"/>
    <cellStyle name="40% - Dekorfärg6 48 2" xfId="14879" xr:uid="{FB095F15-2FE9-4C3C-9157-623A8ABBFB0E}"/>
    <cellStyle name="40% - Dekorfärg6 48 3" xfId="14880" xr:uid="{9EF250DB-BC49-4C65-B9AD-7806976D714B}"/>
    <cellStyle name="40% - Dekorfärg6 48_AAL 2014-06" xfId="45400" xr:uid="{B95AF351-BB39-43F0-A614-A8F8B6BBA760}"/>
    <cellStyle name="40% - Dekorfärg6 49" xfId="14881" xr:uid="{5F930513-C573-4415-96D5-77DBAED6159E}"/>
    <cellStyle name="40% - Dekorfärg6 49 2" xfId="14882" xr:uid="{166F85BE-567E-46B7-97FB-9CA22BFC923E}"/>
    <cellStyle name="40% - Dekorfärg6 49 3" xfId="14883" xr:uid="{E6037CFD-2619-43BA-BC98-C18977C9EEA8}"/>
    <cellStyle name="40% - Dekorfärg6 49_EQL_AAL" xfId="31487" xr:uid="{64C16007-79C0-4A89-B4E7-8B47B1D1BDF0}"/>
    <cellStyle name="40% - Dekorfärg6 5" xfId="14884" xr:uid="{975F7D6A-832E-4C6B-A76D-6D1C9EBCF009}"/>
    <cellStyle name="40% - Dekorfärg6 5 10" xfId="35266" xr:uid="{4ED21BE5-BB40-4C84-8640-A26530CB291F}"/>
    <cellStyle name="40% - Dekorfärg6 5 2" xfId="14885" xr:uid="{EED1B75B-FFC0-4E06-AA83-BADBFFCFF856}"/>
    <cellStyle name="40% - Dekorfärg6 5 2 2" xfId="14886" xr:uid="{89F9F693-582A-4498-88D7-D82951F19458}"/>
    <cellStyle name="40% - Dekorfärg6 5 2 2 2" xfId="14887" xr:uid="{A2256B72-CA81-4B50-A469-C6962FFF6F92}"/>
    <cellStyle name="40% - Dekorfärg6 5 2 2 3" xfId="32308" xr:uid="{4BDEAA6C-E44E-4F07-A3A4-EE504FB610D0}"/>
    <cellStyle name="40% - Dekorfärg6 5 2 2_121231-130331" xfId="14888" xr:uid="{50A3F99E-F402-4B68-8BA3-6D4C9950EFE1}"/>
    <cellStyle name="40% - Dekorfärg6 5 2 3" xfId="14889" xr:uid="{D3B72D9A-6E00-40B2-90FB-95DC715FD914}"/>
    <cellStyle name="40% - Dekorfärg6 5 2 3 2" xfId="14890" xr:uid="{E64A2788-DF70-4862-A94A-30B44C4792AE}"/>
    <cellStyle name="40% - Dekorfärg6 5 2 3_121231-130331" xfId="14891" xr:uid="{A77C92DA-7E5D-4034-9665-479B90024CBE}"/>
    <cellStyle name="40% - Dekorfärg6 5 2 4" xfId="14892" xr:uid="{D64F994B-A27C-43EE-A656-333C95442ADE}"/>
    <cellStyle name="40% - Dekorfärg6 5 2 5" xfId="14893" xr:uid="{25AEDF8A-8C54-42E2-AFA9-8BE3AAD703CE}"/>
    <cellStyle name="40% - Dekorfärg6 5 2 6" xfId="32309" xr:uid="{83E74F59-9EA1-4FFC-B9CE-AE3F17EF7BF6}"/>
    <cellStyle name="40% - Dekorfärg6 5 2 7" xfId="35267" xr:uid="{304B59BC-BAF3-47BD-9B37-8F4BA6FF9C04}"/>
    <cellStyle name="40% - Dekorfärg6 5 2 8" xfId="39377" xr:uid="{DF84866F-8DAB-4D45-818A-328EA2146CB1}"/>
    <cellStyle name="40% - Dekorfärg6 5 2_121231-130331" xfId="14894" xr:uid="{F89CFEE9-F82A-451C-B56F-96C3E8AB16D9}"/>
    <cellStyle name="40% - Dekorfärg6 5 3" xfId="14895" xr:uid="{592B596A-3FA7-4F9B-B09F-338B18C199B6}"/>
    <cellStyle name="40% - Dekorfärg6 5 3 2" xfId="14896" xr:uid="{23B88887-8728-4167-A76E-C9392E5A82FD}"/>
    <cellStyle name="40% - Dekorfärg6 5 3 2 2" xfId="14897" xr:uid="{A327A2EF-C290-4F14-897F-E0FE7F00A272}"/>
    <cellStyle name="40% - Dekorfärg6 5 3 2_121231-130331" xfId="14898" xr:uid="{1D7489B1-09C1-44C0-8C78-9E8B5DB0A71D}"/>
    <cellStyle name="40% - Dekorfärg6 5 3 3" xfId="14899" xr:uid="{B6A21BE7-B35D-4980-A55B-E769F6BC03DD}"/>
    <cellStyle name="40% - Dekorfärg6 5 3 4" xfId="32310" xr:uid="{D2E52C6A-DD0E-4ECA-B99F-30F30307943E}"/>
    <cellStyle name="40% - Dekorfärg6 5 3_121231-130331" xfId="14900" xr:uid="{F393A925-194D-4CCF-9451-E0B531C2DA96}"/>
    <cellStyle name="40% - Dekorfärg6 5 4" xfId="14901" xr:uid="{D1852851-1644-4403-B789-E86C906BF87A}"/>
    <cellStyle name="40% - Dekorfärg6 5 4 2" xfId="14902" xr:uid="{37D31B29-7980-4F5A-BE6E-CA9CF4E4DE4C}"/>
    <cellStyle name="40% - Dekorfärg6 5 4 3" xfId="14903" xr:uid="{6B5FE7C9-A8BA-4C05-8BD5-67D73C83ABCA}"/>
    <cellStyle name="40% - Dekorfärg6 5 4_121231-130331" xfId="14904" xr:uid="{8CC2FEBC-539C-4F4E-91DE-5C4867E08C4D}"/>
    <cellStyle name="40% - Dekorfärg6 5 5" xfId="14905" xr:uid="{B55F8EFB-3D72-45DC-A291-4F67F0C5A26E}"/>
    <cellStyle name="40% - Dekorfärg6 5 5 2" xfId="14906" xr:uid="{EF730CA5-5E57-4B10-960D-B0DF8ED58112}"/>
    <cellStyle name="40% - Dekorfärg6 5 5 3" xfId="14907" xr:uid="{C9FCDC67-A1AD-4D22-A996-50131A5D4247}"/>
    <cellStyle name="40% - Dekorfärg6 5 5_AAL 2014-06" xfId="45401" xr:uid="{D9084A2C-559D-47F9-8ED6-C4700B1975A0}"/>
    <cellStyle name="40% - Dekorfärg6 5 6" xfId="14908" xr:uid="{CEB7844D-4011-4F47-8A9F-C284E6BB1423}"/>
    <cellStyle name="40% - Dekorfärg6 5 6 2" xfId="14909" xr:uid="{307C8A58-49DF-4E84-ACFC-F332E1BD48ED}"/>
    <cellStyle name="40% - Dekorfärg6 5 6 3" xfId="14910" xr:uid="{DA26022C-AA71-4FA8-9270-9BB8FC776710}"/>
    <cellStyle name="40% - Dekorfärg6 5 6_AAL 2014-06" xfId="45402" xr:uid="{91DD55E5-50F8-4043-92E7-90D8B96D1E1E}"/>
    <cellStyle name="40% - Dekorfärg6 5 7" xfId="14911" xr:uid="{A6DCB8F8-C3ED-4171-A7BA-2642E325D0D8}"/>
    <cellStyle name="40% - Dekorfärg6 5 7 2" xfId="14912" xr:uid="{92BA18AA-E474-444F-AB17-A91261FCA39A}"/>
    <cellStyle name="40% - Dekorfärg6 5 7 3" xfId="14913" xr:uid="{CCEB6EB9-9673-4205-B69F-B92E2A66056A}"/>
    <cellStyle name="40% - Dekorfärg6 5 7_EQL_AAL" xfId="31488" xr:uid="{BD84BC61-4D4E-4AA3-AEC1-CE144C325279}"/>
    <cellStyle name="40% - Dekorfärg6 5 8" xfId="14914" xr:uid="{EC80AF7B-CA4F-4D4F-9C5C-DBA5DE7EE2FE}"/>
    <cellStyle name="40% - Dekorfärg6 5 9" xfId="14915" xr:uid="{5AEE529F-7CDD-45F5-8E61-D6E7C18A4F01}"/>
    <cellStyle name="40% - Dekorfärg6 5_121231-130331" xfId="14916" xr:uid="{34E034E6-BBC8-497C-BF7B-887FA62B7774}"/>
    <cellStyle name="40% - Dekorfärg6 50" xfId="14917" xr:uid="{9C2978F6-8B25-477E-94FD-D0218A62B429}"/>
    <cellStyle name="40% - Dekorfärg6 50 2" xfId="14918" xr:uid="{22B7EBC1-D387-494C-B806-ACB9202E8F81}"/>
    <cellStyle name="40% - Dekorfärg6 50 3" xfId="14919" xr:uid="{F368BB9D-DB23-463B-AE37-41119E8D74FC}"/>
    <cellStyle name="40% - Dekorfärg6 50_EQL_AAL" xfId="31489" xr:uid="{95B46502-EC37-43BD-96E4-F441670534BC}"/>
    <cellStyle name="40% - Dekorfärg6 51" xfId="14920" xr:uid="{5B40452A-3DAD-43B0-BF4B-B67087E3B4D9}"/>
    <cellStyle name="40% - Dekorfärg6 51 2" xfId="14921" xr:uid="{99EDBEF5-6C66-4109-9C75-FB82A200E1EB}"/>
    <cellStyle name="40% - Dekorfärg6 51 3" xfId="14922" xr:uid="{D5397585-4543-437E-B549-F06414B29B6F}"/>
    <cellStyle name="40% - Dekorfärg6 51_EQL_AAL" xfId="31490" xr:uid="{490A6298-1C44-4D96-AB1C-B21F3491A8ED}"/>
    <cellStyle name="40% - Dekorfärg6 52" xfId="14923" xr:uid="{61AD05FF-CCF3-4D57-B840-FA5B1B001FA2}"/>
    <cellStyle name="40% - Dekorfärg6 52 2" xfId="14924" xr:uid="{AAB0DD3A-0712-40EE-BAFC-A9F4AFC0D557}"/>
    <cellStyle name="40% - Dekorfärg6 52 3" xfId="14925" xr:uid="{ACF4D631-96D9-46AC-A46E-57BDA099C02B}"/>
    <cellStyle name="40% - Dekorfärg6 52_EQL_AAL" xfId="31491" xr:uid="{3BEF111D-7F06-482D-BB1C-88BDDCBC6E94}"/>
    <cellStyle name="40% - Dekorfärg6 53" xfId="14926" xr:uid="{0A2F066C-31D8-4DB2-B63A-1DCDA0114209}"/>
    <cellStyle name="40% - Dekorfärg6 53 2" xfId="14927" xr:uid="{3A849750-2C02-439B-B234-E770BA033ECE}"/>
    <cellStyle name="40% - Dekorfärg6 53 3" xfId="14928" xr:uid="{1469009C-DEAE-4B66-8450-4E09A1C7660D}"/>
    <cellStyle name="40% - Dekorfärg6 53_EQL_AAL" xfId="31492" xr:uid="{DAD19C67-6308-4FF9-AF23-E5AF5E1C556F}"/>
    <cellStyle name="40% - Dekorfärg6 54" xfId="14929" xr:uid="{A986FE18-5DE0-4A79-A170-82BBC9171C19}"/>
    <cellStyle name="40% - Dekorfärg6 54 2" xfId="14930" xr:uid="{FCCB8FBF-49F3-40E7-AF16-A4AF3B552003}"/>
    <cellStyle name="40% - Dekorfärg6 54 3" xfId="14931" xr:uid="{843ACAA4-9211-40D2-AA4C-881143B2674A}"/>
    <cellStyle name="40% - Dekorfärg6 54_EQL_AAL" xfId="31493" xr:uid="{2530CE8B-7BA5-46F8-9411-8210004DF483}"/>
    <cellStyle name="40% - Dekorfärg6 55" xfId="14932" xr:uid="{D4CAE8CD-50ED-4B00-9E31-6A640CC89D26}"/>
    <cellStyle name="40% - Dekorfärg6 55 2" xfId="14933" xr:uid="{E35D5153-8035-4E86-A226-4E459E8B54F4}"/>
    <cellStyle name="40% - Dekorfärg6 55 3" xfId="14934" xr:uid="{087310FB-87E6-4180-A1F6-6DDDB8861D09}"/>
    <cellStyle name="40% - Dekorfärg6 55_EQL_AAL" xfId="31494" xr:uid="{E3B68091-0F4F-4980-8FF2-913B151AFB92}"/>
    <cellStyle name="40% - Dekorfärg6 56" xfId="14935" xr:uid="{4A40D7CF-982D-4D50-876B-218FC5B857C3}"/>
    <cellStyle name="40% - Dekorfärg6 56 2" xfId="14936" xr:uid="{D802FA39-C876-4D73-BB5C-9FE0B1414E11}"/>
    <cellStyle name="40% - Dekorfärg6 56 3" xfId="14937" xr:uid="{BE7B73BE-45CA-4175-AE87-9E155E5A2464}"/>
    <cellStyle name="40% - Dekorfärg6 56_EQL_AAL" xfId="31495" xr:uid="{42947017-7EFA-4B74-9DD1-948091E37C7B}"/>
    <cellStyle name="40% - Dekorfärg6 57" xfId="14938" xr:uid="{3D688925-CC58-4D1B-A699-AF4A652A27A6}"/>
    <cellStyle name="40% - Dekorfärg6 57 2" xfId="14939" xr:uid="{697D6C1E-BDB5-495F-B3DF-65056D751F0F}"/>
    <cellStyle name="40% - Dekorfärg6 57 3" xfId="14940" xr:uid="{5622C7ED-5540-4AA0-8383-EF45734076EB}"/>
    <cellStyle name="40% - Dekorfärg6 57_EQL_AAL" xfId="31496" xr:uid="{227B2E56-FB9E-420C-8F1B-A9D7F79B14E8}"/>
    <cellStyle name="40% - Dekorfärg6 58" xfId="14941" xr:uid="{D19F54C4-BC61-4845-AE7A-52352870069D}"/>
    <cellStyle name="40% - Dekorfärg6 58 2" xfId="14942" xr:uid="{98989709-384A-4669-A23D-81A5FC5FC161}"/>
    <cellStyle name="40% - Dekorfärg6 58 3" xfId="14943" xr:uid="{8EA42666-61CC-4D40-B54C-913075D1988C}"/>
    <cellStyle name="40% - Dekorfärg6 58_EQL_AAL" xfId="31497" xr:uid="{A2593FAC-72BA-447B-B9AD-7AFAF52114EE}"/>
    <cellStyle name="40% - Dekorfärg6 59" xfId="14944" xr:uid="{FBD4205C-D949-483F-93C5-7CCE8E8398D9}"/>
    <cellStyle name="40% - Dekorfärg6 59 2" xfId="14945" xr:uid="{EEF0EA6D-03C6-48BC-938E-E6DBFECAD870}"/>
    <cellStyle name="40% - Dekorfärg6 59 3" xfId="14946" xr:uid="{4E50D111-02A5-42EE-8011-E040C7E5E1AB}"/>
    <cellStyle name="40% - Dekorfärg6 59_EQL_AAL" xfId="31498" xr:uid="{BE521C5E-25AD-4CD4-BF96-5BEA26EC71F3}"/>
    <cellStyle name="40% - Dekorfärg6 6" xfId="14947" xr:uid="{98146E5C-140F-4158-8AF2-0BCB6C8492AA}"/>
    <cellStyle name="40% - Dekorfärg6 6 10" xfId="35268" xr:uid="{1EECDA3F-40BF-4136-AA59-C8077ABA9440}"/>
    <cellStyle name="40% - Dekorfärg6 6 2" xfId="14948" xr:uid="{ED3628D3-F5CB-45BB-8E8E-77FDAD323F80}"/>
    <cellStyle name="40% - Dekorfärg6 6 2 2" xfId="14949" xr:uid="{EBE95A52-AD95-4558-9C18-526ACF25485B}"/>
    <cellStyle name="40% - Dekorfärg6 6 2 2 2" xfId="14950" xr:uid="{5BD71131-08ED-49B0-9112-741908ACEF3D}"/>
    <cellStyle name="40% - Dekorfärg6 6 2 2 3" xfId="32311" xr:uid="{9BA7C254-DCD7-4573-9773-52DE7FE624EA}"/>
    <cellStyle name="40% - Dekorfärg6 6 2 2_121231-130331" xfId="14951" xr:uid="{980AACF1-87C8-40FD-B675-B0D262D3AC81}"/>
    <cellStyle name="40% - Dekorfärg6 6 2 3" xfId="14952" xr:uid="{BB91E134-F1BC-464A-A913-02ADFCE76C20}"/>
    <cellStyle name="40% - Dekorfärg6 6 2 3 2" xfId="14953" xr:uid="{95F2D7F9-260B-4FBD-9980-8A1D76DCE1EF}"/>
    <cellStyle name="40% - Dekorfärg6 6 2 3_121231-130331" xfId="14954" xr:uid="{48E0D63A-8B46-4C7D-9E65-8C2C3E0E2193}"/>
    <cellStyle name="40% - Dekorfärg6 6 2 4" xfId="14955" xr:uid="{403D9A3B-24F1-4478-9C19-B59B3C625940}"/>
    <cellStyle name="40% - Dekorfärg6 6 2 5" xfId="14956" xr:uid="{2800D9FB-7A15-4C86-ADD8-28C02B2C8133}"/>
    <cellStyle name="40% - Dekorfärg6 6 2 6" xfId="32312" xr:uid="{D2490083-E0C2-479C-936E-350514BBB22F}"/>
    <cellStyle name="40% - Dekorfärg6 6 2 7" xfId="35269" xr:uid="{D4D6A813-EAFB-4A81-A877-C273F1E57DE6}"/>
    <cellStyle name="40% - Dekorfärg6 6 2 8" xfId="39376" xr:uid="{D7554BF9-6CCD-4179-9DA0-6FEF229A9B28}"/>
    <cellStyle name="40% - Dekorfärg6 6 2_121231-130331" xfId="14957" xr:uid="{536FAE08-F8B5-4F35-A8F4-65459E9E4FD0}"/>
    <cellStyle name="40% - Dekorfärg6 6 3" xfId="14958" xr:uid="{76697EF2-4D37-4EA4-97E1-FE6B9C77317B}"/>
    <cellStyle name="40% - Dekorfärg6 6 3 2" xfId="14959" xr:uid="{1C6C3299-9CD3-4A9E-9595-8DF62F6549E5}"/>
    <cellStyle name="40% - Dekorfärg6 6 3 2 2" xfId="14960" xr:uid="{2FF1FACE-98B3-41E9-8093-477431EB297C}"/>
    <cellStyle name="40% - Dekorfärg6 6 3 2_121231-130331" xfId="14961" xr:uid="{4E42FBC7-9BA0-4B23-BC63-73145839CC8B}"/>
    <cellStyle name="40% - Dekorfärg6 6 3 3" xfId="14962" xr:uid="{50F619A2-B318-4F52-8579-19E213E28219}"/>
    <cellStyle name="40% - Dekorfärg6 6 3 4" xfId="32313" xr:uid="{7FF79E54-CA1E-4543-A30D-3A64E46145A8}"/>
    <cellStyle name="40% - Dekorfärg6 6 3_121231-130331" xfId="14963" xr:uid="{B4CF1625-BF48-437B-96D0-6CC3E0BB517B}"/>
    <cellStyle name="40% - Dekorfärg6 6 4" xfId="14964" xr:uid="{880EDECA-82B4-43FB-989D-C6818A421E52}"/>
    <cellStyle name="40% - Dekorfärg6 6 4 2" xfId="14965" xr:uid="{CC3F9AFA-7287-4246-9884-37512EDEC5CA}"/>
    <cellStyle name="40% - Dekorfärg6 6 4 3" xfId="14966" xr:uid="{A7F2216C-7F41-4BFC-BE77-625A75DB0B65}"/>
    <cellStyle name="40% - Dekorfärg6 6 4_121231-130331" xfId="14967" xr:uid="{BD759D83-5D54-4A16-B0F0-BFE2FAA63BF7}"/>
    <cellStyle name="40% - Dekorfärg6 6 5" xfId="14968" xr:uid="{1F9B148D-9A14-404C-BDDA-9DCD2EB2FA0F}"/>
    <cellStyle name="40% - Dekorfärg6 6 5 2" xfId="14969" xr:uid="{E0304D56-8902-4EB2-B257-933E1FF68941}"/>
    <cellStyle name="40% - Dekorfärg6 6 5 3" xfId="14970" xr:uid="{B3972E36-0DCE-4424-8D98-9D67973ED037}"/>
    <cellStyle name="40% - Dekorfärg6 6 5_AAL 2014-06" xfId="45403" xr:uid="{73D5BEC0-6535-44FF-BC13-56CB5D420B36}"/>
    <cellStyle name="40% - Dekorfärg6 6 6" xfId="14971" xr:uid="{E231A692-8EE5-4BD4-B0B2-EC8714EC0C8C}"/>
    <cellStyle name="40% - Dekorfärg6 6 6 2" xfId="14972" xr:uid="{37D39686-6AC9-46D2-AAB5-3C9F8A489748}"/>
    <cellStyle name="40% - Dekorfärg6 6 6 3" xfId="14973" xr:uid="{D93E9151-0456-40ED-A2A7-03BA1651C09C}"/>
    <cellStyle name="40% - Dekorfärg6 6 6_AAL 2014-06" xfId="45404" xr:uid="{FFD5369B-1C51-40A9-B0BB-F6A45DD9B730}"/>
    <cellStyle name="40% - Dekorfärg6 6 7" xfId="14974" xr:uid="{420C0488-B911-4BF3-B4A0-698D5C8A34C8}"/>
    <cellStyle name="40% - Dekorfärg6 6 7 2" xfId="14975" xr:uid="{B588B775-5CBD-4EE2-BA41-CDC958F85A5D}"/>
    <cellStyle name="40% - Dekorfärg6 6 7 3" xfId="14976" xr:uid="{8B10ACEF-5523-4282-8D01-1DA953BB5F23}"/>
    <cellStyle name="40% - Dekorfärg6 6 7_EQL_AAL" xfId="31499" xr:uid="{ACEB7281-1D68-4661-8BCA-7048A1A84B00}"/>
    <cellStyle name="40% - Dekorfärg6 6 8" xfId="14977" xr:uid="{67290991-5A68-462C-982E-112E4654C46B}"/>
    <cellStyle name="40% - Dekorfärg6 6 9" xfId="14978" xr:uid="{26F6EA84-3EC4-4749-9C2C-93ECC1A2CB6E}"/>
    <cellStyle name="40% - Dekorfärg6 6_121231-130331" xfId="14979" xr:uid="{E5327586-1AC8-42A8-ADD9-82D7A5370905}"/>
    <cellStyle name="40% - Dekorfärg6 60" xfId="14980" xr:uid="{2163E9AC-9E60-4CD6-A461-12FA43AC19A1}"/>
    <cellStyle name="40% - Dekorfärg6 60 2" xfId="14981" xr:uid="{239DE5D6-E255-433C-B59A-83E70ACAA076}"/>
    <cellStyle name="40% - Dekorfärg6 60 3" xfId="14982" xr:uid="{43A18F5E-F3FE-4608-9944-C64A6D1B766B}"/>
    <cellStyle name="40% - Dekorfärg6 60_EQL_AAL" xfId="31500" xr:uid="{144FF9B0-A0A9-4B51-9878-5A25BFA3D957}"/>
    <cellStyle name="40% - Dekorfärg6 61" xfId="14983" xr:uid="{7DF5A307-F0EE-4954-9B6E-F269F840D236}"/>
    <cellStyle name="40% - Dekorfärg6 61 2" xfId="14984" xr:uid="{3D3876ED-F326-457C-89C2-115FDB71532D}"/>
    <cellStyle name="40% - Dekorfärg6 61 3" xfId="14985" xr:uid="{5EA9C47D-90EA-4648-8F38-C0776786A27E}"/>
    <cellStyle name="40% - Dekorfärg6 61_EQL_AAL" xfId="31501" xr:uid="{76982EF1-12DC-4D85-9064-599268BE3235}"/>
    <cellStyle name="40% - Dekorfärg6 62" xfId="14986" xr:uid="{DB89657C-3BD9-44E9-A11B-AD20C658C803}"/>
    <cellStyle name="40% - Dekorfärg6 62 2" xfId="14987" xr:uid="{06F7F82B-65D3-4A84-AEBD-8914FDFA51D2}"/>
    <cellStyle name="40% - Dekorfärg6 62 3" xfId="14988" xr:uid="{F363C4F9-9855-4089-A154-DBF0D5722FA6}"/>
    <cellStyle name="40% - Dekorfärg6 62_EQL_AAL" xfId="31502" xr:uid="{0571428D-AE8C-4059-9C09-758593A66923}"/>
    <cellStyle name="40% - Dekorfärg6 63" xfId="14989" xr:uid="{9821E36F-2D06-4D64-AB08-A52251883EB5}"/>
    <cellStyle name="40% - Dekorfärg6 63 2" xfId="14990" xr:uid="{9AAD45F1-E62E-4929-8874-A326F63EEC75}"/>
    <cellStyle name="40% - Dekorfärg6 63 3" xfId="14991" xr:uid="{84CAE20D-0940-4F02-A6F4-7E13FE2B7575}"/>
    <cellStyle name="40% - Dekorfärg6 63_EQL_AAL" xfId="31503" xr:uid="{E68467E2-3B96-4EAA-ACFE-44E1C1A5A682}"/>
    <cellStyle name="40% - Dekorfärg6 64" xfId="14992" xr:uid="{4274A682-AD0B-46C8-959E-3AF86E176A37}"/>
    <cellStyle name="40% - Dekorfärg6 65" xfId="14993" xr:uid="{B874ECF8-511B-4684-837A-4FF130913CAE}"/>
    <cellStyle name="40% - Dekorfärg6 66" xfId="14994" xr:uid="{C9E2818D-906F-497A-96EA-CA971DCA3F30}"/>
    <cellStyle name="40% - Dekorfärg6 67" xfId="14995" xr:uid="{ECFEA656-EA9C-4FAF-B928-0A9D62849A32}"/>
    <cellStyle name="40% - Dekorfärg6 68" xfId="14996" xr:uid="{30130791-B28B-4F1A-8A7C-2C898DCAE3E4}"/>
    <cellStyle name="40% - Dekorfärg6 69" xfId="14997" xr:uid="{41E268A4-387A-4D38-A3FA-AC7057BEBB5C}"/>
    <cellStyle name="40% - Dekorfärg6 7" xfId="14998" xr:uid="{5280252B-BCDA-47D7-9F44-66A388549351}"/>
    <cellStyle name="40% - Dekorfärg6 7 10" xfId="35270" xr:uid="{A96BAF70-79DD-46C4-9660-5B2D184C00CC}"/>
    <cellStyle name="40% - Dekorfärg6 7 2" xfId="14999" xr:uid="{45AB46FC-82E2-4969-8A82-FCF2503D1217}"/>
    <cellStyle name="40% - Dekorfärg6 7 2 2" xfId="15000" xr:uid="{88DE911E-49FE-47BB-A18C-B878F15A5EB2}"/>
    <cellStyle name="40% - Dekorfärg6 7 2 2 2" xfId="15001" xr:uid="{358F1BB7-9DD3-4393-8114-9F2C59EF346E}"/>
    <cellStyle name="40% - Dekorfärg6 7 2 2 3" xfId="32314" xr:uid="{826964F5-77D8-425E-96AB-7DD5BE6D1A5B}"/>
    <cellStyle name="40% - Dekorfärg6 7 2 2_121231-130331" xfId="15002" xr:uid="{8C700D7B-1954-40A7-892D-3DE2826D243E}"/>
    <cellStyle name="40% - Dekorfärg6 7 2 3" xfId="15003" xr:uid="{F084F5BB-CAE4-4DD2-B38F-DFDD0A269E13}"/>
    <cellStyle name="40% - Dekorfärg6 7 2 3 2" xfId="15004" xr:uid="{661E010B-B709-4812-8DE8-AF583611E312}"/>
    <cellStyle name="40% - Dekorfärg6 7 2 3_121231-130331" xfId="15005" xr:uid="{0FBFB220-19BF-43E8-B202-9249C9A02A7B}"/>
    <cellStyle name="40% - Dekorfärg6 7 2 4" xfId="15006" xr:uid="{6BEDCAE1-E306-4E08-B0A7-8546B01B2DD5}"/>
    <cellStyle name="40% - Dekorfärg6 7 2 5" xfId="15007" xr:uid="{73B8F7E5-3961-4A5A-8CCD-94EE41A51D9E}"/>
    <cellStyle name="40% - Dekorfärg6 7 2 6" xfId="32315" xr:uid="{BD7E8756-D247-4E9C-974B-E1962F5618F3}"/>
    <cellStyle name="40% - Dekorfärg6 7 2 7" xfId="35271" xr:uid="{4CED7F22-DEAB-4540-924E-546C4A777590}"/>
    <cellStyle name="40% - Dekorfärg6 7 2 8" xfId="39375" xr:uid="{44B8BAF3-B9B7-4F46-9643-AB7ED908B3F2}"/>
    <cellStyle name="40% - Dekorfärg6 7 2_121231-130331" xfId="15008" xr:uid="{DF3A7E03-D6F5-4FE2-BF21-A7009D019626}"/>
    <cellStyle name="40% - Dekorfärg6 7 3" xfId="15009" xr:uid="{094A4626-8DEF-4058-8DF2-BA1DE16753F2}"/>
    <cellStyle name="40% - Dekorfärg6 7 3 2" xfId="15010" xr:uid="{52E24E47-7088-40EA-B117-84F990A32996}"/>
    <cellStyle name="40% - Dekorfärg6 7 3 2 2" xfId="15011" xr:uid="{15DDCFEE-92B7-4DC1-8D09-9B47D1183E4C}"/>
    <cellStyle name="40% - Dekorfärg6 7 3 2_121231-130331" xfId="15012" xr:uid="{E95438DF-6449-42BC-8BE9-CAB96C61BD9A}"/>
    <cellStyle name="40% - Dekorfärg6 7 3 3" xfId="15013" xr:uid="{BA0DA412-3ED6-44F1-A9D2-0F678CD26493}"/>
    <cellStyle name="40% - Dekorfärg6 7 3 4" xfId="32316" xr:uid="{D475F59C-57D7-49E7-A2E3-76699E89910C}"/>
    <cellStyle name="40% - Dekorfärg6 7 3_121231-130331" xfId="15014" xr:uid="{FBDC6EC0-B957-4C32-9310-1B37DEA4A21F}"/>
    <cellStyle name="40% - Dekorfärg6 7 4" xfId="15015" xr:uid="{CC8932D4-278D-48E7-BD4C-BD10ADC8F35A}"/>
    <cellStyle name="40% - Dekorfärg6 7 4 2" xfId="15016" xr:uid="{65D7DD1A-D487-4071-9CCC-DFFA079D629C}"/>
    <cellStyle name="40% - Dekorfärg6 7 4 3" xfId="15017" xr:uid="{DC2C23DA-9EA8-4D2D-B5FB-17C17744DD48}"/>
    <cellStyle name="40% - Dekorfärg6 7 4_121231-130331" xfId="15018" xr:uid="{B12F57F4-09FD-460B-864C-0761B076F8A9}"/>
    <cellStyle name="40% - Dekorfärg6 7 5" xfId="15019" xr:uid="{464B10AD-C3DE-4EC9-84D7-BBA8B16E72FB}"/>
    <cellStyle name="40% - Dekorfärg6 7 5 2" xfId="15020" xr:uid="{85C19481-0E1A-4EC2-8794-612EFF64BF2B}"/>
    <cellStyle name="40% - Dekorfärg6 7 5 3" xfId="15021" xr:uid="{BC5F01C2-6359-4E7D-9438-2197086E4016}"/>
    <cellStyle name="40% - Dekorfärg6 7 5_AAL 2014-06" xfId="45405" xr:uid="{90EDB2B7-E99E-4611-BE74-98F63A4F166E}"/>
    <cellStyle name="40% - Dekorfärg6 7 6" xfId="15022" xr:uid="{2F01D03C-B6FF-4E8D-8E22-3673AB19296E}"/>
    <cellStyle name="40% - Dekorfärg6 7 6 2" xfId="15023" xr:uid="{31556CB6-88DD-4081-B2B8-776A3A47B576}"/>
    <cellStyle name="40% - Dekorfärg6 7 6 3" xfId="15024" xr:uid="{88DFD08B-A4E9-4A1C-B723-B46EFE792884}"/>
    <cellStyle name="40% - Dekorfärg6 7 6_AAL 2014-06" xfId="45406" xr:uid="{A58CE870-0D9A-4B47-8F4B-7FB1BBB43544}"/>
    <cellStyle name="40% - Dekorfärg6 7 7" xfId="15025" xr:uid="{17016364-D405-472E-862D-026595C55886}"/>
    <cellStyle name="40% - Dekorfärg6 7 7 2" xfId="15026" xr:uid="{CF8DB94B-441A-4268-81BB-E97B71519552}"/>
    <cellStyle name="40% - Dekorfärg6 7 7 3" xfId="15027" xr:uid="{C42A604F-90AF-4A36-B8CF-213E6422241C}"/>
    <cellStyle name="40% - Dekorfärg6 7 7_EQL_AAL" xfId="31504" xr:uid="{55A6E6BB-D8F9-42C2-832F-296794BF6CD5}"/>
    <cellStyle name="40% - Dekorfärg6 7 8" xfId="15028" xr:uid="{AC7863FD-7868-4461-9A4A-AAB4D6C2B427}"/>
    <cellStyle name="40% - Dekorfärg6 7 9" xfId="15029" xr:uid="{1BF6E84C-3ABB-49C1-A440-9033B62FDAED}"/>
    <cellStyle name="40% - Dekorfärg6 7_121231-130331" xfId="15030" xr:uid="{E07FF65D-6A74-4239-8D17-08DC27A5F0F4}"/>
    <cellStyle name="40% - Dekorfärg6 70" xfId="15031" xr:uid="{1AC0B2E5-05ED-484C-BAB1-D049439DB0C3}"/>
    <cellStyle name="40% - Dekorfärg6 71" xfId="15032" xr:uid="{AC803BAB-9AF8-4BE5-9B87-444194C96394}"/>
    <cellStyle name="40% - Dekorfärg6 72" xfId="15033" xr:uid="{9B71DFC0-2CB5-4F94-A656-BCDB95EA6C78}"/>
    <cellStyle name="40% - Dekorfärg6 73" xfId="15034" xr:uid="{BD3956CC-2709-487C-B97B-F78BE7CF4225}"/>
    <cellStyle name="40% - Dekorfärg6 74" xfId="15035" xr:uid="{502455CD-EAE5-4DE7-98DF-BF966937D941}"/>
    <cellStyle name="40% - Dekorfärg6 75" xfId="15036" xr:uid="{BFF647D0-C5D1-496C-A558-0FC081C9C31C}"/>
    <cellStyle name="40% - Dekorfärg6 75 2" xfId="15037" xr:uid="{BA7C6F5E-4861-4BA5-B449-CBC245B0E97B}"/>
    <cellStyle name="40% - Dekorfärg6 75_EQL_AAL" xfId="31505" xr:uid="{25840308-7BAA-4297-A966-17FE611A3434}"/>
    <cellStyle name="40% - Dekorfärg6 76" xfId="15038" xr:uid="{591D0482-1DC9-47B2-8CEC-3319DE040080}"/>
    <cellStyle name="40% - Dekorfärg6 76 2" xfId="15039" xr:uid="{D1D78AAC-C286-439A-8C3B-DDD610754914}"/>
    <cellStyle name="40% - Dekorfärg6 76_EQL_AAL" xfId="31506" xr:uid="{8EB26B8B-D324-41BE-B018-77ACC6FC3CE6}"/>
    <cellStyle name="40% - Dekorfärg6 77" xfId="15040" xr:uid="{7AEBD26F-314E-470D-9789-3F09A9E2DCCE}"/>
    <cellStyle name="40% - Dekorfärg6 78" xfId="15041" xr:uid="{0404211F-FB33-41AA-A544-7F3C105A474B}"/>
    <cellStyle name="40% - Dekorfärg6 79" xfId="44682" xr:uid="{0CDA919B-67E4-4565-BC36-66D2A1E41B07}"/>
    <cellStyle name="40% - Dekorfärg6 8" xfId="15042" xr:uid="{CD39EBBC-A4BC-4210-8F24-3498B440FF46}"/>
    <cellStyle name="40% - Dekorfärg6 8 10" xfId="35272" xr:uid="{3CE41C15-2445-4DAD-8042-A9937B841E0D}"/>
    <cellStyle name="40% - Dekorfärg6 8 2" xfId="15043" xr:uid="{E4DA43E2-31AF-4F1C-979D-7403498AA9D8}"/>
    <cellStyle name="40% - Dekorfärg6 8 2 2" xfId="15044" xr:uid="{7574EAA4-9574-41DB-B951-F324A235BA96}"/>
    <cellStyle name="40% - Dekorfärg6 8 2 2 2" xfId="15045" xr:uid="{4F2C8482-BE54-4DFC-8E54-AC032A2127CD}"/>
    <cellStyle name="40% - Dekorfärg6 8 2 2 3" xfId="32317" xr:uid="{8CC8FCE0-D7F3-46F9-AD49-DC382FF8F564}"/>
    <cellStyle name="40% - Dekorfärg6 8 2 2_121231-130331" xfId="15046" xr:uid="{D39D2767-E1E3-4887-8E11-A5194C173571}"/>
    <cellStyle name="40% - Dekorfärg6 8 2 3" xfId="15047" xr:uid="{BE11596D-EC91-4A8C-A25C-1E825D47E4BF}"/>
    <cellStyle name="40% - Dekorfärg6 8 2 3 2" xfId="15048" xr:uid="{50B1EF93-CA83-4210-8066-96D0E13552B3}"/>
    <cellStyle name="40% - Dekorfärg6 8 2 3_121231-130331" xfId="15049" xr:uid="{4A6438AB-DF70-4BF7-8E9C-B0CB307C6ACF}"/>
    <cellStyle name="40% - Dekorfärg6 8 2 4" xfId="15050" xr:uid="{C0630351-8D4A-4489-A3A9-6997B25F41AC}"/>
    <cellStyle name="40% - Dekorfärg6 8 2 5" xfId="15051" xr:uid="{7BC51119-7BEB-43B2-B082-52622DACD644}"/>
    <cellStyle name="40% - Dekorfärg6 8 2 6" xfId="32318" xr:uid="{2487CEBD-A606-4C5D-B25A-968EB0453924}"/>
    <cellStyle name="40% - Dekorfärg6 8 2 7" xfId="35273" xr:uid="{8B563936-6D43-473D-88EE-1120349F6CEF}"/>
    <cellStyle name="40% - Dekorfärg6 8 2 8" xfId="39374" xr:uid="{3DA71DA6-0C43-4AD3-9856-3436E29A4B3C}"/>
    <cellStyle name="40% - Dekorfärg6 8 2_121231-130331" xfId="15052" xr:uid="{0415738F-703D-44E8-8B46-31B9D5A2F840}"/>
    <cellStyle name="40% - Dekorfärg6 8 3" xfId="15053" xr:uid="{4DFC248C-FF73-4FFA-AECC-8BDC6F706441}"/>
    <cellStyle name="40% - Dekorfärg6 8 3 2" xfId="15054" xr:uid="{7098517C-FC10-45DA-BE93-6F6073D849E8}"/>
    <cellStyle name="40% - Dekorfärg6 8 3 2 2" xfId="15055" xr:uid="{9BB78254-4E67-4DC2-9ED6-B5AA00C46ADE}"/>
    <cellStyle name="40% - Dekorfärg6 8 3 2_121231-130331" xfId="15056" xr:uid="{673DF89F-3995-48E3-80FC-0AB41C434D53}"/>
    <cellStyle name="40% - Dekorfärg6 8 3 3" xfId="15057" xr:uid="{B40F36B0-49BA-4006-A2A7-05887C07CD53}"/>
    <cellStyle name="40% - Dekorfärg6 8 3 4" xfId="32319" xr:uid="{C63EDE83-D77F-4490-ADC4-A0A991BB784F}"/>
    <cellStyle name="40% - Dekorfärg6 8 3_121231-130331" xfId="15058" xr:uid="{E51C0ABD-FA76-416D-8863-0A97E468347F}"/>
    <cellStyle name="40% - Dekorfärg6 8 4" xfId="15059" xr:uid="{4FBAD0AD-02B4-431B-8F55-1241F0DC7BD9}"/>
    <cellStyle name="40% - Dekorfärg6 8 4 2" xfId="15060" xr:uid="{84C44E44-8394-4627-B990-1288476C70ED}"/>
    <cellStyle name="40% - Dekorfärg6 8 4 3" xfId="15061" xr:uid="{64472BFB-FEEB-4482-B4DC-E3FC67B47E2B}"/>
    <cellStyle name="40% - Dekorfärg6 8 4_121231-130331" xfId="15062" xr:uid="{B3796339-54C5-4211-B970-627194635B4F}"/>
    <cellStyle name="40% - Dekorfärg6 8 5" xfId="15063" xr:uid="{31463AC4-3725-453B-927E-04C63FF4FF19}"/>
    <cellStyle name="40% - Dekorfärg6 8 5 2" xfId="15064" xr:uid="{761BB430-2789-4460-955D-495E745538FC}"/>
    <cellStyle name="40% - Dekorfärg6 8 5 3" xfId="15065" xr:uid="{C1B7B7AB-9F9A-4BE8-AF2A-FA21D2253E58}"/>
    <cellStyle name="40% - Dekorfärg6 8 5_AAL 2014-06" xfId="45407" xr:uid="{046C065B-B05E-4409-BF0D-B5DEB3EC5F64}"/>
    <cellStyle name="40% - Dekorfärg6 8 6" xfId="15066" xr:uid="{EAECA59E-459D-459F-A19F-361E291B7BD1}"/>
    <cellStyle name="40% - Dekorfärg6 8 6 2" xfId="15067" xr:uid="{3A6AF00F-9361-4A24-B7F8-341086C9EBAB}"/>
    <cellStyle name="40% - Dekorfärg6 8 6 3" xfId="15068" xr:uid="{C8F5030A-378F-4C40-96E6-032CF7418839}"/>
    <cellStyle name="40% - Dekorfärg6 8 6_AAL 2014-06" xfId="45408" xr:uid="{6D7F8ACA-3DB2-4E87-B488-F651966F2E60}"/>
    <cellStyle name="40% - Dekorfärg6 8 7" xfId="15069" xr:uid="{1E492973-DF2C-472B-9748-B57F5F14A8C2}"/>
    <cellStyle name="40% - Dekorfärg6 8 7 2" xfId="15070" xr:uid="{60E3FC79-8323-44BE-BD17-81B2A0E599F7}"/>
    <cellStyle name="40% - Dekorfärg6 8 7 3" xfId="15071" xr:uid="{906ACF58-4D00-4FDF-86CE-4C670D584FA4}"/>
    <cellStyle name="40% - Dekorfärg6 8 7_EQL_AAL" xfId="31507" xr:uid="{7D1A4A48-24D9-40BA-B907-986095761D88}"/>
    <cellStyle name="40% - Dekorfärg6 8 8" xfId="15072" xr:uid="{7E9C9C31-F1B0-47AC-9EBA-9F6BED184EC0}"/>
    <cellStyle name="40% - Dekorfärg6 8 9" xfId="15073" xr:uid="{C1DCF8FF-2C12-4D25-88C0-48853C3898A4}"/>
    <cellStyle name="40% - Dekorfärg6 8_121231-130331" xfId="15074" xr:uid="{3EF10F1E-1407-40C6-9C15-5768DED2AE64}"/>
    <cellStyle name="40% - Dekorfärg6 80" xfId="44722" xr:uid="{94612E93-4F1D-4964-B526-01E969D5E831}"/>
    <cellStyle name="40% - Dekorfärg6 81" xfId="44831" xr:uid="{5959C4B9-20FF-4030-AD26-827330403FC2}"/>
    <cellStyle name="40% - Dekorfärg6 9" xfId="15075" xr:uid="{720AC96D-CC03-4784-8C80-A4B55E1CE300}"/>
    <cellStyle name="40% - Dekorfärg6 9 10" xfId="35274" xr:uid="{58711710-7B92-4BD5-B327-1B1C7070F9DC}"/>
    <cellStyle name="40% - Dekorfärg6 9 2" xfId="15076" xr:uid="{A93002A9-0815-4ED3-B4EE-A043A24E8E9D}"/>
    <cellStyle name="40% - Dekorfärg6 9 2 2" xfId="15077" xr:uid="{E8D57309-031C-4EE6-BE1D-40153945A6DB}"/>
    <cellStyle name="40% - Dekorfärg6 9 2 2 2" xfId="15078" xr:uid="{82544A90-FA98-42DA-9BB3-8EC947F7489F}"/>
    <cellStyle name="40% - Dekorfärg6 9 2 2 3" xfId="32320" xr:uid="{FB65707B-F4C8-4874-8CA3-A2EAAAB24B1A}"/>
    <cellStyle name="40% - Dekorfärg6 9 2 2_121231-130331" xfId="15079" xr:uid="{A82C76E8-7F3C-4CC1-80BF-CC213FBA5C1A}"/>
    <cellStyle name="40% - Dekorfärg6 9 2 3" xfId="15080" xr:uid="{4F8E4C3E-6DD2-4C2A-BE1F-589E665A5A99}"/>
    <cellStyle name="40% - Dekorfärg6 9 2 3 2" xfId="15081" xr:uid="{3A7958A6-6D7E-4C00-A79C-5E401611EA46}"/>
    <cellStyle name="40% - Dekorfärg6 9 2 3_121231-130331" xfId="15082" xr:uid="{A15C4BE2-B16F-4ADC-8379-31B99517DD6B}"/>
    <cellStyle name="40% - Dekorfärg6 9 2 4" xfId="15083" xr:uid="{8F21D271-824D-42E9-A710-B890EF503C0D}"/>
    <cellStyle name="40% - Dekorfärg6 9 2 5" xfId="15084" xr:uid="{75A6D67D-3BEA-4461-97B4-AFC5CB772589}"/>
    <cellStyle name="40% - Dekorfärg6 9 2 6" xfId="32321" xr:uid="{C5143932-F400-4AA5-86F3-98FBB711170E}"/>
    <cellStyle name="40% - Dekorfärg6 9 2 7" xfId="35275" xr:uid="{2C5111BB-5D10-4574-9DB8-366126B0C373}"/>
    <cellStyle name="40% - Dekorfärg6 9 2 8" xfId="39373" xr:uid="{9551D5A3-3D76-4F51-AE09-E8876CA65445}"/>
    <cellStyle name="40% - Dekorfärg6 9 2_121231-130331" xfId="15085" xr:uid="{A36AA055-2CDF-412C-8F49-08884D3431AE}"/>
    <cellStyle name="40% - Dekorfärg6 9 3" xfId="15086" xr:uid="{AD864E04-6C6C-4E78-B7A8-9496347527A4}"/>
    <cellStyle name="40% - Dekorfärg6 9 3 2" xfId="15087" xr:uid="{AB3013F3-4063-427C-B3BE-AE2590EB00C6}"/>
    <cellStyle name="40% - Dekorfärg6 9 3 2 2" xfId="15088" xr:uid="{751EBD34-FF56-4001-8880-EB2C4AF106CB}"/>
    <cellStyle name="40% - Dekorfärg6 9 3 2_121231-130331" xfId="15089" xr:uid="{764177BF-8651-43E2-998B-972C99592B99}"/>
    <cellStyle name="40% - Dekorfärg6 9 3 3" xfId="15090" xr:uid="{327DA17D-D94C-4CDF-9AC7-0E1957F6B33B}"/>
    <cellStyle name="40% - Dekorfärg6 9 3 4" xfId="32322" xr:uid="{2196B47D-2D27-4159-B53C-56D69A672BEA}"/>
    <cellStyle name="40% - Dekorfärg6 9 3_121231-130331" xfId="15091" xr:uid="{C28D8625-39A2-4B6C-BD31-3F4FE5D5B11C}"/>
    <cellStyle name="40% - Dekorfärg6 9 4" xfId="15092" xr:uid="{58098303-DB5A-4AF2-9E42-C3C449E08801}"/>
    <cellStyle name="40% - Dekorfärg6 9 4 2" xfId="15093" xr:uid="{6B8B19A2-0499-4DC4-BD45-E8E9481FEEA0}"/>
    <cellStyle name="40% - Dekorfärg6 9 4 3" xfId="15094" xr:uid="{847FAACB-5BFA-4E39-A37E-49B9336E3881}"/>
    <cellStyle name="40% - Dekorfärg6 9 4_121231-130331" xfId="15095" xr:uid="{DD977F5E-D15D-4D30-B7D6-BB95EACD49BB}"/>
    <cellStyle name="40% - Dekorfärg6 9 5" xfId="15096" xr:uid="{F38F49DF-406B-420C-885B-131929A336B1}"/>
    <cellStyle name="40% - Dekorfärg6 9 5 2" xfId="15097" xr:uid="{DBD0C432-3F58-4B2F-BC9E-BDFAE137BE97}"/>
    <cellStyle name="40% - Dekorfärg6 9 5 3" xfId="15098" xr:uid="{26D5DBA3-7DBD-4BBD-AF90-8423B49FEC99}"/>
    <cellStyle name="40% - Dekorfärg6 9 5_AAL 2014-06" xfId="45409" xr:uid="{F3CDAC00-2F91-4008-80B9-CC223C7FA9F3}"/>
    <cellStyle name="40% - Dekorfärg6 9 6" xfId="15099" xr:uid="{651EA471-5925-4831-98C2-4F7B88FB11A8}"/>
    <cellStyle name="40% - Dekorfärg6 9 6 2" xfId="15100" xr:uid="{804FD357-9339-4415-A99A-961665FA155C}"/>
    <cellStyle name="40% - Dekorfärg6 9 6 3" xfId="15101" xr:uid="{A6D10094-0705-48D6-A1EE-6FF1A113BE58}"/>
    <cellStyle name="40% - Dekorfärg6 9 6_AAL 2014-06" xfId="45410" xr:uid="{326404A7-AB39-4742-B3F2-F13DB72DF237}"/>
    <cellStyle name="40% - Dekorfärg6 9 7" xfId="15102" xr:uid="{2A1589F0-7A65-43C9-963C-EE019E5BAB95}"/>
    <cellStyle name="40% - Dekorfärg6 9 7 2" xfId="15103" xr:uid="{DC3CB286-1600-4213-9119-D3F3793A7A73}"/>
    <cellStyle name="40% - Dekorfärg6 9 7 3" xfId="15104" xr:uid="{D9D9F29A-00CF-4478-A81A-9547C490AAFC}"/>
    <cellStyle name="40% - Dekorfärg6 9 7_EQL_AAL" xfId="31508" xr:uid="{BE2056C8-F56E-4F0C-9CFA-D7590CF5519D}"/>
    <cellStyle name="40% - Dekorfärg6 9 8" xfId="15105" xr:uid="{B7311A1F-23AB-4FA0-BE03-5B054FFADFB0}"/>
    <cellStyle name="40% - Dekorfärg6 9 9" xfId="15106" xr:uid="{578985C2-14AA-402C-A8F1-A2F350B2D211}"/>
    <cellStyle name="40% - Dekorfärg6 9_121231-130331" xfId="15107" xr:uid="{0BAEDCBE-C624-4CB3-BDEB-A880F1A7184E}"/>
    <cellStyle name="40% - Énfasis1" xfId="39665" xr:uid="{15E96C7C-7E7D-4BA1-BD94-9FCD041679A8}"/>
    <cellStyle name="40% - Énfasis2" xfId="39666" xr:uid="{C12AE51E-9858-4757-89D9-E85FC0C28430}"/>
    <cellStyle name="40% - Énfasis3" xfId="39667" xr:uid="{3B8359EF-DCA4-4CD7-93A4-3350705D17CF}"/>
    <cellStyle name="40% - Énfasis4" xfId="39668" xr:uid="{B02CC9CC-E01E-4B03-8427-AABE7254118C}"/>
    <cellStyle name="40% - Énfasis5" xfId="39669" xr:uid="{3D7D8C3F-FDFD-4497-B8EC-69E24FD28844}"/>
    <cellStyle name="40% - Énfasis6" xfId="39670" xr:uid="{A593003E-2EC9-4DEB-BE29-F4274B5BB7F0}"/>
    <cellStyle name="60 % - Aksentti1" xfId="42199" xr:uid="{7DEF5B71-E1E5-49B1-B98F-89B799F5F03D}"/>
    <cellStyle name="60 % - Aksentti2" xfId="42200" xr:uid="{C5CBEA95-F9CC-4C75-9A6C-E40583E20FF3}"/>
    <cellStyle name="60 % - Aksentti3" xfId="42201" xr:uid="{7F822E82-BC06-4E8A-BB0B-0F97BE6C809C}"/>
    <cellStyle name="60 % - Aksentti4" xfId="42202" xr:uid="{BF59146D-6E15-4FDC-B045-8919274D1269}"/>
    <cellStyle name="60 % - Aksentti5" xfId="42203" xr:uid="{8D517F92-27C7-45F7-8BDD-F2C556FEC358}"/>
    <cellStyle name="60 % - Aksentti6" xfId="42204" xr:uid="{591471FF-9B22-49B3-93E7-89DB9D05B23C}"/>
    <cellStyle name="60 % - Akzent1" xfId="15108" xr:uid="{F721C083-7D5B-41A4-9F0B-CF3CE26CE02B}"/>
    <cellStyle name="60 % - Akzent1 2" xfId="15109" xr:uid="{87320F68-65E2-4C81-BB14-96DAD4BA16AD}"/>
    <cellStyle name="60 % - Akzent1 2 2" xfId="42205" xr:uid="{F191F3F3-359E-4553-B4CF-6C9E73050E42}"/>
    <cellStyle name="60 % - Akzent1 2_Cognos" xfId="42206" xr:uid="{99DF15D4-535A-4767-81C2-150190081084}"/>
    <cellStyle name="60 % - Akzent1 3" xfId="42207" xr:uid="{1FCCDF18-B47F-4FDB-A4B9-9488155EE0BE}"/>
    <cellStyle name="60 % - Akzent1_3. Loans" xfId="15110" xr:uid="{A9212FE5-08FF-4B20-A7EA-18DB894FCFCC}"/>
    <cellStyle name="60 % - Akzent2" xfId="15111" xr:uid="{4E52250F-19CF-4D1C-AAA7-472B062A9E55}"/>
    <cellStyle name="60 % - Akzent2 2" xfId="15112" xr:uid="{8A744DD1-1CD4-4289-AAD9-CB18C1983B42}"/>
    <cellStyle name="60 % - Akzent2 2 2" xfId="42208" xr:uid="{C08353E1-EE29-4F5F-85B2-7AB7E83CCEDC}"/>
    <cellStyle name="60 % - Akzent2 2_Cognos" xfId="42209" xr:uid="{08F08EC1-2FFB-4487-9F33-9FE482E3489D}"/>
    <cellStyle name="60 % - Akzent2 3" xfId="42210" xr:uid="{911E98AB-C4C1-43CD-90BD-CB80FB117B0F}"/>
    <cellStyle name="60 % - Akzent2_3. Loans" xfId="15113" xr:uid="{7FE42879-3670-475F-8EB0-B38DAAAE6089}"/>
    <cellStyle name="60 % - Akzent3" xfId="15114" xr:uid="{88DE3CC5-26DC-4595-83BC-D04D8E674EEF}"/>
    <cellStyle name="60 % - Akzent3 2" xfId="15115" xr:uid="{09D0C821-C3C4-4499-9B9B-013549445DAD}"/>
    <cellStyle name="60 % - Akzent3 2 2" xfId="42211" xr:uid="{07EBCA7D-C26A-48F2-B6F2-17DAD741F2E1}"/>
    <cellStyle name="60 % - Akzent3 2_Cognos" xfId="42212" xr:uid="{E992FA96-5D13-467B-81FB-4149AC18F34E}"/>
    <cellStyle name="60 % - Akzent3 3" xfId="42213" xr:uid="{960F7DB7-6E15-4692-93E1-141AA2BA0A79}"/>
    <cellStyle name="60 % - Akzent3_3. Loans" xfId="15116" xr:uid="{C301361C-BE2B-468D-BE6C-5317B830FA89}"/>
    <cellStyle name="60 % - Akzent4" xfId="15117" xr:uid="{6E30D0DA-46CD-445C-90C8-D36DB71D821F}"/>
    <cellStyle name="60 % - Akzent4 2" xfId="15118" xr:uid="{845F4BF6-7F5F-4730-BEEF-ACEBB424D454}"/>
    <cellStyle name="60 % - Akzent4 2 2" xfId="42214" xr:uid="{BEA3AFA8-9CDA-4240-A2A7-393BF3017509}"/>
    <cellStyle name="60 % - Akzent4 2_Cognos" xfId="42215" xr:uid="{BA763DA2-9412-47C1-95B1-DCB651D6824E}"/>
    <cellStyle name="60 % - Akzent4 3" xfId="42216" xr:uid="{315D33B3-40CC-41EA-B32E-5D6FC667DAE7}"/>
    <cellStyle name="60 % - Akzent4_3. Loans" xfId="15119" xr:uid="{62233410-7C7F-4F3B-B3B0-58D621D006E6}"/>
    <cellStyle name="60 % - Akzent5" xfId="15120" xr:uid="{A2CA64D8-CEC2-4FCF-B2DE-5EEC74127152}"/>
    <cellStyle name="60 % - Akzent5 2" xfId="15121" xr:uid="{4B7B5E1D-D0BA-452C-BE2F-29ABCDADFFF2}"/>
    <cellStyle name="60 % - Akzent5 2 2" xfId="42217" xr:uid="{70260AD8-88B7-4786-84A5-D14F1C6B17C3}"/>
    <cellStyle name="60 % - Akzent5 2_Cognos" xfId="42218" xr:uid="{6E060D14-1E37-4527-B4C7-8721969A0ACD}"/>
    <cellStyle name="60 % - Akzent5 3" xfId="42219" xr:uid="{1D49FF9F-FD15-4BF7-BF5E-5D6FD1852925}"/>
    <cellStyle name="60 % - Akzent5_3. Loans" xfId="15122" xr:uid="{5D1163F7-D24F-4D47-A671-5CAB9530B07E}"/>
    <cellStyle name="60 % - Akzent6" xfId="15123" xr:uid="{F328A3F4-048C-4C05-B290-6FAADA30A069}"/>
    <cellStyle name="60 % - Akzent6 2" xfId="15124" xr:uid="{182909FA-4DAD-451F-AEE9-24ECDC995E64}"/>
    <cellStyle name="60 % - Akzent6 2 2" xfId="42220" xr:uid="{A3A60005-C9F1-42BB-A839-7988867FA48C}"/>
    <cellStyle name="60 % - Akzent6 2_Cognos" xfId="42221" xr:uid="{A1204900-2F4D-4659-8C57-D5A4C4C1FCC1}"/>
    <cellStyle name="60 % - Akzent6 3" xfId="42222" xr:uid="{C277C9B8-E5B1-4D13-BD34-93EBC0BC3A9A}"/>
    <cellStyle name="60 % - Akzent6_3. Loans" xfId="15125" xr:uid="{4C8AA0E8-35BF-41CF-9629-79391FF5339A}"/>
    <cellStyle name="60 % - Accent1 2" xfId="48006" xr:uid="{4E5A34F7-0A0E-4C56-AE82-A07647942C20}"/>
    <cellStyle name="60 % - Accent1 2 2" xfId="48007" xr:uid="{44639BBC-5E50-4AE2-9625-810761501381}"/>
    <cellStyle name="60 % - Accent1 3" xfId="48008" xr:uid="{E786D438-E739-4134-B84F-9D62A0EF182A}"/>
    <cellStyle name="60 % - Accent1 4" xfId="48009" xr:uid="{EC247654-CA46-445D-A249-732CA9FDF27C}"/>
    <cellStyle name="60 % - Accent2 2" xfId="48010" xr:uid="{D58968C1-E40A-475A-8CF2-A22CBEC1F768}"/>
    <cellStyle name="60 % - Accent2 2 2" xfId="48011" xr:uid="{AA027457-2BC4-4F4F-A78D-5271E75C83E2}"/>
    <cellStyle name="60 % - Accent2 3" xfId="48012" xr:uid="{DDD47A55-6811-46BE-8513-014174721FD3}"/>
    <cellStyle name="60 % - Accent2 4" xfId="48013" xr:uid="{4764E379-E3BE-47A3-8B75-06A039D5D8E7}"/>
    <cellStyle name="60 % - Accent3 2" xfId="48014" xr:uid="{43A52A3C-0448-41B3-8211-1AE9FEAB24B9}"/>
    <cellStyle name="60 % - Accent3 2 2" xfId="48015" xr:uid="{F4D0B8E7-0B02-4A34-944E-25F5146D1813}"/>
    <cellStyle name="60 % - Accent3 3" xfId="48016" xr:uid="{0A7C04DD-54A2-4CA1-98AA-18AB24F8AEBD}"/>
    <cellStyle name="60 % - Accent3 4" xfId="48017" xr:uid="{11E30F50-043B-4E17-B719-15A079989E12}"/>
    <cellStyle name="60 % - Accent4 2" xfId="48018" xr:uid="{4EBBED85-9D1C-4EE6-8D82-BCDC92ADDB74}"/>
    <cellStyle name="60 % - Accent4 2 2" xfId="48019" xr:uid="{0DB04CB6-AF5E-47B6-A99E-85CFB97D66CD}"/>
    <cellStyle name="60 % - Accent4 3" xfId="48020" xr:uid="{D521596E-21DF-413B-B4F0-2D9EF89F8AA2}"/>
    <cellStyle name="60 % - Accent4 4" xfId="48021" xr:uid="{253BDB10-C020-42AF-83FF-8ACD3CD5BEF2}"/>
    <cellStyle name="60 % - Accent5 2" xfId="48022" xr:uid="{BC297A56-4C81-4AEC-9971-84604A663B5D}"/>
    <cellStyle name="60 % - Accent5 2 2" xfId="48023" xr:uid="{22322B5B-1D4D-4BFE-AD70-FCD10B5B343B}"/>
    <cellStyle name="60 % - Accent5 3" xfId="48024" xr:uid="{6B3F28F3-1584-494C-845C-CADBA94B6734}"/>
    <cellStyle name="60 % - Accent5 4" xfId="48025" xr:uid="{B555DCA3-C55F-4F03-AE21-21EF4CFF419E}"/>
    <cellStyle name="60 % - Accent6 2" xfId="48026" xr:uid="{A2296E73-8B0E-4D46-9812-1B67362C76CF}"/>
    <cellStyle name="60 % - Accent6 2 2" xfId="48027" xr:uid="{572622AB-86A8-450B-BE62-4B6BB2C0C194}"/>
    <cellStyle name="60 % - Accent6 3" xfId="48028" xr:uid="{2635A164-ADBE-4106-BC74-05EC4F77B723}"/>
    <cellStyle name="60 % - Accent6 4" xfId="48029" xr:uid="{CE39FFEE-1529-41E7-B3B5-E542822B4772}"/>
    <cellStyle name="60% - Accent1 10" xfId="39620" xr:uid="{C239B6E9-ACB2-4F33-877F-C0D1CE080D98}"/>
    <cellStyle name="60% - Accent1 11" xfId="53227" xr:uid="{7B8F95AF-8DE1-4080-B101-66555938FD9C}"/>
    <cellStyle name="60% - Accent1 12" xfId="114" xr:uid="{C29CE759-F8DA-48FA-B3EF-C94B7EF10BD9}"/>
    <cellStyle name="60% - Accent1 2" xfId="102" xr:uid="{259BD621-C7CA-4795-832D-7B895696A5C1}"/>
    <cellStyle name="60% - Accent1 2 10" xfId="51285" xr:uid="{17BB3362-DFA5-4BAD-88E1-2736E9ED11EB}"/>
    <cellStyle name="60% - Accent1 2 2" xfId="526" xr:uid="{307983AF-982A-4802-80BB-6DEA7E74DD06}"/>
    <cellStyle name="60% - Accent1 2 3" xfId="527" xr:uid="{4EF6412F-2D6A-4733-8DDD-C186A3F6217A}"/>
    <cellStyle name="60% - Accent1 2 3 2" xfId="32323" xr:uid="{3D1EF5DD-D461-4688-A742-08117DC4840A}"/>
    <cellStyle name="60% - Accent1 2 3_Apart tables" xfId="52521" xr:uid="{94098763-2FDA-4911-8E89-D17530825121}"/>
    <cellStyle name="60% - Accent1 2 4" xfId="528" xr:uid="{A57FD924-60DE-4A1C-B79F-31D765A337F0}"/>
    <cellStyle name="60% - Accent1 2 5" xfId="529" xr:uid="{61976691-49A1-4B43-9C9E-8DD4A518692D}"/>
    <cellStyle name="60% - Accent1 2 6" xfId="530" xr:uid="{ECC2B084-DB41-4503-B48C-9FA3D43428F7}"/>
    <cellStyle name="60% - Accent1 2 7" xfId="531" xr:uid="{BDEEF016-D429-4E71-82AF-82821DB1E6BE}"/>
    <cellStyle name="60% - Accent1 2 8" xfId="532" xr:uid="{CBA524BD-12D2-46F7-A428-385CF07929C4}"/>
    <cellStyle name="60% - Accent1 2 9" xfId="42223" xr:uid="{1043ABF3-7DCD-48F2-8382-0CA688A9FF1D}"/>
    <cellStyle name="60% - Accent1 2_2. Property deals" xfId="15126" xr:uid="{BA14EECE-FA4C-4B1E-9FD0-23E274543BCA}"/>
    <cellStyle name="60% - Accent1 3" xfId="533" xr:uid="{672B1E1B-5319-4889-9BF8-0935E231E2C2}"/>
    <cellStyle name="60% - Accent1 3 2" xfId="32324" xr:uid="{3EDDB673-0862-4D20-9B5A-E577ECEAD977}"/>
    <cellStyle name="60% - Accent1 3 3" xfId="46001" xr:uid="{036A769A-3653-4511-8772-DF099B2C13D1}"/>
    <cellStyle name="60% - Accent1 3_Apart tables" xfId="52522" xr:uid="{AFB8CD4A-707F-4958-A6F6-E591F4709B95}"/>
    <cellStyle name="60% - Accent1 4" xfId="534" xr:uid="{3AA1C7B4-A9D8-4323-BF99-741536A09B25}"/>
    <cellStyle name="60% - Accent1 4 2" xfId="46002" xr:uid="{221FAAAB-3880-4472-9799-7543DD015BBE}"/>
    <cellStyle name="60% - Accent1 4 3" xfId="51286" xr:uid="{A5F3B4C0-F486-410C-AA55-C8F60F5A2E04}"/>
    <cellStyle name="60% - Accent1 4_Apart tables" xfId="52523" xr:uid="{427C97C6-C5DA-4CB0-8E71-210748216A40}"/>
    <cellStyle name="60% - Accent1 5" xfId="535" xr:uid="{39B0DE50-68F2-4552-B4B5-C611BDE9D736}"/>
    <cellStyle name="60% - Accent1 6" xfId="536" xr:uid="{562934A0-1087-4891-BE44-09FD3A621391}"/>
    <cellStyle name="60% - Accent1 7" xfId="537" xr:uid="{19F34244-377A-4E4A-8630-EA38D5EBDC71}"/>
    <cellStyle name="60% - Accent1 8" xfId="538" xr:uid="{85E2549F-D93F-4092-971D-1FF008E5B837}"/>
    <cellStyle name="60% - Accent1 9" xfId="539" xr:uid="{0B997E2C-1435-4443-8027-ACF216539C64}"/>
    <cellStyle name="60% - Accent2 10" xfId="39621" xr:uid="{F3E762C0-A9CB-40E4-B76C-661F7F97EB9D}"/>
    <cellStyle name="60% - Accent2 11" xfId="53231" xr:uid="{CA9D7BE6-15FE-403A-B387-6DDE6C91EFE3}"/>
    <cellStyle name="60% - Accent2 12" xfId="117" xr:uid="{A49DE2DC-F167-4EA4-A647-7BBE2A94101F}"/>
    <cellStyle name="60% - Accent2 2" xfId="103" xr:uid="{6DBEBFFC-BB56-40EF-BEC8-CD2E5EDD3D4B}"/>
    <cellStyle name="60% - Accent2 2 10" xfId="51287" xr:uid="{2C7A2A53-82AE-4B7A-A65C-7CFC644DB492}"/>
    <cellStyle name="60% - Accent2 2 2" xfId="540" xr:uid="{5491022A-DF50-4741-B1C7-E89B97A0F226}"/>
    <cellStyle name="60% - Accent2 2 3" xfId="541" xr:uid="{CFEAFAC4-71A6-4595-A875-4886107E4BFF}"/>
    <cellStyle name="60% - Accent2 2 3 2" xfId="32325" xr:uid="{A3A04E54-2161-469C-A31A-9383FB204F55}"/>
    <cellStyle name="60% - Accent2 2 3_Apart tables" xfId="52524" xr:uid="{271C86BE-32EE-4D1E-83AF-F03FE54001DC}"/>
    <cellStyle name="60% - Accent2 2 4" xfId="542" xr:uid="{FF0CE201-0842-491E-8566-F6F389BB5378}"/>
    <cellStyle name="60% - Accent2 2 5" xfId="543" xr:uid="{19C07EE2-FF3E-4958-B8B3-E3F53F96C0C4}"/>
    <cellStyle name="60% - Accent2 2 6" xfId="544" xr:uid="{71FAD39E-2AE2-4997-B83F-E9C8E1F61673}"/>
    <cellStyle name="60% - Accent2 2 7" xfId="545" xr:uid="{8450DF64-9BDD-451A-93E8-6D03567C64B2}"/>
    <cellStyle name="60% - Accent2 2 8" xfId="546" xr:uid="{B537B18F-32EE-4B49-BD30-56EC622240A1}"/>
    <cellStyle name="60% - Accent2 2 9" xfId="42224" xr:uid="{A856B5F4-4B93-4AC9-B017-6B33ABC14C68}"/>
    <cellStyle name="60% - Accent2 2_2. Property deals" xfId="15127" xr:uid="{F867240A-A3F7-49E7-BAAD-D2C6EBB1B656}"/>
    <cellStyle name="60% - Accent2 3" xfId="547" xr:uid="{BBA5AE83-CC0A-4D93-B62D-63733D23CB17}"/>
    <cellStyle name="60% - Accent2 3 2" xfId="32326" xr:uid="{3F69D036-F474-4498-813D-2C16C2CB25C8}"/>
    <cellStyle name="60% - Accent2 3 3" xfId="46014" xr:uid="{6FA33095-6694-4D9B-819A-8380785279D5}"/>
    <cellStyle name="60% - Accent2 3_Apart tables" xfId="52525" xr:uid="{E6D61302-B997-4B9A-B0BA-AE901B9FF2EB}"/>
    <cellStyle name="60% - Accent2 4" xfId="548" xr:uid="{9CAC96CD-9CCB-4E1D-905C-FA7A84EBD465}"/>
    <cellStyle name="60% - Accent2 4 2" xfId="46015" xr:uid="{9716559D-C8F7-4597-93A4-EF383C3AEBA2}"/>
    <cellStyle name="60% - Accent2 4 3" xfId="51288" xr:uid="{AB9CF97B-4839-4FB0-918B-A42D3F5933FF}"/>
    <cellStyle name="60% - Accent2 4_Apart tables" xfId="52526" xr:uid="{A45B5576-8CD8-463B-8723-FDB689602483}"/>
    <cellStyle name="60% - Accent2 5" xfId="549" xr:uid="{C97E6D2B-7832-48CE-B4BF-28DFF593E8FD}"/>
    <cellStyle name="60% - Accent2 6" xfId="550" xr:uid="{549811DA-FD0C-41D2-958B-8B8D5140C049}"/>
    <cellStyle name="60% - Accent2 7" xfId="551" xr:uid="{AB42E449-9342-40C1-8CEB-1B726A0C38C0}"/>
    <cellStyle name="60% - Accent2 8" xfId="552" xr:uid="{BC5A70F5-AC4B-451A-9DF2-9A1CA9D49356}"/>
    <cellStyle name="60% - Accent2 9" xfId="553" xr:uid="{5A9EAAEB-368E-4E51-9502-47C659CCC263}"/>
    <cellStyle name="60% - Accent3 10" xfId="39622" xr:uid="{BB8BBC7C-395E-4BE1-8960-90F11876B058}"/>
    <cellStyle name="60% - Accent3 11" xfId="53235" xr:uid="{C4E3385D-A58D-4B75-8E1D-7F1FFB3BDBB5}"/>
    <cellStyle name="60% - Accent3 12" xfId="120" xr:uid="{C006C278-155D-437C-A0D6-20862179F9D6}"/>
    <cellStyle name="60% - Accent3 2" xfId="104" xr:uid="{EB5C7188-283F-4BB4-9807-4B3E5155F739}"/>
    <cellStyle name="60% - Accent3 2 10" xfId="51289" xr:uid="{86FF3A73-6DAD-444A-9FCE-EEB2F0B67337}"/>
    <cellStyle name="60% - Accent3 2 2" xfId="554" xr:uid="{3DDFF950-48AB-44CB-A787-9A1905009EDD}"/>
    <cellStyle name="60% - Accent3 2 3" xfId="555" xr:uid="{7CCC6494-9AC1-4219-A871-D5209B3687A8}"/>
    <cellStyle name="60% - Accent3 2 3 2" xfId="32327" xr:uid="{08A9030E-0913-46A7-BEC6-5480DFC51A8A}"/>
    <cellStyle name="60% - Accent3 2 3_Apart tables" xfId="52527" xr:uid="{55956A29-FC97-4F4E-B812-E8B032368B22}"/>
    <cellStyle name="60% - Accent3 2 4" xfId="556" xr:uid="{A9A1AE0A-5355-4846-B969-8C37BDC6F732}"/>
    <cellStyle name="60% - Accent3 2 5" xfId="557" xr:uid="{11AA7D93-BDA4-4F76-BF79-118AD44D6534}"/>
    <cellStyle name="60% - Accent3 2 6" xfId="558" xr:uid="{9DB4FF4A-DF56-4825-B27E-624E1084A8C9}"/>
    <cellStyle name="60% - Accent3 2 7" xfId="559" xr:uid="{D1313178-DAAD-4DBA-9698-C36DFAED807A}"/>
    <cellStyle name="60% - Accent3 2 8" xfId="560" xr:uid="{E3DC778F-5A6C-4901-A891-24C11BBCC2BC}"/>
    <cellStyle name="60% - Accent3 2 9" xfId="42225" xr:uid="{465490EA-24CF-4784-8482-47F24C294659}"/>
    <cellStyle name="60% - Accent3 2_2. Property deals" xfId="15128" xr:uid="{FD542E6A-42D4-4B61-AED9-E9AA62EE37DC}"/>
    <cellStyle name="60% - Accent3 3" xfId="561" xr:uid="{4FA294D0-5671-46A4-8998-47B71BAC142D}"/>
    <cellStyle name="60% - Accent3 3 2" xfId="32328" xr:uid="{914FEECA-74FC-48B6-BB01-A8F08E132392}"/>
    <cellStyle name="60% - Accent3 3 3" xfId="46019" xr:uid="{C4080CCA-317B-408A-88DE-E4B06DB3F4F5}"/>
    <cellStyle name="60% - Accent3 3_Apart tables" xfId="52528" xr:uid="{D855095A-426A-4BD7-A5CB-6D776064562D}"/>
    <cellStyle name="60% - Accent3 4" xfId="562" xr:uid="{AEFD503D-C746-4407-902D-8F44DCB2709A}"/>
    <cellStyle name="60% - Accent3 4 2" xfId="46020" xr:uid="{276820AE-9CE1-4A05-A329-44EC86985BA8}"/>
    <cellStyle name="60% - Accent3 4 3" xfId="51290" xr:uid="{BA97AE30-2823-42F7-AB37-01190465E61D}"/>
    <cellStyle name="60% - Accent3 4_Apart tables" xfId="52529" xr:uid="{D0AD0B50-8067-478E-851B-F6B85DCE3016}"/>
    <cellStyle name="60% - Accent3 5" xfId="563" xr:uid="{D1B7D1D9-E2BD-4DB5-98BA-1CAC00863A07}"/>
    <cellStyle name="60% - Accent3 6" xfId="564" xr:uid="{58EBDB7F-74AF-459D-8435-E870BD945BF5}"/>
    <cellStyle name="60% - Accent3 7" xfId="565" xr:uid="{9A382888-525B-4F6B-977F-00468749205A}"/>
    <cellStyle name="60% - Accent3 8" xfId="566" xr:uid="{8039FDA6-9D83-42C0-A602-67C8BB4A5E44}"/>
    <cellStyle name="60% - Accent3 9" xfId="567" xr:uid="{54110ADF-C100-48CD-BF4D-13FCBE209637}"/>
    <cellStyle name="60% - Accent4 10" xfId="39623" xr:uid="{3322F76C-57B0-4EF8-BE65-1CEDDF092578}"/>
    <cellStyle name="60% - Accent4 11" xfId="53239" xr:uid="{FA212BAE-5069-4180-994C-5D42D2815EDF}"/>
    <cellStyle name="60% - Accent4 12" xfId="123" xr:uid="{1B5B09EB-8038-4D4D-897B-1BE25B032E69}"/>
    <cellStyle name="60% - Accent4 2" xfId="105" xr:uid="{6F6C71F5-AB32-4376-BF20-9953B9528B3F}"/>
    <cellStyle name="60% - Accent4 2 2" xfId="568" xr:uid="{23CE97B6-7520-4DA7-B035-1ECB4AD4A99D}"/>
    <cellStyle name="60% - Accent4 2 2 2" xfId="51291" xr:uid="{68DB42B1-D8E3-4FF0-A251-9C88A6BB9301}"/>
    <cellStyle name="60% - Accent4 2 2_Apart tables" xfId="52530" xr:uid="{499F8AC9-DB47-4B2A-805E-6187375C444F}"/>
    <cellStyle name="60% - Accent4 2 3" xfId="569" xr:uid="{F36A9E88-E0D6-4DF3-9341-7305983EA08C}"/>
    <cellStyle name="60% - Accent4 2 3 2" xfId="32329" xr:uid="{C2A2954A-444D-4148-8BE9-486573F18320}"/>
    <cellStyle name="60% - Accent4 2 3_Apart tables" xfId="52531" xr:uid="{4437875E-4254-4D02-82CD-8E9CEEE79566}"/>
    <cellStyle name="60% - Accent4 2 4" xfId="570" xr:uid="{0BCB719F-39EF-4EE3-AF71-EAAB159E1ED6}"/>
    <cellStyle name="60% - Accent4 2 5" xfId="571" xr:uid="{AC08CE0D-B9CC-423A-830A-D6109E84E015}"/>
    <cellStyle name="60% - Accent4 2 6" xfId="572" xr:uid="{DF6F81DE-7386-42FA-AE82-51B6DAA37480}"/>
    <cellStyle name="60% - Accent4 2 7" xfId="573" xr:uid="{5C748784-A6A0-4094-9D07-31934F07FAA0}"/>
    <cellStyle name="60% - Accent4 2 8" xfId="574" xr:uid="{1E79065B-65EB-4971-95C9-A661450DD6AC}"/>
    <cellStyle name="60% - Accent4 2 9" xfId="42226" xr:uid="{3D107347-43F2-4750-AD86-8BE8FCE48AE3}"/>
    <cellStyle name="60% - Accent4 2_2. Property deals" xfId="15129" xr:uid="{845B3408-DB36-4A8B-88C6-209F01C0632A}"/>
    <cellStyle name="60% - Accent4 3" xfId="575" xr:uid="{C9351BD5-10B6-4D62-8674-F7F082227A92}"/>
    <cellStyle name="60% - Accent4 3 2" xfId="32330" xr:uid="{68C4E515-D7FE-4C78-BF3F-D04F43255217}"/>
    <cellStyle name="60% - Accent4 3 3" xfId="46023" xr:uid="{1D212EC9-0E0C-4E50-B2D9-FE1FCE2BB14D}"/>
    <cellStyle name="60% - Accent4 3_Apart tables" xfId="52532" xr:uid="{BB1BF6BF-CC7E-4226-812E-0265D636AB24}"/>
    <cellStyle name="60% - Accent4 4" xfId="576" xr:uid="{EDBF48BC-9E3A-4775-B343-4F265AECEA40}"/>
    <cellStyle name="60% - Accent4 4 2" xfId="46024" xr:uid="{0D2032FA-E5D1-4361-8592-DC3D9C2FD892}"/>
    <cellStyle name="60% - Accent4 4 3" xfId="51292" xr:uid="{A01EA7C1-4E46-4CD0-B137-BCC0AEC125F0}"/>
    <cellStyle name="60% - Accent4 4_Apart tables" xfId="52533" xr:uid="{FB872E89-3CC2-4367-9DCA-9D5F95637230}"/>
    <cellStyle name="60% - Accent4 5" xfId="577" xr:uid="{4EADD790-F0FF-4B15-AE2A-E29E87F5F4F2}"/>
    <cellStyle name="60% - Accent4 6" xfId="578" xr:uid="{CD82DB93-300B-46EA-B829-6BD6C2EC5550}"/>
    <cellStyle name="60% - Accent4 7" xfId="579" xr:uid="{A38E7F64-7F42-47AD-960F-F304C955377F}"/>
    <cellStyle name="60% - Accent4 8" xfId="580" xr:uid="{03CBE8F2-EED1-4446-A7A9-6AABD74B06C0}"/>
    <cellStyle name="60% - Accent4 9" xfId="581" xr:uid="{7F88EDD1-EE68-4FB9-B1AC-4011AC448622}"/>
    <cellStyle name="60% - Accent5 10" xfId="39624" xr:uid="{31A9B064-E5B5-4CE2-8DD3-F7B7B47577CF}"/>
    <cellStyle name="60% - Accent5 11" xfId="53243" xr:uid="{B519FAB8-4536-4412-944C-5927DC9D48F4}"/>
    <cellStyle name="60% - Accent5 12" xfId="126" xr:uid="{9BDD0F74-8382-4567-AF79-EA2DAE420658}"/>
    <cellStyle name="60% - Accent5 2" xfId="106" xr:uid="{75D3C083-C1E9-4ECD-A806-5F289BF08BFE}"/>
    <cellStyle name="60% - Accent5 2 2" xfId="582" xr:uid="{BE5E2F62-D1D2-412B-A76F-96FD6D720129}"/>
    <cellStyle name="60% - Accent5 2 2 2" xfId="51293" xr:uid="{BE3CB6B4-9159-4EDC-91B4-1165E8393FCB}"/>
    <cellStyle name="60% - Accent5 2 2_Apart tables" xfId="52534" xr:uid="{ACCD345A-657E-4147-9D6B-553E1B261FD8}"/>
    <cellStyle name="60% - Accent5 2 3" xfId="583" xr:uid="{7EA5128D-78C4-4ABD-AD00-4AD4FBA58DC0}"/>
    <cellStyle name="60% - Accent5 2 3 2" xfId="32331" xr:uid="{24F3C25F-C7FE-40BC-8DFB-F9336302E28B}"/>
    <cellStyle name="60% - Accent5 2 3_Apart tables" xfId="52535" xr:uid="{8A926712-DE50-4FD2-9A83-BA3584544211}"/>
    <cellStyle name="60% - Accent5 2 4" xfId="584" xr:uid="{BBD0094A-0A61-4982-AB43-129362FF2A9B}"/>
    <cellStyle name="60% - Accent5 2 5" xfId="585" xr:uid="{28929BF8-A8AF-4363-9E93-58AB0CDB7093}"/>
    <cellStyle name="60% - Accent5 2 6" xfId="586" xr:uid="{3932BE5E-4C05-461F-AFB2-730848C7264F}"/>
    <cellStyle name="60% - Accent5 2 7" xfId="587" xr:uid="{CA2DCA4C-284B-42F6-A45D-754639F2FAEC}"/>
    <cellStyle name="60% - Accent5 2 8" xfId="588" xr:uid="{DE7DCDC9-F3B9-4350-A78D-788425DC423F}"/>
    <cellStyle name="60% - Accent5 2 9" xfId="42227" xr:uid="{303682AA-4CAF-4E17-AA3A-C89AA0AF8E6A}"/>
    <cellStyle name="60% - Accent5 2_2. Property deals" xfId="15130" xr:uid="{75CDD6ED-7E9D-4014-9457-5AD015768CB9}"/>
    <cellStyle name="60% - Accent5 3" xfId="589" xr:uid="{1C4B7977-1407-4380-862B-8DA0FB962477}"/>
    <cellStyle name="60% - Accent5 3 2" xfId="32332" xr:uid="{F8BF756C-2DDC-4747-B5DC-DAED3CA867DC}"/>
    <cellStyle name="60% - Accent5 3 3" xfId="46026" xr:uid="{EBE02244-FA40-4D5E-B8AE-15F04F8DFE87}"/>
    <cellStyle name="60% - Accent5 3_Apart tables" xfId="52536" xr:uid="{1EA9CAEA-75B3-4800-A13A-C7B6795630C4}"/>
    <cellStyle name="60% - Accent5 4" xfId="590" xr:uid="{E24FCA31-B749-4772-9D96-32EE44E3B632}"/>
    <cellStyle name="60% - Accent5 4 2" xfId="46027" xr:uid="{90F178AE-6CFC-45A8-83C5-052BDF883C97}"/>
    <cellStyle name="60% - Accent5 4 3" xfId="51294" xr:uid="{67F2BB01-3E48-4728-B232-64C15554F644}"/>
    <cellStyle name="60% - Accent5 4_Apart tables" xfId="52537" xr:uid="{AE895BAF-0989-4148-B75E-55D7E999881F}"/>
    <cellStyle name="60% - Accent5 5" xfId="591" xr:uid="{483CC7E0-CC04-480E-8B7F-F8BBC00777A3}"/>
    <cellStyle name="60% - Accent5 6" xfId="592" xr:uid="{0259E225-CC45-4C29-BA41-AB32E7C851F5}"/>
    <cellStyle name="60% - Accent5 7" xfId="593" xr:uid="{1D0FDFA3-1B0C-4C01-8602-D9A079B67649}"/>
    <cellStyle name="60% - Accent5 8" xfId="594" xr:uid="{B2DEC4DD-9AEF-47F7-A871-4E78BB58CA48}"/>
    <cellStyle name="60% - Accent5 9" xfId="595" xr:uid="{6DE502EE-D701-48A9-997E-0807123C28BD}"/>
    <cellStyle name="60% - Accent6 10" xfId="39625" xr:uid="{1B090C6A-1F51-4761-936E-9712F29CA419}"/>
    <cellStyle name="60% - Accent6 11" xfId="53247" xr:uid="{F075D3E8-E7AC-4106-9673-2CE64A708772}"/>
    <cellStyle name="60% - Accent6 12" xfId="129" xr:uid="{3D5C0F32-8398-4889-BE08-0AE0C60DC5A2}"/>
    <cellStyle name="60% - Accent6 2" xfId="107" xr:uid="{9BC1F2FA-31B9-45B6-9DB3-F87A33B64CDF}"/>
    <cellStyle name="60% - Accent6 2 10" xfId="51295" xr:uid="{1A8D0442-C2EC-4C87-8C72-843BAA262CDF}"/>
    <cellStyle name="60% - Accent6 2 2" xfId="596" xr:uid="{A9AAA5F4-FF3A-43C8-A5C6-E05E982E7C7B}"/>
    <cellStyle name="60% - Accent6 2 3" xfId="597" xr:uid="{8CA85F3C-49D9-492E-8694-34F822FABCE9}"/>
    <cellStyle name="60% - Accent6 2 3 2" xfId="32333" xr:uid="{CB0CF034-EC19-441F-B27D-58954DE1F4F0}"/>
    <cellStyle name="60% - Accent6 2 3_Apart tables" xfId="52538" xr:uid="{F808C0FC-3935-4133-A8B6-D20B7C2961DB}"/>
    <cellStyle name="60% - Accent6 2 4" xfId="598" xr:uid="{D78F031F-999E-4B6C-B1F3-8555649FF2DE}"/>
    <cellStyle name="60% - Accent6 2 5" xfId="599" xr:uid="{9D1B2387-D276-4DB0-935B-3F0799A5349A}"/>
    <cellStyle name="60% - Accent6 2 6" xfId="600" xr:uid="{DBDFF9B8-6296-46B0-8FC0-D2035352A069}"/>
    <cellStyle name="60% - Accent6 2 7" xfId="601" xr:uid="{39F1AF69-C5C2-44BB-8133-740A6E31C2E5}"/>
    <cellStyle name="60% - Accent6 2 8" xfId="602" xr:uid="{A9FD0E41-EE57-43AF-A7EC-40274AD84AB8}"/>
    <cellStyle name="60% - Accent6 2 9" xfId="42228" xr:uid="{37DC6EC5-5CE4-4D39-A98E-499904BE3851}"/>
    <cellStyle name="60% - Accent6 2_2. Property deals" xfId="15131" xr:uid="{4D63A189-47A9-4FC2-B318-32EFD6CB4DA5}"/>
    <cellStyle name="60% - Accent6 3" xfId="603" xr:uid="{15A8C984-AAB0-4FC0-B7D5-A8800D391718}"/>
    <cellStyle name="60% - Accent6 3 2" xfId="32334" xr:uid="{5655CC64-95E5-4CF2-ACAF-F5B0F62E7EBD}"/>
    <cellStyle name="60% - Accent6 3 2 2" xfId="51296" xr:uid="{C00AC620-6DB5-4D6A-B8F6-CCA0B89A65FA}"/>
    <cellStyle name="60% - Accent6 3 3" xfId="46033" xr:uid="{AD33F556-8D0F-457C-B68C-98F89892B92F}"/>
    <cellStyle name="60% - Accent6 3_Apart tables" xfId="52539" xr:uid="{1E8E4804-2A1B-467A-86F2-EF29957DEFF8}"/>
    <cellStyle name="60% - Accent6 4" xfId="604" xr:uid="{A1D43622-E300-4D91-8447-B087DD9F5EF5}"/>
    <cellStyle name="60% - Accent6 4 2" xfId="46034" xr:uid="{0881D39B-62E3-4A3C-B087-A7EC9083EBC2}"/>
    <cellStyle name="60% - Accent6 4 3" xfId="51297" xr:uid="{8D057029-1010-42D8-A18D-6C22C9BE556B}"/>
    <cellStyle name="60% - Accent6 4_Apart tables" xfId="52540" xr:uid="{2BA2CCEB-D509-4739-B6E6-A4AB3E65F3DB}"/>
    <cellStyle name="60% - Accent6 5" xfId="605" xr:uid="{1039CA79-262B-4E67-928A-4102EFA3D9EA}"/>
    <cellStyle name="60% - Accent6 6" xfId="606" xr:uid="{ACC17B30-ADD7-489D-88A5-72B2E66C4CA0}"/>
    <cellStyle name="60% - Accent6 7" xfId="607" xr:uid="{0D3314C8-B40D-48AF-A2C6-6B6597AA9AA4}"/>
    <cellStyle name="60% - Accent6 8" xfId="608" xr:uid="{EF4050B6-5919-4AE7-99EB-7E888597C68A}"/>
    <cellStyle name="60% - Accent6 9" xfId="609" xr:uid="{387BDD31-C530-4B24-A422-1B05FECD851A}"/>
    <cellStyle name="60% - Akzent1" xfId="108" xr:uid="{953BC87A-8D95-4823-B880-388BE019D011}"/>
    <cellStyle name="60% - Akzent1 2" xfId="15132" xr:uid="{23E8F580-CA72-4770-B16B-5269C3550205}"/>
    <cellStyle name="60% - Akzent1 2 2" xfId="42229" xr:uid="{969EC597-91AB-43B7-A4F0-3D4D621F9B28}"/>
    <cellStyle name="60% - Akzent1 2 3" xfId="46039" xr:uid="{73E26D1A-5032-4471-9FBB-81BF8134054E}"/>
    <cellStyle name="60% - Akzent1 2_Cognos" xfId="42230" xr:uid="{63912F28-AE82-42E1-993A-2E32320CAA53}"/>
    <cellStyle name="60% - Akzent1 3" xfId="42231" xr:uid="{131102D4-7D3D-41E9-8B15-561D4319D34D}"/>
    <cellStyle name="60% - Akzent1_3. Loans" xfId="15133" xr:uid="{DCDB4378-82E9-49D2-9451-89D005A21B47}"/>
    <cellStyle name="60% - Akzent2" xfId="109" xr:uid="{D33323E3-3EE2-495A-BE40-B2B7457D580E}"/>
    <cellStyle name="60% - Akzent2 2" xfId="15134" xr:uid="{B3005A63-9E01-40D1-B838-B0FE5A0A66BA}"/>
    <cellStyle name="60% - Akzent2 2 2" xfId="42232" xr:uid="{875BA348-A24B-44ED-ACE0-00C55AA61126}"/>
    <cellStyle name="60% - Akzent2 2 3" xfId="46040" xr:uid="{FAD57471-8F67-413C-87D4-341CAED9CDE0}"/>
    <cellStyle name="60% - Akzent2 2_Cognos" xfId="42233" xr:uid="{86AE91C7-5ECC-49EA-8CE5-77969991E8A5}"/>
    <cellStyle name="60% - Akzent2 3" xfId="42234" xr:uid="{3E03B0FC-0EC7-40B3-AF52-DE8FBDB2391C}"/>
    <cellStyle name="60% - Akzent2_3. Loans" xfId="15135" xr:uid="{6E24FBDA-5279-423E-990C-65DC943F3ACF}"/>
    <cellStyle name="60% - Akzent3" xfId="110" xr:uid="{5DA4DABB-9C29-4343-97FD-944B059B8E65}"/>
    <cellStyle name="60% - Akzent3 2" xfId="15136" xr:uid="{BC93267E-D9D0-4ED5-87D5-D48A80A5F9C2}"/>
    <cellStyle name="60% - Akzent3 2 2" xfId="42235" xr:uid="{8FC50D84-A1D2-4984-95BB-59068962BA7E}"/>
    <cellStyle name="60% - Akzent3 2 3" xfId="46042" xr:uid="{6291A708-F033-4A01-8009-43FB4D49D8E0}"/>
    <cellStyle name="60% - Akzent3 2_Cognos" xfId="42236" xr:uid="{3B152591-6CE6-4B16-80CD-E21EE931A1F6}"/>
    <cellStyle name="60% - Akzent3 3" xfId="42237" xr:uid="{42BB20C6-5310-4C95-8560-685F2E8B082D}"/>
    <cellStyle name="60% - Akzent3_3. Loans" xfId="15137" xr:uid="{9CE31CE9-FC11-4747-A780-7A4B00FD7014}"/>
    <cellStyle name="60% - Akzent4" xfId="111" xr:uid="{701EAB93-CB72-41EE-8C14-F01E9D6E4551}"/>
    <cellStyle name="60% - Akzent4 2" xfId="15138" xr:uid="{0EE57B3E-224A-4B49-9E64-B07478D3BA8D}"/>
    <cellStyle name="60% - Akzent4 2 2" xfId="42238" xr:uid="{5CFF5C3E-CC79-479C-B3B5-7903FE2F9415}"/>
    <cellStyle name="60% - Akzent4 2 3" xfId="46044" xr:uid="{321C3ACC-2046-411D-9017-C5BEF2B2043B}"/>
    <cellStyle name="60% - Akzent4 2_Cognos" xfId="42239" xr:uid="{80046CF1-8DC6-470E-BEE0-EB54CB07309D}"/>
    <cellStyle name="60% - Akzent4 3" xfId="42240" xr:uid="{08E3DB5F-1890-4C7D-B2D7-5AE5FAF7EDB0}"/>
    <cellStyle name="60% - Akzent4_3. Loans" xfId="15139" xr:uid="{22BFD889-DFAD-4A46-92C5-3F9A064CDF14}"/>
    <cellStyle name="60% - Akzent5" xfId="112" xr:uid="{DC50186B-A976-4FC6-8AE2-9D91840A5995}"/>
    <cellStyle name="60% - Akzent5 2" xfId="15140" xr:uid="{35FB0A63-D0F0-4A13-832C-20F0EAABA814}"/>
    <cellStyle name="60% - Akzent5 2 2" xfId="42241" xr:uid="{FCF07D82-D2A0-4912-9DB7-B572D7652D0B}"/>
    <cellStyle name="60% - Akzent5 2 3" xfId="46045" xr:uid="{165D48BB-27D5-45D0-8925-AFC765858892}"/>
    <cellStyle name="60% - Akzent5 2_Cognos" xfId="42242" xr:uid="{6FDBFE49-9031-417F-B920-C109393437CB}"/>
    <cellStyle name="60% - Akzent5 3" xfId="42243" xr:uid="{3ECF2243-4711-480C-AA78-0E90A73AB06A}"/>
    <cellStyle name="60% - Akzent5_3. Loans" xfId="15141" xr:uid="{3508BD34-F78E-4557-B41C-21DB32DD36A7}"/>
    <cellStyle name="60% - Akzent6" xfId="113" xr:uid="{0F0B933D-2970-43BA-AE65-B2A430D76C03}"/>
    <cellStyle name="60% - Akzent6 2" xfId="15142" xr:uid="{5C7B61FA-5A8A-4BC2-9A95-6F41749BB559}"/>
    <cellStyle name="60% - Akzent6 2 2" xfId="42244" xr:uid="{1BB23A80-8164-4ED5-A04E-B1A19435B346}"/>
    <cellStyle name="60% - Akzent6 2 3" xfId="46046" xr:uid="{1AAFC202-C470-4706-B4E9-AC49027FB936}"/>
    <cellStyle name="60% - Akzent6 2_Cognos" xfId="42245" xr:uid="{B8F09D11-FD83-4282-93A1-DE66F178A921}"/>
    <cellStyle name="60% - Akzent6 3" xfId="42246" xr:uid="{8CA532C9-0ACB-4277-92BA-043F5784F964}"/>
    <cellStyle name="60% - Akzent6_3. Loans" xfId="15143" xr:uid="{7AAED7BC-863F-4A34-A676-C4F61F214547}"/>
    <cellStyle name="60% - Cor1" xfId="39671" xr:uid="{10934078-81A1-455B-9C83-523F78E2DC4A}"/>
    <cellStyle name="60% - Cor2" xfId="39672" xr:uid="{D348C5A6-4867-4030-B9C4-22EC85F9ABAF}"/>
    <cellStyle name="60% - Cor3" xfId="39673" xr:uid="{5C852188-9C45-40D5-B9F1-9AEC1C31774A}"/>
    <cellStyle name="60% - Cor4" xfId="39674" xr:uid="{6E347784-E057-49F3-A8C4-968F02FF02F8}"/>
    <cellStyle name="60% - Cor5" xfId="39675" xr:uid="{4F351679-3426-4640-88D5-F173B7218CF3}"/>
    <cellStyle name="60% - Cor6" xfId="39676" xr:uid="{C6045B15-6A63-416B-8073-B8EDEE4356BC}"/>
    <cellStyle name="60% - Dekorfärg1" xfId="51298" xr:uid="{CA581AB6-A14B-411B-8ACB-6E171DC3608C}"/>
    <cellStyle name="60% - Dekorfärg1 2" xfId="115" xr:uid="{6118EC5F-4167-4FDE-BC52-5CE29C8433C8}"/>
    <cellStyle name="60% - Dekorfärg1 2 2" xfId="15144" xr:uid="{896C4EB4-668F-4C35-B9CA-69EFE78534F4}"/>
    <cellStyle name="60% - Dekorfärg1 2 2 2" xfId="32335" xr:uid="{DBD2B2DC-86C5-45ED-8358-5FDD2E6D4F1A}"/>
    <cellStyle name="60% - Dekorfärg1 2 2_MGMT_REP" xfId="42247" xr:uid="{E7B500D5-6F78-4E65-8551-67C2F30F5D01}"/>
    <cellStyle name="60% - Dekorfärg1 2 3" xfId="35276" xr:uid="{2433878C-7384-46E7-8F44-FD3962CDFFE5}"/>
    <cellStyle name="60% - Dekorfärg1 2_3. Loans" xfId="15145" xr:uid="{F6E8AA1D-4802-4159-863D-AF3B88A75676}"/>
    <cellStyle name="60% - Dekorfärg1 3" xfId="116" xr:uid="{BECB9064-4AF3-4F26-B04E-A0489CA62C2B}"/>
    <cellStyle name="60% - Dekorfärg1 3 2" xfId="32336" xr:uid="{764EBB74-55D9-479C-B4DC-56F61C7F964B}"/>
    <cellStyle name="60% - Dekorfärg1 3 3" xfId="35277" xr:uid="{339F511B-0666-4BBF-8E3F-CCF66B3C3E00}"/>
    <cellStyle name="60% - Dekorfärg1 3_Apart tables" xfId="50267" xr:uid="{8179667E-F289-4EF8-B2AA-5252F4D61A48}"/>
    <cellStyle name="60% - Dekorfärg1 4" xfId="15146" xr:uid="{7C691CD6-8863-4AA1-AEE4-3418E50B5E64}"/>
    <cellStyle name="60% - Dekorfärg1 4 2" xfId="15147" xr:uid="{A73B2ED3-7276-4585-B65D-061D78262E97}"/>
    <cellStyle name="60% - Dekorfärg1 4 2 2" xfId="32337" xr:uid="{05FC1BFC-3476-4CDF-826B-307DB914C406}"/>
    <cellStyle name="60% - Dekorfärg1 4_AAL 2014-06" xfId="45411" xr:uid="{CC56180B-BFBE-438C-A7EB-1D8998E62B1F}"/>
    <cellStyle name="60% - Dekorfärg1 5" xfId="15148" xr:uid="{A038D9E4-9C3F-4022-BCEF-B1B93836F62D}"/>
    <cellStyle name="60% - Dekorfärg1 5 2" xfId="15149" xr:uid="{2483AE98-31DB-46FA-8958-A8B581C7C725}"/>
    <cellStyle name="60% - Dekorfärg1 5 2 2" xfId="32338" xr:uid="{E3328E76-9A07-4505-9B8D-B650EADE4A6C}"/>
    <cellStyle name="60% - Dekorfärg1 5_AAL 2014-06" xfId="45412" xr:uid="{82346D82-0E7F-4137-8B47-5C899550CE6A}"/>
    <cellStyle name="60% - Dekorfärg2" xfId="51299" xr:uid="{4908AC7E-EBA3-4E16-AAFF-31BCA11185FE}"/>
    <cellStyle name="60% - Dekorfärg2 2" xfId="118" xr:uid="{6C5D0AC7-738F-4C33-B80A-AD0F99DEF8BD}"/>
    <cellStyle name="60% - Dekorfärg2 2 2" xfId="15150" xr:uid="{924E80D1-09B1-49A3-8D44-5C0E1E290957}"/>
    <cellStyle name="60% - Dekorfärg2 2 2 2" xfId="32339" xr:uid="{1FCACE08-20CF-49FE-8B53-FD86593787E8}"/>
    <cellStyle name="60% - Dekorfärg2 2 2_MGMT_REP" xfId="42248" xr:uid="{87457A6D-0A7A-430F-9C55-078739128462}"/>
    <cellStyle name="60% - Dekorfärg2 2 3" xfId="35278" xr:uid="{91B0D347-7C2E-4994-A1A9-619BE370016B}"/>
    <cellStyle name="60% - Dekorfärg2 2_3. Loans" xfId="15151" xr:uid="{ECA8EB8B-7118-4AF2-9168-A9FCFDCB0D0C}"/>
    <cellStyle name="60% - Dekorfärg2 3" xfId="119" xr:uid="{A38BB446-BCC3-4FDD-906D-163DEEE79986}"/>
    <cellStyle name="60% - Dekorfärg2 3 2" xfId="32340" xr:uid="{0456F1AC-D771-4F7F-81B2-4C18B6F90EE4}"/>
    <cellStyle name="60% - Dekorfärg2 3 3" xfId="35279" xr:uid="{537496C9-B953-4205-A5B4-2CCD8AEE4967}"/>
    <cellStyle name="60% - Dekorfärg2 3_Apart tables" xfId="50268" xr:uid="{DE4B575B-E492-43DB-8018-2583C1E96C87}"/>
    <cellStyle name="60% - Dekorfärg2 4" xfId="15152" xr:uid="{BFC8B9DC-7CE2-4C08-AA3E-337194D6C471}"/>
    <cellStyle name="60% - Dekorfärg2 4 2" xfId="15153" xr:uid="{A9FF3BC4-2157-49C8-83E7-0B08322C7D57}"/>
    <cellStyle name="60% - Dekorfärg2 4 2 2" xfId="32341" xr:uid="{E941E3F1-DD66-45F6-B024-67931638E89C}"/>
    <cellStyle name="60% - Dekorfärg2 4_AAL 2014-06" xfId="45413" xr:uid="{A0E8687A-FA2E-40E1-A9F6-EE66940726CC}"/>
    <cellStyle name="60% - Dekorfärg2 5" xfId="15154" xr:uid="{69AC6861-AAF5-4C8B-A92D-BF9A49EEEE35}"/>
    <cellStyle name="60% - Dekorfärg2 5 2" xfId="15155" xr:uid="{0148428D-12A9-4027-897F-A264573AB012}"/>
    <cellStyle name="60% - Dekorfärg2 5 2 2" xfId="32342" xr:uid="{241981E1-85FC-42F4-9227-A639D8083239}"/>
    <cellStyle name="60% - Dekorfärg2 5_AAL 2014-06" xfId="45414" xr:uid="{5B425417-2C6E-4462-BD94-EF0098F20859}"/>
    <cellStyle name="60% - Dekorfärg3" xfId="51300" xr:uid="{17CCB19A-400A-444C-BB00-8D117CF91F95}"/>
    <cellStyle name="60% - Dekorfärg3 2" xfId="121" xr:uid="{16A51FAF-1BF7-4CE8-B22E-2C0DD0869701}"/>
    <cellStyle name="60% - Dekorfärg3 2 2" xfId="15156" xr:uid="{261B0900-71ED-4A32-94F0-13DBAC7D1647}"/>
    <cellStyle name="60% - Dekorfärg3 2 2 2" xfId="32343" xr:uid="{12F4FEE9-580D-4CD7-A316-21365AA31EEF}"/>
    <cellStyle name="60% - Dekorfärg3 2 2_MGMT_REP" xfId="42249" xr:uid="{F8454B54-C745-43C5-B51E-AE79D37E6D66}"/>
    <cellStyle name="60% - Dekorfärg3 2 3" xfId="35280" xr:uid="{D39BA1DF-BE12-41B7-9D41-35B53FD7B6C7}"/>
    <cellStyle name="60% - Dekorfärg3 2_3. Loans" xfId="15157" xr:uid="{C5EF5C1E-1D1E-4114-BDE9-896B210325E0}"/>
    <cellStyle name="60% - Dekorfärg3 3" xfId="122" xr:uid="{3CAF1E33-FE26-4356-91E8-ECC4CEFAB04D}"/>
    <cellStyle name="60% - Dekorfärg3 3 2" xfId="32344" xr:uid="{67575153-4EB8-42FB-BCF7-A8B296A028BB}"/>
    <cellStyle name="60% - Dekorfärg3 3 3" xfId="35281" xr:uid="{5EEEC9AC-8957-4E88-B55B-B61D23776976}"/>
    <cellStyle name="60% - Dekorfärg3 3_Apart tables" xfId="50269" xr:uid="{C63D849D-1B93-4CE7-AA22-F56CF9DE3AC5}"/>
    <cellStyle name="60% - Dekorfärg3 4" xfId="15158" xr:uid="{14A0D1CC-33A6-4D45-BBE2-14CF7C01FBA5}"/>
    <cellStyle name="60% - Dekorfärg3 4 2" xfId="15159" xr:uid="{83013668-C2E8-426A-94BF-9AF51EBDBA93}"/>
    <cellStyle name="60% - Dekorfärg3 4 2 2" xfId="32345" xr:uid="{F69EDA6C-BCDF-4F58-AF8A-369C21283287}"/>
    <cellStyle name="60% - Dekorfärg3 4_AAL 2014-06" xfId="45415" xr:uid="{04C1DD5A-AEFE-40A8-AA38-84746EEF5A47}"/>
    <cellStyle name="60% - Dekorfärg3 5" xfId="15160" xr:uid="{00CABAB9-FC53-4440-9938-08F3A17C5701}"/>
    <cellStyle name="60% - Dekorfärg3 5 2" xfId="15161" xr:uid="{A77471EB-B6C1-438A-B706-0222E6FE48B8}"/>
    <cellStyle name="60% - Dekorfärg3 5 2 2" xfId="32346" xr:uid="{905E5B58-EBBB-428C-BE0F-DF27F41B444C}"/>
    <cellStyle name="60% - Dekorfärg3 5_AAL 2014-06" xfId="45416" xr:uid="{A3ADB6E3-BF12-4454-8566-70C90846BC44}"/>
    <cellStyle name="60% - Dekorfärg4" xfId="51301" xr:uid="{BCD07D47-1222-45C8-963E-EB09EBD53197}"/>
    <cellStyle name="60% - Dekorfärg4 2" xfId="124" xr:uid="{5D95AD12-F3D5-4AFB-A525-F69DFB1A8314}"/>
    <cellStyle name="60% - Dekorfärg4 2 2" xfId="15162" xr:uid="{786CB6E8-3C2A-4FBA-965F-B3C6C1EE433D}"/>
    <cellStyle name="60% - Dekorfärg4 2 2 2" xfId="32347" xr:uid="{2C1C2C4A-9C4C-4590-ACD6-8222EA40DDEB}"/>
    <cellStyle name="60% - Dekorfärg4 2 2_MGMT_REP" xfId="42250" xr:uid="{31C7F45E-F30D-44DC-A8C6-AFC5F93D53A8}"/>
    <cellStyle name="60% - Dekorfärg4 2 3" xfId="35282" xr:uid="{E8ADBA43-31A7-4175-9449-78178711EF30}"/>
    <cellStyle name="60% - Dekorfärg4 2_3. Loans" xfId="15163" xr:uid="{E057A0CB-5B9A-4862-A7BC-78271D751B6D}"/>
    <cellStyle name="60% - Dekorfärg4 3" xfId="125" xr:uid="{286D80E5-7EBA-4FB4-9679-DB1C31FB6B47}"/>
    <cellStyle name="60% - Dekorfärg4 3 2" xfId="32348" xr:uid="{D6279983-5459-4D5A-9E47-82621B92D977}"/>
    <cellStyle name="60% - Dekorfärg4 3 3" xfId="35283" xr:uid="{E6D14CD5-7D38-4F25-9319-FEF5AD0E2504}"/>
    <cellStyle name="60% - Dekorfärg4 3_Apart tables" xfId="50270" xr:uid="{16B47133-E47E-42E3-BD89-AC886E186CCE}"/>
    <cellStyle name="60% - Dekorfärg4 4" xfId="15164" xr:uid="{EBC8F496-CD51-4D83-BFC0-8A654A4A5C95}"/>
    <cellStyle name="60% - Dekorfärg4 4 2" xfId="15165" xr:uid="{85BE204B-EC43-4959-8D0E-061383A1FEC3}"/>
    <cellStyle name="60% - Dekorfärg4 4 2 2" xfId="32349" xr:uid="{DF6DCCD9-BAAA-4CC1-BFF5-309C5D40CDFF}"/>
    <cellStyle name="60% - Dekorfärg4 4_AAL 2014-06" xfId="45417" xr:uid="{F102B971-A8FF-40C6-971D-E5239D62E794}"/>
    <cellStyle name="60% - Dekorfärg4 5" xfId="15166" xr:uid="{74EF2FE1-40A3-4A14-AF56-F38E2C5A3DCF}"/>
    <cellStyle name="60% - Dekorfärg4 5 2" xfId="15167" xr:uid="{5031DF3B-22BF-429C-A140-DB9A23891D29}"/>
    <cellStyle name="60% - Dekorfärg4 5 2 2" xfId="32350" xr:uid="{B517CF70-1C28-4BC6-89DB-6D91CC33D094}"/>
    <cellStyle name="60% - Dekorfärg4 5_AAL 2014-06" xfId="45418" xr:uid="{5E5B0D39-1344-470B-B101-5930825649E3}"/>
    <cellStyle name="60% - Dekorfärg5" xfId="51302" xr:uid="{F15E6F2E-8E28-4276-9E31-2A10C415411D}"/>
    <cellStyle name="60% - Dekorfärg5 2" xfId="127" xr:uid="{A8D81790-1D9E-4149-8678-CD22B8D8F1DC}"/>
    <cellStyle name="60% - Dekorfärg5 2 2" xfId="15168" xr:uid="{AED0375D-8F77-4095-924C-EA0CB31CA41B}"/>
    <cellStyle name="60% - Dekorfärg5 2 2 2" xfId="32351" xr:uid="{82C62DF4-03B7-4246-ADC5-04EBFDEFD53C}"/>
    <cellStyle name="60% - Dekorfärg5 2 2_MGMT_REP" xfId="42251" xr:uid="{27FB618C-1611-4ADE-B6E9-46C57120FF1A}"/>
    <cellStyle name="60% - Dekorfärg5 2 3" xfId="35284" xr:uid="{59D5BA4B-56C9-4421-8F59-2586EE31ADB0}"/>
    <cellStyle name="60% - Dekorfärg5 2_3. Loans" xfId="15169" xr:uid="{483AD293-9BD4-42FC-BEC7-05E953655127}"/>
    <cellStyle name="60% - Dekorfärg5 3" xfId="128" xr:uid="{6CD58D31-4669-4250-AF8E-1456168BF729}"/>
    <cellStyle name="60% - Dekorfärg5 3 2" xfId="32352" xr:uid="{6301DCB0-367E-4728-B906-4665575F4AA0}"/>
    <cellStyle name="60% - Dekorfärg5 3 3" xfId="35285" xr:uid="{64489E08-1CE2-4424-B00E-C02941C97653}"/>
    <cellStyle name="60% - Dekorfärg5 3_Apart tables" xfId="50271" xr:uid="{D184473A-3E05-444A-B122-13FA9D33169A}"/>
    <cellStyle name="60% - Dekorfärg5 4" xfId="15170" xr:uid="{4FF0FDF2-3D2A-4ED3-A90F-AEA82DC2D235}"/>
    <cellStyle name="60% - Dekorfärg5 4 2" xfId="15171" xr:uid="{01AE1A2A-5518-48D9-A8D9-6B618D1C14EA}"/>
    <cellStyle name="60% - Dekorfärg5 4 2 2" xfId="32353" xr:uid="{5B3D2FFC-59C8-494A-9E88-6516FC0D8F93}"/>
    <cellStyle name="60% - Dekorfärg5 4_AAL 2014-06" xfId="45419" xr:uid="{ED012741-5584-40FE-8D22-E3EDFC0BBAD2}"/>
    <cellStyle name="60% - Dekorfärg5 5" xfId="15172" xr:uid="{E527FD72-47F1-456C-80DA-7740B95933EB}"/>
    <cellStyle name="60% - Dekorfärg5 5 2" xfId="15173" xr:uid="{B0640F6C-1FA6-4986-962E-217E7DAF0936}"/>
    <cellStyle name="60% - Dekorfärg5 5 2 2" xfId="32354" xr:uid="{D66852E8-D4F2-4CAD-BEF9-456837E13978}"/>
    <cellStyle name="60% - Dekorfärg5 5_AAL 2014-06" xfId="45420" xr:uid="{A1221C2D-DE00-4474-82A1-536307977B31}"/>
    <cellStyle name="60% - Dekorfärg6" xfId="51303" xr:uid="{923AB63D-B613-4E2E-80A6-EC407852F708}"/>
    <cellStyle name="60% - Dekorfärg6 2" xfId="130" xr:uid="{88E2E4C9-A1A7-4541-BB94-5D288E1C113D}"/>
    <cellStyle name="60% - Dekorfärg6 2 2" xfId="15174" xr:uid="{9C85364E-1A63-4004-85A6-EAABFBC0B081}"/>
    <cellStyle name="60% - Dekorfärg6 2 2 2" xfId="32355" xr:uid="{73D8F88F-AFA7-4161-AF14-4870AA43B275}"/>
    <cellStyle name="60% - Dekorfärg6 2 2_MGMT_REP" xfId="42252" xr:uid="{AD2DC155-C1D3-40DA-B90F-15B2A2C3117F}"/>
    <cellStyle name="60% - Dekorfärg6 2 3" xfId="35286" xr:uid="{DBB8ADC2-B849-42D4-A4EE-71C1945B7ECD}"/>
    <cellStyle name="60% - Dekorfärg6 2_3. Loans" xfId="15175" xr:uid="{F18FBF65-5839-40D1-83CA-1AE06578FDF8}"/>
    <cellStyle name="60% - Dekorfärg6 3" xfId="131" xr:uid="{B81B2D35-1DCF-452C-959D-06F2969401B1}"/>
    <cellStyle name="60% - Dekorfärg6 3 2" xfId="32356" xr:uid="{CE6DC558-24C0-4673-B29F-EB3F03F0F250}"/>
    <cellStyle name="60% - Dekorfärg6 3 3" xfId="35287" xr:uid="{9D7EE0E0-59E1-40D8-8518-4506AFA03874}"/>
    <cellStyle name="60% - Dekorfärg6 3_Apart tables" xfId="50272" xr:uid="{528A21E0-030E-40C9-9F40-71728E067F42}"/>
    <cellStyle name="60% - Dekorfärg6 4" xfId="15176" xr:uid="{E7C6B8BE-2792-4EB6-ADFD-C04CCB261607}"/>
    <cellStyle name="60% - Dekorfärg6 4 2" xfId="15177" xr:uid="{2B2CADBA-6093-495F-A999-4CDD7B6BA1B3}"/>
    <cellStyle name="60% - Dekorfärg6 4 2 2" xfId="32357" xr:uid="{00756498-D0EC-43ED-A421-6C9AFC836A3C}"/>
    <cellStyle name="60% - Dekorfärg6 4_AAL 2014-06" xfId="45421" xr:uid="{FB99FB6E-B960-4BEB-BD13-4C27423756B7}"/>
    <cellStyle name="60% - Dekorfärg6 5" xfId="15178" xr:uid="{493C2776-3A74-47D2-8668-785E04BC31F6}"/>
    <cellStyle name="60% - Dekorfärg6 5 2" xfId="15179" xr:uid="{0243AB12-D7A3-4294-8DC2-FFF2271D753F}"/>
    <cellStyle name="60% - Dekorfärg6 5 2 2" xfId="32358" xr:uid="{658DDD5F-B980-42DF-ABAC-237D920A25E7}"/>
    <cellStyle name="60% - Dekorfärg6 5_AAL 2014-06" xfId="45422" xr:uid="{6DF241B8-8C7F-4302-83E4-AB77C26CAA08}"/>
    <cellStyle name="60% - Énfasis1" xfId="39677" xr:uid="{6691E756-3D9D-477F-828B-AE6AB3E66343}"/>
    <cellStyle name="60% - Énfasis2" xfId="39678" xr:uid="{11EA899A-5C07-479E-B36A-2067E9C19C01}"/>
    <cellStyle name="60% - Énfasis3" xfId="39679" xr:uid="{B15CB283-F9D3-40D2-944C-714A62B0E82D}"/>
    <cellStyle name="60% - Énfasis4" xfId="39680" xr:uid="{EFEF7D7A-D207-43F6-9426-C4798C2726DD}"/>
    <cellStyle name="60% - Énfasis5" xfId="39681" xr:uid="{3ED3F717-D2C7-4E29-A7AC-799E2B1920C1}"/>
    <cellStyle name="60% - Énfasis6" xfId="39682" xr:uid="{1A82ACF5-EA5D-4859-A5CD-D9F9B0092549}"/>
    <cellStyle name="A" xfId="51304" xr:uid="{601AC002-6BD2-4237-93A4-5D5CE7B248E5}"/>
    <cellStyle name="Abteilung" xfId="42253" xr:uid="{619AE9B2-16AD-4C27-B051-E16C3AEFF2B9}"/>
    <cellStyle name="Abteilung 2" xfId="42254" xr:uid="{16FD69FB-E713-47D7-92A5-C6964283F7B2}"/>
    <cellStyle name="Abteilung Fläche" xfId="42255" xr:uid="{73CD5A02-B757-49B0-A46B-65B0427BAF35}"/>
    <cellStyle name="Abteilung_Cognos" xfId="42256" xr:uid="{D77C650D-751F-43A4-8696-A25557F2C496}"/>
    <cellStyle name="Accent1" xfId="17" builtinId="29" customBuiltin="1"/>
    <cellStyle name="Accent1 - 20%" xfId="42257" xr:uid="{4DC1823D-5AF1-4B6D-BB85-2E4BAD348F9F}"/>
    <cellStyle name="Accent1 - 40%" xfId="42258" xr:uid="{50399BD9-AD2C-4EFA-A1C9-3D42DB17F040}"/>
    <cellStyle name="Accent1 - 60%" xfId="42259" xr:uid="{4CBFF3E8-6BF3-4DB1-BC22-FF7AFCBCC418}"/>
    <cellStyle name="Accent1 10" xfId="15180" xr:uid="{077F9919-8675-435F-8586-4CAB83F7906A}"/>
    <cellStyle name="Accent1 10 2" xfId="47758" xr:uid="{59F2A9D2-1933-47F8-8195-A85F4EDCE842}"/>
    <cellStyle name="Accent1 10_ICR" xfId="49108" xr:uid="{FF498140-8E0F-4354-890A-57B261991977}"/>
    <cellStyle name="Accent1 11" xfId="15181" xr:uid="{113AB431-EDB6-4FB7-8A5D-C7F93DC778EC}"/>
    <cellStyle name="Accent1 12" xfId="44701" xr:uid="{C100F627-D0C9-445A-B31C-EC11AD4B10CA}"/>
    <cellStyle name="Accent1 13" xfId="44700" xr:uid="{2759199B-16CE-4CBD-8141-F2B43B26D83B}"/>
    <cellStyle name="Accent1 14" xfId="44819" xr:uid="{7439C74C-9E76-427C-850A-804F8369EA41}"/>
    <cellStyle name="Accent1 15" xfId="53224" xr:uid="{D381E887-7570-4FFD-B71B-2B298FC8D994}"/>
    <cellStyle name="Accent1 2" xfId="132" xr:uid="{B540E775-7D20-441B-9FFD-D56986B6C70E}"/>
    <cellStyle name="Accent1 2 10" xfId="51305" xr:uid="{98228E5A-BB77-4186-B12E-5D68ADBDBF20}"/>
    <cellStyle name="Accent1 2 2" xfId="610" xr:uid="{A74C46B1-0F07-43D8-848F-C839861CC742}"/>
    <cellStyle name="Accent1 2 3" xfId="611" xr:uid="{74D23912-0704-45D0-9897-8CDF412A4700}"/>
    <cellStyle name="Accent1 2 3 2" xfId="32359" xr:uid="{EA928BB5-0AD3-4062-9A3E-3E64E5FF2FD2}"/>
    <cellStyle name="Accent1 2 3_Apart tables" xfId="52541" xr:uid="{3449E427-5462-4029-8BD0-FEEA344AC2B0}"/>
    <cellStyle name="Accent1 2 4" xfId="612" xr:uid="{35600197-543A-4793-9A5B-3F854E678055}"/>
    <cellStyle name="Accent1 2 5" xfId="613" xr:uid="{A4CC6687-6F6D-47B7-A73B-3AD93506D6F5}"/>
    <cellStyle name="Accent1 2 6" xfId="614" xr:uid="{42D4EB4C-C5C5-4661-B91B-FDF3E1BA365A}"/>
    <cellStyle name="Accent1 2 7" xfId="615" xr:uid="{E73D5CD0-4EED-449A-8EE5-255FBFC6AF8B}"/>
    <cellStyle name="Accent1 2 8" xfId="616" xr:uid="{1AED2BF0-5E93-43C7-924B-ADE6F374F9DB}"/>
    <cellStyle name="Accent1 2 9" xfId="42260" xr:uid="{2CD74A62-5CCF-41F0-87B9-6FAB9604D224}"/>
    <cellStyle name="Accent1 2_2. Property deals" xfId="15182" xr:uid="{0F7E65E4-7574-4527-967A-BEB70B96C6C1}"/>
    <cellStyle name="Accent1 3" xfId="617" xr:uid="{F1CAF30C-4441-498A-9E76-8B9E117C9F52}"/>
    <cellStyle name="Accent1 3 2" xfId="32360" xr:uid="{B8E0F264-7582-4945-985A-30B69E6B2882}"/>
    <cellStyle name="Accent1 3 3" xfId="46052" xr:uid="{EF008F87-C125-4F46-9E9D-892FCB809798}"/>
    <cellStyle name="Accent1 3_Apart tables" xfId="52542" xr:uid="{E8AD32E2-3E86-45E4-AB39-48905D5E7335}"/>
    <cellStyle name="Accent1 4" xfId="618" xr:uid="{ADD70646-0F9A-4B9F-860F-8AFE7211226D}"/>
    <cellStyle name="Accent1 4 2" xfId="46053" xr:uid="{4E80F33E-0D9B-4CC5-A484-47A465E91DEC}"/>
    <cellStyle name="Accent1 4 3" xfId="51306" xr:uid="{B750FF08-90E3-447A-ADE9-529480DF7F35}"/>
    <cellStyle name="Accent1 4_Apart tables" xfId="52543" xr:uid="{95238E0D-F780-4184-91DA-FA5CD08EFCB1}"/>
    <cellStyle name="Accent1 5" xfId="619" xr:uid="{CF2BE9F4-1660-455B-ADE9-CCDCC7690331}"/>
    <cellStyle name="Accent1 6" xfId="620" xr:uid="{FB9F9FC7-E44B-4AE0-AA36-3722E588CFFC}"/>
    <cellStyle name="Accent1 7" xfId="621" xr:uid="{B3FBA259-753B-42E9-93B3-7622480CA7CD}"/>
    <cellStyle name="Accent1 8" xfId="622" xr:uid="{43ED2FDC-92C4-4DB9-8316-666D78480B74}"/>
    <cellStyle name="Accent1 9" xfId="623" xr:uid="{55C64AD6-FADF-410B-B596-E80B0A2248F7}"/>
    <cellStyle name="Accent2" xfId="20" builtinId="33" customBuiltin="1"/>
    <cellStyle name="Accent2 - 20%" xfId="42261" xr:uid="{E3BEB7AB-9B53-4256-813D-793DF4809A8A}"/>
    <cellStyle name="Accent2 - 40%" xfId="42262" xr:uid="{FA041873-C4C9-4D42-9880-DBB94F94C58B}"/>
    <cellStyle name="Accent2 - 60%" xfId="42263" xr:uid="{619AD55C-5993-4F05-91F1-17E848D9A81C}"/>
    <cellStyle name="Accent2 10" xfId="15183" xr:uid="{783D013A-8C94-44E7-A2BF-001E57F0DD0C}"/>
    <cellStyle name="Accent2 10 2" xfId="47759" xr:uid="{11C7B7D3-6E11-4F56-9108-0CDD1C934037}"/>
    <cellStyle name="Accent2 10_ICR" xfId="49109" xr:uid="{8A6DFA4F-BD21-495C-BEBB-0809EB404652}"/>
    <cellStyle name="Accent2 11" xfId="15184" xr:uid="{0C38138C-C732-4991-AB39-B0BD3A7D09A7}"/>
    <cellStyle name="Accent2 12" xfId="44702" xr:uid="{C0EC6266-00D8-4207-8BF3-C355A213CCB4}"/>
    <cellStyle name="Accent2 13" xfId="44699" xr:uid="{69ADCD40-6C62-471C-B326-6BC7FD0E7CD9}"/>
    <cellStyle name="Accent2 14" xfId="44818" xr:uid="{9D01546B-DB2D-4D5B-B5BC-48D915E413B5}"/>
    <cellStyle name="Accent2 15" xfId="53228" xr:uid="{17360FBE-4F3B-46B4-AFF7-0F1EF04F7EBE}"/>
    <cellStyle name="Accent2 2" xfId="133" xr:uid="{9EB3E40A-BECB-44A0-8E5F-62DB7E78AC2F}"/>
    <cellStyle name="Accent2 2 10" xfId="51307" xr:uid="{2E17EEB4-CC0D-40F3-9196-AAE2452DA57F}"/>
    <cellStyle name="Accent2 2 2" xfId="624" xr:uid="{A22EF82E-5D18-4660-8531-D942EC215A7D}"/>
    <cellStyle name="Accent2 2 3" xfId="625" xr:uid="{4F338054-96E2-47E3-B916-3C90201C7E17}"/>
    <cellStyle name="Accent2 2 3 2" xfId="32361" xr:uid="{2F2958AF-1D14-498B-B156-F7D56A468862}"/>
    <cellStyle name="Accent2 2 3_Apart tables" xfId="52544" xr:uid="{28B46EBB-1539-47EA-A97E-CC09CBE7A2C3}"/>
    <cellStyle name="Accent2 2 4" xfId="626" xr:uid="{35CFADA7-94CC-47B4-9DD2-A5AE6609B5FA}"/>
    <cellStyle name="Accent2 2 5" xfId="627" xr:uid="{0BAC3C0B-DEC5-42B3-B8B0-0A83999F9BD3}"/>
    <cellStyle name="Accent2 2 6" xfId="628" xr:uid="{B7655605-793A-4661-BCB3-083ED1DEE744}"/>
    <cellStyle name="Accent2 2 7" xfId="629" xr:uid="{39D39996-24D7-4E15-9C43-E1CD5DF1BCAF}"/>
    <cellStyle name="Accent2 2 8" xfId="630" xr:uid="{5E3F4AA5-CF21-444A-9E74-1E824639059B}"/>
    <cellStyle name="Accent2 2 9" xfId="42264" xr:uid="{79EE64DA-4235-4C0E-83C6-8A170D7535E0}"/>
    <cellStyle name="Accent2 2_2. Property deals" xfId="15185" xr:uid="{BB9B521E-1D38-4734-AA5A-CBA65A95F523}"/>
    <cellStyle name="Accent2 3" xfId="631" xr:uid="{62B6151E-41D7-408A-8544-C267F44B65B9}"/>
    <cellStyle name="Accent2 3 2" xfId="32362" xr:uid="{C71A1AB2-545A-4943-AC24-5D9185D06A0B}"/>
    <cellStyle name="Accent2 3 2 2" xfId="51308" xr:uid="{7B94A4BC-CDB9-4EE4-9200-23AE24190C9D}"/>
    <cellStyle name="Accent2 3 3" xfId="46057" xr:uid="{23F36C7C-F716-4F3D-AA0F-E67983690DCE}"/>
    <cellStyle name="Accent2 3_Apart tables" xfId="52545" xr:uid="{DB83F8F0-794D-4CF9-8724-2C764257C954}"/>
    <cellStyle name="Accent2 4" xfId="632" xr:uid="{6E2DB612-7A41-4011-ABF6-4F95A843BBCB}"/>
    <cellStyle name="Accent2 4 2" xfId="46058" xr:uid="{030DF93B-DA71-4C83-A8E6-1C774C90AA0D}"/>
    <cellStyle name="Accent2 4 3" xfId="51309" xr:uid="{6C23D5A3-6779-41CB-AA18-D5C69E660FCC}"/>
    <cellStyle name="Accent2 4_Apart tables" xfId="52546" xr:uid="{FDEB66BD-11A1-4CEB-A144-887AB61AA398}"/>
    <cellStyle name="Accent2 5" xfId="633" xr:uid="{06DD2EF4-05C1-4261-AB63-A8B06FB238A4}"/>
    <cellStyle name="Accent2 6" xfId="634" xr:uid="{D21AAB0E-F780-4CBB-BDB1-23C1A206EFB3}"/>
    <cellStyle name="Accent2 7" xfId="635" xr:uid="{3FCDAFCA-5278-4CC6-8F07-0EEFDBAC23B0}"/>
    <cellStyle name="Accent2 8" xfId="636" xr:uid="{F915A9D0-DFBC-4DAE-803F-C32E832131DD}"/>
    <cellStyle name="Accent2 9" xfId="637" xr:uid="{5B74750A-114B-48C3-9332-482B53529A16}"/>
    <cellStyle name="Accent3" xfId="23" builtinId="37" customBuiltin="1"/>
    <cellStyle name="Accent3 - 20%" xfId="42265" xr:uid="{772479BC-C8F7-44EC-98EA-066BB9C97218}"/>
    <cellStyle name="Accent3 - 40%" xfId="42266" xr:uid="{ABAC48F7-522C-4582-9973-46FADEA03473}"/>
    <cellStyle name="Accent3 - 60%" xfId="42267" xr:uid="{6370007A-9312-4488-8B76-F09A8572D228}"/>
    <cellStyle name="Accent3 10" xfId="15186" xr:uid="{D3F76976-4396-4581-9BCD-C65991FDF148}"/>
    <cellStyle name="Accent3 10 2" xfId="47760" xr:uid="{6526D3B8-5562-4CB4-83F9-0D8E2A49DDD5}"/>
    <cellStyle name="Accent3 10_ICR" xfId="49110" xr:uid="{BD25AC34-9580-49F8-98A3-F29653DC8E5F}"/>
    <cellStyle name="Accent3 11" xfId="15187" xr:uid="{E0ADD16B-2316-49D3-AF4E-FE0C43A75C45}"/>
    <cellStyle name="Accent3 12" xfId="44703" xr:uid="{16A4A166-2328-4DE1-9203-F783C26FBC84}"/>
    <cellStyle name="Accent3 13" xfId="44698" xr:uid="{DD840AC2-7987-4DB9-A08E-909D641CF2E5}"/>
    <cellStyle name="Accent3 14" xfId="44816" xr:uid="{BB8C6E6F-15A1-4A8C-9D5C-A6B49E8866A0}"/>
    <cellStyle name="Accent3 15" xfId="53232" xr:uid="{E73AC341-C4AA-431F-B7D3-AD01272C768C}"/>
    <cellStyle name="Accent3 2" xfId="134" xr:uid="{99F95351-1CE9-47A1-BB13-86F5C391A1B1}"/>
    <cellStyle name="Accent3 2 10" xfId="51310" xr:uid="{CEB43B9C-BB29-471D-A75C-77545E009A8A}"/>
    <cellStyle name="Accent3 2 2" xfId="638" xr:uid="{7D91E9D3-CA16-4F81-ABFF-E7BBD29964F9}"/>
    <cellStyle name="Accent3 2 3" xfId="639" xr:uid="{B00B1554-03AF-45B7-9D3B-CC466833E8A3}"/>
    <cellStyle name="Accent3 2 3 2" xfId="32363" xr:uid="{922D1F4B-0ADB-4A40-B6B7-266D83294595}"/>
    <cellStyle name="Accent3 2 3_Apart tables" xfId="52547" xr:uid="{FD813ACE-AE1E-44C9-8F3A-B2B12D2803B5}"/>
    <cellStyle name="Accent3 2 4" xfId="640" xr:uid="{1D55FCBD-D869-482B-A857-A5F86E886C6B}"/>
    <cellStyle name="Accent3 2 5" xfId="641" xr:uid="{8C720DD2-9E4E-4775-B4C1-F914AD34C498}"/>
    <cellStyle name="Accent3 2 6" xfId="642" xr:uid="{34714DB3-B958-41BF-B5E4-73EA57EF21A6}"/>
    <cellStyle name="Accent3 2 7" xfId="643" xr:uid="{895C3800-271B-4A6B-BF17-49912654E7DC}"/>
    <cellStyle name="Accent3 2 8" xfId="644" xr:uid="{DA9EB139-65FF-4104-A28F-8754FBB3C306}"/>
    <cellStyle name="Accent3 2 9" xfId="42268" xr:uid="{60671F19-2CFD-451A-B2E1-FD0C42165616}"/>
    <cellStyle name="Accent3 2_2. Property deals" xfId="15188" xr:uid="{954AEF4F-F6EF-40EE-A1BA-50A905A9E46F}"/>
    <cellStyle name="Accent3 3" xfId="645" xr:uid="{4B3018ED-CD49-4F22-A65E-410796B1F920}"/>
    <cellStyle name="Accent3 3 2" xfId="32364" xr:uid="{18AF1CE9-8865-4A4A-BD05-01554A19168C}"/>
    <cellStyle name="Accent3 3 3" xfId="46059" xr:uid="{2AE12708-A532-44AD-B687-2AC5E5A72762}"/>
    <cellStyle name="Accent3 3_Apart tables" xfId="52548" xr:uid="{0D0D2CC2-A8CF-4828-8456-B0B12C770454}"/>
    <cellStyle name="Accent3 4" xfId="646" xr:uid="{DC750B19-DC7A-47AE-B885-97E69EF24C4A}"/>
    <cellStyle name="Accent3 4 2" xfId="46060" xr:uid="{009F56F1-D223-4328-B2BF-22093B41896C}"/>
    <cellStyle name="Accent3 4 3" xfId="51311" xr:uid="{B532C029-0D87-42E0-86CD-FD0710ABAB22}"/>
    <cellStyle name="Accent3 4_Apart tables" xfId="52549" xr:uid="{98840455-AD28-4B11-9F2D-A1B806761947}"/>
    <cellStyle name="Accent3 5" xfId="647" xr:uid="{2ED7F55A-31CF-498C-B626-65BD3D1C8234}"/>
    <cellStyle name="Accent3 6" xfId="648" xr:uid="{9D7CEA24-97A8-4CBA-8D45-82A98AF512BB}"/>
    <cellStyle name="Accent3 7" xfId="649" xr:uid="{FF6A5FFF-871C-4426-9EF8-73048125158E}"/>
    <cellStyle name="Accent3 8" xfId="650" xr:uid="{20BBFAD7-4A7C-482D-BD2F-CCCCE3D0902E}"/>
    <cellStyle name="Accent3 9" xfId="651" xr:uid="{5388BDDE-5093-476D-A294-877670FD7969}"/>
    <cellStyle name="Accent4" xfId="26" builtinId="41" customBuiltin="1"/>
    <cellStyle name="Accent4 - 20%" xfId="42269" xr:uid="{F7CDA239-9917-47C2-8DA9-8BFA10F5309F}"/>
    <cellStyle name="Accent4 - 40%" xfId="42270" xr:uid="{FFEBB4B6-83D8-473B-BA18-B530566B89AA}"/>
    <cellStyle name="Accent4 - 60%" xfId="42271" xr:uid="{EABEDC58-F541-47AB-893E-BD19422509A6}"/>
    <cellStyle name="Accent4 10" xfId="15189" xr:uid="{22820FE4-E3FC-46E7-8EEB-C6427B56F5B6}"/>
    <cellStyle name="Accent4 10 2" xfId="47761" xr:uid="{389A26C7-4A1E-4FF9-A086-72FC2899955A}"/>
    <cellStyle name="Accent4 10_ICR" xfId="49111" xr:uid="{78496A4E-A6BA-4D6B-B92D-CE7F50753D6C}"/>
    <cellStyle name="Accent4 11" xfId="15190" xr:uid="{0F541C30-3F1E-48A3-A9F8-B6C733333F24}"/>
    <cellStyle name="Accent4 12" xfId="44704" xr:uid="{AD53DC6B-1EE7-423C-81BB-778D624BB17B}"/>
    <cellStyle name="Accent4 13" xfId="44697" xr:uid="{E25608FB-9B48-4C1C-B2ED-D04B316F85A2}"/>
    <cellStyle name="Accent4 14" xfId="44817" xr:uid="{1094642C-5CC3-40A4-B2B1-26335CF1B980}"/>
    <cellStyle name="Accent4 15" xfId="53236" xr:uid="{D0D9D7B5-5D0E-49D1-B8AE-C0A118BAE882}"/>
    <cellStyle name="Accent4 2" xfId="135" xr:uid="{A387C85E-4813-4DF7-8E0A-464629015DED}"/>
    <cellStyle name="Accent4 2 2" xfId="652" xr:uid="{734AA02B-D70E-448E-9CE0-A6F4C558F7C5}"/>
    <cellStyle name="Accent4 2 2 2" xfId="51312" xr:uid="{7F59B630-10FA-47B9-AAF9-03AD3099E05D}"/>
    <cellStyle name="Accent4 2 2_Apart tables" xfId="52550" xr:uid="{22BC0283-2D73-4EB5-A7C3-4D94B0C13D40}"/>
    <cellStyle name="Accent4 2 3" xfId="653" xr:uid="{8EF99DEC-F320-40E0-A983-623E8E1D2176}"/>
    <cellStyle name="Accent4 2 3 2" xfId="32365" xr:uid="{183A9193-B643-450D-A0A9-AA2E39EB8FA1}"/>
    <cellStyle name="Accent4 2 3_Apart tables" xfId="52551" xr:uid="{CFCF4A86-BF61-4BCC-8A00-E2040007F1E2}"/>
    <cellStyle name="Accent4 2 4" xfId="654" xr:uid="{39CF5234-5BE0-4119-A186-B2D4D57B5330}"/>
    <cellStyle name="Accent4 2 5" xfId="655" xr:uid="{C120D0AA-776E-4AD3-9953-AC2665B3F5D1}"/>
    <cellStyle name="Accent4 2 6" xfId="656" xr:uid="{CE25C3AA-CF58-4B67-8265-ADBCA6EDB99B}"/>
    <cellStyle name="Accent4 2 7" xfId="657" xr:uid="{5E676D2D-FAB7-4381-9F5D-289BC902F49D}"/>
    <cellStyle name="Accent4 2 8" xfId="658" xr:uid="{E8CB7FBB-D28A-42A9-A29D-66A96FEFF479}"/>
    <cellStyle name="Accent4 2 9" xfId="42272" xr:uid="{D097646F-0DF1-41DC-87EC-B042D1048DD7}"/>
    <cellStyle name="Accent4 2_2. Property deals" xfId="15191" xr:uid="{2A0F73FA-FD9D-4C08-ACBC-07407203475D}"/>
    <cellStyle name="Accent4 3" xfId="659" xr:uid="{7CC727B9-59F8-40CB-9051-DDC426A18DDE}"/>
    <cellStyle name="Accent4 3 2" xfId="32366" xr:uid="{148B3B86-7582-4B08-B430-ABBB31A65330}"/>
    <cellStyle name="Accent4 3 3" xfId="46065" xr:uid="{8E9F9497-1CAD-4625-B82C-29F010AA27D6}"/>
    <cellStyle name="Accent4 3_Apart tables" xfId="52552" xr:uid="{B03F7373-650F-4D01-88E0-748EB8985B11}"/>
    <cellStyle name="Accent4 4" xfId="660" xr:uid="{EA00F3C5-94B7-484E-A725-6FCC964FD66F}"/>
    <cellStyle name="Accent4 4 2" xfId="46066" xr:uid="{21347B73-38BE-4630-AC07-0FB1077C1B35}"/>
    <cellStyle name="Accent4 4 3" xfId="51313" xr:uid="{5357B093-3272-4125-8929-5C4A9021C2A6}"/>
    <cellStyle name="Accent4 4_Apart tables" xfId="52553" xr:uid="{D4A0B3E3-AE08-4F73-9619-44610FDF8AEC}"/>
    <cellStyle name="Accent4 5" xfId="661" xr:uid="{492AED90-725E-42C5-8FED-B0B978D578BA}"/>
    <cellStyle name="Accent4 6" xfId="662" xr:uid="{6F3FA347-2B49-434D-B119-25404FCC4432}"/>
    <cellStyle name="Accent4 7" xfId="663" xr:uid="{940A698E-87D2-4468-B970-A5C1E2A6DEA6}"/>
    <cellStyle name="Accent4 8" xfId="664" xr:uid="{63ADF41C-1D79-42A5-9610-7B0E53778DE5}"/>
    <cellStyle name="Accent4 9" xfId="665" xr:uid="{F25ECA94-3141-4D71-99DF-18FAFD8EA436}"/>
    <cellStyle name="Accent5" xfId="29" builtinId="45" customBuiltin="1"/>
    <cellStyle name="Accent5 - 20%" xfId="42273" xr:uid="{E520E993-D13A-453A-B3F9-11BF54A3BBA6}"/>
    <cellStyle name="Accent5 - 40%" xfId="42274" xr:uid="{8D8B7155-29A6-46BA-B3DF-B75774999E9E}"/>
    <cellStyle name="Accent5 - 60%" xfId="42275" xr:uid="{6576B274-A960-4B7F-B4B5-528568F6E503}"/>
    <cellStyle name="Accent5 10" xfId="15192" xr:uid="{1A547560-A7E8-4D78-8AB7-DAE6F664AC22}"/>
    <cellStyle name="Accent5 10 2" xfId="47762" xr:uid="{A7AE6D67-67FA-41F5-BEBF-FDCFA60D23F6}"/>
    <cellStyle name="Accent5 10_ICR" xfId="49112" xr:uid="{E40B1485-0BAB-4EEB-8F96-B8BD643E0002}"/>
    <cellStyle name="Accent5 11" xfId="15193" xr:uid="{8EC572DF-4DCB-4706-BB10-8C949A9FD3A3}"/>
    <cellStyle name="Accent5 12" xfId="44705" xr:uid="{CF848754-5919-4FC1-9EBA-5495F84557B6}"/>
    <cellStyle name="Accent5 13" xfId="44696" xr:uid="{3DF14BA9-5CC9-48B5-97B1-D2AFD064E3B2}"/>
    <cellStyle name="Accent5 14" xfId="44815" xr:uid="{81087D61-6E72-43B2-B9A8-9AB7180B5EE1}"/>
    <cellStyle name="Accent5 15" xfId="53240" xr:uid="{C1D8497A-EFA7-440F-9544-1DC3F8308846}"/>
    <cellStyle name="Accent5 2" xfId="136" xr:uid="{60CE665F-A411-4B9E-9CAC-85C860568A70}"/>
    <cellStyle name="Accent5 2 2" xfId="666" xr:uid="{E3702B6E-AF51-4676-9A4D-3FCA6A9AABC2}"/>
    <cellStyle name="Accent5 2 2 2" xfId="51314" xr:uid="{B7913CAE-3346-4B03-BA9A-9826AEB1D63E}"/>
    <cellStyle name="Accent5 2 2_Apart tables" xfId="52554" xr:uid="{619AED8B-59D8-49CA-A442-879B600D07DF}"/>
    <cellStyle name="Accent5 2 3" xfId="667" xr:uid="{5CEC583B-32B5-4249-AA3F-3F39BBE51E78}"/>
    <cellStyle name="Accent5 2 3 2" xfId="32367" xr:uid="{AE563080-15ED-4F05-862F-7CB0F58710CC}"/>
    <cellStyle name="Accent5 2 3_Apart tables" xfId="52555" xr:uid="{099C0E1B-1105-406E-9F0E-4DFD240ABD74}"/>
    <cellStyle name="Accent5 2 4" xfId="668" xr:uid="{AF8CC1CD-631E-4248-A616-5A50B4B45D8A}"/>
    <cellStyle name="Accent5 2 5" xfId="669" xr:uid="{6CD370DC-51AF-4A22-BC02-2F961C298988}"/>
    <cellStyle name="Accent5 2 6" xfId="670" xr:uid="{991B1640-1E3A-4F1D-8673-A3413A008B1C}"/>
    <cellStyle name="Accent5 2 7" xfId="671" xr:uid="{A0065F29-0B17-4806-B62A-E9AF02123F4B}"/>
    <cellStyle name="Accent5 2 8" xfId="672" xr:uid="{5CB5B58B-7777-44AB-B10D-C0524DD013F5}"/>
    <cellStyle name="Accent5 2 9" xfId="42276" xr:uid="{2063A175-B2EB-46CD-B1DC-B811F19C704D}"/>
    <cellStyle name="Accent5 2_2. Property deals" xfId="15194" xr:uid="{A49E61CF-9A4F-47A7-85AD-A5F3D5B44D01}"/>
    <cellStyle name="Accent5 3" xfId="673" xr:uid="{4AE0FD72-1808-4B6C-8276-35DDFB3AD714}"/>
    <cellStyle name="Accent5 3 2" xfId="32368" xr:uid="{17D4C43B-9895-4035-B78A-CE9D4EDAD7AB}"/>
    <cellStyle name="Accent5 3 3" xfId="46067" xr:uid="{F10D89C9-6DF5-40A5-8C62-083823BA8303}"/>
    <cellStyle name="Accent5 3_Apart tables" xfId="52556" xr:uid="{4503A370-189E-43CA-AD66-6F10FE932B35}"/>
    <cellStyle name="Accent5 4" xfId="674" xr:uid="{DD808932-2101-4B61-8A0A-624EDE52FEC0}"/>
    <cellStyle name="Accent5 4 2" xfId="46068" xr:uid="{F1FD6157-01B8-4874-870F-59B1849A83F9}"/>
    <cellStyle name="Accent5 4 3" xfId="51315" xr:uid="{F3976646-C7FA-4929-8B99-DC662CDC8C9F}"/>
    <cellStyle name="Accent5 4_Apart tables" xfId="52557" xr:uid="{D4DA8A50-6C52-4877-9CBE-6C9856339737}"/>
    <cellStyle name="Accent5 5" xfId="675" xr:uid="{45460C50-E2DF-40F6-A412-376F0D1ABF23}"/>
    <cellStyle name="Accent5 6" xfId="676" xr:uid="{64EE3819-3A1A-469D-9BFF-7D3BB665F900}"/>
    <cellStyle name="Accent5 7" xfId="677" xr:uid="{D0B13D9F-E0BE-49D4-803F-FD545AB8AA9E}"/>
    <cellStyle name="Accent5 8" xfId="678" xr:uid="{E22FF802-E262-4340-B076-2C03FC52EE03}"/>
    <cellStyle name="Accent5 9" xfId="679" xr:uid="{488A277B-059D-4063-BB85-D26FBB87EFE3}"/>
    <cellStyle name="Accent6" xfId="32" builtinId="49" customBuiltin="1"/>
    <cellStyle name="Accent6 - 20%" xfId="42277" xr:uid="{E3D7482C-7D56-4AFF-97BC-F5E179B9E6EA}"/>
    <cellStyle name="Accent6 - 40%" xfId="42278" xr:uid="{7D47E72D-6545-4899-9DFE-F038C49512CF}"/>
    <cellStyle name="Accent6 - 60%" xfId="42279" xr:uid="{0F373D37-95D7-4ACA-88C3-E2118CE5C5CC}"/>
    <cellStyle name="Accent6 10" xfId="15195" xr:uid="{571A2626-F97E-4D29-9B6B-36C790C56C75}"/>
    <cellStyle name="Accent6 10 2" xfId="47763" xr:uid="{1739DEEE-D827-401D-8C82-D9AF3323241A}"/>
    <cellStyle name="Accent6 10_ICR" xfId="49113" xr:uid="{33541D49-C792-44DB-94FD-93F25317576A}"/>
    <cellStyle name="Accent6 11" xfId="15196" xr:uid="{7E357E88-9E52-4F64-920B-CC736BC41BDE}"/>
    <cellStyle name="Accent6 12" xfId="44706" xr:uid="{3AB578DA-A558-4159-874C-0FAA6490F224}"/>
    <cellStyle name="Accent6 13" xfId="44695" xr:uid="{DDBD84A4-0007-492D-9758-BCE7E5ECC51D}"/>
    <cellStyle name="Accent6 14" xfId="44814" xr:uid="{9D45E985-FCBD-4E77-953D-43EA85DF3453}"/>
    <cellStyle name="Accent6 15" xfId="53244" xr:uid="{E8D93686-61FC-494E-8C89-990C8D9D4C54}"/>
    <cellStyle name="Accent6 2" xfId="137" xr:uid="{04B609E1-1210-470B-8BCA-02F1B1A7A0A9}"/>
    <cellStyle name="Accent6 2 10" xfId="51316" xr:uid="{2BB3A121-6B21-4423-A28B-EA87ADF932C4}"/>
    <cellStyle name="Accent6 2 2" xfId="680" xr:uid="{66FA7947-2932-4C0D-89E7-5B8FA108659C}"/>
    <cellStyle name="Accent6 2 3" xfId="681" xr:uid="{62D2B357-02F0-4B59-9166-1ED93D7263AA}"/>
    <cellStyle name="Accent6 2 3 2" xfId="32369" xr:uid="{E1C1D657-50C4-4D45-922C-06335A4EA388}"/>
    <cellStyle name="Accent6 2 3_Apart tables" xfId="52558" xr:uid="{06285414-1DB4-47C9-8209-0CFE6D277D43}"/>
    <cellStyle name="Accent6 2 4" xfId="682" xr:uid="{57ACEE8D-4D74-42BA-B301-CB0E9A2C697A}"/>
    <cellStyle name="Accent6 2 5" xfId="683" xr:uid="{E63506D9-B5B1-4DCA-8785-BA67C9851B71}"/>
    <cellStyle name="Accent6 2 6" xfId="684" xr:uid="{42FFB610-82A3-497F-BF4A-A50D7862DA68}"/>
    <cellStyle name="Accent6 2 7" xfId="685" xr:uid="{1667F76C-547B-45D7-AD07-766C2AF95D48}"/>
    <cellStyle name="Accent6 2 8" xfId="686" xr:uid="{D60C39C5-924C-4795-B519-0383504B962A}"/>
    <cellStyle name="Accent6 2 9" xfId="42280" xr:uid="{0F8C1219-3354-4F14-923C-038452FD5585}"/>
    <cellStyle name="Accent6 2_2. Property deals" xfId="15197" xr:uid="{B11183D6-2835-446D-800E-72B08D87F0AC}"/>
    <cellStyle name="Accent6 3" xfId="687" xr:uid="{D9F16902-C8C2-410D-86FC-896B21FFDADE}"/>
    <cellStyle name="Accent6 3 2" xfId="32370" xr:uid="{A6D8FB68-D4CC-4C8D-AE54-8E1D9BB5641A}"/>
    <cellStyle name="Accent6 3 3" xfId="46070" xr:uid="{FA0126CC-0AB0-4E93-B508-2722CF6428E9}"/>
    <cellStyle name="Accent6 3_Apart tables" xfId="52559" xr:uid="{32556A29-3D26-4F34-9090-86168D353A24}"/>
    <cellStyle name="Accent6 4" xfId="688" xr:uid="{730D1356-0E51-4760-AAC9-4C230FA93946}"/>
    <cellStyle name="Accent6 4 2" xfId="46071" xr:uid="{8ACCFE51-B71B-4402-BCE9-4F996906BBE3}"/>
    <cellStyle name="Accent6 4 3" xfId="51317" xr:uid="{6F0F80AA-2AB1-482E-9E1F-B6DB4A8B34CE}"/>
    <cellStyle name="Accent6 4_Apart tables" xfId="52560" xr:uid="{66711618-18A8-4638-868C-58436DC7E353}"/>
    <cellStyle name="Accent6 5" xfId="689" xr:uid="{91EF42F3-0C5B-4FC6-9F09-B246A4BA8A6B}"/>
    <cellStyle name="Accent6 6" xfId="690" xr:uid="{94451F15-991C-4085-9C9E-E03CE08DE28B}"/>
    <cellStyle name="Accent6 7" xfId="691" xr:uid="{15198875-379A-485D-9C2A-A17302AE07FD}"/>
    <cellStyle name="Accent6 8" xfId="692" xr:uid="{F86A05D0-F1FA-48A8-8E2D-3EC2EEB55D24}"/>
    <cellStyle name="Accent6 9" xfId="693" xr:uid="{2DFC5FB0-145D-4071-A1E8-CDFBACCB3188}"/>
    <cellStyle name="Accounting" xfId="42281" xr:uid="{F4CD4096-390E-45D3-A020-7B3B20F5B67C}"/>
    <cellStyle name="Accounting 2" xfId="42282" xr:uid="{0CEF5439-8C0D-4DAB-B456-755943D235DE}"/>
    <cellStyle name="Actual data" xfId="42283" xr:uid="{685C4303-F5CD-4371-8435-0EE498BE297D}"/>
    <cellStyle name="Actual data 2" xfId="42284" xr:uid="{983E8EF6-AA1B-48C1-9929-1C39FFADB88F}"/>
    <cellStyle name="Actual year" xfId="42285" xr:uid="{362CD713-6084-4CB6-AB00-4DAFAF993B6F}"/>
    <cellStyle name="Actual year 2" xfId="42286" xr:uid="{EC1DE93E-F8DA-47FB-A70E-B1C6E14DC32E}"/>
    <cellStyle name="Actual year 2 2" xfId="42287" xr:uid="{6EF1CCBB-56CC-4044-9673-AFFA6FCC9DCE}"/>
    <cellStyle name="Actual year 2_Cognos" xfId="42288" xr:uid="{56A17BE1-4666-4D8A-BE05-8CF7C7735340}"/>
    <cellStyle name="Actual year 3" xfId="42289" xr:uid="{B243FF55-73E9-4D22-BE81-97D80777754A}"/>
    <cellStyle name="Actual year_Cognos" xfId="42290" xr:uid="{61E9EBF4-FF71-4132-B010-33943D169A29}"/>
    <cellStyle name="Actuals Cells" xfId="42291" xr:uid="{9583B44D-AB8D-4F16-8ABF-C26A144D79F9}"/>
    <cellStyle name="Actuals Cells 2" xfId="42292" xr:uid="{A8D1B2B1-3C28-4E9F-BAB3-4467E0094549}"/>
    <cellStyle name="AFE" xfId="42293" xr:uid="{5AB74E10-A6FF-48F6-B396-7CE56232B17C}"/>
    <cellStyle name="AFE 2" xfId="42294" xr:uid="{01785AD6-EBFB-4A7F-9D40-360C7D02FDC1}"/>
    <cellStyle name="AK" xfId="42295" xr:uid="{60D4BEFF-90CE-4139-8B26-C867A3CF2C87}"/>
    <cellStyle name="Aksentti1" xfId="42296" xr:uid="{5B8604D6-EA88-4E72-B250-6798E4AB921E}"/>
    <cellStyle name="Aksentti2" xfId="42297" xr:uid="{E2B5AC01-9B61-47E5-AADD-5C5253419EB6}"/>
    <cellStyle name="Aksentti3" xfId="42298" xr:uid="{4D774108-4684-4077-862E-C638EB7C006C}"/>
    <cellStyle name="Aksentti4" xfId="42299" xr:uid="{D2705C28-C77E-4D57-AC5E-08B452A7F47B}"/>
    <cellStyle name="Aksentti5" xfId="42300" xr:uid="{92B25B75-8DBA-45F4-937D-19F73C0B5291}"/>
    <cellStyle name="Aksentti6" xfId="42301" xr:uid="{66E37F87-ADE2-4927-A3ED-ABB4B7E1F199}"/>
    <cellStyle name="Aktiva/Passiva 01" xfId="42302" xr:uid="{28F7D561-CCA2-4FEA-A307-7A93CE757B5C}"/>
    <cellStyle name="Aktiva/Passiva 02" xfId="42303" xr:uid="{E52009C3-64FF-48BF-8A30-C1470ECB568E}"/>
    <cellStyle name="Akzent1" xfId="15198" xr:uid="{900CD214-4C5F-4DB9-8333-851AD092A6D5}"/>
    <cellStyle name="Akzent1 - 20%" xfId="42304" xr:uid="{D9F664C7-806F-48C6-8050-2892AD356DA0}"/>
    <cellStyle name="Akzent1 - 40%" xfId="42305" xr:uid="{838D0F8A-08CC-4D83-8516-03FA196E4F06}"/>
    <cellStyle name="Akzent1 - 60%" xfId="42306" xr:uid="{75C644E2-53A6-4609-AEE9-3D3527E8F5FF}"/>
    <cellStyle name="Akzent1 2" xfId="15199" xr:uid="{3510E26F-4459-4DCF-B2DD-0DE3268C08DD}"/>
    <cellStyle name="Akzent1 2 2" xfId="42307" xr:uid="{D8D7A6D7-BE74-49FC-BF1B-32EAF0972C4A}"/>
    <cellStyle name="Akzent1 2 3" xfId="46073" xr:uid="{CA0FB845-3AB5-41D9-BAC0-E6C3F17C0C1E}"/>
    <cellStyle name="Akzent1 2_Bought properties" xfId="51318" xr:uid="{6E3682ED-0896-4E1E-8C48-269F8ED13720}"/>
    <cellStyle name="Akzent1 3" xfId="42308" xr:uid="{A330D7C2-53DB-49A9-A519-F8F689007717}"/>
    <cellStyle name="Akzent1 4" xfId="46072" xr:uid="{AC5C07FD-C978-4F10-A8B0-4B273A9F638C}"/>
    <cellStyle name="Akzent1 5" xfId="47382" xr:uid="{DDFA5CA7-ECFC-48EE-A180-E0383DD2E727}"/>
    <cellStyle name="Akzent1_7. Number of apartments_EoP" xfId="50273" xr:uid="{6414A843-BEC1-4264-9889-561B8F50E185}"/>
    <cellStyle name="Akzent2" xfId="15200" xr:uid="{9629D30B-DC12-4F30-B995-BA255AD0B96E}"/>
    <cellStyle name="Akzent2 - 20%" xfId="42309" xr:uid="{C47A4091-68E9-4B7A-AEC4-DB36BDE05502}"/>
    <cellStyle name="Akzent2 - 40%" xfId="42310" xr:uid="{347A0099-E5C3-4DF3-AD19-BB97D9C6B831}"/>
    <cellStyle name="Akzent2 - 60%" xfId="42311" xr:uid="{83E0C6FF-169D-4847-979D-4D19D5C59A69}"/>
    <cellStyle name="Akzent2 2" xfId="15201" xr:uid="{72FCD839-7F93-4D37-B2B3-1812AF08E01A}"/>
    <cellStyle name="Akzent2 2 2" xfId="42312" xr:uid="{44A1D93B-AD38-46C0-9932-F05B8D903FB2}"/>
    <cellStyle name="Akzent2 2 3" xfId="46075" xr:uid="{5B97366A-0E66-4BB8-9FA2-D41DFFA156D3}"/>
    <cellStyle name="Akzent2 2_Bought properties" xfId="51319" xr:uid="{B09242BD-3577-41F4-BA3B-95E929B12AF8}"/>
    <cellStyle name="Akzent2 3" xfId="42313" xr:uid="{C9AFF182-8D3F-4869-9803-12E6DB4D0694}"/>
    <cellStyle name="Akzent2 4" xfId="46074" xr:uid="{39BA5282-C868-4E6C-8F82-54A0A9AA40E5}"/>
    <cellStyle name="Akzent2 5" xfId="47381" xr:uid="{06CE051F-6392-46A0-A283-E2573492E2EC}"/>
    <cellStyle name="Akzent2_7. Number of apartments_EoP" xfId="50274" xr:uid="{500F44C2-DCA2-49B7-87EE-55BA37AA63DD}"/>
    <cellStyle name="Akzent3" xfId="15202" xr:uid="{605E69ED-E6CA-47DB-B461-17DA611668D7}"/>
    <cellStyle name="Akzent3 - 20%" xfId="42314" xr:uid="{AB92EA77-EF8A-4C5E-9A11-1F89E8E3CB98}"/>
    <cellStyle name="Akzent3 - 40%" xfId="42315" xr:uid="{D9A68D18-188A-4612-B61A-44D1A4F8F030}"/>
    <cellStyle name="Akzent3 - 60%" xfId="42316" xr:uid="{F2EF5D87-4D96-43FF-9FD8-6C1532083EA7}"/>
    <cellStyle name="Akzent3 2" xfId="15203" xr:uid="{EC3D6F0B-6E0E-49B1-B237-C6E3DD6D494D}"/>
    <cellStyle name="Akzent3 2 2" xfId="42317" xr:uid="{A3FC56B8-CA37-41DF-B5CB-1392976CC3AE}"/>
    <cellStyle name="Akzent3 2 3" xfId="46077" xr:uid="{30FE5092-D726-4D85-AB85-AAACE8AA17D7}"/>
    <cellStyle name="Akzent3 2_Bought properties" xfId="51320" xr:uid="{31B2F1EA-9820-4CFC-ABE0-141A53998AA1}"/>
    <cellStyle name="Akzent3 3" xfId="42318" xr:uid="{171B13F5-E45F-4EB1-AC72-A88E66924FF5}"/>
    <cellStyle name="Akzent3 4" xfId="46076" xr:uid="{CD5516C5-F1D7-4C6D-910E-0D9D00A2BCC8}"/>
    <cellStyle name="Akzent3 5" xfId="47374" xr:uid="{E23B41E9-0701-40FB-92C3-86CF69FCBCAC}"/>
    <cellStyle name="Akzent3_7. Number of apartments_EoP" xfId="50275" xr:uid="{5E68985D-63A5-44E6-86DD-90F818D66463}"/>
    <cellStyle name="Akzent4" xfId="15204" xr:uid="{36AE1B80-1A5B-4AFD-9951-9A411777337A}"/>
    <cellStyle name="Akzent4 - 20%" xfId="42319" xr:uid="{E224C315-239E-4A4E-8356-B02E91E9298E}"/>
    <cellStyle name="Akzent4 - 40%" xfId="42320" xr:uid="{41C8EA91-6104-4B47-992F-443B64326054}"/>
    <cellStyle name="Akzent4 - 60%" xfId="42321" xr:uid="{F09F5FCD-78A5-4778-8372-C166EBD5C67B}"/>
    <cellStyle name="Akzent4 2" xfId="15205" xr:uid="{28FB9083-91BF-4195-9BBB-647B84AEF384}"/>
    <cellStyle name="Akzent4 2 2" xfId="42322" xr:uid="{A2879CA7-296A-407E-9119-1EF84C539093}"/>
    <cellStyle name="Akzent4 2 3" xfId="46079" xr:uid="{DACEB065-A03E-41DA-AB8A-54E00B331498}"/>
    <cellStyle name="Akzent4 2_Bought properties" xfId="51321" xr:uid="{70F29CD5-3494-4597-A1F4-DAC4F9100E77}"/>
    <cellStyle name="Akzent4 3" xfId="42323" xr:uid="{FC607207-CE42-4F66-86C7-100C830844DD}"/>
    <cellStyle name="Akzent4 4" xfId="46078" xr:uid="{573B9AB3-9340-4A03-8802-7925F6F43E74}"/>
    <cellStyle name="Akzent4 5" xfId="47373" xr:uid="{7A9E7BFF-5131-4C9E-A4BB-926A13E33C7B}"/>
    <cellStyle name="Akzent4_7. Number of apartments_EoP" xfId="50276" xr:uid="{4D5B5187-F8EB-4F54-8C3B-317DF3FB9F3E}"/>
    <cellStyle name="Akzent5" xfId="15206" xr:uid="{AF0181DF-9C35-4DC0-B99C-115DE97D358F}"/>
    <cellStyle name="Akzent5 - 20%" xfId="42324" xr:uid="{11D16028-CD00-407D-9DFA-9450A50A4831}"/>
    <cellStyle name="Akzent5 - 40%" xfId="42325" xr:uid="{02BDBE9C-6812-4EF3-ADC0-8FE33B6EAD88}"/>
    <cellStyle name="Akzent5 - 60%" xfId="42326" xr:uid="{5213DFDF-8657-46DE-B226-E446B80D1CB7}"/>
    <cellStyle name="Akzent5 2" xfId="15207" xr:uid="{63264F91-1963-45BE-BF44-DE0465551770}"/>
    <cellStyle name="Akzent5 2 2" xfId="42327" xr:uid="{A6DD0541-8BF1-4BAA-9C61-8EE87D9E6F23}"/>
    <cellStyle name="Akzent5 2 3" xfId="46081" xr:uid="{31EB0A50-8A06-44DE-ADC3-D8DF7A31CE5C}"/>
    <cellStyle name="Akzent5 2_Bought properties" xfId="51322" xr:uid="{9C5C719E-6723-40D3-A1D8-D7E188995F98}"/>
    <cellStyle name="Akzent5 3" xfId="42328" xr:uid="{19434D4C-77BB-4D7C-A546-459C44BB7D5E}"/>
    <cellStyle name="Akzent5 4" xfId="46080" xr:uid="{DD28BC80-1E0B-4866-800F-3D99D2BB6DBA}"/>
    <cellStyle name="Akzent5 5" xfId="47367" xr:uid="{EC2FA6A0-3A36-409E-A5DF-E4C6C3078C56}"/>
    <cellStyle name="Akzent5_7. Number of apartments_EoP" xfId="50277" xr:uid="{0E1D4472-6ED6-4222-9D19-51751417529F}"/>
    <cellStyle name="Akzent6" xfId="15208" xr:uid="{2914F9AB-7959-4C1C-BAA2-904F134256FF}"/>
    <cellStyle name="Akzent6 - 20%" xfId="42329" xr:uid="{FAA84063-98A5-4776-A68E-933808112C3C}"/>
    <cellStyle name="Akzent6 - 40%" xfId="42330" xr:uid="{7E7E6BF4-BB6D-4300-9C0B-17F695004275}"/>
    <cellStyle name="Akzent6 - 60%" xfId="42331" xr:uid="{36AFD7E6-C77B-4395-BCCC-202D1C5AAF94}"/>
    <cellStyle name="Akzent6 2" xfId="15209" xr:uid="{5EBED6EA-3C00-4AAB-8804-C4A6F32BF371}"/>
    <cellStyle name="Akzent6 2 2" xfId="42332" xr:uid="{34180742-A1A2-4886-AFE3-505DBFAE379B}"/>
    <cellStyle name="Akzent6 2 3" xfId="46083" xr:uid="{1AE9CBEA-7AA4-411D-8B44-2B23CA0B8F06}"/>
    <cellStyle name="Akzent6 2_Bought properties" xfId="51323" xr:uid="{78CC9270-D007-400C-84D0-9F2BE7A3BBA8}"/>
    <cellStyle name="Akzent6 3" xfId="42333" xr:uid="{C8CDB324-2066-414C-A315-8BD9A11F5103}"/>
    <cellStyle name="Akzent6 4" xfId="46082" xr:uid="{C4A66E4A-D228-4C66-A4FE-B7490B2824F7}"/>
    <cellStyle name="Akzent6 5" xfId="47366" xr:uid="{E4697C3B-AC42-43A5-857E-529BE09864BC}"/>
    <cellStyle name="Akzent6_7. Number of apartments_EoP" xfId="50278" xr:uid="{5710350B-5AE5-4F0C-A416-8836D89A7939}"/>
    <cellStyle name="ales" xfId="42334" xr:uid="{478AA11D-A523-4B4B-AE01-08CA5E8AE505}"/>
    <cellStyle name="ales 2" xfId="42335" xr:uid="{7388B140-9A38-4050-AB75-8DB34578E117}"/>
    <cellStyle name="ANCLAS,REZONES Y SUS PARTES,DE FUNDICION,DE HIERRO O DE ACERO" xfId="39683" xr:uid="{CC3C9F09-E615-40E5-BA91-D19824726BF5}"/>
    <cellStyle name="ANCLAS,REZONES Y SUS PARTES,DE FUNDICION,DE HIERRO O DE ACERO 2" xfId="39684" xr:uid="{FEA48B5A-F2E0-43A4-96B0-728CA21E3F49}"/>
    <cellStyle name="ANCLAS,REZONES Y SUS PARTES,DE FUNDICION,DE HIERRO O DE ACERO 2 2" xfId="39685" xr:uid="{3F4AFC25-AB51-4205-9EC7-24CC0D49E63B}"/>
    <cellStyle name="ANCLAS,REZONES Y SUS PARTES,DE FUNDICION,DE HIERRO O DE ACERO 3" xfId="39686" xr:uid="{D09A76E3-A79F-4E0A-BBB2-B4E5AE0137E6}"/>
    <cellStyle name="ANCLAS,REZONES Y SUS PARTES,DE FUNDICION,DE HIERRO O DE ACERO_CAPS" xfId="39687" xr:uid="{2C2105D0-68ED-4F1C-87CB-1D31E7BECB0C}"/>
    <cellStyle name="Angeben" xfId="42336" xr:uid="{C9477485-1BD9-46C6-B961-DDC311E79779}"/>
    <cellStyle name="Angeben 2" xfId="42337" xr:uid="{1A63F59B-5790-4D57-A445-333ED04F08C1}"/>
    <cellStyle name="Anteckning" xfId="38" xr:uid="{6A983CE0-40BE-476E-8B63-D1B587A4B0BF}"/>
    <cellStyle name="Anteckning 10" xfId="138" xr:uid="{75642E8F-163C-477C-972A-E781DFA001F0}"/>
    <cellStyle name="Anteckning 10 10" xfId="15210" xr:uid="{BBBCE0B5-F711-4842-9C98-B4D869790196}"/>
    <cellStyle name="Anteckning 10 10 2" xfId="15211" xr:uid="{1BEEAB10-A16E-4F75-940E-97F85413EE63}"/>
    <cellStyle name="Anteckning 10 10_121231-130331" xfId="15212" xr:uid="{14CD8752-D32F-413B-9F25-A51C4459843D}"/>
    <cellStyle name="Anteckning 10 11" xfId="15213" xr:uid="{FE7BFE3D-6A8E-4650-9DEF-0B54E0363A23}"/>
    <cellStyle name="Anteckning 10 12" xfId="15214" xr:uid="{A3C14C62-F3AE-4BC9-8C85-AB90163D5F21}"/>
    <cellStyle name="Anteckning 10 13" xfId="15215" xr:uid="{217C6979-FF77-4866-ACCC-A84A04C7BA0E}"/>
    <cellStyle name="Anteckning 10 14" xfId="32371" xr:uid="{92FF3555-12E7-443E-927B-D0E7B8A9E08B}"/>
    <cellStyle name="Anteckning 10 15" xfId="35288" xr:uid="{FBCB6BEF-FEFC-4DD6-8CFD-48701A3355CC}"/>
    <cellStyle name="Anteckning 10 16" xfId="39372" xr:uid="{066F41F1-3D0E-40D8-A3A8-3B525D2D21FB}"/>
    <cellStyle name="Anteckning 10 17" xfId="44708" xr:uid="{054C194A-4034-4751-99D1-2231AE96B2F6}"/>
    <cellStyle name="Anteckning 10 18" xfId="44693" xr:uid="{177295AD-D7FC-4553-AD99-7EE7F3589309}"/>
    <cellStyle name="Anteckning 10 19" xfId="44638" xr:uid="{C07BB7AD-C9FF-4CD7-8AA1-6B9688889186}"/>
    <cellStyle name="Anteckning 10 2" xfId="15216" xr:uid="{A347892C-DBBE-49AC-9887-206220424CDB}"/>
    <cellStyle name="Anteckning 10 2 10" xfId="15217" xr:uid="{45231804-E076-4C41-8027-B18EE2066857}"/>
    <cellStyle name="Anteckning 10 2 11" xfId="32372" xr:uid="{33A38A7C-2A1A-4E92-96D5-44BD770FA223}"/>
    <cellStyle name="Anteckning 10 2 12" xfId="35289" xr:uid="{DC0C21E9-E5A6-41AC-A7E4-377C7C7792EC}"/>
    <cellStyle name="Anteckning 10 2 2" xfId="15218" xr:uid="{43610AF4-F2D0-4A43-8405-142F99547635}"/>
    <cellStyle name="Anteckning 10 2 2 2" xfId="15219" xr:uid="{04D90C68-16A8-41F7-ACC0-A9A655BC01E9}"/>
    <cellStyle name="Anteckning 10 2 2 2 2" xfId="15220" xr:uid="{4E3D6D50-8177-426F-B4E2-214291EA065F}"/>
    <cellStyle name="Anteckning 10 2 2 2 2 2" xfId="15221" xr:uid="{D5855ACE-EC03-4707-8286-6FD56883ED16}"/>
    <cellStyle name="Anteckning 10 2 2 2 2_121231-130331" xfId="15222" xr:uid="{7B2A22D8-65D1-4B92-8C90-41EC6F0A3C5E}"/>
    <cellStyle name="Anteckning 10 2 2 2 3" xfId="15223" xr:uid="{8C0E9D59-26CC-4BD2-AE9E-592FA3D73702}"/>
    <cellStyle name="Anteckning 10 2 2 2 4" xfId="32373" xr:uid="{2EB14042-5303-4EC5-B3CB-842F81347A2D}"/>
    <cellStyle name="Anteckning 10 2 2 2_121231-130331" xfId="15224" xr:uid="{9529781A-30E8-414C-B50C-86F75FF0AC0C}"/>
    <cellStyle name="Anteckning 10 2 2 3" xfId="15225" xr:uid="{5E1132AA-E0D8-4560-8B19-40625B13BED6}"/>
    <cellStyle name="Anteckning 10 2 2 3 2" xfId="15226" xr:uid="{C5F238CE-149B-4621-A507-981F7169D450}"/>
    <cellStyle name="Anteckning 10 2 2 3_121231-130331" xfId="15227" xr:uid="{328D1992-B016-4043-B56B-1D2E9E467EA9}"/>
    <cellStyle name="Anteckning 10 2 2 4" xfId="15228" xr:uid="{282FEA90-AD6D-4342-825D-9400BFFA244B}"/>
    <cellStyle name="Anteckning 10 2 2 5" xfId="15229" xr:uid="{2F0A3140-B7C9-4253-B281-BC99DFBE14DB}"/>
    <cellStyle name="Anteckning 10 2 2 6" xfId="32374" xr:uid="{CC914CEE-8709-42C1-8D7D-41916156CE51}"/>
    <cellStyle name="Anteckning 10 2 2 7" xfId="35290" xr:uid="{B0DE9D0A-D657-4C31-8F82-78F81F2EE410}"/>
    <cellStyle name="Anteckning 10 2 2 8" xfId="39371" xr:uid="{C4E3E77E-2AD8-44B9-ADC6-28510B217157}"/>
    <cellStyle name="Anteckning 10 2 2_121231-130331" xfId="15230" xr:uid="{27ECBA5D-20C1-431A-92BF-7E2CC1C53215}"/>
    <cellStyle name="Anteckning 10 2 3" xfId="15231" xr:uid="{94AD4EB8-1058-4452-93A5-38DE45852649}"/>
    <cellStyle name="Anteckning 10 2 3 2" xfId="15232" xr:uid="{426B319D-A660-492B-98B7-89E1F386416A}"/>
    <cellStyle name="Anteckning 10 2 3 2 2" xfId="15233" xr:uid="{AC884430-D4D9-4A14-8E2A-F8FB1C21D9F3}"/>
    <cellStyle name="Anteckning 10 2 3 2 2 2" xfId="15234" xr:uid="{51936F73-27A6-43BB-AEA2-20A57CDECA6F}"/>
    <cellStyle name="Anteckning 10 2 3 2 2_121231-130331" xfId="15235" xr:uid="{4317B7E2-EF05-40E6-8056-6056170C8D85}"/>
    <cellStyle name="Anteckning 10 2 3 2 3" xfId="15236" xr:uid="{2E051EF9-B326-4305-B8F1-69EA022D796F}"/>
    <cellStyle name="Anteckning 10 2 3 2 4" xfId="32375" xr:uid="{2578A9A7-AD4F-41E4-BD3A-306264E9AD2E}"/>
    <cellStyle name="Anteckning 10 2 3 2_121231-130331" xfId="15237" xr:uid="{0A6BD8D9-376D-4EEB-ADB4-09F5B85C8AA7}"/>
    <cellStyle name="Anteckning 10 2 3 3" xfId="15238" xr:uid="{00B0F159-FF6C-48CC-BC37-68DD438B54A0}"/>
    <cellStyle name="Anteckning 10 2 3 3 2" xfId="15239" xr:uid="{BA2C7FC7-D7DE-44DC-B019-F4F434639ECC}"/>
    <cellStyle name="Anteckning 10 2 3 3_121231-130331" xfId="15240" xr:uid="{23F88642-205D-4B05-AA5D-A89962D12248}"/>
    <cellStyle name="Anteckning 10 2 3 4" xfId="15241" xr:uid="{9FF0C134-55E7-4CA1-8FB7-F8FD80F81AAC}"/>
    <cellStyle name="Anteckning 10 2 3 5" xfId="15242" xr:uid="{1593A10E-92E8-4088-827B-E645B6D19389}"/>
    <cellStyle name="Anteckning 10 2 3 6" xfId="32376" xr:uid="{A0082E97-580F-44DF-9085-851ED50B4B52}"/>
    <cellStyle name="Anteckning 10 2 3 7" xfId="35291" xr:uid="{AC08F11E-9BF9-469A-895D-7D655ED4C6F4}"/>
    <cellStyle name="Anteckning 10 2 3 8" xfId="39370" xr:uid="{F9818A7E-A639-4738-A7FA-1BB6F9E1D47B}"/>
    <cellStyle name="Anteckning 10 2 3_121231-130331" xfId="15243" xr:uid="{A0F1DD7D-6770-4543-A0C3-D492E03CD9E1}"/>
    <cellStyle name="Anteckning 10 2 4" xfId="15244" xr:uid="{AF9799BD-1F4F-45AB-9136-A710FC1A23C0}"/>
    <cellStyle name="Anteckning 10 2 4 2" xfId="15245" xr:uid="{5ACA1B52-EA1F-448D-9935-740874F45C14}"/>
    <cellStyle name="Anteckning 10 2 4 2 2" xfId="15246" xr:uid="{064BAB9A-0C25-4FDB-AB77-61F359649DA4}"/>
    <cellStyle name="Anteckning 10 2 4 2 2 2" xfId="15247" xr:uid="{21A60F9D-1E1F-4062-8977-E363748559ED}"/>
    <cellStyle name="Anteckning 10 2 4 2 2_121231-130331" xfId="15248" xr:uid="{9795D13C-A692-49CB-87C6-9D69B057BC16}"/>
    <cellStyle name="Anteckning 10 2 4 2 3" xfId="15249" xr:uid="{E97E5601-07CC-4A4A-8B9F-AF1595D822E7}"/>
    <cellStyle name="Anteckning 10 2 4 2 4" xfId="32377" xr:uid="{FDE745EE-7065-4AA1-B0FC-94CD09AF9129}"/>
    <cellStyle name="Anteckning 10 2 4 2_121231-130331" xfId="15250" xr:uid="{D6027940-1A95-4975-A91D-546BBF774E42}"/>
    <cellStyle name="Anteckning 10 2 4 3" xfId="15251" xr:uid="{1641EFE8-1BCB-43B3-9678-EFB8D0FB9F12}"/>
    <cellStyle name="Anteckning 10 2 4 3 2" xfId="15252" xr:uid="{1AE3DD6F-155C-4B34-BE3B-B8611526687C}"/>
    <cellStyle name="Anteckning 10 2 4 3_121231-130331" xfId="15253" xr:uid="{534F3DD9-DF7F-4625-B584-3F7ABDA5F4D8}"/>
    <cellStyle name="Anteckning 10 2 4 4" xfId="15254" xr:uid="{706627CA-A409-4C5A-947A-FBDA82D85600}"/>
    <cellStyle name="Anteckning 10 2 4 5" xfId="15255" xr:uid="{B175A11B-057E-4E71-BA70-A2DCCF8EFDC8}"/>
    <cellStyle name="Anteckning 10 2 4 6" xfId="32378" xr:uid="{273EBFE0-CE03-4DB0-8954-0E2203155AD3}"/>
    <cellStyle name="Anteckning 10 2 4 7" xfId="35292" xr:uid="{2D5585CD-C3D4-4767-BFF7-ABEFEE8711B4}"/>
    <cellStyle name="Anteckning 10 2 4 8" xfId="39369" xr:uid="{956459E8-B8E3-45A9-81F1-BF629DDB4397}"/>
    <cellStyle name="Anteckning 10 2 4_121231-130331" xfId="15256" xr:uid="{F150F0D0-35C1-42C4-9E94-0D0298BEA404}"/>
    <cellStyle name="Anteckning 10 2 5" xfId="15257" xr:uid="{6018B12A-9D52-4451-9B0B-1D7B8EA6EB66}"/>
    <cellStyle name="Anteckning 10 2 5 2" xfId="15258" xr:uid="{FDD19525-AA48-4AF7-82F6-2C9DBE4AD9B0}"/>
    <cellStyle name="Anteckning 10 2 5 2 2" xfId="15259" xr:uid="{925D5023-6A41-4A8C-AA76-194B9FA77A24}"/>
    <cellStyle name="Anteckning 10 2 5 2 3" xfId="32379" xr:uid="{0C1F8AF0-733C-4AD3-A03C-8B8E335E8985}"/>
    <cellStyle name="Anteckning 10 2 5 2_121231-130331" xfId="15260" xr:uid="{5DFF19C1-5F13-49BC-B10D-171D8B2A84D8}"/>
    <cellStyle name="Anteckning 10 2 5 3" xfId="15261" xr:uid="{4646AD8E-9169-4EB3-90B2-862C2BACDA30}"/>
    <cellStyle name="Anteckning 10 2 5 3 2" xfId="15262" xr:uid="{D757022F-CB0B-45F0-A2C1-59645C4BC702}"/>
    <cellStyle name="Anteckning 10 2 5 3_121231-130331" xfId="15263" xr:uid="{C79ED87F-BCBB-4BC5-8789-E57204035F6E}"/>
    <cellStyle name="Anteckning 10 2 5 4" xfId="15264" xr:uid="{29209DE6-5AF5-45CB-956A-6889D1401190}"/>
    <cellStyle name="Anteckning 10 2 5 5" xfId="15265" xr:uid="{3219E5B7-E40A-43A4-9B33-8851CA7DE8B3}"/>
    <cellStyle name="Anteckning 10 2 5 6" xfId="32380" xr:uid="{D2092FA0-FD1F-439E-9817-1E6960CD4FBF}"/>
    <cellStyle name="Anteckning 10 2 5 7" xfId="35293" xr:uid="{127F8E02-01AC-4D66-ABCD-6446516A3928}"/>
    <cellStyle name="Anteckning 10 2 5 8" xfId="39368" xr:uid="{8BCB878C-D569-4F6F-83F1-A2BF3BE584DF}"/>
    <cellStyle name="Anteckning 10 2 5_121231-130331" xfId="15266" xr:uid="{A13D9BFD-1053-4646-8526-6DD302580379}"/>
    <cellStyle name="Anteckning 10 2 6" xfId="15267" xr:uid="{94529C6D-9F4E-46DD-8C3F-0EB40D2CB89E}"/>
    <cellStyle name="Anteckning 10 2 6 2" xfId="15268" xr:uid="{1EED25F7-2160-40CF-B7CF-C98E1F954F84}"/>
    <cellStyle name="Anteckning 10 2 6 2 2" xfId="15269" xr:uid="{5CAF56E7-6569-4DE4-A6BC-0F68A1DF63B6}"/>
    <cellStyle name="Anteckning 10 2 6 2_121231-130331" xfId="15270" xr:uid="{5A6F2724-50DF-4E7E-B0D1-9D579AF54CC9}"/>
    <cellStyle name="Anteckning 10 2 6 3" xfId="15271" xr:uid="{1DF5192B-C087-431C-8D68-7F8CB634AE55}"/>
    <cellStyle name="Anteckning 10 2 6 4" xfId="32381" xr:uid="{42C1A24C-8C66-4FAC-9F9A-13DB5616EACB}"/>
    <cellStyle name="Anteckning 10 2 6_121231-130331" xfId="15272" xr:uid="{5E21A980-F96D-4BE2-A786-C15DDAC004DC}"/>
    <cellStyle name="Anteckning 10 2 7" xfId="15273" xr:uid="{539D2C6D-3463-4E84-9362-3FABD6D4F31C}"/>
    <cellStyle name="Anteckning 10 2 7 2" xfId="15274" xr:uid="{84C35E1C-972E-4D96-A70B-7C7A52FA5540}"/>
    <cellStyle name="Anteckning 10 2 7_121231-130331" xfId="15275" xr:uid="{69D3CD8A-521E-4DA0-9F8C-B8B2817295A8}"/>
    <cellStyle name="Anteckning 10 2 8" xfId="15276" xr:uid="{310003E7-091A-4C15-BEB2-568EA9FDB26A}"/>
    <cellStyle name="Anteckning 10 2 9" xfId="15277" xr:uid="{F558F6F7-7C48-4785-AB61-CDB8EA971863}"/>
    <cellStyle name="Anteckning 10 2_121231-130331" xfId="15278" xr:uid="{AF8E222E-0E62-4713-93B8-D6F9ADD8117B}"/>
    <cellStyle name="Anteckning 10 3" xfId="15279" xr:uid="{EC01A257-2B60-4EE9-A7B9-D876BA9896CE}"/>
    <cellStyle name="Anteckning 10 3 10" xfId="32382" xr:uid="{B92C8355-4141-4463-970A-0C505D8CA8F2}"/>
    <cellStyle name="Anteckning 10 3 11" xfId="35294" xr:uid="{53E7E4F5-40E5-49EF-B5D1-73E9622CC667}"/>
    <cellStyle name="Anteckning 10 3 2" xfId="15280" xr:uid="{C5F82765-5756-429E-AE44-43667D875E6A}"/>
    <cellStyle name="Anteckning 10 3 2 2" xfId="15281" xr:uid="{C8D92C4F-DAF1-431C-B8C3-02A90BA54851}"/>
    <cellStyle name="Anteckning 10 3 2 2 2" xfId="15282" xr:uid="{BF1AF3EA-D758-46F5-B508-BC39277AFF14}"/>
    <cellStyle name="Anteckning 10 3 2 2 2 2" xfId="15283" xr:uid="{7CEE6D33-9D8E-4484-96CE-8B3808C514EB}"/>
    <cellStyle name="Anteckning 10 3 2 2 2_121231-130331" xfId="15284" xr:uid="{83DA01AD-1536-43B9-BEF5-2E2F1AA3B06E}"/>
    <cellStyle name="Anteckning 10 3 2 2 3" xfId="15285" xr:uid="{51B8668A-9DA7-48E1-95EF-B26B00745CCF}"/>
    <cellStyle name="Anteckning 10 3 2 2 4" xfId="32383" xr:uid="{C1B2EDAF-F509-4A48-8931-77B39D57B44F}"/>
    <cellStyle name="Anteckning 10 3 2 2_121231-130331" xfId="15286" xr:uid="{0BBFCCBE-BE59-464B-A9C7-4EEC567B4337}"/>
    <cellStyle name="Anteckning 10 3 2 3" xfId="15287" xr:uid="{57DDE198-BA32-4082-8BA6-AC4D89EA5F99}"/>
    <cellStyle name="Anteckning 10 3 2 3 2" xfId="15288" xr:uid="{C42C116E-4D3E-4375-86E3-A6462CCAD809}"/>
    <cellStyle name="Anteckning 10 3 2 3_121231-130331" xfId="15289" xr:uid="{BB71EDF1-7C73-4DDA-AA12-46F8D1C6DFB2}"/>
    <cellStyle name="Anteckning 10 3 2 4" xfId="15290" xr:uid="{7E6B4881-E6A7-4805-8F47-E83F1CCBA9C5}"/>
    <cellStyle name="Anteckning 10 3 2 5" xfId="15291" xr:uid="{28C411E6-382A-492A-A82A-00ECA8C686B4}"/>
    <cellStyle name="Anteckning 10 3 2 6" xfId="32384" xr:uid="{6F09A55A-7016-461E-A966-DBC05A00A76D}"/>
    <cellStyle name="Anteckning 10 3 2 7" xfId="35295" xr:uid="{2BEF9C99-8626-4EC7-9CE3-7B348B2072CD}"/>
    <cellStyle name="Anteckning 10 3 2 8" xfId="39367" xr:uid="{464A3335-171D-4936-BF15-06CDA1099319}"/>
    <cellStyle name="Anteckning 10 3 2_121231-130331" xfId="15292" xr:uid="{CB794138-8360-4CDE-97FC-EF5F8A818869}"/>
    <cellStyle name="Anteckning 10 3 3" xfId="15293" xr:uid="{A068A0B8-7F02-47AA-8F97-AE649C4B865F}"/>
    <cellStyle name="Anteckning 10 3 3 2" xfId="15294" xr:uid="{6EE459DC-3D91-4492-9E81-B1DDEB71F764}"/>
    <cellStyle name="Anteckning 10 3 3 2 2" xfId="15295" xr:uid="{4A473C26-3D08-470E-9CE4-C4143E6B52CB}"/>
    <cellStyle name="Anteckning 10 3 3 2 2 2" xfId="15296" xr:uid="{2F464C09-AB4D-46AB-A4F3-7CF7A6DA076C}"/>
    <cellStyle name="Anteckning 10 3 3 2 2_121231-130331" xfId="15297" xr:uid="{E8E2122E-2DD9-4E24-A8BE-E0E9073CEF2F}"/>
    <cellStyle name="Anteckning 10 3 3 2 3" xfId="15298" xr:uid="{DF9CFED3-5F81-4B33-8164-F630662C01C1}"/>
    <cellStyle name="Anteckning 10 3 3 2 4" xfId="32385" xr:uid="{C95900D7-04DD-4678-B5DC-2EF3050D7FD0}"/>
    <cellStyle name="Anteckning 10 3 3 2_121231-130331" xfId="15299" xr:uid="{D8BFE713-A781-454C-ADFE-AE28FEA6BE44}"/>
    <cellStyle name="Anteckning 10 3 3 3" xfId="15300" xr:uid="{93AE0AE9-A365-4B5F-AE77-D4CEDC3F97F0}"/>
    <cellStyle name="Anteckning 10 3 3 3 2" xfId="15301" xr:uid="{14ECF570-4A04-4D3B-A878-A37BBB230C90}"/>
    <cellStyle name="Anteckning 10 3 3 3_121231-130331" xfId="15302" xr:uid="{8E386F24-F545-46FF-84C1-CF6FBFA05502}"/>
    <cellStyle name="Anteckning 10 3 3 4" xfId="15303" xr:uid="{E81C6DDA-DD79-4512-9F63-6D15F6885E44}"/>
    <cellStyle name="Anteckning 10 3 3 5" xfId="15304" xr:uid="{83014AAA-5B09-49D6-BC5E-F6A88058575F}"/>
    <cellStyle name="Anteckning 10 3 3 6" xfId="32386" xr:uid="{036FED3F-448E-472E-979C-5FAD6D07B7C5}"/>
    <cellStyle name="Anteckning 10 3 3 7" xfId="35296" xr:uid="{7765B682-D196-44EA-820D-F369407687E2}"/>
    <cellStyle name="Anteckning 10 3 3 8" xfId="39366" xr:uid="{CA9DC398-B425-46DD-89A4-A906BD2F7F07}"/>
    <cellStyle name="Anteckning 10 3 3_121231-130331" xfId="15305" xr:uid="{19DE03BE-8CC7-45C4-8CE6-25123636E40B}"/>
    <cellStyle name="Anteckning 10 3 4" xfId="15306" xr:uid="{AA81FA7A-3498-4D97-9D2C-0872FA3D94D1}"/>
    <cellStyle name="Anteckning 10 3 4 2" xfId="15307" xr:uid="{E5D8FB20-6596-4C45-921D-F621438DC85C}"/>
    <cellStyle name="Anteckning 10 3 4 2 2" xfId="15308" xr:uid="{1F782099-B629-45CA-9B0C-7213A6766519}"/>
    <cellStyle name="Anteckning 10 3 4 2 2 2" xfId="15309" xr:uid="{0F265FA1-8FE8-4F7B-886D-37F173CFBA84}"/>
    <cellStyle name="Anteckning 10 3 4 2 2_121231-130331" xfId="15310" xr:uid="{C86A2AEB-271C-4BF1-9563-574251022D97}"/>
    <cellStyle name="Anteckning 10 3 4 2 3" xfId="15311" xr:uid="{3B3D4D68-F87A-47E4-B5B5-B546A7743F6A}"/>
    <cellStyle name="Anteckning 10 3 4 2 4" xfId="32387" xr:uid="{D81C5954-24F0-4270-A00B-A3A1BCF7175A}"/>
    <cellStyle name="Anteckning 10 3 4 2_121231-130331" xfId="15312" xr:uid="{2D9DA395-38DF-48D9-8DCB-164E1F0E7B53}"/>
    <cellStyle name="Anteckning 10 3 4 3" xfId="15313" xr:uid="{FAB424F3-C3B0-43E3-8205-7079F17C6CA7}"/>
    <cellStyle name="Anteckning 10 3 4 3 2" xfId="15314" xr:uid="{8243A43A-33EA-4036-B3CF-869EE9ACCD6B}"/>
    <cellStyle name="Anteckning 10 3 4 3_121231-130331" xfId="15315" xr:uid="{E86AC931-7F9F-4756-97C1-6034DBBD61DD}"/>
    <cellStyle name="Anteckning 10 3 4 4" xfId="15316" xr:uid="{28DC874C-C879-4A5C-BB98-EC9E16B1299A}"/>
    <cellStyle name="Anteckning 10 3 4 5" xfId="15317" xr:uid="{0FFDA1E3-37C0-455E-ADEE-560B07B55C04}"/>
    <cellStyle name="Anteckning 10 3 4 6" xfId="32388" xr:uid="{750105DC-0961-45AF-9822-6F7F02362207}"/>
    <cellStyle name="Anteckning 10 3 4 7" xfId="35297" xr:uid="{1C6516DE-2043-4B3B-B5CB-83C7A20DA0B1}"/>
    <cellStyle name="Anteckning 10 3 4 8" xfId="39365" xr:uid="{5BFB34ED-6FAD-4B4B-B3B7-148128489F7E}"/>
    <cellStyle name="Anteckning 10 3 4_121231-130331" xfId="15318" xr:uid="{E911806E-A2BA-4C36-8BAB-6A2E20F0530B}"/>
    <cellStyle name="Anteckning 10 3 5" xfId="15319" xr:uid="{49059B27-A010-46D3-A885-DA95B4DFC483}"/>
    <cellStyle name="Anteckning 10 3 5 2" xfId="15320" xr:uid="{01AACB1F-C6DB-4552-B15D-BC5AE6F34E81}"/>
    <cellStyle name="Anteckning 10 3 5 2 2" xfId="15321" xr:uid="{93AFA6B8-E4AD-4070-BE1B-13CBA4374388}"/>
    <cellStyle name="Anteckning 10 3 5 2 3" xfId="32389" xr:uid="{3009A484-EC11-4895-B498-BD6F85A5D862}"/>
    <cellStyle name="Anteckning 10 3 5 2_121231-130331" xfId="15322" xr:uid="{40E2CD01-2175-4113-9A6D-B9FAAED44CCE}"/>
    <cellStyle name="Anteckning 10 3 5 3" xfId="15323" xr:uid="{BBFB16C6-BACD-4077-891F-E46C4D9F1CD2}"/>
    <cellStyle name="Anteckning 10 3 5 3 2" xfId="15324" xr:uid="{1444572D-A57B-490B-9341-185446606D9F}"/>
    <cellStyle name="Anteckning 10 3 5 3_121231-130331" xfId="15325" xr:uid="{F757F364-36D6-4F97-B354-5F6DA29FA153}"/>
    <cellStyle name="Anteckning 10 3 5 4" xfId="15326" xr:uid="{BA0378BA-26A4-46E1-953F-D916A7762C62}"/>
    <cellStyle name="Anteckning 10 3 5 5" xfId="15327" xr:uid="{633FE77E-B6A0-400F-BBF7-F1953DF38E7E}"/>
    <cellStyle name="Anteckning 10 3 5 6" xfId="32390" xr:uid="{F210A134-0789-4D1D-8957-C05C9147CDB4}"/>
    <cellStyle name="Anteckning 10 3 5 7" xfId="35298" xr:uid="{BB9CBBC3-99E4-458C-B06F-81822288790D}"/>
    <cellStyle name="Anteckning 10 3 5 8" xfId="39364" xr:uid="{C119A765-885D-4096-BECE-B90224410373}"/>
    <cellStyle name="Anteckning 10 3 5_121231-130331" xfId="15328" xr:uid="{6A9697A3-AEB6-4B99-BA71-A8C70CAB2E8A}"/>
    <cellStyle name="Anteckning 10 3 6" xfId="15329" xr:uid="{617BC4B3-B6A0-44BA-8579-C7068206CC78}"/>
    <cellStyle name="Anteckning 10 3 6 2" xfId="15330" xr:uid="{C5E2E2F3-89D6-45B9-B577-C274B2D792D2}"/>
    <cellStyle name="Anteckning 10 3 6 2 2" xfId="15331" xr:uid="{94A1185A-B766-46B9-8A9E-9D22565CCCFD}"/>
    <cellStyle name="Anteckning 10 3 6 2_121231-130331" xfId="15332" xr:uid="{8184C5A8-F4C5-4ED2-A658-F675C39E5FCB}"/>
    <cellStyle name="Anteckning 10 3 6 3" xfId="15333" xr:uid="{A5D668DB-83A7-416E-A597-0F96CA188F97}"/>
    <cellStyle name="Anteckning 10 3 6 4" xfId="32391" xr:uid="{1CDC48EB-E5C6-4739-A88C-1B87EEA5B134}"/>
    <cellStyle name="Anteckning 10 3 6_121231-130331" xfId="15334" xr:uid="{B838EF04-F30D-46DF-9F81-398575BD124C}"/>
    <cellStyle name="Anteckning 10 3 7" xfId="15335" xr:uid="{C05237D3-776B-421B-918A-8091E84FB810}"/>
    <cellStyle name="Anteckning 10 3 7 2" xfId="15336" xr:uid="{0276EAB1-A10C-467C-B0D1-E8668D642EF5}"/>
    <cellStyle name="Anteckning 10 3 7_121231-130331" xfId="15337" xr:uid="{4408E58C-E9A9-4B1F-BE44-03FF7F97BEE5}"/>
    <cellStyle name="Anteckning 10 3 8" xfId="15338" xr:uid="{6BD6B26B-12E6-479F-A718-FCF5F42DA7C6}"/>
    <cellStyle name="Anteckning 10 3 9" xfId="15339" xr:uid="{96CE9248-23AD-4E89-BB0A-A4CA4B17C3D6}"/>
    <cellStyle name="Anteckning 10 3_121231-130331" xfId="15340" xr:uid="{7EE92C83-2CCD-4D16-9CC6-D3FCD7CD0A16}"/>
    <cellStyle name="Anteckning 10 4" xfId="15341" xr:uid="{7B94FC73-8C23-4558-A57D-99E38AB71B89}"/>
    <cellStyle name="Anteckning 10 4 10" xfId="32392" xr:uid="{337C3738-3BD9-43E8-8727-982775D7AFFD}"/>
    <cellStyle name="Anteckning 10 4 11" xfId="35299" xr:uid="{E6C562FD-F1EA-4200-BEED-A1BEDB60CDA0}"/>
    <cellStyle name="Anteckning 10 4 2" xfId="15342" xr:uid="{4392694D-B43B-40EB-8407-0C637B801749}"/>
    <cellStyle name="Anteckning 10 4 2 2" xfId="15343" xr:uid="{7EA7F413-EB94-4205-B5BF-7A9DDFD28AF0}"/>
    <cellStyle name="Anteckning 10 4 2 2 2" xfId="15344" xr:uid="{0F3A761E-46B5-4872-86FD-A30FFCE2954A}"/>
    <cellStyle name="Anteckning 10 4 2 2 2 2" xfId="15345" xr:uid="{3A7D54A4-C2F5-49EE-A9D1-6AC16DADEB42}"/>
    <cellStyle name="Anteckning 10 4 2 2 2_121231-130331" xfId="15346" xr:uid="{31034017-265F-4BC2-85CB-B3D5F2468A96}"/>
    <cellStyle name="Anteckning 10 4 2 2 3" xfId="15347" xr:uid="{DB455E29-12A2-405B-B3AD-79E137BA06A7}"/>
    <cellStyle name="Anteckning 10 4 2 2 4" xfId="32393" xr:uid="{44F3CA04-30A1-41E0-898F-FE365C312ECF}"/>
    <cellStyle name="Anteckning 10 4 2 2_121231-130331" xfId="15348" xr:uid="{E71F1936-D109-4A8E-9E57-B4667FA356AA}"/>
    <cellStyle name="Anteckning 10 4 2 3" xfId="15349" xr:uid="{7E73F851-DF5F-4C99-A85A-5186CD00682F}"/>
    <cellStyle name="Anteckning 10 4 2 3 2" xfId="15350" xr:uid="{86848A50-8C25-4229-BC9A-84B019C15238}"/>
    <cellStyle name="Anteckning 10 4 2 3_121231-130331" xfId="15351" xr:uid="{3549B958-28DA-4CBC-AEBF-A0C56968DCF9}"/>
    <cellStyle name="Anteckning 10 4 2 4" xfId="15352" xr:uid="{7CAE50C2-C77F-4026-9AA5-4F8AAC8801F4}"/>
    <cellStyle name="Anteckning 10 4 2 5" xfId="15353" xr:uid="{801D8E8C-53B7-4AFC-A519-9213AE8E7AAE}"/>
    <cellStyle name="Anteckning 10 4 2 6" xfId="32394" xr:uid="{670A04CE-6862-4895-9CAE-C111E4C226C3}"/>
    <cellStyle name="Anteckning 10 4 2 7" xfId="35300" xr:uid="{AB373521-8408-4EB9-98D3-F5F0798D270F}"/>
    <cellStyle name="Anteckning 10 4 2 8" xfId="39363" xr:uid="{4A5393E5-8C32-48EC-9200-B2F208D2DFE1}"/>
    <cellStyle name="Anteckning 10 4 2_121231-130331" xfId="15354" xr:uid="{F398F3A1-94B8-43C3-8E62-C06C4A26BE90}"/>
    <cellStyle name="Anteckning 10 4 3" xfId="15355" xr:uid="{7B603ECD-6985-46D2-8EF2-E293EC731A17}"/>
    <cellStyle name="Anteckning 10 4 3 2" xfId="15356" xr:uid="{03D13511-F62F-4346-9DA6-A0A9FA8F9374}"/>
    <cellStyle name="Anteckning 10 4 3 2 2" xfId="15357" xr:uid="{7938FC56-F1C9-4765-BBDA-F40B5C102138}"/>
    <cellStyle name="Anteckning 10 4 3 2 2 2" xfId="15358" xr:uid="{319D2773-592B-49D3-8A4F-02D2432CE818}"/>
    <cellStyle name="Anteckning 10 4 3 2 2_121231-130331" xfId="15359" xr:uid="{C70A8469-DFA2-4F93-83CC-75D2B67F3F0F}"/>
    <cellStyle name="Anteckning 10 4 3 2 3" xfId="15360" xr:uid="{726FEAB2-19D6-4D26-9AE7-A81F44B63231}"/>
    <cellStyle name="Anteckning 10 4 3 2 4" xfId="32395" xr:uid="{C58526FC-0005-4B06-9900-1907F12D6270}"/>
    <cellStyle name="Anteckning 10 4 3 2_121231-130331" xfId="15361" xr:uid="{A2BD7B2D-565C-4879-8138-100778600818}"/>
    <cellStyle name="Anteckning 10 4 3 3" xfId="15362" xr:uid="{34BD7156-3240-41DF-8280-645AA17C1D8C}"/>
    <cellStyle name="Anteckning 10 4 3 3 2" xfId="15363" xr:uid="{A5F4E8D2-C08A-4550-9FC0-A77BE8C4B7D8}"/>
    <cellStyle name="Anteckning 10 4 3 3_121231-130331" xfId="15364" xr:uid="{B52E4322-792A-425C-9102-AB513B94B66C}"/>
    <cellStyle name="Anteckning 10 4 3 4" xfId="15365" xr:uid="{900D99AC-35EA-4268-9C25-4F850DACF1B4}"/>
    <cellStyle name="Anteckning 10 4 3 5" xfId="15366" xr:uid="{F0FAC004-08BC-45C0-9534-CA23C4BF64FC}"/>
    <cellStyle name="Anteckning 10 4 3 6" xfId="32396" xr:uid="{1E99191E-D04B-44C6-A487-6C522A1830F9}"/>
    <cellStyle name="Anteckning 10 4 3 7" xfId="35301" xr:uid="{CCB7B581-619C-4B7A-9EF4-0AAB091C0C1A}"/>
    <cellStyle name="Anteckning 10 4 3 8" xfId="39362" xr:uid="{E3AA6FF6-054B-4CB3-B353-1998BEB265C8}"/>
    <cellStyle name="Anteckning 10 4 3_121231-130331" xfId="15367" xr:uid="{91C2FC3D-E351-460F-9549-E00F7CE34745}"/>
    <cellStyle name="Anteckning 10 4 4" xfId="15368" xr:uid="{09E7F6CD-00C2-4496-ACA6-74D903647DBD}"/>
    <cellStyle name="Anteckning 10 4 4 2" xfId="15369" xr:uid="{F3DCA2E3-4187-4572-848D-D8D52C17B1F8}"/>
    <cellStyle name="Anteckning 10 4 4 2 2" xfId="15370" xr:uid="{5DFDC7F8-88E5-47AB-885B-14349612101D}"/>
    <cellStyle name="Anteckning 10 4 4 2 2 2" xfId="15371" xr:uid="{AC8780FB-4EC2-4D3E-BC82-E7FE087FBE7E}"/>
    <cellStyle name="Anteckning 10 4 4 2 2_121231-130331" xfId="15372" xr:uid="{20AB6BEC-08A4-4C21-A573-E5AF3A93C848}"/>
    <cellStyle name="Anteckning 10 4 4 2 3" xfId="15373" xr:uid="{366E0CC8-BB81-487F-90DF-557FD146AB30}"/>
    <cellStyle name="Anteckning 10 4 4 2 4" xfId="32397" xr:uid="{1A7157A9-C985-496E-B26B-D571C60B7DC6}"/>
    <cellStyle name="Anteckning 10 4 4 2_121231-130331" xfId="15374" xr:uid="{229A2826-A4A8-41C7-B7CF-6931CBEF4834}"/>
    <cellStyle name="Anteckning 10 4 4 3" xfId="15375" xr:uid="{8BA54D77-7451-4ED9-8EFA-5FF272FA7423}"/>
    <cellStyle name="Anteckning 10 4 4 3 2" xfId="15376" xr:uid="{E9BBED46-C697-4FEC-B32E-8D7BA1B4FD0E}"/>
    <cellStyle name="Anteckning 10 4 4 3_121231-130331" xfId="15377" xr:uid="{E1B077E7-8D3D-46CD-AEC9-62A2E6E6545D}"/>
    <cellStyle name="Anteckning 10 4 4 4" xfId="15378" xr:uid="{55D42A57-9D58-4A1B-B38D-E937B4F5E577}"/>
    <cellStyle name="Anteckning 10 4 4 5" xfId="15379" xr:uid="{B5560BB8-DD25-4794-8769-2389DC77F354}"/>
    <cellStyle name="Anteckning 10 4 4 6" xfId="32398" xr:uid="{8DEA1E89-F5F8-4107-AF43-87D9C605BF33}"/>
    <cellStyle name="Anteckning 10 4 4 7" xfId="35302" xr:uid="{D90DADFE-A7E7-4854-A232-B6B4F06983E0}"/>
    <cellStyle name="Anteckning 10 4 4 8" xfId="39361" xr:uid="{72A4777C-ADA8-4A59-AEBF-9CC560D54A4D}"/>
    <cellStyle name="Anteckning 10 4 4_121231-130331" xfId="15380" xr:uid="{DBB83003-0280-454F-ABCF-ECE932A1E71E}"/>
    <cellStyle name="Anteckning 10 4 5" xfId="15381" xr:uid="{77ECEAB6-9235-4492-96F4-58007C23D393}"/>
    <cellStyle name="Anteckning 10 4 5 2" xfId="15382" xr:uid="{49B36728-C8B2-419D-BBF1-2347AA49F07F}"/>
    <cellStyle name="Anteckning 10 4 5 2 2" xfId="15383" xr:uid="{224AFD90-F96D-4D84-BE7C-E4CB790CEBC6}"/>
    <cellStyle name="Anteckning 10 4 5 2 3" xfId="32399" xr:uid="{F0C6CCDA-CDB3-4869-B165-5860057C705C}"/>
    <cellStyle name="Anteckning 10 4 5 2_121231-130331" xfId="15384" xr:uid="{0113347A-80CA-4EE8-9CEC-7F9B22D39F48}"/>
    <cellStyle name="Anteckning 10 4 5 3" xfId="15385" xr:uid="{73F9129F-F1D6-4A6D-B3C9-D61670EA91F6}"/>
    <cellStyle name="Anteckning 10 4 5 3 2" xfId="15386" xr:uid="{A8F94FA9-F572-4CB4-9E5E-1DF41E396D08}"/>
    <cellStyle name="Anteckning 10 4 5 3_121231-130331" xfId="15387" xr:uid="{CFB23CE9-D103-4CC9-B50C-B7B763E59DC0}"/>
    <cellStyle name="Anteckning 10 4 5 4" xfId="15388" xr:uid="{54310479-C9B3-4832-950F-273BEECEC4A3}"/>
    <cellStyle name="Anteckning 10 4 5 5" xfId="15389" xr:uid="{B24DCB9D-61E8-4709-B9E8-BECADFFA13D6}"/>
    <cellStyle name="Anteckning 10 4 5 6" xfId="32400" xr:uid="{63507761-F039-4D1A-B6DD-EDCB19E76929}"/>
    <cellStyle name="Anteckning 10 4 5 7" xfId="35303" xr:uid="{925DD70F-4E48-47CE-A5B1-BC9ED077D3D6}"/>
    <cellStyle name="Anteckning 10 4 5 8" xfId="39360" xr:uid="{595F7719-686E-4732-9286-013E6B27D378}"/>
    <cellStyle name="Anteckning 10 4 5_121231-130331" xfId="15390" xr:uid="{B635A963-B229-46D4-BA2A-0AE9ACEA8C89}"/>
    <cellStyle name="Anteckning 10 4 6" xfId="15391" xr:uid="{67543CDD-86B1-404A-917F-5945851903EC}"/>
    <cellStyle name="Anteckning 10 4 6 2" xfId="15392" xr:uid="{F0B4E425-9F7E-4938-8076-047B2AEA9526}"/>
    <cellStyle name="Anteckning 10 4 6 2 2" xfId="15393" xr:uid="{2F1F2B36-826A-4319-8065-31FE02EB0CDB}"/>
    <cellStyle name="Anteckning 10 4 6 2_121231-130331" xfId="15394" xr:uid="{533B7FA1-2B4C-424C-9476-7DD2846121E2}"/>
    <cellStyle name="Anteckning 10 4 6 3" xfId="15395" xr:uid="{5BE0C19C-9F99-4788-9F58-D1A202D8F700}"/>
    <cellStyle name="Anteckning 10 4 6 4" xfId="32401" xr:uid="{53C2D0CF-8411-4F26-BBA6-0E57EBF1B467}"/>
    <cellStyle name="Anteckning 10 4 6_121231-130331" xfId="15396" xr:uid="{380322F4-B7C5-4584-8E34-25912081FF9F}"/>
    <cellStyle name="Anteckning 10 4 7" xfId="15397" xr:uid="{69AE9A26-BB6D-425A-98AD-9B9634494F68}"/>
    <cellStyle name="Anteckning 10 4 7 2" xfId="15398" xr:uid="{9ADC4CD2-189D-4750-B8F1-BCF5967CC1D0}"/>
    <cellStyle name="Anteckning 10 4 7_121231-130331" xfId="15399" xr:uid="{397CDA49-35E9-417F-9A12-52560A742794}"/>
    <cellStyle name="Anteckning 10 4 8" xfId="15400" xr:uid="{0BD045B1-978E-49BA-908C-D31FB12ECCC6}"/>
    <cellStyle name="Anteckning 10 4 9" xfId="15401" xr:uid="{74A4A12E-FCAC-4886-865C-1349B31F1185}"/>
    <cellStyle name="Anteckning 10 4_121231-130331" xfId="15402" xr:uid="{CA92A681-C0FA-4B40-BDF9-A14348E6F2F5}"/>
    <cellStyle name="Anteckning 10 5" xfId="15403" xr:uid="{1F59FAD4-70B2-40E4-82D3-9253C9297B86}"/>
    <cellStyle name="Anteckning 10 5 2" xfId="15404" xr:uid="{A764D893-6466-4635-A98F-110153F9B7EA}"/>
    <cellStyle name="Anteckning 10 5 2 2" xfId="15405" xr:uid="{2D3F13C7-3834-447A-AE27-62DDA9DCD0AC}"/>
    <cellStyle name="Anteckning 10 5 2 2 2" xfId="15406" xr:uid="{648AD3F5-928A-4C85-BA00-F98B6DC82B6D}"/>
    <cellStyle name="Anteckning 10 5 2 2 3" xfId="32402" xr:uid="{0D4DA6EB-F010-4EFD-985F-915F7B41782F}"/>
    <cellStyle name="Anteckning 10 5 2 2_121231-130331" xfId="15407" xr:uid="{166DB134-4BC6-4623-B282-9495813B2D0D}"/>
    <cellStyle name="Anteckning 10 5 2 3" xfId="15408" xr:uid="{08CC6460-330A-43EB-A4E3-B16D8C05FF66}"/>
    <cellStyle name="Anteckning 10 5 2 3 2" xfId="15409" xr:uid="{7E68CBE6-3959-4D08-804D-5E97DCFC429D}"/>
    <cellStyle name="Anteckning 10 5 2 3_121231-130331" xfId="15410" xr:uid="{36501AFB-7E57-48EE-8715-0436C7021B4C}"/>
    <cellStyle name="Anteckning 10 5 2 4" xfId="15411" xr:uid="{7524E1E8-BB17-4D49-9DAF-1E693A14B858}"/>
    <cellStyle name="Anteckning 10 5 2 5" xfId="15412" xr:uid="{DCDDADEB-3DB5-4B84-828B-C13F1F699D93}"/>
    <cellStyle name="Anteckning 10 5 2 6" xfId="32403" xr:uid="{1F4AA6C2-041D-4237-B01F-608C076D97C8}"/>
    <cellStyle name="Anteckning 10 5 2 7" xfId="35305" xr:uid="{45D3A2F2-EEA9-410A-9AD7-B03C2B98C5FC}"/>
    <cellStyle name="Anteckning 10 5 2 8" xfId="39358" xr:uid="{EF1241B3-B702-40F4-98BB-B6A31421AE0D}"/>
    <cellStyle name="Anteckning 10 5 2_121231-130331" xfId="15413" xr:uid="{31D3DC4A-3077-4545-90F6-4A703E725B35}"/>
    <cellStyle name="Anteckning 10 5 3" xfId="15414" xr:uid="{19326811-5917-4362-A42B-9B6CFE7DA5EC}"/>
    <cellStyle name="Anteckning 10 5 3 2" xfId="15415" xr:uid="{03E1E9B1-2431-494C-83C6-49645989882F}"/>
    <cellStyle name="Anteckning 10 5 3 2 2" xfId="15416" xr:uid="{FBFC299A-E455-45F3-96F2-973A4B3D4FB6}"/>
    <cellStyle name="Anteckning 10 5 3 2_121231-130331" xfId="15417" xr:uid="{74955DD5-35D3-4408-AFBC-2FA39BAEA88B}"/>
    <cellStyle name="Anteckning 10 5 3 3" xfId="15418" xr:uid="{7D881841-804D-47E2-923A-39C3F9C20A72}"/>
    <cellStyle name="Anteckning 10 5 3 4" xfId="32404" xr:uid="{6CAC1529-48F8-4BF2-AD31-667E5E01AEC9}"/>
    <cellStyle name="Anteckning 10 5 3_121231-130331" xfId="15419" xr:uid="{16116CA1-1530-4904-BDDF-0AA8A3C8E8C9}"/>
    <cellStyle name="Anteckning 10 5 4" xfId="15420" xr:uid="{CEC1B370-2C0C-4D29-9E66-AD7A7C860D23}"/>
    <cellStyle name="Anteckning 10 5 4 2" xfId="15421" xr:uid="{400020A1-575D-4C01-A47F-5779E9AE8872}"/>
    <cellStyle name="Anteckning 10 5 4_121231-130331" xfId="15422" xr:uid="{5FD10C50-EDA8-47C8-B42B-BA38AEA55197}"/>
    <cellStyle name="Anteckning 10 5 5" xfId="15423" xr:uid="{01F01D63-9445-4896-9D10-9010DAA2E2B3}"/>
    <cellStyle name="Anteckning 10 5 6" xfId="15424" xr:uid="{1893F998-EA9F-4DE6-B743-36774A0FFBA7}"/>
    <cellStyle name="Anteckning 10 5 7" xfId="32405" xr:uid="{F8B6B07F-0F9A-43A2-B60D-10FDA3B2BCFC}"/>
    <cellStyle name="Anteckning 10 5 8" xfId="35304" xr:uid="{B6D1DAB7-A0F9-49D6-AC17-4DA2CFC8D756}"/>
    <cellStyle name="Anteckning 10 5 9" xfId="39359" xr:uid="{83EFE3C5-0654-41E5-A520-4D693FDB316E}"/>
    <cellStyle name="Anteckning 10 5_121231-130331" xfId="15425" xr:uid="{CB24CD9C-A11C-4B57-89B9-09D8C39D67A0}"/>
    <cellStyle name="Anteckning 10 6" xfId="15426" xr:uid="{7CEE99B2-14D7-48D4-A2F8-8D90B5D2EB91}"/>
    <cellStyle name="Anteckning 10 6 2" xfId="15427" xr:uid="{C19178AE-9636-4533-90B2-57F41516965C}"/>
    <cellStyle name="Anteckning 10 6 2 2" xfId="15428" xr:uid="{82FF4449-5EB1-448A-9C77-676C3C5D861D}"/>
    <cellStyle name="Anteckning 10 6 2 2 2" xfId="15429" xr:uid="{54F4B053-159D-44F0-85EC-DD9730E77151}"/>
    <cellStyle name="Anteckning 10 6 2 2_121231-130331" xfId="15430" xr:uid="{C6370B55-D2B6-4C6D-9217-13087AA9CB6C}"/>
    <cellStyle name="Anteckning 10 6 2 3" xfId="15431" xr:uid="{DB41EF53-C951-419C-988E-01AE029E7716}"/>
    <cellStyle name="Anteckning 10 6 2 4" xfId="32406" xr:uid="{2930D650-E870-4822-8608-DF5F8BCF7737}"/>
    <cellStyle name="Anteckning 10 6 2_121231-130331" xfId="15432" xr:uid="{19DB7B80-5BB2-437E-9111-407343C62F4C}"/>
    <cellStyle name="Anteckning 10 6 3" xfId="15433" xr:uid="{B6EF5420-9437-4D62-85D8-DBAD7D355771}"/>
    <cellStyle name="Anteckning 10 6 3 2" xfId="15434" xr:uid="{3A90E5CE-BB4D-471C-A37C-1D074154C276}"/>
    <cellStyle name="Anteckning 10 6 3_121231-130331" xfId="15435" xr:uid="{640E861A-00D4-431A-908F-A812803EB737}"/>
    <cellStyle name="Anteckning 10 6 4" xfId="15436" xr:uid="{9E7C981E-7FE9-4830-85BF-4159F41AC994}"/>
    <cellStyle name="Anteckning 10 6 5" xfId="15437" xr:uid="{C1036B74-07CC-4EDD-9230-6B230891527F}"/>
    <cellStyle name="Anteckning 10 6 6" xfId="32407" xr:uid="{D1157A28-A13D-421B-A1D2-2F1BE684D712}"/>
    <cellStyle name="Anteckning 10 6 7" xfId="35306" xr:uid="{F68347E4-A94E-41E4-96F9-1288D1039D6A}"/>
    <cellStyle name="Anteckning 10 6 8" xfId="39357" xr:uid="{9955BC3D-B723-4DA6-A539-C395FAB55007}"/>
    <cellStyle name="Anteckning 10 6_121231-130331" xfId="15438" xr:uid="{891628B4-B09D-4380-8E1C-38809596CBC7}"/>
    <cellStyle name="Anteckning 10 7" xfId="15439" xr:uid="{891C8C8C-DA12-4AEF-B232-F60A777CB8BF}"/>
    <cellStyle name="Anteckning 10 7 2" xfId="15440" xr:uid="{00919F04-337B-4BBA-A372-E1F70B59AE67}"/>
    <cellStyle name="Anteckning 10 7 2 2" xfId="15441" xr:uid="{A51ED0E9-1F05-4EBA-888E-3CC36CB0DF48}"/>
    <cellStyle name="Anteckning 10 7 2 2 2" xfId="15442" xr:uid="{2D907DD3-A9F7-4783-9AE6-63231531ADCA}"/>
    <cellStyle name="Anteckning 10 7 2 2_121231-130331" xfId="15443" xr:uid="{BDEE674E-E58A-4F98-81B5-7D5E690B9D6F}"/>
    <cellStyle name="Anteckning 10 7 2 3" xfId="15444" xr:uid="{8BC6A35A-0249-4B46-B2FC-24F4D45C5547}"/>
    <cellStyle name="Anteckning 10 7 2 4" xfId="32408" xr:uid="{99739F26-9094-4287-9BCE-6DD6E3D239C8}"/>
    <cellStyle name="Anteckning 10 7 2_121231-130331" xfId="15445" xr:uid="{2503E277-6E84-460B-96CD-F9BD05F0249E}"/>
    <cellStyle name="Anteckning 10 7 3" xfId="15446" xr:uid="{9128FDF9-9572-4428-87FB-04F4165CF59F}"/>
    <cellStyle name="Anteckning 10 7 3 2" xfId="15447" xr:uid="{928BADC7-B477-4D54-AE0C-2C3D43AFB35C}"/>
    <cellStyle name="Anteckning 10 7 3_121231-130331" xfId="15448" xr:uid="{D31E7399-1073-4D45-BD89-C442FB7E2907}"/>
    <cellStyle name="Anteckning 10 7 4" xfId="15449" xr:uid="{01C198E4-517E-4050-93A0-4A97DF8A1671}"/>
    <cellStyle name="Anteckning 10 7 5" xfId="15450" xr:uid="{BE64E8AF-150E-47B5-BBC1-3BB9C374BE00}"/>
    <cellStyle name="Anteckning 10 7 6" xfId="32409" xr:uid="{4AE41D0D-7B6D-45E9-85A6-AB0873B63FE5}"/>
    <cellStyle name="Anteckning 10 7 7" xfId="35307" xr:uid="{8BDA73B7-D4E5-495E-94DD-0B15EF0049F6}"/>
    <cellStyle name="Anteckning 10 7 8" xfId="39356" xr:uid="{3EA86269-6CFF-4B65-8397-84F343A6672B}"/>
    <cellStyle name="Anteckning 10 7_121231-130331" xfId="15451" xr:uid="{2A2E20C5-A5E3-4A88-A169-7C0FAC06BAEF}"/>
    <cellStyle name="Anteckning 10 8" xfId="15452" xr:uid="{EE96B182-7329-40E4-806B-FD91F8653F65}"/>
    <cellStyle name="Anteckning 10 8 2" xfId="15453" xr:uid="{483BC2E0-0736-4AF4-BD8F-CFDE6DAE4F88}"/>
    <cellStyle name="Anteckning 10 8 2 2" xfId="15454" xr:uid="{551E1117-B49C-454F-B263-737D02C3A55A}"/>
    <cellStyle name="Anteckning 10 8 2 3" xfId="32410" xr:uid="{A514DAFC-92F9-4339-8780-28F417C226D7}"/>
    <cellStyle name="Anteckning 10 8 2_121231-130331" xfId="15455" xr:uid="{6B2E364A-CFC8-4103-97A3-8CF9A8FA0EFB}"/>
    <cellStyle name="Anteckning 10 8 3" xfId="15456" xr:uid="{A5B18396-EBEE-4496-84AF-51C5E445A6D3}"/>
    <cellStyle name="Anteckning 10 8 3 2" xfId="15457" xr:uid="{6FBDFB87-508D-4B45-9290-256375468D77}"/>
    <cellStyle name="Anteckning 10 8 3_121231-130331" xfId="15458" xr:uid="{FE0241DB-3058-49D3-9FEB-11C0154DE591}"/>
    <cellStyle name="Anteckning 10 8 4" xfId="15459" xr:uid="{93B11DEE-04B1-4D63-9F39-ACFA8F83661F}"/>
    <cellStyle name="Anteckning 10 8 5" xfId="15460" xr:uid="{52D1D34D-2046-4FBA-A2A3-17E6167317B4}"/>
    <cellStyle name="Anteckning 10 8 6" xfId="32411" xr:uid="{C4444CE3-BAC4-4404-B888-4BD25BD6B1E6}"/>
    <cellStyle name="Anteckning 10 8 7" xfId="35308" xr:uid="{2EB985C4-0AFC-4835-8DDC-709A3A9301BB}"/>
    <cellStyle name="Anteckning 10 8 8" xfId="39355" xr:uid="{DAFEFA20-6CBF-4B8D-A5D7-F91FA068AE2C}"/>
    <cellStyle name="Anteckning 10 8_121231-130331" xfId="15461" xr:uid="{216E2976-2535-416E-9CCB-1EA2C0E83CF0}"/>
    <cellStyle name="Anteckning 10 9" xfId="15462" xr:uid="{14F8AA09-FC13-4852-80E7-520EAC71F68F}"/>
    <cellStyle name="Anteckning 10 9 2" xfId="15463" xr:uid="{BEA5F7B0-A3DF-45CA-8AAD-84F4025B1876}"/>
    <cellStyle name="Anteckning 10 9 2 2" xfId="15464" xr:uid="{B51E01A1-A6FC-4AA2-90FD-35BB944D8D4F}"/>
    <cellStyle name="Anteckning 10 9 2_121231-130331" xfId="15465" xr:uid="{9BBF9FEE-6183-45A4-A187-EB17851E212C}"/>
    <cellStyle name="Anteckning 10 9 3" xfId="15466" xr:uid="{75823196-358D-4130-BF78-EF1257B07191}"/>
    <cellStyle name="Anteckning 10 9 4" xfId="32412" xr:uid="{7609C970-6817-40EA-8413-1296AC62E6FD}"/>
    <cellStyle name="Anteckning 10 9_121231-130331" xfId="15467" xr:uid="{048E91CA-81F4-42D6-AE60-886553A4A2CA}"/>
    <cellStyle name="Anteckning 10_121231-130331" xfId="15468" xr:uid="{E06761F6-A677-4C4B-9AB6-2C97AEA75CB6}"/>
    <cellStyle name="Anteckning 100" xfId="15469" xr:uid="{54B2DA3E-65FB-4E5C-B52E-4D23EC41F330}"/>
    <cellStyle name="Anteckning 100 2" xfId="15470" xr:uid="{4355668F-073F-45B1-B37E-A9FC052E9547}"/>
    <cellStyle name="Anteckning 100 3" xfId="15471" xr:uid="{122E9627-AE79-4978-9388-BC8FF4339DDF}"/>
    <cellStyle name="Anteckning 100_AAL 2014-06" xfId="45423" xr:uid="{84E88D95-EC60-43F9-A5F8-4D16EFB5EEAD}"/>
    <cellStyle name="Anteckning 101" xfId="15472" xr:uid="{CC248F84-36D8-4772-87F9-160CA7FBCE2A}"/>
    <cellStyle name="Anteckning 101 2" xfId="15473" xr:uid="{E35D4C12-D485-4C03-BCB3-E756B282E55F}"/>
    <cellStyle name="Anteckning 101 3" xfId="15474" xr:uid="{9EC48CF9-E084-4DC8-B580-E457D2C523F3}"/>
    <cellStyle name="Anteckning 101_AAL 2014-06" xfId="45424" xr:uid="{22EFF4BE-CD39-41F4-8AB6-8B1C73B2DCC8}"/>
    <cellStyle name="Anteckning 102" xfId="15475" xr:uid="{5D38CBF0-7F97-46BE-A9A2-03A03E662BC0}"/>
    <cellStyle name="Anteckning 102 2" xfId="15476" xr:uid="{EC827238-A9D3-4DEB-9E58-3253B981C60C}"/>
    <cellStyle name="Anteckning 102_AAL 2014-06" xfId="45425" xr:uid="{76C9D344-4340-476B-8D2A-B7E0DDE2C6E4}"/>
    <cellStyle name="Anteckning 103" xfId="15477" xr:uid="{A2A843A1-BBEB-477C-BEC4-4A487010D110}"/>
    <cellStyle name="Anteckning 104" xfId="15478" xr:uid="{EC5C21C6-5DD1-4052-AAEC-8295D1289F99}"/>
    <cellStyle name="Anteckning 105" xfId="15479" xr:uid="{2A960EF0-88CA-4A8C-B64D-7AFDE9A21495}"/>
    <cellStyle name="Anteckning 106" xfId="15480" xr:uid="{DCE03892-FCA0-461E-8E6E-C94C3106077B}"/>
    <cellStyle name="Anteckning 107" xfId="15481" xr:uid="{894319EC-D237-48E1-9E03-F94624F51EEA}"/>
    <cellStyle name="Anteckning 108" xfId="15482" xr:uid="{FD2EF9D8-B93E-4D7B-8DE8-AD325C0A4756}"/>
    <cellStyle name="Anteckning 109" xfId="15483" xr:uid="{A8E8E175-2DF4-4459-8389-0860072034AF}"/>
    <cellStyle name="Anteckning 11" xfId="139" xr:uid="{4489F7AC-E2D0-4615-96C4-39F881441A2B}"/>
    <cellStyle name="Anteckning 11 10" xfId="15484" xr:uid="{A82ED235-84B9-414F-959B-C91359E34CE4}"/>
    <cellStyle name="Anteckning 11 10 2" xfId="15485" xr:uid="{EEA85C46-958D-483F-877A-2F85B7E90C0D}"/>
    <cellStyle name="Anteckning 11 10_121231-130331" xfId="15486" xr:uid="{2F9BDDBE-E4EB-4319-8CC3-884E8D6BF9C8}"/>
    <cellStyle name="Anteckning 11 11" xfId="15487" xr:uid="{837EB85A-276A-4F72-BC95-0912E5475BF4}"/>
    <cellStyle name="Anteckning 11 12" xfId="15488" xr:uid="{D54D0578-3A41-4130-9E52-50ED252EBC12}"/>
    <cellStyle name="Anteckning 11 13" xfId="15489" xr:uid="{6EC8E691-99A6-4DE1-BBBC-2475916BD3C2}"/>
    <cellStyle name="Anteckning 11 14" xfId="32413" xr:uid="{C0671E6A-27BA-4001-B23E-654E5302B622}"/>
    <cellStyle name="Anteckning 11 15" xfId="35309" xr:uid="{7605C1E6-BBE7-43FA-92B9-27C79383C66B}"/>
    <cellStyle name="Anteckning 11 16" xfId="39354" xr:uid="{11F4FA88-A75C-425B-B93E-2E7A025669D9}"/>
    <cellStyle name="Anteckning 11 17" xfId="44709" xr:uid="{57802AD1-6477-478B-A7FD-7B627C95A1FD}"/>
    <cellStyle name="Anteckning 11 18" xfId="44692" xr:uid="{509B5C46-C9B2-4AB3-871B-42F9346B1544}"/>
    <cellStyle name="Anteckning 11 19" xfId="44639" xr:uid="{4F8E7437-5D5B-4CC4-B3D7-A030283F4615}"/>
    <cellStyle name="Anteckning 11 2" xfId="15490" xr:uid="{4089F54B-6696-45BF-A53A-4F60D7680A74}"/>
    <cellStyle name="Anteckning 11 2 10" xfId="15491" xr:uid="{9509AF1F-E78C-48DD-890C-324314554DEA}"/>
    <cellStyle name="Anteckning 11 2 11" xfId="32414" xr:uid="{64437CF8-2010-4D5C-951B-B8279258D439}"/>
    <cellStyle name="Anteckning 11 2 12" xfId="35310" xr:uid="{EA7CD1E2-629B-4CC1-BF0E-B5B3BC7C5A16}"/>
    <cellStyle name="Anteckning 11 2 2" xfId="15492" xr:uid="{833168C2-9EC4-42D2-BF93-A5C6D4C5BD42}"/>
    <cellStyle name="Anteckning 11 2 2 2" xfId="15493" xr:uid="{1F2CDD36-A24C-48DB-B64A-3926D9AEC2FF}"/>
    <cellStyle name="Anteckning 11 2 2 2 2" xfId="15494" xr:uid="{657024A6-CD57-4DAF-B708-83F107704E58}"/>
    <cellStyle name="Anteckning 11 2 2 2 2 2" xfId="15495" xr:uid="{4B2038BC-5990-4EB4-BB5A-DB72F8C60927}"/>
    <cellStyle name="Anteckning 11 2 2 2 2_121231-130331" xfId="15496" xr:uid="{39914E90-68C9-446B-AF1D-BA2054EBD4A7}"/>
    <cellStyle name="Anteckning 11 2 2 2 3" xfId="15497" xr:uid="{C30CBB54-4D64-4C67-9C91-57B4B2274968}"/>
    <cellStyle name="Anteckning 11 2 2 2 4" xfId="32415" xr:uid="{E860D813-EEEE-4F00-971E-47AD5530F7B0}"/>
    <cellStyle name="Anteckning 11 2 2 2_121231-130331" xfId="15498" xr:uid="{C2110CAC-658F-4525-9A8C-DFFA47345DE7}"/>
    <cellStyle name="Anteckning 11 2 2 3" xfId="15499" xr:uid="{3A98390F-27C0-41C3-BCC1-E84A4856AAFC}"/>
    <cellStyle name="Anteckning 11 2 2 3 2" xfId="15500" xr:uid="{056BB068-B3E0-4F75-B92A-6977939E601E}"/>
    <cellStyle name="Anteckning 11 2 2 3_121231-130331" xfId="15501" xr:uid="{8E073A98-8BF5-4355-8465-D214E79E630F}"/>
    <cellStyle name="Anteckning 11 2 2 4" xfId="15502" xr:uid="{AC3EDB7E-132B-4CD2-996B-CCC9E4F3BF33}"/>
    <cellStyle name="Anteckning 11 2 2 5" xfId="15503" xr:uid="{C9310FD1-4E02-4538-9BA2-491FBB128DC4}"/>
    <cellStyle name="Anteckning 11 2 2 6" xfId="32416" xr:uid="{06166493-6C1A-4F86-B421-FE67023071E9}"/>
    <cellStyle name="Anteckning 11 2 2 7" xfId="35311" xr:uid="{A269FE7F-1681-4315-AE6A-B18D0EC33D64}"/>
    <cellStyle name="Anteckning 11 2 2 8" xfId="39353" xr:uid="{0BF274AA-FE22-48B6-9AD7-14B23F7115DA}"/>
    <cellStyle name="Anteckning 11 2 2_121231-130331" xfId="15504" xr:uid="{ABE173C4-B195-4563-9266-34817FBDB48D}"/>
    <cellStyle name="Anteckning 11 2 3" xfId="15505" xr:uid="{CD66C824-332B-46AD-B693-D33F48585DB1}"/>
    <cellStyle name="Anteckning 11 2 3 2" xfId="15506" xr:uid="{67B66922-76E4-4100-9DE5-81276BD0244F}"/>
    <cellStyle name="Anteckning 11 2 3 2 2" xfId="15507" xr:uid="{B525DA96-6E7A-47C4-93B8-F0A0C6BD7FB4}"/>
    <cellStyle name="Anteckning 11 2 3 2 2 2" xfId="15508" xr:uid="{F452E3B5-2084-457D-A9DA-0E5751EB3883}"/>
    <cellStyle name="Anteckning 11 2 3 2 2_121231-130331" xfId="15509" xr:uid="{2351A0FD-FE4E-4179-9E42-62253495AF92}"/>
    <cellStyle name="Anteckning 11 2 3 2 3" xfId="15510" xr:uid="{854E949E-8E26-42AF-8A6F-57C7074DC430}"/>
    <cellStyle name="Anteckning 11 2 3 2 4" xfId="32417" xr:uid="{422456E1-BBC2-4ECD-89DE-8D5F4EE2AC53}"/>
    <cellStyle name="Anteckning 11 2 3 2_121231-130331" xfId="15511" xr:uid="{2B152F89-D60C-4E29-904D-DCC4F961B5E2}"/>
    <cellStyle name="Anteckning 11 2 3 3" xfId="15512" xr:uid="{6E216EE6-384D-49A5-90D7-08F8E0E727D2}"/>
    <cellStyle name="Anteckning 11 2 3 3 2" xfId="15513" xr:uid="{571C633B-96D3-4D18-8489-7A9CB5EC79A6}"/>
    <cellStyle name="Anteckning 11 2 3 3_121231-130331" xfId="15514" xr:uid="{79D8042F-A53F-480D-B643-16B659F00B8D}"/>
    <cellStyle name="Anteckning 11 2 3 4" xfId="15515" xr:uid="{02E49768-2FA4-4A3C-9E7E-30724D12FA39}"/>
    <cellStyle name="Anteckning 11 2 3 5" xfId="15516" xr:uid="{C12C0CC4-4A46-4215-9771-0BD32DE18C39}"/>
    <cellStyle name="Anteckning 11 2 3 6" xfId="32418" xr:uid="{A7D3160D-0577-4381-B4FE-398B546BF33E}"/>
    <cellStyle name="Anteckning 11 2 3 7" xfId="35312" xr:uid="{B073A781-D454-4E70-AE5E-EE617CAB74EE}"/>
    <cellStyle name="Anteckning 11 2 3 8" xfId="39352" xr:uid="{4230B63D-1671-4FEA-A8B2-EA1E40FDB3D0}"/>
    <cellStyle name="Anteckning 11 2 3_121231-130331" xfId="15517" xr:uid="{B9CE17FA-8C07-4DA5-AED3-B3EE7FC7CF35}"/>
    <cellStyle name="Anteckning 11 2 4" xfId="15518" xr:uid="{97598680-B178-4216-B691-5D1196559CC1}"/>
    <cellStyle name="Anteckning 11 2 4 2" xfId="15519" xr:uid="{205E55B4-131F-4D5E-AA75-0014CCC4FA4C}"/>
    <cellStyle name="Anteckning 11 2 4 2 2" xfId="15520" xr:uid="{033D5DD1-2F90-4F70-8282-9A07D30E6D9D}"/>
    <cellStyle name="Anteckning 11 2 4 2 2 2" xfId="15521" xr:uid="{5D8DE5BE-EAF4-4528-B0B0-2602AF293C74}"/>
    <cellStyle name="Anteckning 11 2 4 2 2_121231-130331" xfId="15522" xr:uid="{35003A2F-7EFB-4CFB-A2C7-5F64EAC0C413}"/>
    <cellStyle name="Anteckning 11 2 4 2 3" xfId="15523" xr:uid="{BCD53C5B-6AD8-4B40-8942-D774A86A3E01}"/>
    <cellStyle name="Anteckning 11 2 4 2 4" xfId="32419" xr:uid="{6FB1A1C7-AB0D-4801-BCBC-C3314DE65612}"/>
    <cellStyle name="Anteckning 11 2 4 2_121231-130331" xfId="15524" xr:uid="{944567EB-258D-4A54-8C84-0FCA2E9B6B9C}"/>
    <cellStyle name="Anteckning 11 2 4 3" xfId="15525" xr:uid="{0E842219-2A70-4531-98B5-2CB6CFD8F523}"/>
    <cellStyle name="Anteckning 11 2 4 3 2" xfId="15526" xr:uid="{0FC36511-78A9-4C52-A350-B3418CB236E9}"/>
    <cellStyle name="Anteckning 11 2 4 3_121231-130331" xfId="15527" xr:uid="{5DD08845-4ACD-49D7-8934-4F64B2488620}"/>
    <cellStyle name="Anteckning 11 2 4 4" xfId="15528" xr:uid="{3CEFB974-B903-484F-A5EC-64860838AA3A}"/>
    <cellStyle name="Anteckning 11 2 4 5" xfId="15529" xr:uid="{107A229A-D009-42DB-A05D-EF5B3F8C8B8E}"/>
    <cellStyle name="Anteckning 11 2 4 6" xfId="32420" xr:uid="{1F0F5024-E902-4126-A077-93A532365D3C}"/>
    <cellStyle name="Anteckning 11 2 4 7" xfId="35313" xr:uid="{8D45CD3D-34FB-4124-A61F-DE7867E06318}"/>
    <cellStyle name="Anteckning 11 2 4 8" xfId="39351" xr:uid="{7DFCB98A-1E9B-4380-8D17-E9A07B6F846B}"/>
    <cellStyle name="Anteckning 11 2 4_121231-130331" xfId="15530" xr:uid="{49DC9B24-D406-4233-A2EA-65A26AB2AE43}"/>
    <cellStyle name="Anteckning 11 2 5" xfId="15531" xr:uid="{67D72A6F-1B60-41F2-A3AB-9F0C8A375609}"/>
    <cellStyle name="Anteckning 11 2 5 2" xfId="15532" xr:uid="{D4D97D7F-34D0-4319-BEE2-6E93B0C94CDC}"/>
    <cellStyle name="Anteckning 11 2 5 2 2" xfId="15533" xr:uid="{A18F71DB-C8EC-4F8F-9A5E-1DE1DA360419}"/>
    <cellStyle name="Anteckning 11 2 5 2 3" xfId="32421" xr:uid="{806B8219-6D7A-4D98-80C7-6DAA325BC1B8}"/>
    <cellStyle name="Anteckning 11 2 5 2_121231-130331" xfId="15534" xr:uid="{568AB8D2-59C8-4D16-990D-6F227E26D51D}"/>
    <cellStyle name="Anteckning 11 2 5 3" xfId="15535" xr:uid="{457762D7-6C7B-40E3-B565-D777A54CB734}"/>
    <cellStyle name="Anteckning 11 2 5 3 2" xfId="15536" xr:uid="{577703E0-6908-416B-84AF-446A7551711B}"/>
    <cellStyle name="Anteckning 11 2 5 3_121231-130331" xfId="15537" xr:uid="{EAD31D5D-6DEF-4819-8745-6FC617357D38}"/>
    <cellStyle name="Anteckning 11 2 5 4" xfId="15538" xr:uid="{74089792-7BB3-42FD-B727-FAAB8BB7A693}"/>
    <cellStyle name="Anteckning 11 2 5 5" xfId="15539" xr:uid="{D7C7FC4D-EEC0-4CD4-A92C-3F2860248F37}"/>
    <cellStyle name="Anteckning 11 2 5 6" xfId="32422" xr:uid="{1087CD62-D047-495C-A28D-83CB6FC0530B}"/>
    <cellStyle name="Anteckning 11 2 5 7" xfId="35314" xr:uid="{BA4E3AB7-DFC1-4CF8-86C0-DE2A3190ACA5}"/>
    <cellStyle name="Anteckning 11 2 5 8" xfId="39350" xr:uid="{19C47F40-7BFD-4C11-91F3-39ADE717BC5C}"/>
    <cellStyle name="Anteckning 11 2 5_121231-130331" xfId="15540" xr:uid="{A88B1736-13FE-492A-AA3E-10E092D5CADD}"/>
    <cellStyle name="Anteckning 11 2 6" xfId="15541" xr:uid="{BCB70D0A-7EC3-4A9F-AF0D-B76FC46250AC}"/>
    <cellStyle name="Anteckning 11 2 6 2" xfId="15542" xr:uid="{CAAC31AA-B798-4E26-8172-D1AF59BD67D9}"/>
    <cellStyle name="Anteckning 11 2 6 2 2" xfId="15543" xr:uid="{D951DC96-1A2D-451D-B982-044D279CF80B}"/>
    <cellStyle name="Anteckning 11 2 6 2_121231-130331" xfId="15544" xr:uid="{139F20F1-8DD9-4273-8F3F-B13DE7096661}"/>
    <cellStyle name="Anteckning 11 2 6 3" xfId="15545" xr:uid="{04D2B647-9E7F-4B04-BA37-4CBA468C7FE4}"/>
    <cellStyle name="Anteckning 11 2 6 4" xfId="32423" xr:uid="{F9453D35-274D-4F5E-94D7-3E4F9AFF2C12}"/>
    <cellStyle name="Anteckning 11 2 6_121231-130331" xfId="15546" xr:uid="{070EDEB2-7142-4F42-B85F-3C19955951DE}"/>
    <cellStyle name="Anteckning 11 2 7" xfId="15547" xr:uid="{6ACAB389-2C8F-4FA0-B1F3-2027EB9CAB98}"/>
    <cellStyle name="Anteckning 11 2 7 2" xfId="15548" xr:uid="{8D267E99-49DD-4D30-83BE-1F30A8EEF20B}"/>
    <cellStyle name="Anteckning 11 2 7_121231-130331" xfId="15549" xr:uid="{30A23008-5A1B-4FB1-9C48-AC3D205312CE}"/>
    <cellStyle name="Anteckning 11 2 8" xfId="15550" xr:uid="{7684E5DF-ABD3-4C62-B2F7-F559CC3B4125}"/>
    <cellStyle name="Anteckning 11 2 9" xfId="15551" xr:uid="{178642E5-792B-4541-881A-2C35761CB8E5}"/>
    <cellStyle name="Anteckning 11 2_121231-130331" xfId="15552" xr:uid="{284538D8-3AB7-43E3-96A7-922466EF56BB}"/>
    <cellStyle name="Anteckning 11 3" xfId="15553" xr:uid="{0AEF3A0E-781A-4ED5-B53C-5404CB79A3E0}"/>
    <cellStyle name="Anteckning 11 3 10" xfId="32424" xr:uid="{6BBC74E0-C44C-4B95-B73B-EB82664AB10B}"/>
    <cellStyle name="Anteckning 11 3 11" xfId="35315" xr:uid="{16C82BE0-E258-4271-BABF-9ED6903CDEA4}"/>
    <cellStyle name="Anteckning 11 3 2" xfId="15554" xr:uid="{F731A74F-C7CD-464E-866E-F8977543C234}"/>
    <cellStyle name="Anteckning 11 3 2 2" xfId="15555" xr:uid="{E5A6F596-8E8B-40CC-BB86-C38D5A04517E}"/>
    <cellStyle name="Anteckning 11 3 2 2 2" xfId="15556" xr:uid="{D9668C43-3861-4C8E-BD77-298735D3DCFE}"/>
    <cellStyle name="Anteckning 11 3 2 2 2 2" xfId="15557" xr:uid="{B6400C54-2BD3-4BE0-B5C5-1252965DE2C2}"/>
    <cellStyle name="Anteckning 11 3 2 2 2_121231-130331" xfId="15558" xr:uid="{974B1F4D-97E8-4EE7-A562-A2D00964F8EC}"/>
    <cellStyle name="Anteckning 11 3 2 2 3" xfId="15559" xr:uid="{755A819E-4723-43F5-9DC8-FDA547528F67}"/>
    <cellStyle name="Anteckning 11 3 2 2 4" xfId="32425" xr:uid="{CECFDACD-7253-48D2-BEEC-9C6DF818DFE9}"/>
    <cellStyle name="Anteckning 11 3 2 2_121231-130331" xfId="15560" xr:uid="{3552BDBC-5B6B-4F76-85A7-AFC602CDCF35}"/>
    <cellStyle name="Anteckning 11 3 2 3" xfId="15561" xr:uid="{E75AC877-132A-4C3B-95D3-0AB27C2436CF}"/>
    <cellStyle name="Anteckning 11 3 2 3 2" xfId="15562" xr:uid="{95853303-04D4-47D5-B1A2-F4DC125C13B6}"/>
    <cellStyle name="Anteckning 11 3 2 3_121231-130331" xfId="15563" xr:uid="{13B08ECA-5573-43DC-8F19-0DFADB116B9A}"/>
    <cellStyle name="Anteckning 11 3 2 4" xfId="15564" xr:uid="{8A45FD62-4C82-40B7-AFE6-6856EF0A09E6}"/>
    <cellStyle name="Anteckning 11 3 2 5" xfId="15565" xr:uid="{20DE4436-50DB-4700-B3BD-126DA257DE0E}"/>
    <cellStyle name="Anteckning 11 3 2 6" xfId="32426" xr:uid="{53B678DC-C892-40F1-B96E-18FDD0D79493}"/>
    <cellStyle name="Anteckning 11 3 2 7" xfId="35316" xr:uid="{B85067AF-CC28-4D64-93D8-8860066F4FFC}"/>
    <cellStyle name="Anteckning 11 3 2 8" xfId="39349" xr:uid="{954AB144-3188-4D9B-A1D9-0B6FCC60BAD1}"/>
    <cellStyle name="Anteckning 11 3 2_121231-130331" xfId="15566" xr:uid="{43DF0ACE-BFF5-4A60-9D4E-02BE060468D2}"/>
    <cellStyle name="Anteckning 11 3 3" xfId="15567" xr:uid="{FB3998C9-0822-400E-9EAC-0574FAD8CA45}"/>
    <cellStyle name="Anteckning 11 3 3 2" xfId="15568" xr:uid="{59DC9D65-2260-4783-A180-DCBDFC0230E1}"/>
    <cellStyle name="Anteckning 11 3 3 2 2" xfId="15569" xr:uid="{2F3DB456-0B1F-4B67-8384-6453FB414B01}"/>
    <cellStyle name="Anteckning 11 3 3 2 2 2" xfId="15570" xr:uid="{146A3665-B19E-4C3C-98AB-E10FF1986538}"/>
    <cellStyle name="Anteckning 11 3 3 2 2_121231-130331" xfId="15571" xr:uid="{AB473B48-8BE9-4837-9624-ABA71D122130}"/>
    <cellStyle name="Anteckning 11 3 3 2 3" xfId="15572" xr:uid="{C2BB617F-5260-46F3-9C7E-15C2F654DAF6}"/>
    <cellStyle name="Anteckning 11 3 3 2 4" xfId="32427" xr:uid="{CAD63E55-0D0B-4186-A6D5-CF969D0B9B27}"/>
    <cellStyle name="Anteckning 11 3 3 2_121231-130331" xfId="15573" xr:uid="{48B46C26-070D-4416-85A7-1D87E1CCA061}"/>
    <cellStyle name="Anteckning 11 3 3 3" xfId="15574" xr:uid="{11346349-1A7C-4478-BAA0-314213E68D69}"/>
    <cellStyle name="Anteckning 11 3 3 3 2" xfId="15575" xr:uid="{635226BE-8506-4543-87D0-EFFE622AC844}"/>
    <cellStyle name="Anteckning 11 3 3 3_121231-130331" xfId="15576" xr:uid="{EAC2C44A-CA58-4782-B647-096EFF6B20B3}"/>
    <cellStyle name="Anteckning 11 3 3 4" xfId="15577" xr:uid="{9E054D3E-4BF7-41A8-BB41-8C149E33FC83}"/>
    <cellStyle name="Anteckning 11 3 3 5" xfId="15578" xr:uid="{7BFB9474-F2B3-4E16-966A-C42190AFB4CE}"/>
    <cellStyle name="Anteckning 11 3 3 6" xfId="32428" xr:uid="{C81CF357-BFF0-451F-B598-9A5F46FF43AB}"/>
    <cellStyle name="Anteckning 11 3 3 7" xfId="35317" xr:uid="{A50C3455-596A-4CBC-B268-EDCA432ED766}"/>
    <cellStyle name="Anteckning 11 3 3 8" xfId="39348" xr:uid="{1F57C375-4E7E-44BC-AFFF-12BB9A0D408D}"/>
    <cellStyle name="Anteckning 11 3 3_121231-130331" xfId="15579" xr:uid="{A2D31572-0165-4FD2-B288-A83A5FA9F1C9}"/>
    <cellStyle name="Anteckning 11 3 4" xfId="15580" xr:uid="{B9E2333E-9410-47A1-8EF1-8F6C82DB7601}"/>
    <cellStyle name="Anteckning 11 3 4 2" xfId="15581" xr:uid="{430DB2DC-C000-4CD5-9147-F1686D696D57}"/>
    <cellStyle name="Anteckning 11 3 4 2 2" xfId="15582" xr:uid="{C7A5DEFD-3BD1-4FFF-8E5C-E7161148BE98}"/>
    <cellStyle name="Anteckning 11 3 4 2 2 2" xfId="15583" xr:uid="{B45A3A06-E3B2-4DAC-B714-5479C1F90E11}"/>
    <cellStyle name="Anteckning 11 3 4 2 2_121231-130331" xfId="15584" xr:uid="{CF109D96-1E3D-4902-9608-637E08D95D54}"/>
    <cellStyle name="Anteckning 11 3 4 2 3" xfId="15585" xr:uid="{59CF5B78-EBF8-4194-AF66-D97A9295DD38}"/>
    <cellStyle name="Anteckning 11 3 4 2 4" xfId="32429" xr:uid="{AA8F9209-A053-4031-8FD5-9CBA683AF990}"/>
    <cellStyle name="Anteckning 11 3 4 2_121231-130331" xfId="15586" xr:uid="{5B336302-DBFC-4767-A443-71303775DC4C}"/>
    <cellStyle name="Anteckning 11 3 4 3" xfId="15587" xr:uid="{58A1FAE2-362C-454C-9B25-935A73ED4A09}"/>
    <cellStyle name="Anteckning 11 3 4 3 2" xfId="15588" xr:uid="{619FF889-7FC4-4E8D-AD44-B520AEEEFAF2}"/>
    <cellStyle name="Anteckning 11 3 4 3_121231-130331" xfId="15589" xr:uid="{A67C1BC4-5AD3-4757-B847-1110ABE61297}"/>
    <cellStyle name="Anteckning 11 3 4 4" xfId="15590" xr:uid="{B2252D23-4863-41F9-A2F4-42931482D208}"/>
    <cellStyle name="Anteckning 11 3 4 5" xfId="15591" xr:uid="{FA57CC3F-5260-4894-B743-FE65F8013DB6}"/>
    <cellStyle name="Anteckning 11 3 4 6" xfId="32430" xr:uid="{7B37D547-BC6C-4736-AA56-A1E1FD1713CD}"/>
    <cellStyle name="Anteckning 11 3 4 7" xfId="35318" xr:uid="{FEED4891-1935-48B8-9587-8304A66161BE}"/>
    <cellStyle name="Anteckning 11 3 4 8" xfId="39347" xr:uid="{B4D16CDE-17F5-4890-A8BD-064C39067F3D}"/>
    <cellStyle name="Anteckning 11 3 4_121231-130331" xfId="15592" xr:uid="{0E4DBE16-1D79-41E1-8824-C4A7273A378D}"/>
    <cellStyle name="Anteckning 11 3 5" xfId="15593" xr:uid="{F22F1C07-D9F0-4320-B7C1-9E4B3B2AD881}"/>
    <cellStyle name="Anteckning 11 3 5 2" xfId="15594" xr:uid="{0E6BDC9F-85AA-4F7E-9686-2F9AB7116F24}"/>
    <cellStyle name="Anteckning 11 3 5 2 2" xfId="15595" xr:uid="{C5047B83-163C-474C-AFA0-ED2CB394CAED}"/>
    <cellStyle name="Anteckning 11 3 5 2 3" xfId="32431" xr:uid="{CEF4E3A2-A125-402C-AAC0-F2119F879143}"/>
    <cellStyle name="Anteckning 11 3 5 2_121231-130331" xfId="15596" xr:uid="{DFC5331E-1E96-4A80-86CA-2B4E2BD6B59C}"/>
    <cellStyle name="Anteckning 11 3 5 3" xfId="15597" xr:uid="{C02CA605-6CF6-44BC-8F63-544657A63837}"/>
    <cellStyle name="Anteckning 11 3 5 3 2" xfId="15598" xr:uid="{2D379D73-3282-48D0-8472-AEF12262E1DA}"/>
    <cellStyle name="Anteckning 11 3 5 3_121231-130331" xfId="15599" xr:uid="{29D8E738-5068-4ECE-82FA-F59FDADF08B8}"/>
    <cellStyle name="Anteckning 11 3 5 4" xfId="15600" xr:uid="{2BA5553B-477F-4F4D-980F-EE67ED83626C}"/>
    <cellStyle name="Anteckning 11 3 5 5" xfId="15601" xr:uid="{E9A31CD7-D39A-463C-A1D9-F960A2067FD2}"/>
    <cellStyle name="Anteckning 11 3 5 6" xfId="32432" xr:uid="{6FB1CC36-CEFD-455F-8BAE-553AF0B2BB13}"/>
    <cellStyle name="Anteckning 11 3 5 7" xfId="35319" xr:uid="{74D50DEC-A904-4099-9EDE-D243271D44C1}"/>
    <cellStyle name="Anteckning 11 3 5 8" xfId="39346" xr:uid="{1F7C8068-7473-43B2-B195-C57CFA484345}"/>
    <cellStyle name="Anteckning 11 3 5_121231-130331" xfId="15602" xr:uid="{B7707472-8A6D-4152-A7C1-3DA28CCBA9C2}"/>
    <cellStyle name="Anteckning 11 3 6" xfId="15603" xr:uid="{DD7FF6A2-021A-451A-918E-E2D7F6510C4D}"/>
    <cellStyle name="Anteckning 11 3 6 2" xfId="15604" xr:uid="{0A135291-2F50-4DF4-BC92-23205B6E8083}"/>
    <cellStyle name="Anteckning 11 3 6 2 2" xfId="15605" xr:uid="{2B785764-8FBE-4014-A798-ACB2A604FE0B}"/>
    <cellStyle name="Anteckning 11 3 6 2_121231-130331" xfId="15606" xr:uid="{246B2BE7-B89E-4ECC-9A62-062786A004C1}"/>
    <cellStyle name="Anteckning 11 3 6 3" xfId="15607" xr:uid="{6083D2F9-2A4A-42E5-94FF-BAA6A9C5CA4B}"/>
    <cellStyle name="Anteckning 11 3 6 4" xfId="32433" xr:uid="{FF7B088A-8F27-415D-AD38-7DEBFC833B73}"/>
    <cellStyle name="Anteckning 11 3 6_121231-130331" xfId="15608" xr:uid="{14305E8B-447C-4A14-99E8-0B61807C3CA1}"/>
    <cellStyle name="Anteckning 11 3 7" xfId="15609" xr:uid="{67E0C0F9-4467-4367-B686-E030BBFF1F7E}"/>
    <cellStyle name="Anteckning 11 3 7 2" xfId="15610" xr:uid="{AC5FAED4-3377-4FA1-9464-094ABA83278E}"/>
    <cellStyle name="Anteckning 11 3 7_121231-130331" xfId="15611" xr:uid="{7C6FFFD5-58F9-483A-9CF6-D9F107626CAB}"/>
    <cellStyle name="Anteckning 11 3 8" xfId="15612" xr:uid="{803F52B6-5CDD-44C5-8455-757FEE5169CC}"/>
    <cellStyle name="Anteckning 11 3 9" xfId="15613" xr:uid="{9E4E3FB8-8DF2-494A-964F-CF207D2B8E6D}"/>
    <cellStyle name="Anteckning 11 3_121231-130331" xfId="15614" xr:uid="{F203E32B-8049-4CF9-839A-D087AC41A1EF}"/>
    <cellStyle name="Anteckning 11 4" xfId="15615" xr:uid="{67BE246D-0281-47F2-9167-723C908F7847}"/>
    <cellStyle name="Anteckning 11 4 10" xfId="32434" xr:uid="{4ADA7693-91D4-4CCD-852D-778F51CDDA73}"/>
    <cellStyle name="Anteckning 11 4 11" xfId="35320" xr:uid="{DDFEF13C-A4A6-43B6-BEE1-488997B72D53}"/>
    <cellStyle name="Anteckning 11 4 2" xfId="15616" xr:uid="{B52CA870-0409-4E13-BF70-28ABF3EAE520}"/>
    <cellStyle name="Anteckning 11 4 2 2" xfId="15617" xr:uid="{53944BAA-FBCA-4AE2-B59B-0B62CCEA9458}"/>
    <cellStyle name="Anteckning 11 4 2 2 2" xfId="15618" xr:uid="{A352B063-DFEF-4DFC-9C94-AA35C91DD008}"/>
    <cellStyle name="Anteckning 11 4 2 2 2 2" xfId="15619" xr:uid="{A70A062A-A0EC-49BF-AEE0-84FC8554E469}"/>
    <cellStyle name="Anteckning 11 4 2 2 2_121231-130331" xfId="15620" xr:uid="{0C139840-E83D-4BDE-9031-52B795DE744D}"/>
    <cellStyle name="Anteckning 11 4 2 2 3" xfId="15621" xr:uid="{236A706E-9AF0-49C8-AA02-3C0A7E5CADA2}"/>
    <cellStyle name="Anteckning 11 4 2 2 4" xfId="32435" xr:uid="{EF210ECC-26E2-4134-B20C-AC2C860D5EB3}"/>
    <cellStyle name="Anteckning 11 4 2 2_121231-130331" xfId="15622" xr:uid="{3D9ADA76-51F3-4E93-938C-A7B37061533E}"/>
    <cellStyle name="Anteckning 11 4 2 3" xfId="15623" xr:uid="{32A9D63D-FFD9-4EF6-9386-D0BDC673A615}"/>
    <cellStyle name="Anteckning 11 4 2 3 2" xfId="15624" xr:uid="{62ECA433-F956-410E-9D65-A7441BEE2A1E}"/>
    <cellStyle name="Anteckning 11 4 2 3_121231-130331" xfId="15625" xr:uid="{07D13C14-AB42-43EE-8EFC-A53CF745ACC5}"/>
    <cellStyle name="Anteckning 11 4 2 4" xfId="15626" xr:uid="{C637CAFB-3696-4FF4-8A10-C8EDFFD5D368}"/>
    <cellStyle name="Anteckning 11 4 2 5" xfId="15627" xr:uid="{F690C348-0207-4768-88BD-9AE26F693EEF}"/>
    <cellStyle name="Anteckning 11 4 2 6" xfId="32436" xr:uid="{B9BE0327-34AB-46CE-84E0-E779630A1207}"/>
    <cellStyle name="Anteckning 11 4 2 7" xfId="35321" xr:uid="{2908A5E1-8CC7-4457-817F-008254808FA7}"/>
    <cellStyle name="Anteckning 11 4 2 8" xfId="39345" xr:uid="{0F3D32D3-A760-4D35-BB01-2DA1268C4714}"/>
    <cellStyle name="Anteckning 11 4 2_121231-130331" xfId="15628" xr:uid="{B802BAA5-586A-43DB-A11F-F462059E0543}"/>
    <cellStyle name="Anteckning 11 4 3" xfId="15629" xr:uid="{61BB0F9C-75B2-4CEF-9EAC-16957FB8FF45}"/>
    <cellStyle name="Anteckning 11 4 3 2" xfId="15630" xr:uid="{8D7ADFF5-20B4-4E8A-9F71-936B8561B31C}"/>
    <cellStyle name="Anteckning 11 4 3 2 2" xfId="15631" xr:uid="{A181ACBF-3F7F-44FB-8151-98AF36CC9D63}"/>
    <cellStyle name="Anteckning 11 4 3 2 2 2" xfId="15632" xr:uid="{05B37EF8-0F50-484B-82D3-C5513A524A5A}"/>
    <cellStyle name="Anteckning 11 4 3 2 2_121231-130331" xfId="15633" xr:uid="{4CA6DDEB-20EE-4479-9678-1BED7A41F9C3}"/>
    <cellStyle name="Anteckning 11 4 3 2 3" xfId="15634" xr:uid="{BC402755-70AD-441D-AB8F-4572A2D9BD7C}"/>
    <cellStyle name="Anteckning 11 4 3 2 4" xfId="32437" xr:uid="{A3C17F1C-1050-4DC1-96C0-8AFC9E1254D8}"/>
    <cellStyle name="Anteckning 11 4 3 2_121231-130331" xfId="15635" xr:uid="{F48FB807-F340-40E3-9209-D769D9C094EE}"/>
    <cellStyle name="Anteckning 11 4 3 3" xfId="15636" xr:uid="{EAD83CD2-6785-4EA3-B218-3FA0B7BE3E46}"/>
    <cellStyle name="Anteckning 11 4 3 3 2" xfId="15637" xr:uid="{ABB2575B-494F-477C-9388-345FFF05F7C7}"/>
    <cellStyle name="Anteckning 11 4 3 3_121231-130331" xfId="15638" xr:uid="{B78DAE84-DF01-4A3F-8A8D-BC84C0E5B4EC}"/>
    <cellStyle name="Anteckning 11 4 3 4" xfId="15639" xr:uid="{654C3D07-F348-4C6B-8844-4F44B3A5408E}"/>
    <cellStyle name="Anteckning 11 4 3 5" xfId="15640" xr:uid="{A57E53CD-2D23-4ADB-AE19-0DB93F900234}"/>
    <cellStyle name="Anteckning 11 4 3 6" xfId="32438" xr:uid="{9189D7F2-BB70-43DC-A0DD-75F1B8E97EBE}"/>
    <cellStyle name="Anteckning 11 4 3 7" xfId="35322" xr:uid="{9B50C184-64A3-4395-85AF-DF11A012A3BF}"/>
    <cellStyle name="Anteckning 11 4 3 8" xfId="39344" xr:uid="{BD82F96D-233B-443C-9130-77A3EC7D3FF3}"/>
    <cellStyle name="Anteckning 11 4 3_121231-130331" xfId="15641" xr:uid="{49B59175-D1D2-4C61-8416-8CBD983909BF}"/>
    <cellStyle name="Anteckning 11 4 4" xfId="15642" xr:uid="{B0ACFE25-9BB9-431F-8BDB-89B3299CE00E}"/>
    <cellStyle name="Anteckning 11 4 4 2" xfId="15643" xr:uid="{5173D696-FC18-49AB-8BF6-1837750D0FFB}"/>
    <cellStyle name="Anteckning 11 4 4 2 2" xfId="15644" xr:uid="{CB1BCCB6-4026-483B-82E0-B002B5A5B739}"/>
    <cellStyle name="Anteckning 11 4 4 2 2 2" xfId="15645" xr:uid="{0F2E5BE8-8DAD-412F-9FE6-1D8448E96BAD}"/>
    <cellStyle name="Anteckning 11 4 4 2 2_121231-130331" xfId="15646" xr:uid="{CB7C8A08-831B-4283-A617-9BCBF44FAF40}"/>
    <cellStyle name="Anteckning 11 4 4 2 3" xfId="15647" xr:uid="{8939508D-AFAA-4F33-B325-38C5F6C292BF}"/>
    <cellStyle name="Anteckning 11 4 4 2 4" xfId="32439" xr:uid="{F8117065-93C6-413F-89B5-D853BFDE761C}"/>
    <cellStyle name="Anteckning 11 4 4 2_121231-130331" xfId="15648" xr:uid="{CEFAB185-D7F1-4919-98FB-434D875FC979}"/>
    <cellStyle name="Anteckning 11 4 4 3" xfId="15649" xr:uid="{11046ABA-4808-4784-8272-095D53560729}"/>
    <cellStyle name="Anteckning 11 4 4 3 2" xfId="15650" xr:uid="{55939EA6-8FA6-4846-9A65-F112C45F3860}"/>
    <cellStyle name="Anteckning 11 4 4 3_121231-130331" xfId="15651" xr:uid="{9647F08A-2A15-45FE-969B-84450B2E88BA}"/>
    <cellStyle name="Anteckning 11 4 4 4" xfId="15652" xr:uid="{0EC7BEDB-D4ED-4778-9569-D2CBEF18061E}"/>
    <cellStyle name="Anteckning 11 4 4 5" xfId="15653" xr:uid="{1A33A053-F06E-41E1-A722-4AAA9B3979CF}"/>
    <cellStyle name="Anteckning 11 4 4 6" xfId="32440" xr:uid="{942790CB-CA89-4DBF-9FAA-F3D9C0FE4BAE}"/>
    <cellStyle name="Anteckning 11 4 4 7" xfId="35323" xr:uid="{DC5DA9FB-9A09-419A-A777-BC1D55ADB2B9}"/>
    <cellStyle name="Anteckning 11 4 4 8" xfId="39343" xr:uid="{D110FC10-2520-41AE-B812-46999B321E73}"/>
    <cellStyle name="Anteckning 11 4 4_121231-130331" xfId="15654" xr:uid="{86E99513-20C0-452E-99BD-1B384A437F3D}"/>
    <cellStyle name="Anteckning 11 4 5" xfId="15655" xr:uid="{001858D1-54E5-4F2B-A3A7-4E04F29E15AB}"/>
    <cellStyle name="Anteckning 11 4 5 2" xfId="15656" xr:uid="{6E542DBC-D9E3-47DD-ADB7-8867C9370B91}"/>
    <cellStyle name="Anteckning 11 4 5 2 2" xfId="15657" xr:uid="{8909CEDF-ED82-4B29-9610-C6B4D5641DA4}"/>
    <cellStyle name="Anteckning 11 4 5 2 3" xfId="32441" xr:uid="{BBA81F79-9328-4104-94AB-92EE3FB4D9AD}"/>
    <cellStyle name="Anteckning 11 4 5 2_121231-130331" xfId="15658" xr:uid="{7B68DC72-73F1-4A05-A9F1-4856AE82EF35}"/>
    <cellStyle name="Anteckning 11 4 5 3" xfId="15659" xr:uid="{9E1DD068-FB30-436A-93E7-B1CD449C9550}"/>
    <cellStyle name="Anteckning 11 4 5 3 2" xfId="15660" xr:uid="{FD5F31C6-44CA-446D-A2EA-F3A83E47FC0E}"/>
    <cellStyle name="Anteckning 11 4 5 3_121231-130331" xfId="15661" xr:uid="{9F519BDA-3AC2-4357-A885-B052E876FA8C}"/>
    <cellStyle name="Anteckning 11 4 5 4" xfId="15662" xr:uid="{220D89D8-5073-42CF-941D-D3AEF90B550A}"/>
    <cellStyle name="Anteckning 11 4 5 5" xfId="15663" xr:uid="{363EF42A-0926-4B27-A824-9A16198B769E}"/>
    <cellStyle name="Anteckning 11 4 5 6" xfId="32442" xr:uid="{D34690DF-C840-4E76-91B8-C5392063E249}"/>
    <cellStyle name="Anteckning 11 4 5 7" xfId="35324" xr:uid="{33DD05E9-05D3-45D3-A0D2-D677CE4A285A}"/>
    <cellStyle name="Anteckning 11 4 5 8" xfId="39342" xr:uid="{9C3E3DAB-0565-4544-A8C4-1A1187ACCD70}"/>
    <cellStyle name="Anteckning 11 4 5_121231-130331" xfId="15664" xr:uid="{D3A71739-6CF4-47A6-A63B-D73C64771123}"/>
    <cellStyle name="Anteckning 11 4 6" xfId="15665" xr:uid="{E95181AF-B8AA-4A84-B585-6F18E010DE1E}"/>
    <cellStyle name="Anteckning 11 4 6 2" xfId="15666" xr:uid="{25A01291-7545-4BE8-8D2D-F89B1F13D18B}"/>
    <cellStyle name="Anteckning 11 4 6 2 2" xfId="15667" xr:uid="{CB9A18A4-031A-477B-8932-D8727BEDFDA8}"/>
    <cellStyle name="Anteckning 11 4 6 2_121231-130331" xfId="15668" xr:uid="{2F1F4BDC-D497-4FAF-B798-1F1C8B1101C7}"/>
    <cellStyle name="Anteckning 11 4 6 3" xfId="15669" xr:uid="{CC16C991-43C8-4CA4-ADC0-2E8DD286E388}"/>
    <cellStyle name="Anteckning 11 4 6 4" xfId="32443" xr:uid="{1B30A0C4-3C8D-4D27-876D-E194D667A9F6}"/>
    <cellStyle name="Anteckning 11 4 6_121231-130331" xfId="15670" xr:uid="{697785FC-6414-4B9D-97C1-399061AF7B7E}"/>
    <cellStyle name="Anteckning 11 4 7" xfId="15671" xr:uid="{D2F5F700-2159-4CE7-BB51-D94B6A66E995}"/>
    <cellStyle name="Anteckning 11 4 7 2" xfId="15672" xr:uid="{7FDD8202-1F1F-4264-A415-816B1CE25BFA}"/>
    <cellStyle name="Anteckning 11 4 7_121231-130331" xfId="15673" xr:uid="{5F749BFE-C782-41D3-9C22-A1AC1DAD2378}"/>
    <cellStyle name="Anteckning 11 4 8" xfId="15674" xr:uid="{D81449BE-79A3-4A9B-997D-41587877F2D5}"/>
    <cellStyle name="Anteckning 11 4 9" xfId="15675" xr:uid="{97E53155-D6AD-4DFC-BA87-5973768D7D8E}"/>
    <cellStyle name="Anteckning 11 4_121231-130331" xfId="15676" xr:uid="{600AD2F5-D369-45F9-9901-451A6A637743}"/>
    <cellStyle name="Anteckning 11 5" xfId="15677" xr:uid="{96A187ED-62CC-4252-A97F-4A30DCF69ECD}"/>
    <cellStyle name="Anteckning 11 5 2" xfId="15678" xr:uid="{1371F923-DB4F-4FE8-85B1-1F14435FA440}"/>
    <cellStyle name="Anteckning 11 5 2 2" xfId="15679" xr:uid="{AAF7A114-D681-417E-8755-8C9641E5FA96}"/>
    <cellStyle name="Anteckning 11 5 2 2 2" xfId="15680" xr:uid="{0A1ECC5E-9DDC-48FF-9BC5-2B9B8CEAAEE2}"/>
    <cellStyle name="Anteckning 11 5 2 2 3" xfId="32444" xr:uid="{2EBC20F1-107D-45C0-8F3C-6EFC3C969F35}"/>
    <cellStyle name="Anteckning 11 5 2 2_121231-130331" xfId="15681" xr:uid="{F07ECEFB-7DA6-4FC0-A4EC-A3AC753FA22D}"/>
    <cellStyle name="Anteckning 11 5 2 3" xfId="15682" xr:uid="{7BCD4BFA-23D7-4D09-BCA0-1E7A12D879FA}"/>
    <cellStyle name="Anteckning 11 5 2 3 2" xfId="15683" xr:uid="{288F731E-C69A-40E5-A8E2-BB26F63412E4}"/>
    <cellStyle name="Anteckning 11 5 2 3_121231-130331" xfId="15684" xr:uid="{603F7C9A-A143-41F0-8AE5-396975ED6298}"/>
    <cellStyle name="Anteckning 11 5 2 4" xfId="15685" xr:uid="{1CF60AB7-C1CE-4728-8AA0-7AF0E7D95288}"/>
    <cellStyle name="Anteckning 11 5 2 5" xfId="15686" xr:uid="{3B7CD087-3FE9-41E2-BCBE-C4D89231EDB0}"/>
    <cellStyle name="Anteckning 11 5 2 6" xfId="32445" xr:uid="{21249BBA-6436-42E3-9E6C-3185AF984B7B}"/>
    <cellStyle name="Anteckning 11 5 2 7" xfId="35326" xr:uid="{02EACF98-0B69-4E18-A626-8A4542A8C97A}"/>
    <cellStyle name="Anteckning 11 5 2 8" xfId="39340" xr:uid="{EC99BB86-28E6-4248-B9A4-86491F325368}"/>
    <cellStyle name="Anteckning 11 5 2_121231-130331" xfId="15687" xr:uid="{8041FCB9-792C-4E7B-A4CD-2F5C668DAC8C}"/>
    <cellStyle name="Anteckning 11 5 3" xfId="15688" xr:uid="{DFC38829-ABB0-4AA0-BD66-CF4157155B30}"/>
    <cellStyle name="Anteckning 11 5 3 2" xfId="15689" xr:uid="{B3596860-5CAE-4CE0-ADA4-C45888B02427}"/>
    <cellStyle name="Anteckning 11 5 3 2 2" xfId="15690" xr:uid="{3D569414-E3E7-47C5-9D8B-3762C50A4DC4}"/>
    <cellStyle name="Anteckning 11 5 3 2_121231-130331" xfId="15691" xr:uid="{6A20C3B4-B05E-422C-948F-C11D960B6DCE}"/>
    <cellStyle name="Anteckning 11 5 3 3" xfId="15692" xr:uid="{B77F8DB6-A2B2-445C-B19C-4431292D360A}"/>
    <cellStyle name="Anteckning 11 5 3 4" xfId="32446" xr:uid="{F785BE17-DDED-4033-929F-A1265963D0D9}"/>
    <cellStyle name="Anteckning 11 5 3_121231-130331" xfId="15693" xr:uid="{72DF1040-A873-401A-9808-9BFF32D5C36E}"/>
    <cellStyle name="Anteckning 11 5 4" xfId="15694" xr:uid="{57FDDC7B-BE50-444D-9610-6DBDA7900DA3}"/>
    <cellStyle name="Anteckning 11 5 4 2" xfId="15695" xr:uid="{7E2DC328-3B31-4FA9-9494-BA791FE3051C}"/>
    <cellStyle name="Anteckning 11 5 4_121231-130331" xfId="15696" xr:uid="{4883DD81-4E98-47A9-9FCD-658303D169D6}"/>
    <cellStyle name="Anteckning 11 5 5" xfId="15697" xr:uid="{69EF3C4F-AE7E-46AF-AE22-AACA4B98441B}"/>
    <cellStyle name="Anteckning 11 5 6" xfId="15698" xr:uid="{80BE2E25-748E-4DC0-97D2-8B23C02368BA}"/>
    <cellStyle name="Anteckning 11 5 7" xfId="32447" xr:uid="{3667A28B-6C54-4E78-AED5-C4D36D7D9C50}"/>
    <cellStyle name="Anteckning 11 5 8" xfId="35325" xr:uid="{E73AD73F-E535-4048-A8F8-071096A0DE3B}"/>
    <cellStyle name="Anteckning 11 5 9" xfId="39341" xr:uid="{D1FC52CE-5206-43BB-A57D-220A36E02787}"/>
    <cellStyle name="Anteckning 11 5_121231-130331" xfId="15699" xr:uid="{A4552F34-728A-4878-B496-DA510795F370}"/>
    <cellStyle name="Anteckning 11 6" xfId="15700" xr:uid="{440204EE-AEFF-47B1-9381-D060A98F1BD9}"/>
    <cellStyle name="Anteckning 11 6 2" xfId="15701" xr:uid="{B1AC183E-89E4-4C44-B4C5-1C1CE73646D7}"/>
    <cellStyle name="Anteckning 11 6 2 2" xfId="15702" xr:uid="{F399F593-D1BC-419F-8F36-F032651EA305}"/>
    <cellStyle name="Anteckning 11 6 2 2 2" xfId="15703" xr:uid="{9D12C7E4-342B-4739-B81A-8FFFC4D3C9F7}"/>
    <cellStyle name="Anteckning 11 6 2 2_121231-130331" xfId="15704" xr:uid="{41755E93-182F-4EA1-ADF5-63FCFC0C4BF0}"/>
    <cellStyle name="Anteckning 11 6 2 3" xfId="15705" xr:uid="{6BDC7BE0-67C1-4457-9346-24E2E779C72A}"/>
    <cellStyle name="Anteckning 11 6 2 4" xfId="32448" xr:uid="{7A44DE52-9CA8-457F-903F-0E4F5E9F6DDC}"/>
    <cellStyle name="Anteckning 11 6 2_121231-130331" xfId="15706" xr:uid="{9CB767AB-E6F7-4D68-959D-1AECCB533D82}"/>
    <cellStyle name="Anteckning 11 6 3" xfId="15707" xr:uid="{46DB87BD-63EB-4AEF-9EFA-FBB8DB05BC6C}"/>
    <cellStyle name="Anteckning 11 6 3 2" xfId="15708" xr:uid="{BDE35BF0-B4E5-41B0-93BA-71DCF2D74C67}"/>
    <cellStyle name="Anteckning 11 6 3_121231-130331" xfId="15709" xr:uid="{E7D3C804-F1DD-420C-AD48-59C4F0C39910}"/>
    <cellStyle name="Anteckning 11 6 4" xfId="15710" xr:uid="{CCB933B7-4E35-4C23-BC65-F5349649F640}"/>
    <cellStyle name="Anteckning 11 6 5" xfId="15711" xr:uid="{D39FC709-4C62-424A-8C7F-DD6026BC8A02}"/>
    <cellStyle name="Anteckning 11 6 6" xfId="32449" xr:uid="{04C8EE64-B226-479E-8BDC-01AF995057F3}"/>
    <cellStyle name="Anteckning 11 6 7" xfId="35327" xr:uid="{7F3974FE-5CAE-48E4-B9DE-A570531E3496}"/>
    <cellStyle name="Anteckning 11 6 8" xfId="39339" xr:uid="{15946247-C0B6-4867-A81E-ACF7AB5827FD}"/>
    <cellStyle name="Anteckning 11 6_121231-130331" xfId="15712" xr:uid="{EB7BC2D0-2DB3-426C-878D-97C0E40AB2C8}"/>
    <cellStyle name="Anteckning 11 7" xfId="15713" xr:uid="{F3B64C70-4B56-4A53-A350-43AB2A6EBF9F}"/>
    <cellStyle name="Anteckning 11 7 2" xfId="15714" xr:uid="{42E31811-F2EB-441B-96AA-70BDC9C64150}"/>
    <cellStyle name="Anteckning 11 7 2 2" xfId="15715" xr:uid="{39DAB78F-E2BA-4FD8-A5F1-1E1D1EF4CA2F}"/>
    <cellStyle name="Anteckning 11 7 2 2 2" xfId="15716" xr:uid="{5D599937-6BBB-4DD6-9BC9-3F28FFBEF122}"/>
    <cellStyle name="Anteckning 11 7 2 2_121231-130331" xfId="15717" xr:uid="{0E0861C2-2162-49FA-B094-CD96750DB6BA}"/>
    <cellStyle name="Anteckning 11 7 2 3" xfId="15718" xr:uid="{C7D74A48-8A9D-4EE6-A36E-4389A7A6507F}"/>
    <cellStyle name="Anteckning 11 7 2 4" xfId="32450" xr:uid="{A18B1230-8DF0-4510-A4A0-DDF650AED669}"/>
    <cellStyle name="Anteckning 11 7 2_121231-130331" xfId="15719" xr:uid="{D1F8D6EB-C3E4-4753-83D2-BDA19C2154AF}"/>
    <cellStyle name="Anteckning 11 7 3" xfId="15720" xr:uid="{C562A430-C628-44D1-9F61-29B67853BDBD}"/>
    <cellStyle name="Anteckning 11 7 3 2" xfId="15721" xr:uid="{E2D3D81D-717F-4399-A198-DFB2298FF02D}"/>
    <cellStyle name="Anteckning 11 7 3_121231-130331" xfId="15722" xr:uid="{CA917094-0B5D-4F4E-909C-6AF1C2C2812D}"/>
    <cellStyle name="Anteckning 11 7 4" xfId="15723" xr:uid="{69C6A6F9-C720-4065-B8E0-01324CC027D5}"/>
    <cellStyle name="Anteckning 11 7 5" xfId="15724" xr:uid="{850147DF-DE61-4E0A-AAFA-ADDC468371F3}"/>
    <cellStyle name="Anteckning 11 7 6" xfId="32451" xr:uid="{C84F65DF-60CB-4E9D-8714-ECDF4F0B692B}"/>
    <cellStyle name="Anteckning 11 7 7" xfId="35328" xr:uid="{FAD5DCE6-A4A3-47F5-AF52-A910168F60BF}"/>
    <cellStyle name="Anteckning 11 7 8" xfId="39338" xr:uid="{D99AD6EB-6CC7-47B7-9053-D8984CC6D10A}"/>
    <cellStyle name="Anteckning 11 7_121231-130331" xfId="15725" xr:uid="{E47C54BF-8A27-4C31-A1B8-68BB8E0BF2DF}"/>
    <cellStyle name="Anteckning 11 8" xfId="15726" xr:uid="{8A421D25-9803-4C48-A47D-DC65CCE7E0B1}"/>
    <cellStyle name="Anteckning 11 8 2" xfId="15727" xr:uid="{5991D4A1-A83B-49CA-BFCC-58D6CBDC5502}"/>
    <cellStyle name="Anteckning 11 8 2 2" xfId="15728" xr:uid="{52F1BC3E-35CF-468F-95A4-65DC490E9CB4}"/>
    <cellStyle name="Anteckning 11 8 2 3" xfId="32452" xr:uid="{37C50975-3C9E-454F-A2E5-5043C10A9063}"/>
    <cellStyle name="Anteckning 11 8 2_121231-130331" xfId="15729" xr:uid="{47DCB97F-7D29-4AB2-B0C8-5CC2F9E603A1}"/>
    <cellStyle name="Anteckning 11 8 3" xfId="15730" xr:uid="{A65D9129-7A10-435B-9903-AD5AAF1B78ED}"/>
    <cellStyle name="Anteckning 11 8 3 2" xfId="15731" xr:uid="{CB0FD9E1-6115-48C7-BE18-58895F90533C}"/>
    <cellStyle name="Anteckning 11 8 3_121231-130331" xfId="15732" xr:uid="{B6CE0593-5A31-408C-A150-4B7B8A8F8C03}"/>
    <cellStyle name="Anteckning 11 8 4" xfId="15733" xr:uid="{F4E40C9E-D884-4F61-ACC1-6F853F261448}"/>
    <cellStyle name="Anteckning 11 8 5" xfId="15734" xr:uid="{B3DFD2C5-8702-4DED-8A2F-C9930DDF2C39}"/>
    <cellStyle name="Anteckning 11 8 6" xfId="32453" xr:uid="{8EBD072D-4B06-4ADC-BE53-44C4CD4C747E}"/>
    <cellStyle name="Anteckning 11 8 7" xfId="35329" xr:uid="{8D60C51E-285C-4A2A-ABD2-DD2CB0F261B8}"/>
    <cellStyle name="Anteckning 11 8 8" xfId="39337" xr:uid="{654514EC-2D93-4DD1-8066-6A8201408D3E}"/>
    <cellStyle name="Anteckning 11 8_121231-130331" xfId="15735" xr:uid="{BB6B2764-BF8A-47B8-BC71-F2BF606EC26B}"/>
    <cellStyle name="Anteckning 11 9" xfId="15736" xr:uid="{0D7B1C4B-27B1-433D-807B-5513920A5A24}"/>
    <cellStyle name="Anteckning 11 9 2" xfId="15737" xr:uid="{A7958CDC-51DD-4BF9-9DDF-A84C7626026C}"/>
    <cellStyle name="Anteckning 11 9 2 2" xfId="15738" xr:uid="{31447461-03BF-4FE9-872D-B2E8FC7DBC4C}"/>
    <cellStyle name="Anteckning 11 9 2_121231-130331" xfId="15739" xr:uid="{9397BB2F-1DBB-49BE-99F5-9E95ABDE3027}"/>
    <cellStyle name="Anteckning 11 9 3" xfId="15740" xr:uid="{CED5BB63-B483-4C6F-A2F7-877A3C560771}"/>
    <cellStyle name="Anteckning 11 9 4" xfId="32454" xr:uid="{3217FFC7-D981-4748-95FD-0216D540848B}"/>
    <cellStyle name="Anteckning 11 9_121231-130331" xfId="15741" xr:uid="{6201712F-0487-4116-8754-C4314AA7E18F}"/>
    <cellStyle name="Anteckning 11_121231-130331" xfId="15742" xr:uid="{FB5215F8-E819-4BD9-98EC-5D163302095D}"/>
    <cellStyle name="Anteckning 110" xfId="15743" xr:uid="{E57BBB75-C2E1-4F67-B7CB-A03BE9F48419}"/>
    <cellStyle name="Anteckning 111" xfId="15744" xr:uid="{E5A1EFA0-E765-4814-B9E9-CEB9310CBFA8}"/>
    <cellStyle name="Anteckning 112" xfId="15745" xr:uid="{7934F56C-7229-472B-9F22-07F0B3550A9D}"/>
    <cellStyle name="Anteckning 113" xfId="15746" xr:uid="{7B1B2B71-307A-4C68-BCF1-6C2199504212}"/>
    <cellStyle name="Anteckning 113 2" xfId="15747" xr:uid="{D3B7FAC8-7F15-4E35-92B1-A0679368241D}"/>
    <cellStyle name="Anteckning 113_AAL 2014-06" xfId="45426" xr:uid="{20079911-CA3F-4AE6-B465-A719BA43DCFA}"/>
    <cellStyle name="Anteckning 114" xfId="15748" xr:uid="{5609B558-C9F6-4B58-A797-06A7FD859EF9}"/>
    <cellStyle name="Anteckning 114 2" xfId="15749" xr:uid="{E96757D3-608E-41C4-B626-F254F0AAFD4C}"/>
    <cellStyle name="Anteckning 114_EQL_AAL" xfId="31509" xr:uid="{CEF90E7F-14E8-4324-84D8-FBADC791572A}"/>
    <cellStyle name="Anteckning 115" xfId="15750" xr:uid="{726E7C9D-5374-4C42-9BE3-64F48A7685BC}"/>
    <cellStyle name="Anteckning 116" xfId="15751" xr:uid="{7DF0581D-45DF-4613-A185-EA4C7982E0BA}"/>
    <cellStyle name="Anteckning 117" xfId="44707" xr:uid="{659608CD-2CC7-4CFD-B5B4-CE9335692480}"/>
    <cellStyle name="Anteckning 118" xfId="44694" xr:uid="{ADEA680E-D446-42DB-935E-997E1BE8F73F}"/>
    <cellStyle name="Anteckning 119" xfId="44637" xr:uid="{C053C015-B0FF-4257-8E44-270E91359B0A}"/>
    <cellStyle name="Anteckning 12" xfId="140" xr:uid="{65D5EF11-8976-4A04-9A47-4087C87442BB}"/>
    <cellStyle name="Anteckning 12 10" xfId="15752" xr:uid="{38058577-AEEE-4F10-93DE-1DDB301A811C}"/>
    <cellStyle name="Anteckning 12 10 2" xfId="15753" xr:uid="{43542213-94F9-47BA-A23A-4CFC332054AB}"/>
    <cellStyle name="Anteckning 12 10_121231-130331" xfId="15754" xr:uid="{1DEF4497-E0C0-4A29-88D8-4053C6F4B402}"/>
    <cellStyle name="Anteckning 12 11" xfId="15755" xr:uid="{0594DA81-C7EB-406C-9834-F3AA60E9E5BA}"/>
    <cellStyle name="Anteckning 12 12" xfId="15756" xr:uid="{888CCDA6-55EC-42F7-BEA3-C5EA2ECEB650}"/>
    <cellStyle name="Anteckning 12 13" xfId="15757" xr:uid="{AF58407A-F50C-4E4E-8775-3B1B3750D1CD}"/>
    <cellStyle name="Anteckning 12 14" xfId="32455" xr:uid="{F1F87B8E-D80C-4FEC-A5A4-862E826B3EF2}"/>
    <cellStyle name="Anteckning 12 15" xfId="35330" xr:uid="{31D46710-8DDF-4326-B26F-BD5FDEEA78D2}"/>
    <cellStyle name="Anteckning 12 16" xfId="39336" xr:uid="{0383661E-67D4-4B1A-93FC-8FC26E7CEA30}"/>
    <cellStyle name="Anteckning 12 2" xfId="15758" xr:uid="{EADE6B27-27D5-46A5-A1A2-9667594C6B61}"/>
    <cellStyle name="Anteckning 12 2 10" xfId="15759" xr:uid="{2BA1DEC7-D155-4DE6-8E09-A0BA07ABC01A}"/>
    <cellStyle name="Anteckning 12 2 11" xfId="32456" xr:uid="{5A61BC04-09A4-4F4F-B6E4-CE032A456971}"/>
    <cellStyle name="Anteckning 12 2 12" xfId="35331" xr:uid="{9519E39F-F31D-4585-A15C-489A36EB932C}"/>
    <cellStyle name="Anteckning 12 2 2" xfId="15760" xr:uid="{46BBA3B1-D892-447F-84BE-2857282EA239}"/>
    <cellStyle name="Anteckning 12 2 2 2" xfId="15761" xr:uid="{F00EC98E-9F46-4355-8199-B748F93FF3A1}"/>
    <cellStyle name="Anteckning 12 2 2 2 2" xfId="15762" xr:uid="{24AB489E-2571-4B29-9076-5E3D83748DD6}"/>
    <cellStyle name="Anteckning 12 2 2 2 2 2" xfId="15763" xr:uid="{B2CB8645-DBA1-4864-9B10-38F7E542B081}"/>
    <cellStyle name="Anteckning 12 2 2 2 2_121231-130331" xfId="15764" xr:uid="{CFC97B6C-1A1A-4132-BCAE-B24322BED4E1}"/>
    <cellStyle name="Anteckning 12 2 2 2 3" xfId="15765" xr:uid="{7F609227-BF8A-4734-86DA-B1755E56B31D}"/>
    <cellStyle name="Anteckning 12 2 2 2 4" xfId="32457" xr:uid="{96D05C19-CB68-40CE-9744-C1B90F038C7C}"/>
    <cellStyle name="Anteckning 12 2 2 2_121231-130331" xfId="15766" xr:uid="{90C742DF-4730-465F-BBF2-9FE64310BF24}"/>
    <cellStyle name="Anteckning 12 2 2 3" xfId="15767" xr:uid="{952616DF-DDDB-4C9B-AF84-38243FB723FA}"/>
    <cellStyle name="Anteckning 12 2 2 3 2" xfId="15768" xr:uid="{600BE431-CB74-4699-B04E-9CC40442921A}"/>
    <cellStyle name="Anteckning 12 2 2 3_121231-130331" xfId="15769" xr:uid="{9A3ED598-C700-4998-8C00-0C4FA17F9BC2}"/>
    <cellStyle name="Anteckning 12 2 2 4" xfId="15770" xr:uid="{9FA38F7F-7910-4FD8-A298-99885484F8DF}"/>
    <cellStyle name="Anteckning 12 2 2 5" xfId="15771" xr:uid="{EF007010-7E77-4A60-8C49-C6EE15B2EA74}"/>
    <cellStyle name="Anteckning 12 2 2 6" xfId="32458" xr:uid="{A7AEBBC3-543E-4A7B-B2B1-89DE2DD2BE7F}"/>
    <cellStyle name="Anteckning 12 2 2 7" xfId="35332" xr:uid="{1B31E75E-763A-4F33-B9F1-F10648AD4A47}"/>
    <cellStyle name="Anteckning 12 2 2 8" xfId="39335" xr:uid="{0E04C4C2-0F29-4405-992D-FD66CD71F8C8}"/>
    <cellStyle name="Anteckning 12 2 2_121231-130331" xfId="15772" xr:uid="{85D821A7-D2B2-46B4-B896-AD17E37FC2E1}"/>
    <cellStyle name="Anteckning 12 2 3" xfId="15773" xr:uid="{E841017E-9302-4928-BBBC-DC0D624ECB29}"/>
    <cellStyle name="Anteckning 12 2 3 2" xfId="15774" xr:uid="{25896460-4B2D-4521-A5AD-078097F50252}"/>
    <cellStyle name="Anteckning 12 2 3 2 2" xfId="15775" xr:uid="{4C03FF6E-4148-440F-AC1A-B4FFFC623389}"/>
    <cellStyle name="Anteckning 12 2 3 2 2 2" xfId="15776" xr:uid="{6A9907AF-5804-49DE-A375-386E4819CE4E}"/>
    <cellStyle name="Anteckning 12 2 3 2 2_121231-130331" xfId="15777" xr:uid="{6E3B6494-C89F-4EB1-8C91-AF51D0524550}"/>
    <cellStyle name="Anteckning 12 2 3 2 3" xfId="15778" xr:uid="{35C211B8-B8CD-4AF1-A0C6-2CBB459B6B98}"/>
    <cellStyle name="Anteckning 12 2 3 2 4" xfId="32459" xr:uid="{B9B818B5-F209-477B-867F-E7E92BC2CA46}"/>
    <cellStyle name="Anteckning 12 2 3 2_121231-130331" xfId="15779" xr:uid="{31F3B24B-EEA0-4140-AB3B-BC233EA2CCEE}"/>
    <cellStyle name="Anteckning 12 2 3 3" xfId="15780" xr:uid="{D90AA259-C203-4080-A30C-1115328A3E7D}"/>
    <cellStyle name="Anteckning 12 2 3 3 2" xfId="15781" xr:uid="{16B31235-2C52-4D84-AE64-EF8ABE240524}"/>
    <cellStyle name="Anteckning 12 2 3 3_121231-130331" xfId="15782" xr:uid="{43F86E2C-4D44-4A9D-9D1A-D2E74F9529AD}"/>
    <cellStyle name="Anteckning 12 2 3 4" xfId="15783" xr:uid="{35160221-A8FD-489C-8317-7A90C46119E0}"/>
    <cellStyle name="Anteckning 12 2 3 5" xfId="15784" xr:uid="{0CCC8B13-53A5-4815-A4D1-B7142058CA57}"/>
    <cellStyle name="Anteckning 12 2 3 6" xfId="32460" xr:uid="{8671F16A-685C-4751-AC79-1B8C5750E379}"/>
    <cellStyle name="Anteckning 12 2 3 7" xfId="35333" xr:uid="{4C36A75B-B02D-4E4D-9DC2-35FA8614C3A4}"/>
    <cellStyle name="Anteckning 12 2 3 8" xfId="39334" xr:uid="{EA8C7D62-B3BE-43EC-92D9-38F78F59DCD3}"/>
    <cellStyle name="Anteckning 12 2 3_121231-130331" xfId="15785" xr:uid="{64547C7B-8142-4D86-AF5F-1B27CF71F9D8}"/>
    <cellStyle name="Anteckning 12 2 4" xfId="15786" xr:uid="{557F839D-CEB0-4714-A947-7C0BFF6BBC5D}"/>
    <cellStyle name="Anteckning 12 2 4 2" xfId="15787" xr:uid="{B3AEF9EC-7BF2-4275-8D3D-E23616CA117A}"/>
    <cellStyle name="Anteckning 12 2 4 2 2" xfId="15788" xr:uid="{9CD9C6D5-11BF-4B7D-AB72-E8D17443D311}"/>
    <cellStyle name="Anteckning 12 2 4 2 2 2" xfId="15789" xr:uid="{BBBC26AA-C627-44A0-88CF-9E20DFB26ED8}"/>
    <cellStyle name="Anteckning 12 2 4 2 2_121231-130331" xfId="15790" xr:uid="{35CD8311-3942-4141-B6C8-ECA667D1D1D5}"/>
    <cellStyle name="Anteckning 12 2 4 2 3" xfId="15791" xr:uid="{8828A627-45C6-40AD-819C-BFC4794CF0D4}"/>
    <cellStyle name="Anteckning 12 2 4 2 4" xfId="32461" xr:uid="{4C0F27F3-8570-47A0-BDF8-5917E8A6952B}"/>
    <cellStyle name="Anteckning 12 2 4 2_121231-130331" xfId="15792" xr:uid="{5B3CD6A9-1B78-46A9-A910-39449289E93F}"/>
    <cellStyle name="Anteckning 12 2 4 3" xfId="15793" xr:uid="{2C3E735A-9803-4029-84D8-C0C3D878D12A}"/>
    <cellStyle name="Anteckning 12 2 4 3 2" xfId="15794" xr:uid="{0AA2BDD2-8474-4733-9052-2E26D1B74C38}"/>
    <cellStyle name="Anteckning 12 2 4 3_121231-130331" xfId="15795" xr:uid="{9A4A503B-6190-473F-83DD-1C811EA855A9}"/>
    <cellStyle name="Anteckning 12 2 4 4" xfId="15796" xr:uid="{7C28B81A-790B-47DD-AFBF-2465F8CBF5D6}"/>
    <cellStyle name="Anteckning 12 2 4 5" xfId="15797" xr:uid="{93A6DB34-BBFF-405D-AFB3-04991948FFE9}"/>
    <cellStyle name="Anteckning 12 2 4 6" xfId="32462" xr:uid="{9E3DB0BF-9720-4A2D-A42C-AC73DFCB9618}"/>
    <cellStyle name="Anteckning 12 2 4 7" xfId="35334" xr:uid="{91C8A6E5-14AD-4961-81F1-60344B087753}"/>
    <cellStyle name="Anteckning 12 2 4 8" xfId="39333" xr:uid="{C0B2F8BA-FD2F-4BC2-B863-2A205D88A660}"/>
    <cellStyle name="Anteckning 12 2 4_121231-130331" xfId="15798" xr:uid="{FB69ADDD-7C8E-463D-88DA-B9F1360B3F4C}"/>
    <cellStyle name="Anteckning 12 2 5" xfId="15799" xr:uid="{B6BD0347-7B12-41C8-8F5A-A9F2B27D9DB7}"/>
    <cellStyle name="Anteckning 12 2 5 2" xfId="15800" xr:uid="{D3BF0DAF-5DFF-43E4-BA23-88BA9E10E5EA}"/>
    <cellStyle name="Anteckning 12 2 5 2 2" xfId="15801" xr:uid="{4A857282-EB5C-4BF5-A8DB-4B61D87EE5C2}"/>
    <cellStyle name="Anteckning 12 2 5 2 3" xfId="32463" xr:uid="{DDC7A27A-E82D-4A05-B58F-B455C0F167DA}"/>
    <cellStyle name="Anteckning 12 2 5 2_121231-130331" xfId="15802" xr:uid="{DE59F829-0730-4808-978B-FFD5F66D2EC4}"/>
    <cellStyle name="Anteckning 12 2 5 3" xfId="15803" xr:uid="{199A2590-6119-449E-A644-8F6DED935CF8}"/>
    <cellStyle name="Anteckning 12 2 5 3 2" xfId="15804" xr:uid="{8DE08BC7-C503-4C5C-B7CC-333A8A95C336}"/>
    <cellStyle name="Anteckning 12 2 5 3_121231-130331" xfId="15805" xr:uid="{83B0534F-0B8F-4427-9A1A-AF8585260F1A}"/>
    <cellStyle name="Anteckning 12 2 5 4" xfId="15806" xr:uid="{0065ABD2-3F9D-49E2-B0DF-F2617DBA79DC}"/>
    <cellStyle name="Anteckning 12 2 5 5" xfId="15807" xr:uid="{C11BA814-EE03-464F-8D4F-E5B5E2F54CA0}"/>
    <cellStyle name="Anteckning 12 2 5 6" xfId="32464" xr:uid="{040671ED-8495-4B09-A916-7B5EA7277A46}"/>
    <cellStyle name="Anteckning 12 2 5 7" xfId="35335" xr:uid="{2D711066-B4C2-45A8-B200-FB6857E4BA6F}"/>
    <cellStyle name="Anteckning 12 2 5 8" xfId="39332" xr:uid="{1FD607BE-1AA6-4B38-9DAA-A19A8DF4F61E}"/>
    <cellStyle name="Anteckning 12 2 5_121231-130331" xfId="15808" xr:uid="{5844EC15-3D13-4280-942F-47F26F26289B}"/>
    <cellStyle name="Anteckning 12 2 6" xfId="15809" xr:uid="{C927A34E-D91F-429A-A897-7E4876D359C9}"/>
    <cellStyle name="Anteckning 12 2 6 2" xfId="15810" xr:uid="{24D7DA0C-BF7E-484F-A841-60E8FCFC2E9C}"/>
    <cellStyle name="Anteckning 12 2 6 2 2" xfId="15811" xr:uid="{A0B471D2-A0BF-4A97-83C9-71B22DA51B13}"/>
    <cellStyle name="Anteckning 12 2 6 2_121231-130331" xfId="15812" xr:uid="{EF5EA5E4-FCF1-4444-BFF5-7A39931EF11C}"/>
    <cellStyle name="Anteckning 12 2 6 3" xfId="15813" xr:uid="{1E4AE3DB-0A9A-47C0-B32E-9E2C3A83B52C}"/>
    <cellStyle name="Anteckning 12 2 6 4" xfId="32465" xr:uid="{ED9C666E-75A0-4573-A56B-733E532FD16F}"/>
    <cellStyle name="Anteckning 12 2 6_121231-130331" xfId="15814" xr:uid="{4763F59B-1D3A-4EBD-8D64-0E01766CC3AF}"/>
    <cellStyle name="Anteckning 12 2 7" xfId="15815" xr:uid="{00759371-6611-4EBC-B98E-3871D89185FF}"/>
    <cellStyle name="Anteckning 12 2 7 2" xfId="15816" xr:uid="{58200718-0452-4EEE-B394-F29C86C8EB69}"/>
    <cellStyle name="Anteckning 12 2 7_121231-130331" xfId="15817" xr:uid="{0DBAD63A-4241-4CC3-9884-9CB6805657C3}"/>
    <cellStyle name="Anteckning 12 2 8" xfId="15818" xr:uid="{38077C8B-0F02-4DA3-AA8B-F035EA840BD5}"/>
    <cellStyle name="Anteckning 12 2 9" xfId="15819" xr:uid="{017739B4-F6CE-4C14-BD65-5F08F0BBBE64}"/>
    <cellStyle name="Anteckning 12 2_121231-130331" xfId="15820" xr:uid="{BA6A89EC-D81B-4F87-8B06-B726AF34FA4F}"/>
    <cellStyle name="Anteckning 12 3" xfId="15821" xr:uid="{C24A1C0E-45F0-4BE8-8D9D-A87B6A2C12DB}"/>
    <cellStyle name="Anteckning 12 3 10" xfId="32466" xr:uid="{DAEB5FFA-C515-43C5-B4E9-22D97B95BC3F}"/>
    <cellStyle name="Anteckning 12 3 11" xfId="35336" xr:uid="{C2821870-8492-45EB-8B5D-31343C7E3D0C}"/>
    <cellStyle name="Anteckning 12 3 2" xfId="15822" xr:uid="{F713BA0A-A83E-40C8-A06F-569B4792D701}"/>
    <cellStyle name="Anteckning 12 3 2 2" xfId="15823" xr:uid="{42346A24-F886-4219-B7F2-7EC99BD7A646}"/>
    <cellStyle name="Anteckning 12 3 2 2 2" xfId="15824" xr:uid="{3C35541B-DD76-4643-A05A-52ABC2D8F5D2}"/>
    <cellStyle name="Anteckning 12 3 2 2 2 2" xfId="15825" xr:uid="{B2E5F3D3-FF62-4625-A6D5-D29444C59EB4}"/>
    <cellStyle name="Anteckning 12 3 2 2 2_121231-130331" xfId="15826" xr:uid="{469DE2AB-DFD0-45D8-88FE-591119FB6EAD}"/>
    <cellStyle name="Anteckning 12 3 2 2 3" xfId="15827" xr:uid="{BDDE52EC-E72A-4E60-BE3A-0B8271F29968}"/>
    <cellStyle name="Anteckning 12 3 2 2 4" xfId="32467" xr:uid="{734467C8-6706-4426-B74D-6161EF3CDD91}"/>
    <cellStyle name="Anteckning 12 3 2 2_121231-130331" xfId="15828" xr:uid="{9B733E70-04AB-4649-ADD6-C4B7FD3623CA}"/>
    <cellStyle name="Anteckning 12 3 2 3" xfId="15829" xr:uid="{B9033645-7A0D-4D05-8DDB-B98634F13140}"/>
    <cellStyle name="Anteckning 12 3 2 3 2" xfId="15830" xr:uid="{2567EB00-2C88-4755-9BB5-5B56000E964D}"/>
    <cellStyle name="Anteckning 12 3 2 3_121231-130331" xfId="15831" xr:uid="{DE260385-0349-4FEE-B7DA-87D6917504C8}"/>
    <cellStyle name="Anteckning 12 3 2 4" xfId="15832" xr:uid="{EB80188A-3535-456F-A8D6-F4ABFE611020}"/>
    <cellStyle name="Anteckning 12 3 2 5" xfId="15833" xr:uid="{9E8AFD6F-7E9E-4022-96C1-C86FC7ACFE66}"/>
    <cellStyle name="Anteckning 12 3 2 6" xfId="32468" xr:uid="{21159E69-B3C0-488B-A7B4-78177CF998E6}"/>
    <cellStyle name="Anteckning 12 3 2 7" xfId="35337" xr:uid="{65C99682-5E57-4C2A-9AED-4B62F9EB91E9}"/>
    <cellStyle name="Anteckning 12 3 2 8" xfId="39331" xr:uid="{D02CC6B1-AFA5-43F0-81CB-29066636E545}"/>
    <cellStyle name="Anteckning 12 3 2_121231-130331" xfId="15834" xr:uid="{285176ED-953D-4B3D-8E6C-20A892B37BA6}"/>
    <cellStyle name="Anteckning 12 3 3" xfId="15835" xr:uid="{98830B84-96AA-4948-8F92-4CEEB0646177}"/>
    <cellStyle name="Anteckning 12 3 3 2" xfId="15836" xr:uid="{702C96BD-D8D8-4F33-96F0-D35D17E2E960}"/>
    <cellStyle name="Anteckning 12 3 3 2 2" xfId="15837" xr:uid="{72BF3D0A-4A2F-471A-B958-FEEF7CB8359A}"/>
    <cellStyle name="Anteckning 12 3 3 2 2 2" xfId="15838" xr:uid="{0AB39CE7-4688-4A25-A11C-9EBF0F2CC97A}"/>
    <cellStyle name="Anteckning 12 3 3 2 2_121231-130331" xfId="15839" xr:uid="{CD0D6EF9-C79F-453B-A292-789A0033F399}"/>
    <cellStyle name="Anteckning 12 3 3 2 3" xfId="15840" xr:uid="{E2D7C3F8-D0BA-4AF4-BC37-6A7AF6F00560}"/>
    <cellStyle name="Anteckning 12 3 3 2 4" xfId="32469" xr:uid="{3D3AFBB2-0BD0-4B58-B7E2-FFA7C258DE3E}"/>
    <cellStyle name="Anteckning 12 3 3 2_121231-130331" xfId="15841" xr:uid="{7E6B6F43-7A73-4D80-A731-B0DE63284D0E}"/>
    <cellStyle name="Anteckning 12 3 3 3" xfId="15842" xr:uid="{071EED8D-1BBF-4B81-BFBD-31E82702C184}"/>
    <cellStyle name="Anteckning 12 3 3 3 2" xfId="15843" xr:uid="{30340805-FAAE-486A-AA80-1AEC9ACC7BDE}"/>
    <cellStyle name="Anteckning 12 3 3 3_121231-130331" xfId="15844" xr:uid="{55AD64F9-EE16-45ED-8CCF-B3E403944244}"/>
    <cellStyle name="Anteckning 12 3 3 4" xfId="15845" xr:uid="{481FB30B-2958-4D61-ADA2-CED7083ED7D8}"/>
    <cellStyle name="Anteckning 12 3 3 5" xfId="15846" xr:uid="{D6BC042F-518D-4ED0-B63E-0CBD156962AF}"/>
    <cellStyle name="Anteckning 12 3 3 6" xfId="32470" xr:uid="{60812C34-0B36-4320-946F-5C0C9D127FDE}"/>
    <cellStyle name="Anteckning 12 3 3 7" xfId="35338" xr:uid="{2568A5B6-BFB7-4951-8934-C1DC84E86B2A}"/>
    <cellStyle name="Anteckning 12 3 3 8" xfId="39330" xr:uid="{4A09D8E8-1C9E-4C43-B04B-E344ED40121A}"/>
    <cellStyle name="Anteckning 12 3 3_121231-130331" xfId="15847" xr:uid="{3ED4CEE1-6BE1-46B7-97FD-590812D1BD53}"/>
    <cellStyle name="Anteckning 12 3 4" xfId="15848" xr:uid="{9DF24F5E-252E-4D99-A0FB-879D1D40EAB2}"/>
    <cellStyle name="Anteckning 12 3 4 2" xfId="15849" xr:uid="{63E398C5-1D4C-4772-8CD6-141940CA28F2}"/>
    <cellStyle name="Anteckning 12 3 4 2 2" xfId="15850" xr:uid="{0489D6B4-3B82-409A-97B7-22EF3B9D9F93}"/>
    <cellStyle name="Anteckning 12 3 4 2 2 2" xfId="15851" xr:uid="{5D7DD8B7-5175-4791-947A-C4B0E1B4BF98}"/>
    <cellStyle name="Anteckning 12 3 4 2 2_121231-130331" xfId="15852" xr:uid="{E1C5E16F-D1B2-4002-8CF5-F7EA4B61DA2E}"/>
    <cellStyle name="Anteckning 12 3 4 2 3" xfId="15853" xr:uid="{5A1BAD26-85F5-4518-BD33-31E00350C52D}"/>
    <cellStyle name="Anteckning 12 3 4 2 4" xfId="32471" xr:uid="{39B227FC-D6B8-4E62-88F8-6B71AF735A8C}"/>
    <cellStyle name="Anteckning 12 3 4 2_121231-130331" xfId="15854" xr:uid="{CB1AFAAA-DA4F-45B9-8145-58E41CF00B2A}"/>
    <cellStyle name="Anteckning 12 3 4 3" xfId="15855" xr:uid="{D590A321-AF8D-4448-8FA8-8C92822DE534}"/>
    <cellStyle name="Anteckning 12 3 4 3 2" xfId="15856" xr:uid="{625F8B0F-0E15-4C0D-945D-F6FFF4C98596}"/>
    <cellStyle name="Anteckning 12 3 4 3_121231-130331" xfId="15857" xr:uid="{E4E9D6F1-9084-4B57-9B91-A6D67996ED57}"/>
    <cellStyle name="Anteckning 12 3 4 4" xfId="15858" xr:uid="{F7D70193-EA6F-4122-82CE-A7B04EFE3B9E}"/>
    <cellStyle name="Anteckning 12 3 4 5" xfId="15859" xr:uid="{A3DF802C-583D-48F8-8BF6-D7A33758710D}"/>
    <cellStyle name="Anteckning 12 3 4 6" xfId="32472" xr:uid="{528B5788-33E9-4114-9C7E-70136D96393D}"/>
    <cellStyle name="Anteckning 12 3 4 7" xfId="35339" xr:uid="{8A6513DA-A581-4C75-ADCB-1567D20862F3}"/>
    <cellStyle name="Anteckning 12 3 4 8" xfId="39329" xr:uid="{62036FC5-6116-4B78-90FD-E93C6B16B93F}"/>
    <cellStyle name="Anteckning 12 3 4_121231-130331" xfId="15860" xr:uid="{EB44E291-DEEF-4394-89CA-921007727583}"/>
    <cellStyle name="Anteckning 12 3 5" xfId="15861" xr:uid="{ABFB7C22-D9D9-4FFD-A0AB-8964FD0267F2}"/>
    <cellStyle name="Anteckning 12 3 5 2" xfId="15862" xr:uid="{A3AB3779-F190-4DC6-A241-685B49B8A199}"/>
    <cellStyle name="Anteckning 12 3 5 2 2" xfId="15863" xr:uid="{B27C878E-DE59-4AEF-AC2F-A6D83619AD8C}"/>
    <cellStyle name="Anteckning 12 3 5 2 3" xfId="32473" xr:uid="{4D079216-CA41-407E-89D7-AF5E40DBC3B8}"/>
    <cellStyle name="Anteckning 12 3 5 2_121231-130331" xfId="15864" xr:uid="{60528605-BAC7-4D6E-A7EC-CBC40814270F}"/>
    <cellStyle name="Anteckning 12 3 5 3" xfId="15865" xr:uid="{6676FA75-D2DA-4FC2-BDE7-A9B76C9FAB10}"/>
    <cellStyle name="Anteckning 12 3 5 3 2" xfId="15866" xr:uid="{8A9668B1-A6AA-4BCF-96E9-B7A1C7699C92}"/>
    <cellStyle name="Anteckning 12 3 5 3_121231-130331" xfId="15867" xr:uid="{52757D4B-CF49-47C6-8535-63F2F6AF25C0}"/>
    <cellStyle name="Anteckning 12 3 5 4" xfId="15868" xr:uid="{0386561D-3187-4D30-ADF4-77E51418B736}"/>
    <cellStyle name="Anteckning 12 3 5 5" xfId="15869" xr:uid="{C2A6A935-2871-4747-8B35-5550EF7B2E0D}"/>
    <cellStyle name="Anteckning 12 3 5 6" xfId="32474" xr:uid="{15D50CA7-6F11-48CB-893A-831EEEB9E137}"/>
    <cellStyle name="Anteckning 12 3 5 7" xfId="35340" xr:uid="{E1667840-282A-49D6-B9A7-1A35C028926A}"/>
    <cellStyle name="Anteckning 12 3 5 8" xfId="39328" xr:uid="{DF81208F-AF86-4A22-9975-19CA5F43D837}"/>
    <cellStyle name="Anteckning 12 3 5_121231-130331" xfId="15870" xr:uid="{DA49386B-59F2-4B3F-9CBF-C6C491132E5C}"/>
    <cellStyle name="Anteckning 12 3 6" xfId="15871" xr:uid="{D344AB1F-C831-484F-9A45-20E4275328B7}"/>
    <cellStyle name="Anteckning 12 3 6 2" xfId="15872" xr:uid="{D7A5060E-E428-4083-8223-CDE855142149}"/>
    <cellStyle name="Anteckning 12 3 6 2 2" xfId="15873" xr:uid="{EDD1481F-F8B0-4A99-B997-0EE90BE8D8E3}"/>
    <cellStyle name="Anteckning 12 3 6 2_121231-130331" xfId="15874" xr:uid="{F42C1A9D-C9F9-4A20-BF6A-525C511D5401}"/>
    <cellStyle name="Anteckning 12 3 6 3" xfId="15875" xr:uid="{D500F6DC-7697-4A9D-97B1-D155DF06F99D}"/>
    <cellStyle name="Anteckning 12 3 6 4" xfId="32475" xr:uid="{B6722167-14F1-461E-AC6B-0E4FFA399902}"/>
    <cellStyle name="Anteckning 12 3 6_121231-130331" xfId="15876" xr:uid="{009D5D4B-7268-4047-9D71-B9F6522CD797}"/>
    <cellStyle name="Anteckning 12 3 7" xfId="15877" xr:uid="{414B43D3-EE47-4D5D-9C2F-CF24BEFDF57F}"/>
    <cellStyle name="Anteckning 12 3 7 2" xfId="15878" xr:uid="{4CA6F7D9-FB30-4AF9-A97B-F6944FA206CF}"/>
    <cellStyle name="Anteckning 12 3 7_121231-130331" xfId="15879" xr:uid="{A56D225D-9A05-44BC-9CCE-D035279330B7}"/>
    <cellStyle name="Anteckning 12 3 8" xfId="15880" xr:uid="{09C0646F-8BD0-4C22-8314-DBBE77EE60E9}"/>
    <cellStyle name="Anteckning 12 3 9" xfId="15881" xr:uid="{F7589C4D-88D3-4096-BBC5-B53AFF2A5CBA}"/>
    <cellStyle name="Anteckning 12 3_121231-130331" xfId="15882" xr:uid="{64D8D63E-F986-4516-A8F9-EFD89A21B0CE}"/>
    <cellStyle name="Anteckning 12 4" xfId="15883" xr:uid="{6114F084-A7AF-4475-A434-D1A6CA5DDFE4}"/>
    <cellStyle name="Anteckning 12 4 10" xfId="32476" xr:uid="{49696837-1B6B-47C6-BBB3-821990230C27}"/>
    <cellStyle name="Anteckning 12 4 11" xfId="35341" xr:uid="{9B1A0850-C007-4F30-9638-FD914C2066E5}"/>
    <cellStyle name="Anteckning 12 4 2" xfId="15884" xr:uid="{54467D36-0A6C-4A4F-AAE2-0BEC1A33FEEC}"/>
    <cellStyle name="Anteckning 12 4 2 2" xfId="15885" xr:uid="{2FC80694-0734-42C4-9B1F-7E5A273C668F}"/>
    <cellStyle name="Anteckning 12 4 2 2 2" xfId="15886" xr:uid="{76B5908C-03D9-404A-BFCE-5A4D4D4F3767}"/>
    <cellStyle name="Anteckning 12 4 2 2 2 2" xfId="15887" xr:uid="{43131417-5FA3-4C82-9CDD-F12B59244696}"/>
    <cellStyle name="Anteckning 12 4 2 2 2_121231-130331" xfId="15888" xr:uid="{A8D00196-7F53-4D05-BE86-305AD9C0565F}"/>
    <cellStyle name="Anteckning 12 4 2 2 3" xfId="15889" xr:uid="{BFF6998A-EC42-4F6B-ACF1-7365D1DF0B35}"/>
    <cellStyle name="Anteckning 12 4 2 2 4" xfId="32477" xr:uid="{02D65F6C-D44B-4CB8-9494-2B03A5F9EEDC}"/>
    <cellStyle name="Anteckning 12 4 2 2_121231-130331" xfId="15890" xr:uid="{BBAF94AF-2B00-4068-86C1-FC9BEBC24972}"/>
    <cellStyle name="Anteckning 12 4 2 3" xfId="15891" xr:uid="{EE614972-090D-425B-BB2F-B384B34C4B9B}"/>
    <cellStyle name="Anteckning 12 4 2 3 2" xfId="15892" xr:uid="{E00863CE-C9D0-4EED-BFE0-4A8712E9A33B}"/>
    <cellStyle name="Anteckning 12 4 2 3_121231-130331" xfId="15893" xr:uid="{A8C15CB9-7858-4B5D-9D62-77066FEBA2B5}"/>
    <cellStyle name="Anteckning 12 4 2 4" xfId="15894" xr:uid="{628F637A-6059-4944-A695-57E32206A22B}"/>
    <cellStyle name="Anteckning 12 4 2 5" xfId="15895" xr:uid="{7E40C2E7-E396-4978-97A7-9A1605E0CDC6}"/>
    <cellStyle name="Anteckning 12 4 2 6" xfId="32478" xr:uid="{5EFCCA36-2E58-4D56-86A4-4386D7BC0866}"/>
    <cellStyle name="Anteckning 12 4 2 7" xfId="35342" xr:uid="{BE37DFBA-2ED1-4C81-930E-781591B9F9D0}"/>
    <cellStyle name="Anteckning 12 4 2 8" xfId="39327" xr:uid="{8445C79F-09F6-46A6-8927-1974EDEDC962}"/>
    <cellStyle name="Anteckning 12 4 2_121231-130331" xfId="15896" xr:uid="{90A003FD-B78D-42F8-A8E8-96A14787CB7C}"/>
    <cellStyle name="Anteckning 12 4 3" xfId="15897" xr:uid="{15E44AD2-EF54-4C97-90DE-7D454F7CCCB5}"/>
    <cellStyle name="Anteckning 12 4 3 2" xfId="15898" xr:uid="{315058CD-E500-4D86-BBEA-7442003B8ED3}"/>
    <cellStyle name="Anteckning 12 4 3 2 2" xfId="15899" xr:uid="{25B55E5F-A1BC-4575-BB74-DDF1DAA4D42E}"/>
    <cellStyle name="Anteckning 12 4 3 2 2 2" xfId="15900" xr:uid="{737792ED-CA18-44BD-943F-DE1EE31DCCB1}"/>
    <cellStyle name="Anteckning 12 4 3 2 2_121231-130331" xfId="15901" xr:uid="{F36774B1-7A3F-47BF-8679-C26FA1A68959}"/>
    <cellStyle name="Anteckning 12 4 3 2 3" xfId="15902" xr:uid="{D24BBC41-4659-4FCB-9B98-63D63ED92EA6}"/>
    <cellStyle name="Anteckning 12 4 3 2 4" xfId="32479" xr:uid="{6C109C4E-B986-4C56-AF1F-1839DA5DC90F}"/>
    <cellStyle name="Anteckning 12 4 3 2_121231-130331" xfId="15903" xr:uid="{D4D8600D-7B52-40FF-862A-660639D1B13F}"/>
    <cellStyle name="Anteckning 12 4 3 3" xfId="15904" xr:uid="{4948C516-A0BA-4BEE-BE3D-B63FB4967F0D}"/>
    <cellStyle name="Anteckning 12 4 3 3 2" xfId="15905" xr:uid="{0BA95D0C-655B-4024-88E0-775E767EFD76}"/>
    <cellStyle name="Anteckning 12 4 3 3_121231-130331" xfId="15906" xr:uid="{FC627CFD-F906-4846-9503-4EB82849F5C7}"/>
    <cellStyle name="Anteckning 12 4 3 4" xfId="15907" xr:uid="{E111588F-9978-45FE-9F1A-6288D00AAD60}"/>
    <cellStyle name="Anteckning 12 4 3 5" xfId="15908" xr:uid="{10A31CC7-66BF-4966-8229-2F00998F9F03}"/>
    <cellStyle name="Anteckning 12 4 3 6" xfId="32480" xr:uid="{7C8F6288-D737-4B9D-82A7-1DD7EE86A393}"/>
    <cellStyle name="Anteckning 12 4 3 7" xfId="35343" xr:uid="{5F2D86A9-13BF-426B-A828-16928C33CB4A}"/>
    <cellStyle name="Anteckning 12 4 3 8" xfId="39326" xr:uid="{D7C4743F-21D6-42FC-A0F3-C744C7A2B2A8}"/>
    <cellStyle name="Anteckning 12 4 3_121231-130331" xfId="15909" xr:uid="{6EBF1B31-5D15-419D-802C-32AE64833F25}"/>
    <cellStyle name="Anteckning 12 4 4" xfId="15910" xr:uid="{8594C17C-5E6F-4D3E-82C2-FF82AC210EC7}"/>
    <cellStyle name="Anteckning 12 4 4 2" xfId="15911" xr:uid="{FDFD3F37-A421-4870-BFAD-11FD90655D51}"/>
    <cellStyle name="Anteckning 12 4 4 2 2" xfId="15912" xr:uid="{D6CC1CBA-8517-43A4-9CC3-CA1044FB01CA}"/>
    <cellStyle name="Anteckning 12 4 4 2 2 2" xfId="15913" xr:uid="{48225B55-7985-4AC5-880D-89CD26DA023C}"/>
    <cellStyle name="Anteckning 12 4 4 2 2_121231-130331" xfId="15914" xr:uid="{71138B69-CCF9-46DF-9FA6-82A5F8CFDF3B}"/>
    <cellStyle name="Anteckning 12 4 4 2 3" xfId="15915" xr:uid="{0489C3EE-DB16-481C-86CB-4AB3C17E1BD9}"/>
    <cellStyle name="Anteckning 12 4 4 2 4" xfId="32481" xr:uid="{C51E1E49-457D-4F87-B4B1-008ADADC4062}"/>
    <cellStyle name="Anteckning 12 4 4 2_121231-130331" xfId="15916" xr:uid="{3FEF745A-9A39-4491-9AC8-EE1AAE4F8839}"/>
    <cellStyle name="Anteckning 12 4 4 3" xfId="15917" xr:uid="{A91DB46E-104C-499B-A164-9220FEA956D1}"/>
    <cellStyle name="Anteckning 12 4 4 3 2" xfId="15918" xr:uid="{65C295B4-E972-4F87-80B3-C56A3EA86F42}"/>
    <cellStyle name="Anteckning 12 4 4 3_121231-130331" xfId="15919" xr:uid="{44CFC160-0610-41F0-A81A-E69A355ADA6F}"/>
    <cellStyle name="Anteckning 12 4 4 4" xfId="15920" xr:uid="{FBADD642-B1D4-46E8-9B49-4DEB52BFF5A7}"/>
    <cellStyle name="Anteckning 12 4 4 5" xfId="15921" xr:uid="{11B38447-AB7E-4146-929F-DF9AA7E7366A}"/>
    <cellStyle name="Anteckning 12 4 4 6" xfId="32482" xr:uid="{614E0F4E-2841-4761-8089-959A6B1B6086}"/>
    <cellStyle name="Anteckning 12 4 4 7" xfId="35344" xr:uid="{5A91FB62-1CA8-4DC3-912A-F4D47EFFA31A}"/>
    <cellStyle name="Anteckning 12 4 4 8" xfId="39325" xr:uid="{1B7D1B9E-C1B0-4640-9D11-3500DC5C79CD}"/>
    <cellStyle name="Anteckning 12 4 4_121231-130331" xfId="15922" xr:uid="{D843AA02-143B-40A9-BAE5-A191EEC4E72D}"/>
    <cellStyle name="Anteckning 12 4 5" xfId="15923" xr:uid="{5B547B68-99CA-494F-A5F3-7C151231C126}"/>
    <cellStyle name="Anteckning 12 4 5 2" xfId="15924" xr:uid="{E84D5CE1-2E11-49E2-A30F-0CC90019F2B0}"/>
    <cellStyle name="Anteckning 12 4 5 2 2" xfId="15925" xr:uid="{C5CCB3CF-B448-4448-86E5-795A5EC283FD}"/>
    <cellStyle name="Anteckning 12 4 5 2 3" xfId="32483" xr:uid="{63AE36FA-8C32-48D2-B09C-4059F239589F}"/>
    <cellStyle name="Anteckning 12 4 5 2_121231-130331" xfId="15926" xr:uid="{F7A8F796-B22B-4DE3-B1FE-99D2CDE217E0}"/>
    <cellStyle name="Anteckning 12 4 5 3" xfId="15927" xr:uid="{8CA0B9AD-7CF4-4E40-AE54-705A3388EFF6}"/>
    <cellStyle name="Anteckning 12 4 5 3 2" xfId="15928" xr:uid="{E6D91309-108B-4697-A31A-5F0112295DD3}"/>
    <cellStyle name="Anteckning 12 4 5 3_121231-130331" xfId="15929" xr:uid="{51E69D45-ECEF-4F2F-B5C6-8A19A9DC02AA}"/>
    <cellStyle name="Anteckning 12 4 5 4" xfId="15930" xr:uid="{CC2C2A25-6947-4C03-8BE3-EF8AAC5F0358}"/>
    <cellStyle name="Anteckning 12 4 5 5" xfId="15931" xr:uid="{E0A3828C-6F9D-4A3A-A3EC-885B643A7F49}"/>
    <cellStyle name="Anteckning 12 4 5 6" xfId="32484" xr:uid="{B11E14A6-12A8-4535-BA0D-BC1268D452B5}"/>
    <cellStyle name="Anteckning 12 4 5 7" xfId="35345" xr:uid="{457336B7-3673-4982-8552-77877B920AD7}"/>
    <cellStyle name="Anteckning 12 4 5 8" xfId="39324" xr:uid="{1F423662-6E7B-42E5-ADAA-62BDE8A300B9}"/>
    <cellStyle name="Anteckning 12 4 5_121231-130331" xfId="15932" xr:uid="{14743448-F803-43BA-8516-1C3BA23E08DB}"/>
    <cellStyle name="Anteckning 12 4 6" xfId="15933" xr:uid="{D47BEEDB-538D-4A2D-9AD8-F05B433435DE}"/>
    <cellStyle name="Anteckning 12 4 6 2" xfId="15934" xr:uid="{B33A1D61-28C3-4209-B20C-D7A7941E525F}"/>
    <cellStyle name="Anteckning 12 4 6 2 2" xfId="15935" xr:uid="{F5DABC42-331B-4BA2-B16E-B59371B55228}"/>
    <cellStyle name="Anteckning 12 4 6 2_121231-130331" xfId="15936" xr:uid="{2F2FCA65-26C3-4715-B0D7-C3CA704AAF27}"/>
    <cellStyle name="Anteckning 12 4 6 3" xfId="15937" xr:uid="{4A7447B9-DBCB-49D4-AD87-BEC13FB37BA8}"/>
    <cellStyle name="Anteckning 12 4 6 4" xfId="32485" xr:uid="{EF93784E-3245-49F5-A607-392234794BEF}"/>
    <cellStyle name="Anteckning 12 4 6_121231-130331" xfId="15938" xr:uid="{C3C32180-0AFD-470B-9B43-A3BDA0074E57}"/>
    <cellStyle name="Anteckning 12 4 7" xfId="15939" xr:uid="{BEB5404B-D592-4CE9-9D28-560A9765B4C1}"/>
    <cellStyle name="Anteckning 12 4 7 2" xfId="15940" xr:uid="{1F65D5EE-51E1-4652-87C3-BC3E6A369C82}"/>
    <cellStyle name="Anteckning 12 4 7_121231-130331" xfId="15941" xr:uid="{49C5596C-4960-411E-A29D-849211CD5E49}"/>
    <cellStyle name="Anteckning 12 4 8" xfId="15942" xr:uid="{A8BD1546-341D-44D5-97AE-1127980981FF}"/>
    <cellStyle name="Anteckning 12 4 9" xfId="15943" xr:uid="{4E3209DE-AF33-455F-A3DC-C3ED9B4D423E}"/>
    <cellStyle name="Anteckning 12 4_121231-130331" xfId="15944" xr:uid="{7CDA1945-C0C0-4D23-A859-884475236325}"/>
    <cellStyle name="Anteckning 12 5" xfId="15945" xr:uid="{A90356AD-7A0D-4693-BF2B-8F4581DED3B7}"/>
    <cellStyle name="Anteckning 12 5 2" xfId="15946" xr:uid="{4A09005E-EA7A-476D-8EC0-5B57D0672AF4}"/>
    <cellStyle name="Anteckning 12 5 2 2" xfId="15947" xr:uid="{1010B560-0AC5-4A17-B31C-BEFD9DC3F2CB}"/>
    <cellStyle name="Anteckning 12 5 2 2 2" xfId="15948" xr:uid="{7F5E8742-9173-4EE7-9BB3-7B1FDF8A749A}"/>
    <cellStyle name="Anteckning 12 5 2 2 3" xfId="32486" xr:uid="{75AF360A-F2C6-4FDB-9C19-FA207CE17DD3}"/>
    <cellStyle name="Anteckning 12 5 2 2_121231-130331" xfId="15949" xr:uid="{E3F40C99-18F1-4EF3-B96D-E6CA32D92312}"/>
    <cellStyle name="Anteckning 12 5 2 3" xfId="15950" xr:uid="{2F74DE25-4428-4DB2-8573-456B36A09E19}"/>
    <cellStyle name="Anteckning 12 5 2 3 2" xfId="15951" xr:uid="{ADF788AE-B83B-4451-BDF6-7090C61C2A2A}"/>
    <cellStyle name="Anteckning 12 5 2 3_121231-130331" xfId="15952" xr:uid="{26AA896A-2F7D-46DB-9186-0906941CC93D}"/>
    <cellStyle name="Anteckning 12 5 2 4" xfId="15953" xr:uid="{124FA619-99C7-4147-955D-A32EB23E06DD}"/>
    <cellStyle name="Anteckning 12 5 2 5" xfId="15954" xr:uid="{80DE885F-B0E1-491A-A23E-0F849D726CEF}"/>
    <cellStyle name="Anteckning 12 5 2 6" xfId="32487" xr:uid="{A4409E0D-EA48-441D-8972-32151F571839}"/>
    <cellStyle name="Anteckning 12 5 2 7" xfId="35347" xr:uid="{381DCC58-C145-4D63-B2DA-03BE25255D12}"/>
    <cellStyle name="Anteckning 12 5 2 8" xfId="39322" xr:uid="{6BE5277B-3EFC-4614-A032-1B23ED09F725}"/>
    <cellStyle name="Anteckning 12 5 2_121231-130331" xfId="15955" xr:uid="{D9ED19C3-F2C5-4601-AA3E-9319FEF7529D}"/>
    <cellStyle name="Anteckning 12 5 3" xfId="15956" xr:uid="{83EECBDB-DD1E-45FC-82B2-35C4644CCA63}"/>
    <cellStyle name="Anteckning 12 5 3 2" xfId="15957" xr:uid="{324BCD18-2307-4E1F-9925-5E5FFB1DEFAA}"/>
    <cellStyle name="Anteckning 12 5 3 2 2" xfId="15958" xr:uid="{55DC0C33-AE9D-4C3A-953A-1A2FA75FBA3B}"/>
    <cellStyle name="Anteckning 12 5 3 2_121231-130331" xfId="15959" xr:uid="{057F3378-15B0-4318-BEBC-9DD0C2E1AB3B}"/>
    <cellStyle name="Anteckning 12 5 3 3" xfId="15960" xr:uid="{E11548C0-41E3-4F60-93FB-67AAFB63C04A}"/>
    <cellStyle name="Anteckning 12 5 3 4" xfId="32488" xr:uid="{56E4D6C3-4A05-4AE4-8BED-19F318717B47}"/>
    <cellStyle name="Anteckning 12 5 3_121231-130331" xfId="15961" xr:uid="{DF83F92A-3DDB-4528-BC88-9D2B44775F07}"/>
    <cellStyle name="Anteckning 12 5 4" xfId="15962" xr:uid="{55666192-F76B-4BC8-8A28-2FDAA14C95D7}"/>
    <cellStyle name="Anteckning 12 5 4 2" xfId="15963" xr:uid="{ED17B466-FC15-4DBD-BF9B-F0E0069B0585}"/>
    <cellStyle name="Anteckning 12 5 4_121231-130331" xfId="15964" xr:uid="{ADF3B27D-96FA-4A9A-ADD6-1CFC241996CE}"/>
    <cellStyle name="Anteckning 12 5 5" xfId="15965" xr:uid="{5E8D81D2-5676-4249-BB8C-DBBDACB1215F}"/>
    <cellStyle name="Anteckning 12 5 6" xfId="15966" xr:uid="{3549526D-DD3F-48A6-A162-246799EC6DDD}"/>
    <cellStyle name="Anteckning 12 5 7" xfId="32489" xr:uid="{E5AA1843-2DC0-4C74-8AB9-BF0077710558}"/>
    <cellStyle name="Anteckning 12 5 8" xfId="35346" xr:uid="{8B3D462B-E6D4-48DE-B941-773819B12B59}"/>
    <cellStyle name="Anteckning 12 5 9" xfId="39323" xr:uid="{7011D8FD-E2B0-4F46-B5B9-2A3FD816C353}"/>
    <cellStyle name="Anteckning 12 5_121231-130331" xfId="15967" xr:uid="{DE7AE71B-1D3F-41DF-94A2-BCE40A63009D}"/>
    <cellStyle name="Anteckning 12 6" xfId="15968" xr:uid="{737C2A2C-5E9A-4571-BF8A-25E53F64B81B}"/>
    <cellStyle name="Anteckning 12 6 2" xfId="15969" xr:uid="{11F05751-6A20-4B74-BA9B-C237CA1E7F7F}"/>
    <cellStyle name="Anteckning 12 6 2 2" xfId="15970" xr:uid="{4861DA60-4902-49EC-B238-6764ED090AAD}"/>
    <cellStyle name="Anteckning 12 6 2 2 2" xfId="15971" xr:uid="{0D07133C-1F6C-441C-A600-F95F589CB066}"/>
    <cellStyle name="Anteckning 12 6 2 2_121231-130331" xfId="15972" xr:uid="{C83A868B-2606-4734-B8CC-E44E76ECB39C}"/>
    <cellStyle name="Anteckning 12 6 2 3" xfId="15973" xr:uid="{4BE34EC3-9912-4D7E-BAA2-2BC991C54307}"/>
    <cellStyle name="Anteckning 12 6 2 4" xfId="32490" xr:uid="{B2F62483-FEAE-4B31-B6D8-5C22804B0A4C}"/>
    <cellStyle name="Anteckning 12 6 2_121231-130331" xfId="15974" xr:uid="{B1751F91-13E6-4A4D-A7B6-17DA458D22BE}"/>
    <cellStyle name="Anteckning 12 6 3" xfId="15975" xr:uid="{F8723197-AFF4-434F-8A13-0C96EF467096}"/>
    <cellStyle name="Anteckning 12 6 3 2" xfId="15976" xr:uid="{55E88E46-9C16-4DF6-87FD-FA25EA082159}"/>
    <cellStyle name="Anteckning 12 6 3_121231-130331" xfId="15977" xr:uid="{EDD65E54-6748-4902-808E-FA10CAC14280}"/>
    <cellStyle name="Anteckning 12 6 4" xfId="15978" xr:uid="{5EFC0DE9-FF04-4258-B2FD-BDDFECD58B9A}"/>
    <cellStyle name="Anteckning 12 6 5" xfId="15979" xr:uid="{C4CAB02E-29FE-4B7C-9ED1-FA29F517EF4C}"/>
    <cellStyle name="Anteckning 12 6 6" xfId="32491" xr:uid="{C4E5AC1A-8300-4DB4-BA57-1D3ABD6C5373}"/>
    <cellStyle name="Anteckning 12 6 7" xfId="35348" xr:uid="{39ABCC65-B5B0-4622-B730-3A9246ABE856}"/>
    <cellStyle name="Anteckning 12 6 8" xfId="39321" xr:uid="{B62BBAAE-295B-446C-AB4E-D8A70C45D485}"/>
    <cellStyle name="Anteckning 12 6_121231-130331" xfId="15980" xr:uid="{5F8A213A-1B69-4B89-8597-B56A43FBAF38}"/>
    <cellStyle name="Anteckning 12 7" xfId="15981" xr:uid="{23228AD4-3D60-4E35-8F96-B3FCE9062DF2}"/>
    <cellStyle name="Anteckning 12 7 2" xfId="15982" xr:uid="{1EEEDB59-3F02-40C7-B9AD-5E66DAD8A79F}"/>
    <cellStyle name="Anteckning 12 7 2 2" xfId="15983" xr:uid="{D32DD9D2-F208-420C-A42A-680CB1B20541}"/>
    <cellStyle name="Anteckning 12 7 2 2 2" xfId="15984" xr:uid="{48B4B425-2CD5-4811-87CC-9C388F0DCEBA}"/>
    <cellStyle name="Anteckning 12 7 2 2_121231-130331" xfId="15985" xr:uid="{D787F8C5-FF1A-47BA-88F8-A87FAC288AD3}"/>
    <cellStyle name="Anteckning 12 7 2 3" xfId="15986" xr:uid="{7E6958C1-3257-465F-81D1-A41BEE7695A2}"/>
    <cellStyle name="Anteckning 12 7 2 4" xfId="32492" xr:uid="{BC7EC07D-9B80-4675-86AA-7AAA0C864A71}"/>
    <cellStyle name="Anteckning 12 7 2_121231-130331" xfId="15987" xr:uid="{C61BA226-00DE-40C1-8CB8-CD8D07552D49}"/>
    <cellStyle name="Anteckning 12 7 3" xfId="15988" xr:uid="{8C5954AE-E37E-406E-A21F-DC6194635CAC}"/>
    <cellStyle name="Anteckning 12 7 3 2" xfId="15989" xr:uid="{933DE609-D345-4F0E-990F-CFA75C0B52D3}"/>
    <cellStyle name="Anteckning 12 7 3_121231-130331" xfId="15990" xr:uid="{79C88001-6E60-4DFF-A8A4-2D27BE4B4DE5}"/>
    <cellStyle name="Anteckning 12 7 4" xfId="15991" xr:uid="{40AF8EB1-C41B-486C-BBEE-8CCC81DCFB52}"/>
    <cellStyle name="Anteckning 12 7 5" xfId="15992" xr:uid="{332D6430-57C0-41EF-B440-FBD6797478F9}"/>
    <cellStyle name="Anteckning 12 7 6" xfId="32493" xr:uid="{2C7E0F70-8C38-4290-A7BA-5B086F8DEB7B}"/>
    <cellStyle name="Anteckning 12 7 7" xfId="35349" xr:uid="{5BABF1B9-8D62-4B67-BC19-319662FB3C7D}"/>
    <cellStyle name="Anteckning 12 7 8" xfId="39320" xr:uid="{09122959-0C45-4EA2-B255-B1BB27A02D16}"/>
    <cellStyle name="Anteckning 12 7_121231-130331" xfId="15993" xr:uid="{CFB6EDD3-D77E-4194-93CC-BE2B0F308238}"/>
    <cellStyle name="Anteckning 12 8" xfId="15994" xr:uid="{65682176-EE02-4304-8D2D-C9E85083E4E5}"/>
    <cellStyle name="Anteckning 12 8 2" xfId="15995" xr:uid="{D87D2967-BAB4-4D7E-B6EA-979B6B98C85C}"/>
    <cellStyle name="Anteckning 12 8 2 2" xfId="15996" xr:uid="{98C669D8-0201-4835-B65E-70715B401101}"/>
    <cellStyle name="Anteckning 12 8 2 3" xfId="32494" xr:uid="{E2D464D7-E7C9-4563-BCFB-5DDD0871637D}"/>
    <cellStyle name="Anteckning 12 8 2_121231-130331" xfId="15997" xr:uid="{D2A88C29-46A0-4272-A244-A8F40800453E}"/>
    <cellStyle name="Anteckning 12 8 3" xfId="15998" xr:uid="{0BB20975-DB50-459D-8927-CA668114D922}"/>
    <cellStyle name="Anteckning 12 8 3 2" xfId="15999" xr:uid="{68C9D6B5-0AB9-45BE-920A-E8BAE41D46C5}"/>
    <cellStyle name="Anteckning 12 8 3_121231-130331" xfId="16000" xr:uid="{9A803847-86F7-41F4-85C9-9B91324228E9}"/>
    <cellStyle name="Anteckning 12 8 4" xfId="16001" xr:uid="{64ED2BDF-B1DC-479A-8C89-C8E7740EF664}"/>
    <cellStyle name="Anteckning 12 8 5" xfId="16002" xr:uid="{985AC49D-85FC-4632-953F-FB38EE982BDF}"/>
    <cellStyle name="Anteckning 12 8 6" xfId="32495" xr:uid="{101FFB55-720A-40CC-B832-A71E08B1D941}"/>
    <cellStyle name="Anteckning 12 8 7" xfId="35350" xr:uid="{6A2822B9-8AC9-47DC-BB5D-FBF92820104B}"/>
    <cellStyle name="Anteckning 12 8 8" xfId="39319" xr:uid="{361F73D8-D4AD-41F3-83FE-8D0B31BB0F97}"/>
    <cellStyle name="Anteckning 12 8_121231-130331" xfId="16003" xr:uid="{0E744056-176B-45B7-81E6-F89DD0CC7B04}"/>
    <cellStyle name="Anteckning 12 9" xfId="16004" xr:uid="{2C009B19-CCFC-4BD6-9D15-BC41391E9AA0}"/>
    <cellStyle name="Anteckning 12 9 2" xfId="16005" xr:uid="{B6881737-7F40-4F1D-B9A1-5DD0385D3170}"/>
    <cellStyle name="Anteckning 12 9 2 2" xfId="16006" xr:uid="{9B02D83F-4417-4936-8BFA-FD2E7B15616D}"/>
    <cellStyle name="Anteckning 12 9 2_121231-130331" xfId="16007" xr:uid="{B31D2131-D996-4618-999B-7A766A95C510}"/>
    <cellStyle name="Anteckning 12 9 3" xfId="16008" xr:uid="{D20C857C-FCBA-4B6A-8870-33AE23DA2D77}"/>
    <cellStyle name="Anteckning 12 9 4" xfId="32496" xr:uid="{BDD33997-8F28-42B2-9DE3-60BC0783F37F}"/>
    <cellStyle name="Anteckning 12 9_121231-130331" xfId="16009" xr:uid="{7905D2EC-DFB0-482D-97A0-EFD995798AFF}"/>
    <cellStyle name="Anteckning 12_121231-130331" xfId="16010" xr:uid="{A7D4361D-BB12-4D4B-BD53-65A28AFA736E}"/>
    <cellStyle name="Anteckning 13" xfId="141" xr:uid="{0C62085F-E257-414A-AB1A-B5848DD6C1E4}"/>
    <cellStyle name="Anteckning 13 10" xfId="16011" xr:uid="{766BE379-91CD-44B9-B92C-B3C168B1341F}"/>
    <cellStyle name="Anteckning 13 10 2" xfId="16012" xr:uid="{C4317489-6899-4C8C-BAE8-6474D792DEDF}"/>
    <cellStyle name="Anteckning 13 10_121231-130331" xfId="16013" xr:uid="{24802500-1BF9-4A6A-A444-B76DC881207A}"/>
    <cellStyle name="Anteckning 13 11" xfId="16014" xr:uid="{89820C2D-C9F7-4951-83F9-AF4520EC8599}"/>
    <cellStyle name="Anteckning 13 12" xfId="16015" xr:uid="{656DF5B9-E2C8-4F70-A68D-3C2A54BE17B3}"/>
    <cellStyle name="Anteckning 13 13" xfId="16016" xr:uid="{20728B46-A631-4FA2-B570-BF754EBE978D}"/>
    <cellStyle name="Anteckning 13 14" xfId="32497" xr:uid="{5F0AD2A6-8D62-4EBF-9CAF-08172F4D92B7}"/>
    <cellStyle name="Anteckning 13 15" xfId="35351" xr:uid="{F3EBF753-1FDE-44AC-9DA1-6C53FBA64CA8}"/>
    <cellStyle name="Anteckning 13 16" xfId="39318" xr:uid="{80CC621E-D028-4952-A18B-D38762483EAB}"/>
    <cellStyle name="Anteckning 13 2" xfId="16017" xr:uid="{DBD24DB2-72B2-4B17-AD90-6FC942E7D58B}"/>
    <cellStyle name="Anteckning 13 2 10" xfId="16018" xr:uid="{CF87D770-0CBF-4F81-ACAD-9C35BE70D21B}"/>
    <cellStyle name="Anteckning 13 2 11" xfId="32498" xr:uid="{3CCD0032-F183-412C-85E2-5BEBA7614B24}"/>
    <cellStyle name="Anteckning 13 2 12" xfId="35352" xr:uid="{CDFAA806-E0E3-4D82-99B7-0BE5090E3D90}"/>
    <cellStyle name="Anteckning 13 2 2" xfId="16019" xr:uid="{4650118E-6CC9-49B7-98DC-074CB043A908}"/>
    <cellStyle name="Anteckning 13 2 2 2" xfId="16020" xr:uid="{AD3DD21E-8840-4267-B7D0-438822DB57F3}"/>
    <cellStyle name="Anteckning 13 2 2 2 2" xfId="16021" xr:uid="{863AAD0E-6328-4E1F-95BF-3CE8E8A1A764}"/>
    <cellStyle name="Anteckning 13 2 2 2 2 2" xfId="16022" xr:uid="{8A14ABF9-2442-4AF0-B932-2C3030A7497E}"/>
    <cellStyle name="Anteckning 13 2 2 2 2_121231-130331" xfId="16023" xr:uid="{1D73F94A-CDDE-46ED-81AA-3D4382162F0F}"/>
    <cellStyle name="Anteckning 13 2 2 2 3" xfId="16024" xr:uid="{7D420718-981D-4676-8774-9686E1591CCC}"/>
    <cellStyle name="Anteckning 13 2 2 2 4" xfId="32499" xr:uid="{83A462F3-9210-4818-9882-8E94E69CA42E}"/>
    <cellStyle name="Anteckning 13 2 2 2_121231-130331" xfId="16025" xr:uid="{C3EB78D6-147F-4DDC-B3E6-469AA010DFC9}"/>
    <cellStyle name="Anteckning 13 2 2 3" xfId="16026" xr:uid="{F334CC54-CE74-4CBB-8CFC-79DA1658ABF7}"/>
    <cellStyle name="Anteckning 13 2 2 3 2" xfId="16027" xr:uid="{20341F21-5025-4554-B989-071925357C8C}"/>
    <cellStyle name="Anteckning 13 2 2 3_121231-130331" xfId="16028" xr:uid="{FDC27C5F-5F66-4790-8756-0385F93E6636}"/>
    <cellStyle name="Anteckning 13 2 2 4" xfId="16029" xr:uid="{45B8A4B4-6B1E-4E89-AE00-F3997E5A7758}"/>
    <cellStyle name="Anteckning 13 2 2 5" xfId="16030" xr:uid="{2BEB4CAC-83B8-4BC6-8758-931744438067}"/>
    <cellStyle name="Anteckning 13 2 2 6" xfId="32500" xr:uid="{2242F2F4-5D33-420C-8FED-F8739281A4BB}"/>
    <cellStyle name="Anteckning 13 2 2 7" xfId="35353" xr:uid="{E384BB35-C8A8-4BE6-A7EE-C36271A7D0FF}"/>
    <cellStyle name="Anteckning 13 2 2 8" xfId="39317" xr:uid="{D96E069F-DBD4-4736-919B-9D31B9C5491C}"/>
    <cellStyle name="Anteckning 13 2 2_121231-130331" xfId="16031" xr:uid="{64D9A798-75EB-4CC8-855A-7B0318A23994}"/>
    <cellStyle name="Anteckning 13 2 3" xfId="16032" xr:uid="{BF2E58B9-582C-4D06-B21A-0C26A034C002}"/>
    <cellStyle name="Anteckning 13 2 3 2" xfId="16033" xr:uid="{3B419BFA-4553-4211-AE98-668F615D60A8}"/>
    <cellStyle name="Anteckning 13 2 3 2 2" xfId="16034" xr:uid="{93B74D3C-A099-4813-AB6E-6E20BD0DBA2D}"/>
    <cellStyle name="Anteckning 13 2 3 2 2 2" xfId="16035" xr:uid="{98AEEDF1-738D-4E7D-A1BD-7B29EA67FD70}"/>
    <cellStyle name="Anteckning 13 2 3 2 2_121231-130331" xfId="16036" xr:uid="{20A5B53B-EC13-4E36-B3F0-FD75EE2FCC26}"/>
    <cellStyle name="Anteckning 13 2 3 2 3" xfId="16037" xr:uid="{33446380-BBB0-4D08-B73F-6140D7C9ADAF}"/>
    <cellStyle name="Anteckning 13 2 3 2 4" xfId="32501" xr:uid="{7BF3DA85-A4CA-48C4-BBF4-663462CED797}"/>
    <cellStyle name="Anteckning 13 2 3 2_121231-130331" xfId="16038" xr:uid="{5B01E313-9FC2-493B-83C2-E39ADC0DED34}"/>
    <cellStyle name="Anteckning 13 2 3 3" xfId="16039" xr:uid="{597D8942-A9AC-4396-AA04-853A86495281}"/>
    <cellStyle name="Anteckning 13 2 3 3 2" xfId="16040" xr:uid="{E5F4AC66-AAD4-421E-BE81-C2F54F76E207}"/>
    <cellStyle name="Anteckning 13 2 3 3_121231-130331" xfId="16041" xr:uid="{195C14EF-2BD7-4808-B541-BE1F816F460D}"/>
    <cellStyle name="Anteckning 13 2 3 4" xfId="16042" xr:uid="{D5B20137-30A6-4703-86FE-F8A1A883FFF0}"/>
    <cellStyle name="Anteckning 13 2 3 5" xfId="16043" xr:uid="{F9F60F7B-828E-4DAA-B459-4A242AE1738B}"/>
    <cellStyle name="Anteckning 13 2 3 6" xfId="32502" xr:uid="{32056D79-6848-4DB7-8493-FBD75F7A7105}"/>
    <cellStyle name="Anteckning 13 2 3 7" xfId="35354" xr:uid="{A704CEF2-F735-41E5-B583-F81C72CA6947}"/>
    <cellStyle name="Anteckning 13 2 3 8" xfId="39316" xr:uid="{AF7D89B4-298F-412F-BEB9-CD23B886F2B8}"/>
    <cellStyle name="Anteckning 13 2 3_121231-130331" xfId="16044" xr:uid="{956BB7F0-3CA1-4580-9022-AD5094333FF8}"/>
    <cellStyle name="Anteckning 13 2 4" xfId="16045" xr:uid="{4AFC3BBD-AB36-487E-B2A7-BBFF7D3798D0}"/>
    <cellStyle name="Anteckning 13 2 4 2" xfId="16046" xr:uid="{D3D548DD-CB11-4DF8-8B48-DE55CC7FC2AE}"/>
    <cellStyle name="Anteckning 13 2 4 2 2" xfId="16047" xr:uid="{DD28D450-980D-4E8E-A23F-BB35C908AE82}"/>
    <cellStyle name="Anteckning 13 2 4 2 2 2" xfId="16048" xr:uid="{07D58741-475E-493B-837F-829A62E08933}"/>
    <cellStyle name="Anteckning 13 2 4 2 2_121231-130331" xfId="16049" xr:uid="{5215CDA8-ECD1-48AD-8EC5-A092DC4E1ED5}"/>
    <cellStyle name="Anteckning 13 2 4 2 3" xfId="16050" xr:uid="{026C68B1-CAEB-4D4A-A08F-2F54A6984947}"/>
    <cellStyle name="Anteckning 13 2 4 2 4" xfId="32503" xr:uid="{9CBA6938-2FB8-47DB-ABC8-D0737F29DB78}"/>
    <cellStyle name="Anteckning 13 2 4 2_121231-130331" xfId="16051" xr:uid="{7107C400-E3E9-4C79-B8E6-57B30A0181D1}"/>
    <cellStyle name="Anteckning 13 2 4 3" xfId="16052" xr:uid="{9D564792-502E-4E81-BA74-6AB359BA1597}"/>
    <cellStyle name="Anteckning 13 2 4 3 2" xfId="16053" xr:uid="{A66EA6EA-0C5C-4D50-9942-999D2D1521FC}"/>
    <cellStyle name="Anteckning 13 2 4 3_121231-130331" xfId="16054" xr:uid="{EC1C0300-513B-48A6-81D9-73BF7C4AA69A}"/>
    <cellStyle name="Anteckning 13 2 4 4" xfId="16055" xr:uid="{8FC74A4C-BDDB-49F6-BED6-127BAE4A7E8C}"/>
    <cellStyle name="Anteckning 13 2 4 5" xfId="16056" xr:uid="{494845E7-FEB1-42DD-971B-55FC9020223F}"/>
    <cellStyle name="Anteckning 13 2 4 6" xfId="32504" xr:uid="{E44CE673-090B-47A9-9740-5FEAF91F5EEE}"/>
    <cellStyle name="Anteckning 13 2 4 7" xfId="35355" xr:uid="{B11FFF0F-452F-417C-827A-07FF8250C2E4}"/>
    <cellStyle name="Anteckning 13 2 4 8" xfId="39315" xr:uid="{C8ABE5BA-29C5-46B8-B174-D4857DB1759B}"/>
    <cellStyle name="Anteckning 13 2 4_121231-130331" xfId="16057" xr:uid="{74EB1738-F3F5-4F73-916D-02B722CACBAF}"/>
    <cellStyle name="Anteckning 13 2 5" xfId="16058" xr:uid="{FB20F94E-C2C3-4910-B456-45C03B0C329F}"/>
    <cellStyle name="Anteckning 13 2 5 2" xfId="16059" xr:uid="{FBA0C044-6EAE-41DC-B772-CEF180F48BE2}"/>
    <cellStyle name="Anteckning 13 2 5 2 2" xfId="16060" xr:uid="{9DFF44EE-5E80-45D2-89E9-23765BA4D7A7}"/>
    <cellStyle name="Anteckning 13 2 5 2 3" xfId="32505" xr:uid="{2096536A-E21F-48F2-9840-EEFC86BBBB4A}"/>
    <cellStyle name="Anteckning 13 2 5 2_121231-130331" xfId="16061" xr:uid="{0FAC5442-F814-4658-A3F7-E642A1C7200A}"/>
    <cellStyle name="Anteckning 13 2 5 3" xfId="16062" xr:uid="{9326C065-5CCE-495C-9ED7-257413122CA3}"/>
    <cellStyle name="Anteckning 13 2 5 3 2" xfId="16063" xr:uid="{33F534FE-BF57-4A1B-9BBC-2D9D5E748CE7}"/>
    <cellStyle name="Anteckning 13 2 5 3_121231-130331" xfId="16064" xr:uid="{5F18D762-7262-4FB1-82D4-3A7BD9BC605B}"/>
    <cellStyle name="Anteckning 13 2 5 4" xfId="16065" xr:uid="{7D5B4A90-641C-430B-9F95-1E2ED95EF3D0}"/>
    <cellStyle name="Anteckning 13 2 5 5" xfId="16066" xr:uid="{3871BF65-7026-44F5-836A-4FE5BE2B5E28}"/>
    <cellStyle name="Anteckning 13 2 5 6" xfId="32506" xr:uid="{4DB05D1A-A2E4-4E33-B458-E8B4A9B5EDDF}"/>
    <cellStyle name="Anteckning 13 2 5 7" xfId="35356" xr:uid="{BB8ED788-5118-46A5-A9C7-468AAB032960}"/>
    <cellStyle name="Anteckning 13 2 5 8" xfId="39314" xr:uid="{511CCB4F-ABBA-4C8D-8B43-3B9E9355B80B}"/>
    <cellStyle name="Anteckning 13 2 5_121231-130331" xfId="16067" xr:uid="{9FD8D5BA-2449-4DE5-B585-BC090AC1FBFC}"/>
    <cellStyle name="Anteckning 13 2 6" xfId="16068" xr:uid="{EFB341DF-1EAB-4DFE-8F0C-B754888C2254}"/>
    <cellStyle name="Anteckning 13 2 6 2" xfId="16069" xr:uid="{93995B22-9B55-4D7B-9D9C-8FB7D22484E2}"/>
    <cellStyle name="Anteckning 13 2 6 2 2" xfId="16070" xr:uid="{E5295223-5277-48BE-9C0A-F691DE30B8D0}"/>
    <cellStyle name="Anteckning 13 2 6 2_121231-130331" xfId="16071" xr:uid="{B6253886-ABDF-4CA5-A445-AF7F9B174817}"/>
    <cellStyle name="Anteckning 13 2 6 3" xfId="16072" xr:uid="{BC064CC2-3472-416B-81AB-4879216337A9}"/>
    <cellStyle name="Anteckning 13 2 6 4" xfId="32507" xr:uid="{BBB0F734-8241-4889-9D73-43BA669A6743}"/>
    <cellStyle name="Anteckning 13 2 6_121231-130331" xfId="16073" xr:uid="{EFAD2657-DDC3-4FE4-8806-33E7529309ED}"/>
    <cellStyle name="Anteckning 13 2 7" xfId="16074" xr:uid="{C8C9B2FA-E986-4225-8124-4A9B8FF5BB97}"/>
    <cellStyle name="Anteckning 13 2 7 2" xfId="16075" xr:uid="{021CC6A4-C2B1-4AF9-AEC8-7270BCCDA7C5}"/>
    <cellStyle name="Anteckning 13 2 7_121231-130331" xfId="16076" xr:uid="{F83B930E-2D6D-4C41-A8E9-37B6B39CAB53}"/>
    <cellStyle name="Anteckning 13 2 8" xfId="16077" xr:uid="{75E2A342-5F37-41E1-AF89-547BCA789085}"/>
    <cellStyle name="Anteckning 13 2 9" xfId="16078" xr:uid="{2401234B-479E-4380-998A-961325276773}"/>
    <cellStyle name="Anteckning 13 2_121231-130331" xfId="16079" xr:uid="{4B7671F3-D3FD-454D-B19D-CEC25319C412}"/>
    <cellStyle name="Anteckning 13 3" xfId="16080" xr:uid="{82DD0D71-C2EF-4397-BAE5-468C64BCD55E}"/>
    <cellStyle name="Anteckning 13 3 10" xfId="32508" xr:uid="{212D14F1-9360-4858-8383-B512AB6AD479}"/>
    <cellStyle name="Anteckning 13 3 11" xfId="35357" xr:uid="{71966CD0-0AFA-409B-B8AA-A90C944A9F46}"/>
    <cellStyle name="Anteckning 13 3 2" xfId="16081" xr:uid="{0B083CF4-DEC1-411C-8ABF-30C55AA2061D}"/>
    <cellStyle name="Anteckning 13 3 2 2" xfId="16082" xr:uid="{F766986D-2200-4DE8-A9A3-8A6AF198458D}"/>
    <cellStyle name="Anteckning 13 3 2 2 2" xfId="16083" xr:uid="{E4599AD7-9874-4CA3-8D5E-13FBE8E8ED83}"/>
    <cellStyle name="Anteckning 13 3 2 2 2 2" xfId="16084" xr:uid="{285BD50B-16F3-4B95-B2B4-83D91B5F680F}"/>
    <cellStyle name="Anteckning 13 3 2 2 2_121231-130331" xfId="16085" xr:uid="{C7A3D983-B275-42B8-B0FB-E6B72A6F99E3}"/>
    <cellStyle name="Anteckning 13 3 2 2 3" xfId="16086" xr:uid="{9476AF40-73DB-47E1-8AE3-00276085353D}"/>
    <cellStyle name="Anteckning 13 3 2 2 4" xfId="32509" xr:uid="{5B655F6B-28CE-4474-8320-F2E253685B7A}"/>
    <cellStyle name="Anteckning 13 3 2 2_121231-130331" xfId="16087" xr:uid="{6DB5FCB9-2A7B-41D2-879B-1C5BC7A88946}"/>
    <cellStyle name="Anteckning 13 3 2 3" xfId="16088" xr:uid="{ACB7FDC6-850B-4819-996D-37C58591819D}"/>
    <cellStyle name="Anteckning 13 3 2 3 2" xfId="16089" xr:uid="{813D68E5-88C0-4C9A-8F05-86ED776881CC}"/>
    <cellStyle name="Anteckning 13 3 2 3_121231-130331" xfId="16090" xr:uid="{C6666810-EB40-47F0-94CD-E03DE24442FC}"/>
    <cellStyle name="Anteckning 13 3 2 4" xfId="16091" xr:uid="{DED84CE1-18E2-44D6-8D80-A524E0F567FE}"/>
    <cellStyle name="Anteckning 13 3 2 5" xfId="16092" xr:uid="{0C37989F-9A10-41AF-8C35-C4C104A9CD6D}"/>
    <cellStyle name="Anteckning 13 3 2 6" xfId="32510" xr:uid="{DD0F512B-E3F9-42DC-BAB7-F96F292C61EA}"/>
    <cellStyle name="Anteckning 13 3 2 7" xfId="35358" xr:uid="{EE08B47D-15E7-4FC1-981B-6E3CCBD688D8}"/>
    <cellStyle name="Anteckning 13 3 2 8" xfId="39313" xr:uid="{3B82888C-9A12-4116-8EBD-7EE5E5C1EA39}"/>
    <cellStyle name="Anteckning 13 3 2_121231-130331" xfId="16093" xr:uid="{F1597629-86A3-4CA7-801D-BB6862F016B2}"/>
    <cellStyle name="Anteckning 13 3 3" xfId="16094" xr:uid="{788045F7-E0B7-4951-9429-CF66CCAE1F4C}"/>
    <cellStyle name="Anteckning 13 3 3 2" xfId="16095" xr:uid="{84A60FF4-640A-448D-BDD9-A89CA5835F7D}"/>
    <cellStyle name="Anteckning 13 3 3 2 2" xfId="16096" xr:uid="{D2E93FDC-9BCD-4829-A15B-C50E62B9B61A}"/>
    <cellStyle name="Anteckning 13 3 3 2 2 2" xfId="16097" xr:uid="{653AB03D-C9F6-49E5-A51E-0B21AB572529}"/>
    <cellStyle name="Anteckning 13 3 3 2 2_121231-130331" xfId="16098" xr:uid="{E63A9885-9A9D-4755-8A80-E377AC1C74AD}"/>
    <cellStyle name="Anteckning 13 3 3 2 3" xfId="16099" xr:uid="{03C15CAB-26B1-4D91-9174-82E0244B52EB}"/>
    <cellStyle name="Anteckning 13 3 3 2 4" xfId="32511" xr:uid="{CA02B882-3CEF-4627-9748-33544AC49794}"/>
    <cellStyle name="Anteckning 13 3 3 2_121231-130331" xfId="16100" xr:uid="{86A648D5-1235-485F-8A43-8F80AA335F9D}"/>
    <cellStyle name="Anteckning 13 3 3 3" xfId="16101" xr:uid="{508A2D1E-8CDE-41A0-833A-40F520782BA1}"/>
    <cellStyle name="Anteckning 13 3 3 3 2" xfId="16102" xr:uid="{12115CB5-6270-4C4F-859A-6BE215472B0A}"/>
    <cellStyle name="Anteckning 13 3 3 3_121231-130331" xfId="16103" xr:uid="{F0F3B54E-F56D-48A6-929D-07C6054D2845}"/>
    <cellStyle name="Anteckning 13 3 3 4" xfId="16104" xr:uid="{08391BA4-9810-44D6-8082-D9F32BF0E9D8}"/>
    <cellStyle name="Anteckning 13 3 3 5" xfId="16105" xr:uid="{C09A520D-3883-4AED-B7B9-0056B8FF71D9}"/>
    <cellStyle name="Anteckning 13 3 3 6" xfId="32512" xr:uid="{A3D635E3-952E-417F-B2D7-52805D47F2C0}"/>
    <cellStyle name="Anteckning 13 3 3 7" xfId="35359" xr:uid="{C4B5E1C1-90BD-4A91-96B0-3AC182A7382C}"/>
    <cellStyle name="Anteckning 13 3 3 8" xfId="39312" xr:uid="{0836FEFB-CFFC-4DBA-A610-0A949518EBB4}"/>
    <cellStyle name="Anteckning 13 3 3_121231-130331" xfId="16106" xr:uid="{D854D04E-ED6A-462F-B47E-3A8518E34BC1}"/>
    <cellStyle name="Anteckning 13 3 4" xfId="16107" xr:uid="{9ADDC1B0-BB33-4387-AE7D-217EA6F4FCD6}"/>
    <cellStyle name="Anteckning 13 3 4 2" xfId="16108" xr:uid="{C22D9343-3AC8-4F21-A164-09F94DC389D0}"/>
    <cellStyle name="Anteckning 13 3 4 2 2" xfId="16109" xr:uid="{C8B07A3D-0B88-4AA0-A02B-FE5765BF0047}"/>
    <cellStyle name="Anteckning 13 3 4 2 2 2" xfId="16110" xr:uid="{0253E9C1-E507-4859-A381-2F18B6BD2869}"/>
    <cellStyle name="Anteckning 13 3 4 2 2_121231-130331" xfId="16111" xr:uid="{CD3E8430-DE7E-4626-BB88-FBEA92A1DFB2}"/>
    <cellStyle name="Anteckning 13 3 4 2 3" xfId="16112" xr:uid="{FD18DEB4-70C3-4695-A175-9E4A1A059384}"/>
    <cellStyle name="Anteckning 13 3 4 2 4" xfId="32513" xr:uid="{596446C3-EF7B-47F1-BCEB-30969F5BEAE6}"/>
    <cellStyle name="Anteckning 13 3 4 2_121231-130331" xfId="16113" xr:uid="{A769D0D4-3DC7-432A-AEBC-23DA81E1CBF5}"/>
    <cellStyle name="Anteckning 13 3 4 3" xfId="16114" xr:uid="{C1A59126-EB19-44B2-B0B2-CA9CB58F4F65}"/>
    <cellStyle name="Anteckning 13 3 4 3 2" xfId="16115" xr:uid="{904746AE-1418-4876-9CF5-2C4A603D86CE}"/>
    <cellStyle name="Anteckning 13 3 4 3_121231-130331" xfId="16116" xr:uid="{9711E177-F5E5-41CE-A589-8C09112AEC00}"/>
    <cellStyle name="Anteckning 13 3 4 4" xfId="16117" xr:uid="{4B7BFCF3-CCD2-41EF-8B7A-46C8B2C32DFE}"/>
    <cellStyle name="Anteckning 13 3 4 5" xfId="16118" xr:uid="{66B14CA4-FFC4-4018-B8C7-A920E2F484EC}"/>
    <cellStyle name="Anteckning 13 3 4 6" xfId="32514" xr:uid="{ED12CE7E-D75D-4775-80A3-2E4BA4E1C373}"/>
    <cellStyle name="Anteckning 13 3 4 7" xfId="35360" xr:uid="{AB47B300-F0D5-4733-86DE-800804BB8AD8}"/>
    <cellStyle name="Anteckning 13 3 4 8" xfId="39311" xr:uid="{D09F9976-E485-4112-BEA6-D9CE8844F0B1}"/>
    <cellStyle name="Anteckning 13 3 4_121231-130331" xfId="16119" xr:uid="{2032185C-723F-4A5D-9B9E-761C9F536872}"/>
    <cellStyle name="Anteckning 13 3 5" xfId="16120" xr:uid="{D0309F65-CA40-4FD0-B458-A3A10697A4A0}"/>
    <cellStyle name="Anteckning 13 3 5 2" xfId="16121" xr:uid="{4F4263A6-7145-4B07-866E-A884198BB980}"/>
    <cellStyle name="Anteckning 13 3 5 2 2" xfId="16122" xr:uid="{4C7B8E2A-53FB-48DF-9C08-9A0C0991BCCE}"/>
    <cellStyle name="Anteckning 13 3 5 2 3" xfId="32515" xr:uid="{12A7AE89-B17F-4A1E-945B-E185F34FFF42}"/>
    <cellStyle name="Anteckning 13 3 5 2_121231-130331" xfId="16123" xr:uid="{E625AF3E-EB05-48BF-8230-EC60059D2475}"/>
    <cellStyle name="Anteckning 13 3 5 3" xfId="16124" xr:uid="{230901F9-A2B3-40D9-B19F-5C115808D018}"/>
    <cellStyle name="Anteckning 13 3 5 3 2" xfId="16125" xr:uid="{685D265E-A019-42EC-8624-2CD70BA92122}"/>
    <cellStyle name="Anteckning 13 3 5 3_121231-130331" xfId="16126" xr:uid="{CCB478F6-718B-4949-93E4-0BFDDFE65A25}"/>
    <cellStyle name="Anteckning 13 3 5 4" xfId="16127" xr:uid="{4DFCA4D9-44DB-475C-B07A-112FA6491A69}"/>
    <cellStyle name="Anteckning 13 3 5 5" xfId="16128" xr:uid="{142986C1-B960-4FFC-B587-B0A905C5CAE9}"/>
    <cellStyle name="Anteckning 13 3 5 6" xfId="32516" xr:uid="{E99D4F90-D3FC-4AC8-8139-FDE97F7BA143}"/>
    <cellStyle name="Anteckning 13 3 5 7" xfId="35361" xr:uid="{1FC5464C-B386-4B9D-869B-9BFB07A72F6E}"/>
    <cellStyle name="Anteckning 13 3 5 8" xfId="39310" xr:uid="{9487CB5E-DC00-4232-9EF3-BC763595DF45}"/>
    <cellStyle name="Anteckning 13 3 5_121231-130331" xfId="16129" xr:uid="{145ED7ED-8F57-4021-A152-28EE47DC9E00}"/>
    <cellStyle name="Anteckning 13 3 6" xfId="16130" xr:uid="{ACA1BBD6-DE98-43AA-9A6E-6D57D0EBCF7D}"/>
    <cellStyle name="Anteckning 13 3 6 2" xfId="16131" xr:uid="{9F2B2E33-D00E-40F5-9BB3-6A47DF1B7C96}"/>
    <cellStyle name="Anteckning 13 3 6 2 2" xfId="16132" xr:uid="{C9BEE9AD-6110-4D63-AB3A-24EB934729B1}"/>
    <cellStyle name="Anteckning 13 3 6 2_121231-130331" xfId="16133" xr:uid="{C6FC5BC9-B969-4AC0-B8BA-F5E9E61FA7EB}"/>
    <cellStyle name="Anteckning 13 3 6 3" xfId="16134" xr:uid="{9384DD62-8643-465B-94B5-E6CBADA01AB0}"/>
    <cellStyle name="Anteckning 13 3 6 4" xfId="32517" xr:uid="{BD515377-58CC-4AE8-808E-34BD9F321294}"/>
    <cellStyle name="Anteckning 13 3 6_121231-130331" xfId="16135" xr:uid="{B84668B3-9734-44EF-96EB-76E0F184F380}"/>
    <cellStyle name="Anteckning 13 3 7" xfId="16136" xr:uid="{0B9FF230-43FC-46E9-86B2-5197FBC7AF2D}"/>
    <cellStyle name="Anteckning 13 3 7 2" xfId="16137" xr:uid="{EFE7B5D8-AC75-4F35-8934-059A79B470A8}"/>
    <cellStyle name="Anteckning 13 3 7_121231-130331" xfId="16138" xr:uid="{E2C61916-2348-44A2-84CB-C3845A6A6FDE}"/>
    <cellStyle name="Anteckning 13 3 8" xfId="16139" xr:uid="{0FF27470-2F2B-4D99-8545-9DCD71B3065F}"/>
    <cellStyle name="Anteckning 13 3 9" xfId="16140" xr:uid="{114EB9B3-6AF3-4EAA-B7F1-C3252071A989}"/>
    <cellStyle name="Anteckning 13 3_121231-130331" xfId="16141" xr:uid="{434041A2-EAFA-45FB-BC2D-2555641909BE}"/>
    <cellStyle name="Anteckning 13 4" xfId="16142" xr:uid="{998FEB9F-258D-40EC-9E1B-A63F771081CE}"/>
    <cellStyle name="Anteckning 13 4 10" xfId="32518" xr:uid="{D6334090-39A9-4A0C-B6D2-45CC6C07F327}"/>
    <cellStyle name="Anteckning 13 4 11" xfId="35362" xr:uid="{D074DC27-DF91-4A16-9691-02DE56691F95}"/>
    <cellStyle name="Anteckning 13 4 2" xfId="16143" xr:uid="{FDBD4339-C153-44A0-B756-B38EB3749B96}"/>
    <cellStyle name="Anteckning 13 4 2 2" xfId="16144" xr:uid="{E96BE138-7594-4CE9-9539-577062801E77}"/>
    <cellStyle name="Anteckning 13 4 2 2 2" xfId="16145" xr:uid="{BB49AB5C-C4B7-4ADA-9E2B-00E3CE0E8BFD}"/>
    <cellStyle name="Anteckning 13 4 2 2 2 2" xfId="16146" xr:uid="{28039433-FE75-4BBB-8F23-97A262AED45D}"/>
    <cellStyle name="Anteckning 13 4 2 2 2_121231-130331" xfId="16147" xr:uid="{B3C7EFB0-9FE7-47F7-B8F5-6A758B689D4E}"/>
    <cellStyle name="Anteckning 13 4 2 2 3" xfId="16148" xr:uid="{FF57C402-D55C-4C76-9311-59F5EC462CD7}"/>
    <cellStyle name="Anteckning 13 4 2 2 4" xfId="32519" xr:uid="{93BCD233-0854-4715-ACAE-90D95A775589}"/>
    <cellStyle name="Anteckning 13 4 2 2_121231-130331" xfId="16149" xr:uid="{2D62F88D-4364-4A81-9E65-73D19450C826}"/>
    <cellStyle name="Anteckning 13 4 2 3" xfId="16150" xr:uid="{6E89C5B2-5DD3-4204-8C72-B81868805116}"/>
    <cellStyle name="Anteckning 13 4 2 3 2" xfId="16151" xr:uid="{3FF1C856-FD91-405A-8245-9570BBE43238}"/>
    <cellStyle name="Anteckning 13 4 2 3_121231-130331" xfId="16152" xr:uid="{74AC2D05-A2A8-499C-96C7-E0245939DB67}"/>
    <cellStyle name="Anteckning 13 4 2 4" xfId="16153" xr:uid="{FB9E6D1F-721D-4956-948F-A41E4E835106}"/>
    <cellStyle name="Anteckning 13 4 2 5" xfId="16154" xr:uid="{C01D1119-E6F2-4D78-B34B-056583B6678B}"/>
    <cellStyle name="Anteckning 13 4 2 6" xfId="32520" xr:uid="{AC32EFAB-C6C8-4D89-86AA-71EFB17763B7}"/>
    <cellStyle name="Anteckning 13 4 2 7" xfId="35363" xr:uid="{1318857D-809A-4D60-9719-1AA747B86177}"/>
    <cellStyle name="Anteckning 13 4 2 8" xfId="39309" xr:uid="{C9D6EC02-7DF1-42FC-924B-788FE514EB0F}"/>
    <cellStyle name="Anteckning 13 4 2_121231-130331" xfId="16155" xr:uid="{6F283B86-0536-452E-A00E-4193830C4E15}"/>
    <cellStyle name="Anteckning 13 4 3" xfId="16156" xr:uid="{D5FC736E-206A-492E-9407-B2399AE2FAB5}"/>
    <cellStyle name="Anteckning 13 4 3 2" xfId="16157" xr:uid="{136B3AB1-AA6C-4462-AE0D-FC3E371D46D5}"/>
    <cellStyle name="Anteckning 13 4 3 2 2" xfId="16158" xr:uid="{626E89B5-BA00-4092-BE54-74E539F04FFF}"/>
    <cellStyle name="Anteckning 13 4 3 2 2 2" xfId="16159" xr:uid="{B4DA726D-E915-49F3-946E-7C59ADA48CB0}"/>
    <cellStyle name="Anteckning 13 4 3 2 2_121231-130331" xfId="16160" xr:uid="{84B64CA4-8F1E-49E8-BB86-A3DA867E766C}"/>
    <cellStyle name="Anteckning 13 4 3 2 3" xfId="16161" xr:uid="{D18A390C-4D74-48E1-9A7A-6AB3E329CFEF}"/>
    <cellStyle name="Anteckning 13 4 3 2 4" xfId="32521" xr:uid="{5ACC56F6-08D6-459F-90E3-6CBCCE6ECE7E}"/>
    <cellStyle name="Anteckning 13 4 3 2_121231-130331" xfId="16162" xr:uid="{5574B47F-DF0C-45D3-A9C2-CA6920E41777}"/>
    <cellStyle name="Anteckning 13 4 3 3" xfId="16163" xr:uid="{DF2E7803-515C-4DAD-9D3F-54481DBC8C0B}"/>
    <cellStyle name="Anteckning 13 4 3 3 2" xfId="16164" xr:uid="{5D2F191B-7D22-474D-B309-8069D1D6FB7D}"/>
    <cellStyle name="Anteckning 13 4 3 3_121231-130331" xfId="16165" xr:uid="{73A111AF-9327-44EB-BB21-22FBCB7CBD2E}"/>
    <cellStyle name="Anteckning 13 4 3 4" xfId="16166" xr:uid="{3AE24408-7917-4BDB-8107-D51FCDCB776F}"/>
    <cellStyle name="Anteckning 13 4 3 5" xfId="16167" xr:uid="{90B29BC1-0DD9-497E-A181-01CC0FE28191}"/>
    <cellStyle name="Anteckning 13 4 3 6" xfId="32522" xr:uid="{7A1F5D67-EE3C-429B-831E-78C54A23B213}"/>
    <cellStyle name="Anteckning 13 4 3 7" xfId="35364" xr:uid="{7DD54D0F-0EA6-48E8-9EB7-83C05F1D2142}"/>
    <cellStyle name="Anteckning 13 4 3 8" xfId="39308" xr:uid="{999D375B-1B25-4A86-9C9F-1E8A8E9CDA96}"/>
    <cellStyle name="Anteckning 13 4 3_121231-130331" xfId="16168" xr:uid="{14EEA448-60FA-42BA-AD79-2BF9ADC26CB4}"/>
    <cellStyle name="Anteckning 13 4 4" xfId="16169" xr:uid="{B926D49E-7A8F-4ADF-AEC6-F7E08F697AA2}"/>
    <cellStyle name="Anteckning 13 4 4 2" xfId="16170" xr:uid="{32741015-E427-467E-AE4B-43CABF9A35A8}"/>
    <cellStyle name="Anteckning 13 4 4 2 2" xfId="16171" xr:uid="{73D73F6A-492D-44C2-BE1C-CB8541F0A72A}"/>
    <cellStyle name="Anteckning 13 4 4 2 2 2" xfId="16172" xr:uid="{3C5015DE-813C-4A16-A46C-FDD6E4680259}"/>
    <cellStyle name="Anteckning 13 4 4 2 2_121231-130331" xfId="16173" xr:uid="{D66DF1AC-E209-4499-89E5-F2B6E6A36BAC}"/>
    <cellStyle name="Anteckning 13 4 4 2 3" xfId="16174" xr:uid="{79D40E5F-2EDA-43E7-A09C-340BB84074C5}"/>
    <cellStyle name="Anteckning 13 4 4 2 4" xfId="32523" xr:uid="{77C2ACFE-4CD7-4BB5-A36D-EC2D29965C0E}"/>
    <cellStyle name="Anteckning 13 4 4 2_121231-130331" xfId="16175" xr:uid="{E1FCF5FC-38FB-4D40-9834-973542FBBB79}"/>
    <cellStyle name="Anteckning 13 4 4 3" xfId="16176" xr:uid="{86A3BFD2-F71A-4180-A53F-A5F798C85870}"/>
    <cellStyle name="Anteckning 13 4 4 3 2" xfId="16177" xr:uid="{CE3F6730-F465-41F3-A125-49EFCDA09672}"/>
    <cellStyle name="Anteckning 13 4 4 3_121231-130331" xfId="16178" xr:uid="{AB48DD0A-39DE-4192-8B48-23649B8AF1F5}"/>
    <cellStyle name="Anteckning 13 4 4 4" xfId="16179" xr:uid="{399BC185-4053-493E-A9F3-FEC69B0E8B3F}"/>
    <cellStyle name="Anteckning 13 4 4 5" xfId="16180" xr:uid="{0B8F339A-7F22-425B-A6E6-CA57642CE68F}"/>
    <cellStyle name="Anteckning 13 4 4 6" xfId="32524" xr:uid="{AF62194C-AED2-42B3-9A01-3704E5853AE6}"/>
    <cellStyle name="Anteckning 13 4 4 7" xfId="35365" xr:uid="{2240C055-0D1C-4DAA-B2D1-CB075885DF03}"/>
    <cellStyle name="Anteckning 13 4 4 8" xfId="39307" xr:uid="{39758533-C6DF-41F3-A142-92166C800936}"/>
    <cellStyle name="Anteckning 13 4 4_121231-130331" xfId="16181" xr:uid="{1229F7FB-5F1B-4E0A-B049-54597B006E2A}"/>
    <cellStyle name="Anteckning 13 4 5" xfId="16182" xr:uid="{2C9CFE0C-1A9B-4FCC-9225-5C496BB30689}"/>
    <cellStyle name="Anteckning 13 4 5 2" xfId="16183" xr:uid="{EF336BD5-E58B-495E-8641-805F909BEB5C}"/>
    <cellStyle name="Anteckning 13 4 5 2 2" xfId="16184" xr:uid="{B0031482-3EF2-43DF-891A-E6359439FC6F}"/>
    <cellStyle name="Anteckning 13 4 5 2 3" xfId="32525" xr:uid="{11B6704C-6902-4DD3-80E5-10A5DDD9FCFA}"/>
    <cellStyle name="Anteckning 13 4 5 2_121231-130331" xfId="16185" xr:uid="{A8731A41-04E0-4935-AF68-DD64364B6997}"/>
    <cellStyle name="Anteckning 13 4 5 3" xfId="16186" xr:uid="{C0BF4230-ECA8-464F-85E1-3CEB0059D96F}"/>
    <cellStyle name="Anteckning 13 4 5 3 2" xfId="16187" xr:uid="{79AE44F0-8A68-4B52-B991-747AB9DE8D0A}"/>
    <cellStyle name="Anteckning 13 4 5 3_121231-130331" xfId="16188" xr:uid="{8886330A-1ED2-4E59-A7A2-5F838698A99B}"/>
    <cellStyle name="Anteckning 13 4 5 4" xfId="16189" xr:uid="{7C25BE06-DED1-4636-A4C8-501F7D1813CB}"/>
    <cellStyle name="Anteckning 13 4 5 5" xfId="16190" xr:uid="{19624F4F-438B-4C23-8D4B-7E1874B0E054}"/>
    <cellStyle name="Anteckning 13 4 5 6" xfId="32526" xr:uid="{7F2E5DC8-21FB-4680-B990-580255778AAB}"/>
    <cellStyle name="Anteckning 13 4 5 7" xfId="35366" xr:uid="{D34F71A7-4A46-4EB2-8246-C735071072FF}"/>
    <cellStyle name="Anteckning 13 4 5 8" xfId="39306" xr:uid="{1091E315-18DE-4E80-8AA3-F97115B2CAF3}"/>
    <cellStyle name="Anteckning 13 4 5_121231-130331" xfId="16191" xr:uid="{4E62BCAA-C400-4304-BB80-2A379ADF37F9}"/>
    <cellStyle name="Anteckning 13 4 6" xfId="16192" xr:uid="{A7F03490-CC90-444E-9657-A00413861695}"/>
    <cellStyle name="Anteckning 13 4 6 2" xfId="16193" xr:uid="{455DB42F-07FC-423F-826B-B56F45D22612}"/>
    <cellStyle name="Anteckning 13 4 6 2 2" xfId="16194" xr:uid="{00D82EF6-D95E-44C7-820F-92FFF29B85F2}"/>
    <cellStyle name="Anteckning 13 4 6 2_121231-130331" xfId="16195" xr:uid="{D273E566-17E0-4AB5-B832-6D3EEA03D81C}"/>
    <cellStyle name="Anteckning 13 4 6 3" xfId="16196" xr:uid="{B71F217D-6798-4F69-A290-C7E3D2D52B9C}"/>
    <cellStyle name="Anteckning 13 4 6 4" xfId="32527" xr:uid="{902951DD-10A4-4383-9042-C1F1B40AE29E}"/>
    <cellStyle name="Anteckning 13 4 6_121231-130331" xfId="16197" xr:uid="{225D4CFC-BF22-4A03-8ADD-F41C22E69E2C}"/>
    <cellStyle name="Anteckning 13 4 7" xfId="16198" xr:uid="{65F86543-1AC9-42B1-80E6-FC437AF065A5}"/>
    <cellStyle name="Anteckning 13 4 7 2" xfId="16199" xr:uid="{58FFF656-449E-47DB-95C7-8E0F96E53B2B}"/>
    <cellStyle name="Anteckning 13 4 7_121231-130331" xfId="16200" xr:uid="{61466229-9DD7-4F5C-B4F2-D2D3ABD67ACB}"/>
    <cellStyle name="Anteckning 13 4 8" xfId="16201" xr:uid="{C75C0933-66E9-44B9-AA1C-22C11BE00CB8}"/>
    <cellStyle name="Anteckning 13 4 9" xfId="16202" xr:uid="{92959DD1-D69E-475C-9512-433A1E2ED0BD}"/>
    <cellStyle name="Anteckning 13 4_121231-130331" xfId="16203" xr:uid="{0375534C-2AE7-4EB0-BD97-2FCC38DF1FA6}"/>
    <cellStyle name="Anteckning 13 5" xfId="16204" xr:uid="{986AA779-8190-466F-8B95-BF5AB07E81D3}"/>
    <cellStyle name="Anteckning 13 5 2" xfId="16205" xr:uid="{6A8462CA-D2FC-42F5-803D-0C3B40EA221A}"/>
    <cellStyle name="Anteckning 13 5 2 2" xfId="16206" xr:uid="{C80200BE-99FD-46DF-8BE7-E3D1610771FC}"/>
    <cellStyle name="Anteckning 13 5 2 2 2" xfId="16207" xr:uid="{F0A6FA97-C3B3-435B-A0D8-E50492624DA0}"/>
    <cellStyle name="Anteckning 13 5 2 2 3" xfId="32528" xr:uid="{FFEDBF76-F2F5-41E3-BEF6-4A8A4E42C28C}"/>
    <cellStyle name="Anteckning 13 5 2 2_121231-130331" xfId="16208" xr:uid="{A3C462B3-DE01-4585-AE79-A13C1A355D99}"/>
    <cellStyle name="Anteckning 13 5 2 3" xfId="16209" xr:uid="{E7F8E02D-D5BB-4320-AC98-370C1C4357D5}"/>
    <cellStyle name="Anteckning 13 5 2 3 2" xfId="16210" xr:uid="{A091BC11-0AB4-4B73-BFE3-D006329C9139}"/>
    <cellStyle name="Anteckning 13 5 2 3_121231-130331" xfId="16211" xr:uid="{53D86FD5-1237-4372-9144-6CF6A18C9920}"/>
    <cellStyle name="Anteckning 13 5 2 4" xfId="16212" xr:uid="{7ED4B08C-E778-49F9-A99B-4F0A573C1A26}"/>
    <cellStyle name="Anteckning 13 5 2 5" xfId="16213" xr:uid="{9B9880C3-A8C5-4DF0-A377-C702CF0054EB}"/>
    <cellStyle name="Anteckning 13 5 2 6" xfId="32529" xr:uid="{4A3765FB-FF91-41FC-BAA6-1D5DBCA2A236}"/>
    <cellStyle name="Anteckning 13 5 2 7" xfId="35368" xr:uid="{FA588DBC-3946-4232-BA6B-A3FFE66946E1}"/>
    <cellStyle name="Anteckning 13 5 2 8" xfId="39304" xr:uid="{923BC0CD-A441-46C9-A5D7-40D842F2669F}"/>
    <cellStyle name="Anteckning 13 5 2_121231-130331" xfId="16214" xr:uid="{95661676-55F5-4401-887D-CAAA4AF51128}"/>
    <cellStyle name="Anteckning 13 5 3" xfId="16215" xr:uid="{B9468DBD-3620-427F-AF34-711905C54102}"/>
    <cellStyle name="Anteckning 13 5 3 2" xfId="16216" xr:uid="{65DC2135-13F4-4103-BFA3-A7A205617A1B}"/>
    <cellStyle name="Anteckning 13 5 3 2 2" xfId="16217" xr:uid="{5ADB1590-C319-4A82-AFB2-0038837D73E7}"/>
    <cellStyle name="Anteckning 13 5 3 2_121231-130331" xfId="16218" xr:uid="{D3D40C78-320B-4DB1-B767-7A797B8B3009}"/>
    <cellStyle name="Anteckning 13 5 3 3" xfId="16219" xr:uid="{6935566B-4E02-480D-9EB9-4D77C0D6B67F}"/>
    <cellStyle name="Anteckning 13 5 3 4" xfId="32530" xr:uid="{653488F9-1CC2-4E31-AC89-8283F6D9A37C}"/>
    <cellStyle name="Anteckning 13 5 3_121231-130331" xfId="16220" xr:uid="{008D02A9-DAB9-4616-A65F-D07F2706B24F}"/>
    <cellStyle name="Anteckning 13 5 4" xfId="16221" xr:uid="{02323F4C-57DA-4AAF-B0A0-70256879EEC1}"/>
    <cellStyle name="Anteckning 13 5 4 2" xfId="16222" xr:uid="{C5068212-A0C2-4231-ACA3-1B5C267E5A4F}"/>
    <cellStyle name="Anteckning 13 5 4_121231-130331" xfId="16223" xr:uid="{7077C21C-4D80-4E7A-8D99-B9508EAD8A42}"/>
    <cellStyle name="Anteckning 13 5 5" xfId="16224" xr:uid="{04046133-DE06-4ACA-87C0-01967E70DF71}"/>
    <cellStyle name="Anteckning 13 5 6" xfId="16225" xr:uid="{F6AE1777-5442-4A76-A35A-1C1D20A56869}"/>
    <cellStyle name="Anteckning 13 5 7" xfId="32531" xr:uid="{2125D8BE-6BBF-417B-8CC1-F06600C1D7AA}"/>
    <cellStyle name="Anteckning 13 5 8" xfId="35367" xr:uid="{D968EC9E-D446-4D72-ADAE-F73209269E0B}"/>
    <cellStyle name="Anteckning 13 5 9" xfId="39305" xr:uid="{B9CF7C4A-0004-458F-86D1-881A349174D1}"/>
    <cellStyle name="Anteckning 13 5_121231-130331" xfId="16226" xr:uid="{179DED66-B50C-4407-B10D-F7DC7374247C}"/>
    <cellStyle name="Anteckning 13 6" xfId="16227" xr:uid="{C0888161-CE8C-4846-8056-FF2BD70D3DC2}"/>
    <cellStyle name="Anteckning 13 6 2" xfId="16228" xr:uid="{7265151A-F35B-4522-9D50-AD8E7B8CCAE9}"/>
    <cellStyle name="Anteckning 13 6 2 2" xfId="16229" xr:uid="{1BB65FAD-0A87-4E79-BC73-DB29FF52FFCA}"/>
    <cellStyle name="Anteckning 13 6 2 2 2" xfId="16230" xr:uid="{3DCA1E75-755C-422C-AA2B-3C747717DC16}"/>
    <cellStyle name="Anteckning 13 6 2 2_121231-130331" xfId="16231" xr:uid="{BA96BDF1-48C1-4D04-83B4-D2AD0CC693B9}"/>
    <cellStyle name="Anteckning 13 6 2 3" xfId="16232" xr:uid="{75ACDADE-01AF-4666-A4E4-7698686A0314}"/>
    <cellStyle name="Anteckning 13 6 2 4" xfId="32532" xr:uid="{139B56B2-852E-444D-BCDD-A17E8D75DE04}"/>
    <cellStyle name="Anteckning 13 6 2_121231-130331" xfId="16233" xr:uid="{B8FB3E74-5CE7-41C7-BD0D-26ABFA114698}"/>
    <cellStyle name="Anteckning 13 6 3" xfId="16234" xr:uid="{E7930C8E-4D0B-43DE-8E58-48ED9151A206}"/>
    <cellStyle name="Anteckning 13 6 3 2" xfId="16235" xr:uid="{712318F0-24A7-4B2D-A3EE-BE342601B0FA}"/>
    <cellStyle name="Anteckning 13 6 3_121231-130331" xfId="16236" xr:uid="{D62C5C6A-477A-4366-9C81-77ED77343A41}"/>
    <cellStyle name="Anteckning 13 6 4" xfId="16237" xr:uid="{54426D62-BD58-4AFA-B729-C60C77A57110}"/>
    <cellStyle name="Anteckning 13 6 5" xfId="16238" xr:uid="{6FAB6876-28D5-4964-BFC5-863BA5354B8B}"/>
    <cellStyle name="Anteckning 13 6 6" xfId="32533" xr:uid="{07244D15-1920-4796-977D-A1BE29796CAA}"/>
    <cellStyle name="Anteckning 13 6 7" xfId="35369" xr:uid="{FE130CAC-9704-49F8-9939-3091A34AA9ED}"/>
    <cellStyle name="Anteckning 13 6 8" xfId="39303" xr:uid="{9F0929B0-B24B-4E53-A8A5-9A363F9D8191}"/>
    <cellStyle name="Anteckning 13 6_121231-130331" xfId="16239" xr:uid="{03573143-DDA7-4297-A0B1-4A9FA685977F}"/>
    <cellStyle name="Anteckning 13 7" xfId="16240" xr:uid="{035840C2-882F-4F52-A394-7FD31CEC9B9F}"/>
    <cellStyle name="Anteckning 13 7 2" xfId="16241" xr:uid="{DC95A240-A082-460C-9101-B0FD617DF4D0}"/>
    <cellStyle name="Anteckning 13 7 2 2" xfId="16242" xr:uid="{14D61BF6-9E6C-4386-84AB-F510EB172B08}"/>
    <cellStyle name="Anteckning 13 7 2 2 2" xfId="16243" xr:uid="{C8A776FC-57D1-4DA3-8599-1ADC6A2AEEAF}"/>
    <cellStyle name="Anteckning 13 7 2 2_121231-130331" xfId="16244" xr:uid="{C99D7FE4-FAE3-4D5F-A5DB-F818716A7B0A}"/>
    <cellStyle name="Anteckning 13 7 2 3" xfId="16245" xr:uid="{959169D2-882A-46BE-9247-68463CF71AEF}"/>
    <cellStyle name="Anteckning 13 7 2 4" xfId="32534" xr:uid="{3D347DF7-34AC-4828-975D-95C90642C874}"/>
    <cellStyle name="Anteckning 13 7 2_121231-130331" xfId="16246" xr:uid="{AFC027EF-80AB-4CD9-93BC-22168A4AD5A5}"/>
    <cellStyle name="Anteckning 13 7 3" xfId="16247" xr:uid="{A2FF4B3A-487D-4D90-A8D5-8434F37D43CC}"/>
    <cellStyle name="Anteckning 13 7 3 2" xfId="16248" xr:uid="{B0264CCD-169E-47F7-AEEF-F661036D5361}"/>
    <cellStyle name="Anteckning 13 7 3_121231-130331" xfId="16249" xr:uid="{2C2FA359-1530-4775-9099-73AD95E35AE8}"/>
    <cellStyle name="Anteckning 13 7 4" xfId="16250" xr:uid="{FB65A13C-72C3-4B64-B21A-ADFA87EEBB43}"/>
    <cellStyle name="Anteckning 13 7 5" xfId="16251" xr:uid="{B19BFC04-2BD8-4A98-BD5C-F89E421D87AA}"/>
    <cellStyle name="Anteckning 13 7 6" xfId="32535" xr:uid="{05FEBF9C-B98E-478C-993A-05F8B61A7CB8}"/>
    <cellStyle name="Anteckning 13 7 7" xfId="35370" xr:uid="{446CF81F-A99B-434F-BBA5-85C322AAB7B3}"/>
    <cellStyle name="Anteckning 13 7 8" xfId="39302" xr:uid="{F91762BC-B86E-47C2-B7EB-7AC283E21ED4}"/>
    <cellStyle name="Anteckning 13 7_121231-130331" xfId="16252" xr:uid="{CBF1AEA9-5638-49FA-9DC2-28CEDD22D13E}"/>
    <cellStyle name="Anteckning 13 8" xfId="16253" xr:uid="{2186FCAC-E2B3-4E3F-BE96-3411A15F85E3}"/>
    <cellStyle name="Anteckning 13 8 2" xfId="16254" xr:uid="{07AA8F24-6AF3-4495-A1FA-D964A77DB300}"/>
    <cellStyle name="Anteckning 13 8 2 2" xfId="16255" xr:uid="{ECD18D05-3579-4CE2-A4C2-3ED182125D80}"/>
    <cellStyle name="Anteckning 13 8 2 3" xfId="32536" xr:uid="{68A78F2A-0EAB-4366-B7B4-DD945D58C7C5}"/>
    <cellStyle name="Anteckning 13 8 2_121231-130331" xfId="16256" xr:uid="{21625A85-E5AA-4026-9AC6-91D0DD486000}"/>
    <cellStyle name="Anteckning 13 8 3" xfId="16257" xr:uid="{741B329D-F993-4B30-9324-4726C0D508BD}"/>
    <cellStyle name="Anteckning 13 8 3 2" xfId="16258" xr:uid="{4242BDAE-2836-421C-B30B-5B11D23D0428}"/>
    <cellStyle name="Anteckning 13 8 3_121231-130331" xfId="16259" xr:uid="{7B25BB63-E43F-463C-8382-82370B1BCB3B}"/>
    <cellStyle name="Anteckning 13 8 4" xfId="16260" xr:uid="{598796AA-E5D2-4C33-AD91-BE8D23B00D8E}"/>
    <cellStyle name="Anteckning 13 8 5" xfId="16261" xr:uid="{3C28E585-A033-42F2-8C20-5D6840C1664D}"/>
    <cellStyle name="Anteckning 13 8 6" xfId="32537" xr:uid="{3E2BE23F-9B86-4687-B818-CCB41AA1C636}"/>
    <cellStyle name="Anteckning 13 8 7" xfId="35371" xr:uid="{203F2727-50DF-4E39-9C68-63A37EE2A761}"/>
    <cellStyle name="Anteckning 13 8 8" xfId="39301" xr:uid="{0147444C-C547-412C-BDB4-AEB787EDEFE0}"/>
    <cellStyle name="Anteckning 13 8_121231-130331" xfId="16262" xr:uid="{3AE6D3BE-7BC8-4B66-ACF9-74F0A9FF5C4A}"/>
    <cellStyle name="Anteckning 13 9" xfId="16263" xr:uid="{0FC9859C-8EDA-4362-9F3B-AA9AA3F6960E}"/>
    <cellStyle name="Anteckning 13 9 2" xfId="16264" xr:uid="{DB724CDD-5DC5-4E4B-B3C5-6175F89275A1}"/>
    <cellStyle name="Anteckning 13 9 2 2" xfId="16265" xr:uid="{7903E629-27D0-4B34-A624-CB7C47210390}"/>
    <cellStyle name="Anteckning 13 9 2_121231-130331" xfId="16266" xr:uid="{3C22756C-F580-460E-9D73-A277153D62CC}"/>
    <cellStyle name="Anteckning 13 9 3" xfId="16267" xr:uid="{A8E784C6-9FAB-46DC-AEF8-002C1A3E417C}"/>
    <cellStyle name="Anteckning 13 9 4" xfId="32538" xr:uid="{7F16DBF6-7633-43E4-B3AB-F07A671B2CB4}"/>
    <cellStyle name="Anteckning 13 9_121231-130331" xfId="16268" xr:uid="{C44C62A4-7E99-4C58-BDE7-1D7A0D4AC310}"/>
    <cellStyle name="Anteckning 13_121231-130331" xfId="16269" xr:uid="{99B5BF4C-B8BC-49B0-9E10-5EC6A38DBE54}"/>
    <cellStyle name="Anteckning 14" xfId="16270" xr:uid="{27496CB7-15AC-4CC5-B354-E91EBF5B62F0}"/>
    <cellStyle name="Anteckning 14 10" xfId="16271" xr:uid="{9647F7DE-0029-458E-BCA1-FC300B492648}"/>
    <cellStyle name="Anteckning 14 11" xfId="16272" xr:uid="{D7B6C29C-5A02-4052-AEAD-0A9300899998}"/>
    <cellStyle name="Anteckning 14 12" xfId="16273" xr:uid="{C99B17DB-A058-42D2-B98E-2A666F3B77BC}"/>
    <cellStyle name="Anteckning 14 13" xfId="32539" xr:uid="{BC78F0FE-4D71-4EBD-B043-19AC0509CF25}"/>
    <cellStyle name="Anteckning 14 14" xfId="35372" xr:uid="{56770695-6E22-4837-BA3A-85B3F368C82E}"/>
    <cellStyle name="Anteckning 14 2" xfId="16274" xr:uid="{061EE3D0-FE34-4A03-B1C1-93B8D8AEE78C}"/>
    <cellStyle name="Anteckning 14 2 10" xfId="16275" xr:uid="{A6B1FA93-60C4-40D3-8BEF-C1DFC61F463D}"/>
    <cellStyle name="Anteckning 14 2 11" xfId="32540" xr:uid="{B60BA01D-5A94-4BA2-83F1-CBEE84591383}"/>
    <cellStyle name="Anteckning 14 2 12" xfId="35373" xr:uid="{1098DD2B-C05D-479C-A189-EFBAC0F85F48}"/>
    <cellStyle name="Anteckning 14 2 2" xfId="16276" xr:uid="{82B4AE26-1D70-452E-B752-52555B14E284}"/>
    <cellStyle name="Anteckning 14 2 2 2" xfId="16277" xr:uid="{869C0E68-4473-457A-9AC0-D2819B821BDA}"/>
    <cellStyle name="Anteckning 14 2 2 2 2" xfId="16278" xr:uid="{FA76BC64-1EA0-444C-AAD4-E134932AD874}"/>
    <cellStyle name="Anteckning 14 2 2 2 2 2" xfId="16279" xr:uid="{7AF93553-FC1D-45AB-B814-C6154A23D654}"/>
    <cellStyle name="Anteckning 14 2 2 2 2_121231-130331" xfId="16280" xr:uid="{4AF18F65-429B-4C66-BF91-B97388936781}"/>
    <cellStyle name="Anteckning 14 2 2 2 3" xfId="16281" xr:uid="{C9BC4030-2A62-461D-9900-D47C4FF8EBAA}"/>
    <cellStyle name="Anteckning 14 2 2 2 4" xfId="32541" xr:uid="{ACEF42BF-48F7-4B07-9B58-B8DD46DCE220}"/>
    <cellStyle name="Anteckning 14 2 2 2_121231-130331" xfId="16282" xr:uid="{0399B18D-40AD-41D4-B22C-5F25922D9179}"/>
    <cellStyle name="Anteckning 14 2 2 3" xfId="16283" xr:uid="{33C0BE75-1B7C-4A57-8BC1-D6C430A93DEB}"/>
    <cellStyle name="Anteckning 14 2 2 3 2" xfId="16284" xr:uid="{16715EF1-742D-4149-9071-4969323909C5}"/>
    <cellStyle name="Anteckning 14 2 2 3_121231-130331" xfId="16285" xr:uid="{9C2C4F42-3E2D-4E3F-BEF7-3757A2893C37}"/>
    <cellStyle name="Anteckning 14 2 2 4" xfId="16286" xr:uid="{4663F8C2-9D43-4BA6-91C7-BDA61DBA845C}"/>
    <cellStyle name="Anteckning 14 2 2 5" xfId="16287" xr:uid="{DA4339ED-B00E-4442-A97A-C13BB75E9231}"/>
    <cellStyle name="Anteckning 14 2 2 6" xfId="32542" xr:uid="{6F569689-8FF9-446E-9B91-8E1AAAB86153}"/>
    <cellStyle name="Anteckning 14 2 2 7" xfId="35374" xr:uid="{BC6ED4D8-B4D5-463A-A56A-118F69FF4F48}"/>
    <cellStyle name="Anteckning 14 2 2 8" xfId="39300" xr:uid="{B73F5ACA-A203-4D6C-B886-CAFE99026E13}"/>
    <cellStyle name="Anteckning 14 2 2_121231-130331" xfId="16288" xr:uid="{A319545A-9BB7-4579-8254-49DBFF710972}"/>
    <cellStyle name="Anteckning 14 2 3" xfId="16289" xr:uid="{81ECBC2A-6600-4B1F-9B26-68617D843150}"/>
    <cellStyle name="Anteckning 14 2 3 2" xfId="16290" xr:uid="{891C87F8-B94C-49B1-8B63-0089022D4860}"/>
    <cellStyle name="Anteckning 14 2 3 2 2" xfId="16291" xr:uid="{92F7BB07-DFFE-4751-912B-FBC97E47B32B}"/>
    <cellStyle name="Anteckning 14 2 3 2 2 2" xfId="16292" xr:uid="{56C813AD-41BB-4CA0-8F8D-0B08B773B05B}"/>
    <cellStyle name="Anteckning 14 2 3 2 2_121231-130331" xfId="16293" xr:uid="{7AB659D0-4B54-4E9E-999F-6175D9DA7A68}"/>
    <cellStyle name="Anteckning 14 2 3 2 3" xfId="16294" xr:uid="{2850473E-7AB6-4027-A457-EF7369A995BE}"/>
    <cellStyle name="Anteckning 14 2 3 2 4" xfId="32543" xr:uid="{49B6DBD2-0F09-47F4-AC78-F71E3271BAAA}"/>
    <cellStyle name="Anteckning 14 2 3 2_121231-130331" xfId="16295" xr:uid="{02CE6E1A-E15C-4C19-863F-A3E208920908}"/>
    <cellStyle name="Anteckning 14 2 3 3" xfId="16296" xr:uid="{D96F9198-1F0C-4890-8261-84E289CDD7B2}"/>
    <cellStyle name="Anteckning 14 2 3 3 2" xfId="16297" xr:uid="{C1A5A402-F67F-49B6-85DF-F23A30ECB375}"/>
    <cellStyle name="Anteckning 14 2 3 3_121231-130331" xfId="16298" xr:uid="{1E2A1F6D-B633-4D35-B394-3EA6F4F31A7F}"/>
    <cellStyle name="Anteckning 14 2 3 4" xfId="16299" xr:uid="{CE87817F-D66E-434C-A1FF-5E06D25EE902}"/>
    <cellStyle name="Anteckning 14 2 3 5" xfId="16300" xr:uid="{C5D184CB-DD97-41C2-8AD6-FB25D7414EA7}"/>
    <cellStyle name="Anteckning 14 2 3 6" xfId="32544" xr:uid="{042B2F74-7734-4A45-8EB4-709EAA2AAC34}"/>
    <cellStyle name="Anteckning 14 2 3 7" xfId="35375" xr:uid="{6AAD5292-BE3C-4D5A-9CAD-1E4A0ADC4BC1}"/>
    <cellStyle name="Anteckning 14 2 3 8" xfId="39299" xr:uid="{D59AD8C4-B03E-45D6-BCC3-040B1A68816E}"/>
    <cellStyle name="Anteckning 14 2 3_121231-130331" xfId="16301" xr:uid="{2E5F1316-3E09-46B2-BB87-4295753DDA90}"/>
    <cellStyle name="Anteckning 14 2 4" xfId="16302" xr:uid="{D16C8049-D9E0-4E35-9F93-816227E0F028}"/>
    <cellStyle name="Anteckning 14 2 4 2" xfId="16303" xr:uid="{44D8F588-B4B8-466B-BA23-B1441D4C952B}"/>
    <cellStyle name="Anteckning 14 2 4 2 2" xfId="16304" xr:uid="{D45F2AB6-E198-4333-A7D6-D6FAC92E0138}"/>
    <cellStyle name="Anteckning 14 2 4 2 2 2" xfId="16305" xr:uid="{5EBC478C-F525-499C-904A-141202E411A1}"/>
    <cellStyle name="Anteckning 14 2 4 2 2_121231-130331" xfId="16306" xr:uid="{54F66DE3-CF53-4390-8F27-4E639FCB9986}"/>
    <cellStyle name="Anteckning 14 2 4 2 3" xfId="16307" xr:uid="{057BDE18-AC77-4F9C-BFAE-983B6FC5E144}"/>
    <cellStyle name="Anteckning 14 2 4 2 4" xfId="32545" xr:uid="{FD55C674-79CB-495A-A362-9CEFC0E25BEF}"/>
    <cellStyle name="Anteckning 14 2 4 2_121231-130331" xfId="16308" xr:uid="{F3D18186-1901-47CB-858B-383702DCB2A4}"/>
    <cellStyle name="Anteckning 14 2 4 3" xfId="16309" xr:uid="{DD12F1FC-4918-42F4-B605-77F4B74B50EE}"/>
    <cellStyle name="Anteckning 14 2 4 3 2" xfId="16310" xr:uid="{1E7BC972-DEF0-4B0F-97F1-AF7B095D90B7}"/>
    <cellStyle name="Anteckning 14 2 4 3_121231-130331" xfId="16311" xr:uid="{36FB0AA1-0E80-4331-80F8-ABB29BC8ED50}"/>
    <cellStyle name="Anteckning 14 2 4 4" xfId="16312" xr:uid="{7AC34C52-7CE2-449C-B1F1-9BD583B9F64C}"/>
    <cellStyle name="Anteckning 14 2 4 5" xfId="16313" xr:uid="{52FCEB16-9574-44DB-B593-E36E9B8F384B}"/>
    <cellStyle name="Anteckning 14 2 4 6" xfId="32546" xr:uid="{1068D92C-573F-4EE9-AF58-5512B2097C3F}"/>
    <cellStyle name="Anteckning 14 2 4 7" xfId="35376" xr:uid="{D0F19C0D-EDE7-40F1-B3ED-8AEECE38DA58}"/>
    <cellStyle name="Anteckning 14 2 4 8" xfId="39298" xr:uid="{843D9969-8A99-4D58-A5C4-4DB11D244F01}"/>
    <cellStyle name="Anteckning 14 2 4_121231-130331" xfId="16314" xr:uid="{487C60F1-3852-4C47-A4CF-5D8C1C6B9ED0}"/>
    <cellStyle name="Anteckning 14 2 5" xfId="16315" xr:uid="{23566C0D-070D-441C-89D2-DA6D71B6399B}"/>
    <cellStyle name="Anteckning 14 2 5 2" xfId="16316" xr:uid="{ED89E0F1-FD39-48FA-8358-42827938130C}"/>
    <cellStyle name="Anteckning 14 2 5 2 2" xfId="16317" xr:uid="{399633C9-68E4-4AAC-88E0-304A9F950BE6}"/>
    <cellStyle name="Anteckning 14 2 5 2 3" xfId="32547" xr:uid="{E676DE8D-0D30-45FF-B9C8-CFA0CBDA7FBF}"/>
    <cellStyle name="Anteckning 14 2 5 2_121231-130331" xfId="16318" xr:uid="{3B805BE9-9125-4372-8CD8-9F9D5F45149A}"/>
    <cellStyle name="Anteckning 14 2 5 3" xfId="16319" xr:uid="{8F66420B-6432-46FD-B144-AEDD0F7FC773}"/>
    <cellStyle name="Anteckning 14 2 5 3 2" xfId="16320" xr:uid="{7D484235-5A7B-4F20-98DE-5C2460D6856F}"/>
    <cellStyle name="Anteckning 14 2 5 3_121231-130331" xfId="16321" xr:uid="{2F7FC9BB-8675-45CB-8228-BEFEE37AD90C}"/>
    <cellStyle name="Anteckning 14 2 5 4" xfId="16322" xr:uid="{08280F88-6CAE-404A-8CAB-1860EB207DFC}"/>
    <cellStyle name="Anteckning 14 2 5 5" xfId="16323" xr:uid="{4E13E208-9B0F-48CE-9F96-8B1EA15C64E3}"/>
    <cellStyle name="Anteckning 14 2 5 6" xfId="32548" xr:uid="{CD4ED334-B46C-417B-9D3B-3DC6274CA588}"/>
    <cellStyle name="Anteckning 14 2 5 7" xfId="35377" xr:uid="{5883B8ED-FC28-4661-9050-683693125889}"/>
    <cellStyle name="Anteckning 14 2 5 8" xfId="39297" xr:uid="{69010A49-FB8E-4FEA-86E1-C3523BBED20A}"/>
    <cellStyle name="Anteckning 14 2 5_121231-130331" xfId="16324" xr:uid="{51D20FAA-6BD7-4251-A021-02C987D4CD59}"/>
    <cellStyle name="Anteckning 14 2 6" xfId="16325" xr:uid="{6E147B1A-33D8-4C81-A8C1-169FC4EEBEBE}"/>
    <cellStyle name="Anteckning 14 2 6 2" xfId="16326" xr:uid="{EDCCE434-1D22-4226-93E1-060532468B56}"/>
    <cellStyle name="Anteckning 14 2 6 2 2" xfId="16327" xr:uid="{555316A7-0B28-4ECE-A03A-59AAD022B3EC}"/>
    <cellStyle name="Anteckning 14 2 6 2_121231-130331" xfId="16328" xr:uid="{7A3982C6-68A8-4052-B2CA-05C9373C30E7}"/>
    <cellStyle name="Anteckning 14 2 6 3" xfId="16329" xr:uid="{496D882B-813B-425E-ADAF-95094CD9F4B6}"/>
    <cellStyle name="Anteckning 14 2 6 4" xfId="32549" xr:uid="{F77A6850-D6CE-4FAD-B4B6-427B362A2A01}"/>
    <cellStyle name="Anteckning 14 2 6_121231-130331" xfId="16330" xr:uid="{1875F381-33A0-4070-9145-6A90783BD33D}"/>
    <cellStyle name="Anteckning 14 2 7" xfId="16331" xr:uid="{72447AD1-4FF7-4F3E-927A-DB0B53E4A55C}"/>
    <cellStyle name="Anteckning 14 2 7 2" xfId="16332" xr:uid="{2B443E88-F165-4B02-9351-198FE370470D}"/>
    <cellStyle name="Anteckning 14 2 7_121231-130331" xfId="16333" xr:uid="{0DF0CD29-D898-4B52-97B5-9DA86134166B}"/>
    <cellStyle name="Anteckning 14 2 8" xfId="16334" xr:uid="{28BD3CDD-DD6D-4AE8-A973-842DEB000F4C}"/>
    <cellStyle name="Anteckning 14 2 9" xfId="16335" xr:uid="{650F1FD3-7F01-4C24-8262-225B7999D0A4}"/>
    <cellStyle name="Anteckning 14 2_121231-130331" xfId="16336" xr:uid="{4D938ED1-DB9C-4A09-9837-D4E37E94EC2D}"/>
    <cellStyle name="Anteckning 14 3" xfId="16337" xr:uid="{B791E340-1E54-4B5F-8E06-879C8FF28CCA}"/>
    <cellStyle name="Anteckning 14 3 10" xfId="32550" xr:uid="{C3CDD6D2-F6D7-406D-89DD-31E6FD21C4B0}"/>
    <cellStyle name="Anteckning 14 3 11" xfId="35378" xr:uid="{5ABA2238-0197-4CBE-874C-D94D54B88953}"/>
    <cellStyle name="Anteckning 14 3 2" xfId="16338" xr:uid="{77BBF886-9F33-49BD-AF1C-F275255A04BF}"/>
    <cellStyle name="Anteckning 14 3 2 2" xfId="16339" xr:uid="{AE390EA7-0815-4103-B667-94192B73D16D}"/>
    <cellStyle name="Anteckning 14 3 2 2 2" xfId="16340" xr:uid="{AC771132-E207-4EDF-A8B9-D027C5FB748C}"/>
    <cellStyle name="Anteckning 14 3 2 2 2 2" xfId="16341" xr:uid="{6E1E9952-675D-4B78-9DDE-403504C3B290}"/>
    <cellStyle name="Anteckning 14 3 2 2 2_121231-130331" xfId="16342" xr:uid="{029DFCA7-10E3-4BCE-9EF8-5B361C15FD8D}"/>
    <cellStyle name="Anteckning 14 3 2 2 3" xfId="16343" xr:uid="{51F67EC6-B5EC-4C4D-AA5E-09D54623C98C}"/>
    <cellStyle name="Anteckning 14 3 2 2 4" xfId="32551" xr:uid="{E16916BE-DD4C-4827-8E09-B3E8680E6747}"/>
    <cellStyle name="Anteckning 14 3 2 2_121231-130331" xfId="16344" xr:uid="{A7C4AF38-DCC2-4EF2-BCE0-9772123B3E6D}"/>
    <cellStyle name="Anteckning 14 3 2 3" xfId="16345" xr:uid="{0B5377B1-BA29-4F9D-A2D0-9490655D8AF5}"/>
    <cellStyle name="Anteckning 14 3 2 3 2" xfId="16346" xr:uid="{72988E11-5C50-4C1B-93EC-C0C8BF0E0EE1}"/>
    <cellStyle name="Anteckning 14 3 2 3_121231-130331" xfId="16347" xr:uid="{AF89993B-03C8-49D2-9EBA-1444E92BF373}"/>
    <cellStyle name="Anteckning 14 3 2 4" xfId="16348" xr:uid="{EB82934F-8EE9-4B39-BA98-C7987C0C43F6}"/>
    <cellStyle name="Anteckning 14 3 2 5" xfId="16349" xr:uid="{B627961B-48AB-4B03-ACF5-B5BD874DD092}"/>
    <cellStyle name="Anteckning 14 3 2 6" xfId="32552" xr:uid="{7FB4331C-528C-4C97-B1DA-2BE361B5FBD6}"/>
    <cellStyle name="Anteckning 14 3 2 7" xfId="35379" xr:uid="{8BB1A730-ED95-472E-9956-90654CD66166}"/>
    <cellStyle name="Anteckning 14 3 2 8" xfId="39296" xr:uid="{84AFAF63-1CB0-433E-9A92-0E02318B084F}"/>
    <cellStyle name="Anteckning 14 3 2_121231-130331" xfId="16350" xr:uid="{F1EA3612-6A87-4606-9E36-294F30D4D5EB}"/>
    <cellStyle name="Anteckning 14 3 3" xfId="16351" xr:uid="{AE01DB4D-0C2E-426D-90F5-B7FE179D11CB}"/>
    <cellStyle name="Anteckning 14 3 3 2" xfId="16352" xr:uid="{1DF9252F-C78C-44B3-B945-9CAFDEBAAF5D}"/>
    <cellStyle name="Anteckning 14 3 3 2 2" xfId="16353" xr:uid="{A7BF1028-F665-42E7-B6E7-1C46F1F833EF}"/>
    <cellStyle name="Anteckning 14 3 3 2 2 2" xfId="16354" xr:uid="{37DFFBC1-14A3-47FE-9B52-4488C5BA8766}"/>
    <cellStyle name="Anteckning 14 3 3 2 2_121231-130331" xfId="16355" xr:uid="{2A8D91CC-8C0B-4359-931D-39CB8E3C2474}"/>
    <cellStyle name="Anteckning 14 3 3 2 3" xfId="16356" xr:uid="{5A28B78F-9CBE-446A-BDAD-B82699E90978}"/>
    <cellStyle name="Anteckning 14 3 3 2 4" xfId="32553" xr:uid="{5C36C6C8-F9CE-4448-932C-C9DCA0039382}"/>
    <cellStyle name="Anteckning 14 3 3 2_121231-130331" xfId="16357" xr:uid="{EDD38EC9-595F-485F-B146-87C324B86FF3}"/>
    <cellStyle name="Anteckning 14 3 3 3" xfId="16358" xr:uid="{581BA7FF-389A-40F0-A9F7-32F252AC076A}"/>
    <cellStyle name="Anteckning 14 3 3 3 2" xfId="16359" xr:uid="{CAFDE503-47CD-486C-B79A-139A9EBC5C1B}"/>
    <cellStyle name="Anteckning 14 3 3 3_121231-130331" xfId="16360" xr:uid="{E6B27D20-9B64-4361-B1CE-0F0D806C3C46}"/>
    <cellStyle name="Anteckning 14 3 3 4" xfId="16361" xr:uid="{12528CB9-2BB3-4473-979C-4A6E83E4F062}"/>
    <cellStyle name="Anteckning 14 3 3 5" xfId="16362" xr:uid="{1F10D22B-67AE-4079-AF73-8682DA1709AD}"/>
    <cellStyle name="Anteckning 14 3 3 6" xfId="32554" xr:uid="{C85C3A7F-393F-44D1-BB1A-9E7B241AEDEB}"/>
    <cellStyle name="Anteckning 14 3 3 7" xfId="35380" xr:uid="{D8C0C1F6-964C-416B-81A5-2ADB50E6478C}"/>
    <cellStyle name="Anteckning 14 3 3 8" xfId="39295" xr:uid="{1D5F4DCE-84FA-4F3C-8D08-C54C6376E635}"/>
    <cellStyle name="Anteckning 14 3 3_121231-130331" xfId="16363" xr:uid="{F5F6F875-1C67-48C2-9982-6250E5D7ACFD}"/>
    <cellStyle name="Anteckning 14 3 4" xfId="16364" xr:uid="{E37A020E-A760-4394-9865-AF4DBB129C79}"/>
    <cellStyle name="Anteckning 14 3 4 2" xfId="16365" xr:uid="{8ABDA710-79E8-4041-9D65-5A42E3512027}"/>
    <cellStyle name="Anteckning 14 3 4 2 2" xfId="16366" xr:uid="{2B40DD84-26FD-432B-897A-FD524FEE2A75}"/>
    <cellStyle name="Anteckning 14 3 4 2 2 2" xfId="16367" xr:uid="{292594B3-D099-483D-BB3E-354F862BE30C}"/>
    <cellStyle name="Anteckning 14 3 4 2 2_121231-130331" xfId="16368" xr:uid="{689A4543-DA8F-43B2-B609-B032DC3E3654}"/>
    <cellStyle name="Anteckning 14 3 4 2 3" xfId="16369" xr:uid="{50D1DE5B-F71E-4BDD-97F0-D293FD040B2B}"/>
    <cellStyle name="Anteckning 14 3 4 2 4" xfId="32555" xr:uid="{4A47A4DA-E46C-446F-AE9F-7FAD5B1296D2}"/>
    <cellStyle name="Anteckning 14 3 4 2_121231-130331" xfId="16370" xr:uid="{DFFCCDAF-55F8-4476-BD33-4456019660CD}"/>
    <cellStyle name="Anteckning 14 3 4 3" xfId="16371" xr:uid="{8A31BC43-A0B9-4657-ACF3-E6F86A02240A}"/>
    <cellStyle name="Anteckning 14 3 4 3 2" xfId="16372" xr:uid="{FED255F9-7F3B-4AAE-8F18-945B1EB090FF}"/>
    <cellStyle name="Anteckning 14 3 4 3_121231-130331" xfId="16373" xr:uid="{DADBADF7-056A-4178-A7E8-A9F72205B30D}"/>
    <cellStyle name="Anteckning 14 3 4 4" xfId="16374" xr:uid="{B6D2BE11-20D1-484C-91C0-3DB20F14ADA0}"/>
    <cellStyle name="Anteckning 14 3 4 5" xfId="16375" xr:uid="{94CCFDB7-C26C-4AC9-BE51-26F3E6B2996C}"/>
    <cellStyle name="Anteckning 14 3 4 6" xfId="32556" xr:uid="{2631A38B-CF47-4C7C-B623-2092F6505676}"/>
    <cellStyle name="Anteckning 14 3 4 7" xfId="35381" xr:uid="{C12C0DDB-386B-42C2-85E8-8A9A86D763F7}"/>
    <cellStyle name="Anteckning 14 3 4 8" xfId="39294" xr:uid="{AC3B5B99-EAE8-4CD2-9100-F9D029AD157C}"/>
    <cellStyle name="Anteckning 14 3 4_121231-130331" xfId="16376" xr:uid="{59A417F2-8127-4577-879C-E50657001A81}"/>
    <cellStyle name="Anteckning 14 3 5" xfId="16377" xr:uid="{C5BA9841-A786-4BE0-816D-2383E70AC207}"/>
    <cellStyle name="Anteckning 14 3 5 2" xfId="16378" xr:uid="{49805E44-B5FE-4CEB-A807-CF1D79AA681E}"/>
    <cellStyle name="Anteckning 14 3 5 2 2" xfId="16379" xr:uid="{18C18BEF-7290-434A-A73B-5E2E00ED6287}"/>
    <cellStyle name="Anteckning 14 3 5 2 3" xfId="32557" xr:uid="{A831319F-C1C2-4DCE-B799-DB2367A3034A}"/>
    <cellStyle name="Anteckning 14 3 5 2_121231-130331" xfId="16380" xr:uid="{3DE48222-7CD2-4CF0-BDE9-99E40F19FDA4}"/>
    <cellStyle name="Anteckning 14 3 5 3" xfId="16381" xr:uid="{3B74FBB8-EE4D-44D9-9208-B8FECB3B9025}"/>
    <cellStyle name="Anteckning 14 3 5 3 2" xfId="16382" xr:uid="{1A7540A0-A39B-4D1A-9F7D-634995D33A32}"/>
    <cellStyle name="Anteckning 14 3 5 3_121231-130331" xfId="16383" xr:uid="{A44F7358-6247-4EBD-B08B-C129039EB2AF}"/>
    <cellStyle name="Anteckning 14 3 5 4" xfId="16384" xr:uid="{91F3BDB1-FF30-4EA4-9788-E1EEB38C7C8E}"/>
    <cellStyle name="Anteckning 14 3 5 5" xfId="16385" xr:uid="{FB65F32D-602E-46B9-A6A3-AAEBDE0C9EC2}"/>
    <cellStyle name="Anteckning 14 3 5 6" xfId="32558" xr:uid="{1B57636B-81D7-4E05-9D5D-9842147847C0}"/>
    <cellStyle name="Anteckning 14 3 5 7" xfId="35382" xr:uid="{419744CB-BA1D-44B7-A749-4C6F93504510}"/>
    <cellStyle name="Anteckning 14 3 5 8" xfId="39293" xr:uid="{7F761D4B-CF09-4A60-9B6F-C664C8AD44CD}"/>
    <cellStyle name="Anteckning 14 3 5_121231-130331" xfId="16386" xr:uid="{A3D15B1F-7342-4D22-9837-6A5EA21DD093}"/>
    <cellStyle name="Anteckning 14 3 6" xfId="16387" xr:uid="{32A6EB9D-0B02-4837-867A-9BDF387C38AF}"/>
    <cellStyle name="Anteckning 14 3 6 2" xfId="16388" xr:uid="{0FCC5921-7C0D-482B-BA3D-A89D50D3FEBB}"/>
    <cellStyle name="Anteckning 14 3 6 2 2" xfId="16389" xr:uid="{F9B2271A-B05E-4A08-90DC-F82ECEFB03AA}"/>
    <cellStyle name="Anteckning 14 3 6 2_121231-130331" xfId="16390" xr:uid="{F6EE15EA-1519-4C30-B791-F1FFA775C1C7}"/>
    <cellStyle name="Anteckning 14 3 6 3" xfId="16391" xr:uid="{BFC0DC88-301D-42E7-B8A4-089021F683C2}"/>
    <cellStyle name="Anteckning 14 3 6 4" xfId="32559" xr:uid="{A20A7390-2F75-4CE6-AB1F-487517A0AD1B}"/>
    <cellStyle name="Anteckning 14 3 6_121231-130331" xfId="16392" xr:uid="{4BD961EF-BA66-4DEF-AD6F-50569913BB9C}"/>
    <cellStyle name="Anteckning 14 3 7" xfId="16393" xr:uid="{1AB428CB-2018-43C7-9A4E-B4B8987B1041}"/>
    <cellStyle name="Anteckning 14 3 7 2" xfId="16394" xr:uid="{4A601D4B-63F1-49F5-B491-098ECBECE4F5}"/>
    <cellStyle name="Anteckning 14 3 7_121231-130331" xfId="16395" xr:uid="{34B3AC56-CA8F-4EBB-9D46-53CCD04E0D7A}"/>
    <cellStyle name="Anteckning 14 3 8" xfId="16396" xr:uid="{5C03CCBA-FD9B-4BE3-8FD3-CFEBF4B6A6F6}"/>
    <cellStyle name="Anteckning 14 3 9" xfId="16397" xr:uid="{FC39E54B-5570-4E5E-BF98-2DB446B9BAD8}"/>
    <cellStyle name="Anteckning 14 3_121231-130331" xfId="16398" xr:uid="{BEE3B8E5-542D-44A5-AC0D-7F4BC2B8EB1D}"/>
    <cellStyle name="Anteckning 14 4" xfId="16399" xr:uid="{57F3B973-2C49-48B3-9A4D-217999FD70B9}"/>
    <cellStyle name="Anteckning 14 4 2" xfId="16400" xr:uid="{FE33E1CC-6F12-475E-BAB7-801410BAE177}"/>
    <cellStyle name="Anteckning 14 4 2 2" xfId="16401" xr:uid="{F595BB4F-B038-4922-BCC8-D7C949200CA4}"/>
    <cellStyle name="Anteckning 14 4 2 2 2" xfId="16402" xr:uid="{26B27D5A-12D8-4C21-B0B9-7F682C450484}"/>
    <cellStyle name="Anteckning 14 4 2 2 3" xfId="32560" xr:uid="{E7BA4310-0547-4ACF-B374-8F19CA3D39D1}"/>
    <cellStyle name="Anteckning 14 4 2 2_121231-130331" xfId="16403" xr:uid="{63F53134-A2BE-4740-BDA1-EF70F3B16CF0}"/>
    <cellStyle name="Anteckning 14 4 2 3" xfId="16404" xr:uid="{0EFAC2EE-4F32-440D-A081-8C06D9FF0536}"/>
    <cellStyle name="Anteckning 14 4 2 3 2" xfId="16405" xr:uid="{E83A1E38-A26C-4455-8881-5B338796A895}"/>
    <cellStyle name="Anteckning 14 4 2 3_121231-130331" xfId="16406" xr:uid="{245D28E7-EA6B-4631-84D3-A95BF867717F}"/>
    <cellStyle name="Anteckning 14 4 2 4" xfId="16407" xr:uid="{09D9F4F8-6DDD-4D8B-A230-979B86BDBA74}"/>
    <cellStyle name="Anteckning 14 4 2 5" xfId="16408" xr:uid="{DA4E833F-783C-4A8C-B377-96D5869624C7}"/>
    <cellStyle name="Anteckning 14 4 2 6" xfId="32561" xr:uid="{31ACACA0-DF4E-4AB7-B92C-378CA25D9ACD}"/>
    <cellStyle name="Anteckning 14 4 2 7" xfId="35384" xr:uid="{A7346A0A-5FE9-4FB9-B9B2-C105AED988CC}"/>
    <cellStyle name="Anteckning 14 4 2 8" xfId="39291" xr:uid="{F17AE53B-F633-4CED-9123-0D477E28D0D8}"/>
    <cellStyle name="Anteckning 14 4 2_121231-130331" xfId="16409" xr:uid="{C99BAED9-4004-4006-AE0C-181733B7F87F}"/>
    <cellStyle name="Anteckning 14 4 3" xfId="16410" xr:uid="{2A7333EE-4B3E-4AA1-A092-DC189F5BCB47}"/>
    <cellStyle name="Anteckning 14 4 3 2" xfId="16411" xr:uid="{854074A3-FFBD-4FA7-8D71-B9CDF78503F3}"/>
    <cellStyle name="Anteckning 14 4 3 2 2" xfId="16412" xr:uid="{32CCD18A-C9C3-4EDA-802F-341730143435}"/>
    <cellStyle name="Anteckning 14 4 3 2_121231-130331" xfId="16413" xr:uid="{5D874EFD-3E22-4EE5-ABCC-AA6C5BA7F00C}"/>
    <cellStyle name="Anteckning 14 4 3 3" xfId="16414" xr:uid="{FEF5F467-522B-488F-B596-9C3B6461BEA6}"/>
    <cellStyle name="Anteckning 14 4 3 4" xfId="32562" xr:uid="{3EC2744E-B61C-459E-91E1-B4AB09B18F87}"/>
    <cellStyle name="Anteckning 14 4 3_121231-130331" xfId="16415" xr:uid="{D705898F-83A8-4206-A7B9-E88CE8AE2D5E}"/>
    <cellStyle name="Anteckning 14 4 4" xfId="16416" xr:uid="{20ED46E8-B361-4453-99AB-111B6B3C5E0A}"/>
    <cellStyle name="Anteckning 14 4 4 2" xfId="16417" xr:uid="{673389D3-B856-4AA7-8BA5-77A860134033}"/>
    <cellStyle name="Anteckning 14 4 4_121231-130331" xfId="16418" xr:uid="{F55F2E80-80E7-417A-A09C-B2670721DD15}"/>
    <cellStyle name="Anteckning 14 4 5" xfId="16419" xr:uid="{BCCFD480-C34F-41AC-BEE9-0AE5D3407026}"/>
    <cellStyle name="Anteckning 14 4 6" xfId="16420" xr:uid="{A5E31011-1D7F-4040-9C63-9284CBD23702}"/>
    <cellStyle name="Anteckning 14 4 7" xfId="32563" xr:uid="{B739D54F-26DD-4FCC-B523-1CE0C996F4B0}"/>
    <cellStyle name="Anteckning 14 4 8" xfId="35383" xr:uid="{4794E669-0D70-48B5-AC71-18D52B695A9A}"/>
    <cellStyle name="Anteckning 14 4 9" xfId="39292" xr:uid="{5AE19535-ADDA-4571-B4F4-9C3BB3C12DFD}"/>
    <cellStyle name="Anteckning 14 4_121231-130331" xfId="16421" xr:uid="{FCEB2AEF-AB23-4EEF-BD99-21F7708D88BA}"/>
    <cellStyle name="Anteckning 14 5" xfId="16422" xr:uid="{F04DF1B9-1B44-4B45-9570-C785A066A5FB}"/>
    <cellStyle name="Anteckning 14 5 2" xfId="16423" xr:uid="{3E6DE801-0939-496F-9EF8-C51BC4AE8F30}"/>
    <cellStyle name="Anteckning 14 5 2 2" xfId="16424" xr:uid="{318D26BB-850A-42D3-B65A-454423677E35}"/>
    <cellStyle name="Anteckning 14 5 2 2 2" xfId="16425" xr:uid="{2873554B-968C-4BA0-B1B0-8DD4C508FF54}"/>
    <cellStyle name="Anteckning 14 5 2 2_121231-130331" xfId="16426" xr:uid="{CC34E24B-FBC8-4D81-B56E-8BA9B6282925}"/>
    <cellStyle name="Anteckning 14 5 2 3" xfId="16427" xr:uid="{6627D710-0CED-45C6-A846-5C74A591CED3}"/>
    <cellStyle name="Anteckning 14 5 2 4" xfId="32564" xr:uid="{F89F2931-BB02-4C72-96D5-89C89663CA36}"/>
    <cellStyle name="Anteckning 14 5 2_121231-130331" xfId="16428" xr:uid="{97FB7078-5697-44F7-9FE6-3C5DAF6A69A1}"/>
    <cellStyle name="Anteckning 14 5 3" xfId="16429" xr:uid="{E8D3E4BE-4F7E-4491-A842-395C4AAB3B47}"/>
    <cellStyle name="Anteckning 14 5 3 2" xfId="16430" xr:uid="{304C5EAC-313F-48EA-A97A-16502BA6A492}"/>
    <cellStyle name="Anteckning 14 5 3_121231-130331" xfId="16431" xr:uid="{54657CD3-77E7-4055-9DB1-A1F27713E2DB}"/>
    <cellStyle name="Anteckning 14 5 4" xfId="16432" xr:uid="{78003E93-EF41-4A06-AD7D-404B248A59BE}"/>
    <cellStyle name="Anteckning 14 5 5" xfId="16433" xr:uid="{480C32D1-7503-41FD-8420-7A846E42CF50}"/>
    <cellStyle name="Anteckning 14 5 6" xfId="32565" xr:uid="{C768DF6A-26E9-4834-B3BB-1B6B54FA9BFF}"/>
    <cellStyle name="Anteckning 14 5 7" xfId="35385" xr:uid="{68423A5E-B150-4ACA-809A-68A416500CB3}"/>
    <cellStyle name="Anteckning 14 5 8" xfId="39290" xr:uid="{EB3EABAF-FAD7-4240-97CF-7EDA0BDB4AD4}"/>
    <cellStyle name="Anteckning 14 5_121231-130331" xfId="16434" xr:uid="{CA342C86-CAB7-4A37-8BC5-F9932E3D7202}"/>
    <cellStyle name="Anteckning 14 6" xfId="16435" xr:uid="{5D26A71A-A9B2-4CDE-8D49-F50F1D345E1E}"/>
    <cellStyle name="Anteckning 14 6 2" xfId="16436" xr:uid="{F0207FF0-9238-446D-918E-0BB7349CF9EA}"/>
    <cellStyle name="Anteckning 14 6 2 2" xfId="16437" xr:uid="{FD3D7B1D-B1E7-4E36-995F-74FDDB8DFBC3}"/>
    <cellStyle name="Anteckning 14 6 2 2 2" xfId="16438" xr:uid="{EDAA1456-CA21-4DA7-ADE3-690BB6E9DA29}"/>
    <cellStyle name="Anteckning 14 6 2 2_121231-130331" xfId="16439" xr:uid="{602B4265-C8C0-4F74-8A28-A7CE4976FF6A}"/>
    <cellStyle name="Anteckning 14 6 2 3" xfId="16440" xr:uid="{50538246-F2CC-49A2-A88D-1B510AB0D842}"/>
    <cellStyle name="Anteckning 14 6 2 4" xfId="32566" xr:uid="{050596FC-541F-4EBF-9B04-104021AF193A}"/>
    <cellStyle name="Anteckning 14 6 2_121231-130331" xfId="16441" xr:uid="{55409B45-5DDF-415F-A9F3-3C13C6CF6DF0}"/>
    <cellStyle name="Anteckning 14 6 3" xfId="16442" xr:uid="{40F8BED5-FC0F-46B0-B58C-E9A2F9F1A9F6}"/>
    <cellStyle name="Anteckning 14 6 3 2" xfId="16443" xr:uid="{CC50B37E-F36F-4615-9140-4407806F5019}"/>
    <cellStyle name="Anteckning 14 6 3_121231-130331" xfId="16444" xr:uid="{E9C64D64-544C-4B6B-AA3A-678A9225D6EA}"/>
    <cellStyle name="Anteckning 14 6 4" xfId="16445" xr:uid="{D9F1905C-5425-4E39-BED8-B5C6FC05FF91}"/>
    <cellStyle name="Anteckning 14 6 5" xfId="16446" xr:uid="{C84781C5-9572-4FC7-9E10-D26BB89428A4}"/>
    <cellStyle name="Anteckning 14 6 6" xfId="32567" xr:uid="{A55C27E7-762C-4B8E-BB19-32E31F8C812E}"/>
    <cellStyle name="Anteckning 14 6 7" xfId="35386" xr:uid="{7DC98E28-4AB6-4163-9219-3C4261CAC807}"/>
    <cellStyle name="Anteckning 14 6 8" xfId="39289" xr:uid="{A2A570AA-D1C9-4891-86D9-7520E0356247}"/>
    <cellStyle name="Anteckning 14 6_121231-130331" xfId="16447" xr:uid="{FF7DFFE4-16C9-42F2-8BF3-249631CBAAC6}"/>
    <cellStyle name="Anteckning 14 7" xfId="16448" xr:uid="{B0B5A937-EC11-49A4-92A1-F06A95CBD18E}"/>
    <cellStyle name="Anteckning 14 7 2" xfId="16449" xr:uid="{7F0A17EE-BC87-4A6A-B677-801987218077}"/>
    <cellStyle name="Anteckning 14 7 2 2" xfId="16450" xr:uid="{7E2C124A-6058-49F0-850F-041588EB65A8}"/>
    <cellStyle name="Anteckning 14 7 2 3" xfId="32568" xr:uid="{8C19FDA0-36EB-47D5-881B-10E818C2B1CF}"/>
    <cellStyle name="Anteckning 14 7 2_121231-130331" xfId="16451" xr:uid="{8FCF6E43-CB5F-4697-8766-E15370761029}"/>
    <cellStyle name="Anteckning 14 7 3" xfId="16452" xr:uid="{11E77C18-E152-4090-81EA-43899BF37463}"/>
    <cellStyle name="Anteckning 14 7 3 2" xfId="16453" xr:uid="{7B13A93C-3500-45AC-B23C-403B4C4A27BE}"/>
    <cellStyle name="Anteckning 14 7 3_121231-130331" xfId="16454" xr:uid="{2769F8C9-FED1-49D6-BE11-CA4E21A456DC}"/>
    <cellStyle name="Anteckning 14 7 4" xfId="16455" xr:uid="{9864C336-6ED1-4CEF-8939-DDA8DEDE26BC}"/>
    <cellStyle name="Anteckning 14 7 5" xfId="16456" xr:uid="{26B9F180-A9D0-49DB-B4FD-9594A026E58D}"/>
    <cellStyle name="Anteckning 14 7 6" xfId="32569" xr:uid="{EEE89035-924C-4026-B73B-0C8E6DC505E1}"/>
    <cellStyle name="Anteckning 14 7 7" xfId="35387" xr:uid="{579D4F65-93E7-4389-9D6B-60EC019681F0}"/>
    <cellStyle name="Anteckning 14 7 8" xfId="39288" xr:uid="{33108AB0-C215-4717-A5A3-7F6432EEA3A7}"/>
    <cellStyle name="Anteckning 14 7_121231-130331" xfId="16457" xr:uid="{9827AA87-A1F1-428A-96DA-C685F699F8C8}"/>
    <cellStyle name="Anteckning 14 8" xfId="16458" xr:uid="{37BDB880-1840-4D27-AEF0-D1A628781BDF}"/>
    <cellStyle name="Anteckning 14 8 2" xfId="16459" xr:uid="{B38FBBA7-0DCC-4BD2-9754-2BDA425D7C06}"/>
    <cellStyle name="Anteckning 14 8 2 2" xfId="16460" xr:uid="{1C06B223-73D8-4C11-957E-9B22C0FBD36A}"/>
    <cellStyle name="Anteckning 14 8 2_121231-130331" xfId="16461" xr:uid="{EBEFE2FE-AE38-4F09-9BC3-15B8902121BF}"/>
    <cellStyle name="Anteckning 14 8 3" xfId="16462" xr:uid="{4BE1A36A-2772-4D85-933B-62E41FBF714A}"/>
    <cellStyle name="Anteckning 14 8 4" xfId="32570" xr:uid="{B7EEC295-5222-43EA-B375-CF1DBB30739E}"/>
    <cellStyle name="Anteckning 14 8_121231-130331" xfId="16463" xr:uid="{3DF76D6C-3E16-4833-8BC8-988CA6C90944}"/>
    <cellStyle name="Anteckning 14 9" xfId="16464" xr:uid="{A8F01244-C9D3-4673-99DC-4EEE90E9310D}"/>
    <cellStyle name="Anteckning 14 9 2" xfId="16465" xr:uid="{E6E95B4C-A740-49E1-91F6-898FA7E8DD92}"/>
    <cellStyle name="Anteckning 14 9_121231-130331" xfId="16466" xr:uid="{64C7F9D9-1134-44C8-9FB2-761E96A44028}"/>
    <cellStyle name="Anteckning 14_121231-130331" xfId="16467" xr:uid="{8E299C2A-AA9B-4507-AD6F-D209C08964E9}"/>
    <cellStyle name="Anteckning 15" xfId="16468" xr:uid="{5E2CE963-53FB-46F8-9F0E-A34DCD5C7E9E}"/>
    <cellStyle name="Anteckning 15 10" xfId="16469" xr:uid="{3B42F097-CF25-4FEC-BE3B-DD84F5337461}"/>
    <cellStyle name="Anteckning 15 11" xfId="16470" xr:uid="{D55D9095-E65A-4106-9636-39454A4D0772}"/>
    <cellStyle name="Anteckning 15 12" xfId="32571" xr:uid="{0A222980-6D6D-407D-99D3-D997134BFC7D}"/>
    <cellStyle name="Anteckning 15 13" xfId="35388" xr:uid="{38F2C46A-67BE-4747-8B48-2A1EA57AAFD0}"/>
    <cellStyle name="Anteckning 15 2" xfId="16471" xr:uid="{1494E0AD-E4FD-4D8F-8E51-119D73E531D0}"/>
    <cellStyle name="Anteckning 15 2 10" xfId="39287" xr:uid="{AC9FFF65-4B98-4FFB-B0E8-5B00A804E529}"/>
    <cellStyle name="Anteckning 15 2 2" xfId="16472" xr:uid="{C0F22D69-7AC4-4CF2-801D-1AEBD738845E}"/>
    <cellStyle name="Anteckning 15 2 2 2" xfId="16473" xr:uid="{756F1178-3F9F-48FB-A122-1717BA24CCF8}"/>
    <cellStyle name="Anteckning 15 2 2 2 2" xfId="16474" xr:uid="{FF62D48C-5FC4-4442-886E-541FE5255467}"/>
    <cellStyle name="Anteckning 15 2 2 2 3" xfId="32572" xr:uid="{CAC83289-0A64-491D-AFD3-5AEB01A7F9AF}"/>
    <cellStyle name="Anteckning 15 2 2 2_121231-130331" xfId="16475" xr:uid="{D27E7CF2-A61F-4CC4-A62A-AB98BDEF4E98}"/>
    <cellStyle name="Anteckning 15 2 2 3" xfId="16476" xr:uid="{13846067-D2EC-4693-B93A-D4ACFB7E9465}"/>
    <cellStyle name="Anteckning 15 2 2 3 2" xfId="16477" xr:uid="{BD9464FC-34B4-4975-860E-66998DED9F1B}"/>
    <cellStyle name="Anteckning 15 2 2 3_121231-130331" xfId="16478" xr:uid="{1216A3CF-B65D-4EFB-A49B-4A7CFB63645E}"/>
    <cellStyle name="Anteckning 15 2 2 4" xfId="16479" xr:uid="{94132573-1F80-472D-818E-93B0C04ADD93}"/>
    <cellStyle name="Anteckning 15 2 2 5" xfId="16480" xr:uid="{C220F6E3-FC96-4AAC-B007-89BA8F1CDA4F}"/>
    <cellStyle name="Anteckning 15 2 2 6" xfId="32573" xr:uid="{047E8250-DCB8-45E5-9525-73492584023E}"/>
    <cellStyle name="Anteckning 15 2 2 7" xfId="35390" xr:uid="{CE25E57A-6F96-46AC-8580-35A56372DF66}"/>
    <cellStyle name="Anteckning 15 2 2 8" xfId="39286" xr:uid="{8B2CFE5E-0F73-433E-A801-10D959CAF80F}"/>
    <cellStyle name="Anteckning 15 2 2_121231-130331" xfId="16481" xr:uid="{08C7B7F0-CCD9-4C1C-943D-B1CB2F851605}"/>
    <cellStyle name="Anteckning 15 2 3" xfId="16482" xr:uid="{2C77076F-6F04-4A7B-A20C-A669BF457810}"/>
    <cellStyle name="Anteckning 15 2 3 2" xfId="16483" xr:uid="{B56E2B7F-6297-4AB8-AA7B-1A83BDFC1A94}"/>
    <cellStyle name="Anteckning 15 2 3 2 2" xfId="16484" xr:uid="{2E4A9B46-D71B-4333-8317-1EADA3927D1B}"/>
    <cellStyle name="Anteckning 15 2 3 2_121231-130331" xfId="16485" xr:uid="{8F83F596-179C-4EBA-8596-CAF65C1F9375}"/>
    <cellStyle name="Anteckning 15 2 3 3" xfId="16486" xr:uid="{54759277-1D4B-4C85-ACB2-F24D6E9D6B02}"/>
    <cellStyle name="Anteckning 15 2 3 4" xfId="32574" xr:uid="{12756990-F1B4-48BD-8DDA-A8554BC51CF7}"/>
    <cellStyle name="Anteckning 15 2 3_121231-130331" xfId="16487" xr:uid="{34973BAA-AB62-404E-AE93-6834828F6DB7}"/>
    <cellStyle name="Anteckning 15 2 4" xfId="16488" xr:uid="{A2C7A76E-370D-4B0C-B289-7540F8C319AC}"/>
    <cellStyle name="Anteckning 15 2 4 2" xfId="16489" xr:uid="{2F4C6F0F-1CE6-4947-A5AE-65417C789B7F}"/>
    <cellStyle name="Anteckning 15 2 4_121231-130331" xfId="16490" xr:uid="{3AF3B9F1-FA85-49C1-8562-01AA2FA82887}"/>
    <cellStyle name="Anteckning 15 2 5" xfId="16491" xr:uid="{8B84C344-DD46-425B-9F80-ECEF73FD6228}"/>
    <cellStyle name="Anteckning 15 2 6" xfId="16492" xr:uid="{E8E60DF4-A9DE-4132-9134-5E42B8406289}"/>
    <cellStyle name="Anteckning 15 2 7" xfId="16493" xr:uid="{88BE3660-221E-4EFA-B014-0146235520E4}"/>
    <cellStyle name="Anteckning 15 2 8" xfId="32575" xr:uid="{A27373F7-1963-403F-9CCA-1E6083E36F9A}"/>
    <cellStyle name="Anteckning 15 2 9" xfId="35389" xr:uid="{F051AFA7-2A39-4ABD-BA9A-A3D35D6F5453}"/>
    <cellStyle name="Anteckning 15 2_121231-130331" xfId="16494" xr:uid="{6DD77767-EA46-4419-925E-ED84E1173616}"/>
    <cellStyle name="Anteckning 15 3" xfId="16495" xr:uid="{438E4BC5-6C5E-42C1-9464-7DC3EEEB0F6A}"/>
    <cellStyle name="Anteckning 15 3 2" xfId="16496" xr:uid="{DDD60F32-2B15-4556-9032-B6106139A01E}"/>
    <cellStyle name="Anteckning 15 3 2 2" xfId="16497" xr:uid="{640EC42A-2715-4935-A340-FB20607EDA51}"/>
    <cellStyle name="Anteckning 15 3 2 2 2" xfId="16498" xr:uid="{3B0D8F19-7AD5-4205-9BFB-90DE0D873B61}"/>
    <cellStyle name="Anteckning 15 3 2 2_121231-130331" xfId="16499" xr:uid="{6A47D43E-A4B0-4839-A876-8BD37909591A}"/>
    <cellStyle name="Anteckning 15 3 2 3" xfId="16500" xr:uid="{240265F4-4669-4E2E-BA3C-597BA47B0169}"/>
    <cellStyle name="Anteckning 15 3 2 4" xfId="32576" xr:uid="{3BD44F47-9888-4E36-919C-39C84EFB6242}"/>
    <cellStyle name="Anteckning 15 3 2_121231-130331" xfId="16501" xr:uid="{C0338D15-C13B-416F-9E9D-E1B517BA3397}"/>
    <cellStyle name="Anteckning 15 3 3" xfId="16502" xr:uid="{D0DC4CF3-965F-451A-B8F4-FA3BF7A96051}"/>
    <cellStyle name="Anteckning 15 3 3 2" xfId="16503" xr:uid="{F3AB5673-7DCD-42F6-892F-A7E2A3A746A8}"/>
    <cellStyle name="Anteckning 15 3 3_121231-130331" xfId="16504" xr:uid="{D0C1612F-9E7B-415E-81E2-9FE70D8FA9BD}"/>
    <cellStyle name="Anteckning 15 3 4" xfId="16505" xr:uid="{57978997-2FDE-4F5C-9C9D-99BA3CC143CE}"/>
    <cellStyle name="Anteckning 15 3 5" xfId="16506" xr:uid="{797AC16A-5878-48C8-96AB-A8A398FF1CF0}"/>
    <cellStyle name="Anteckning 15 3 6" xfId="32577" xr:uid="{97135881-4B9E-4DDE-8420-E0101AF6A896}"/>
    <cellStyle name="Anteckning 15 3 7" xfId="35391" xr:uid="{A250C138-0365-4F42-9B18-0195EA6C80E5}"/>
    <cellStyle name="Anteckning 15 3 8" xfId="39285" xr:uid="{AF6E7386-FCA4-4045-B71C-ED546289FAE5}"/>
    <cellStyle name="Anteckning 15 3_121231-130331" xfId="16507" xr:uid="{83C82066-F55C-44F9-860C-AA1E8796C211}"/>
    <cellStyle name="Anteckning 15 4" xfId="16508" xr:uid="{CB098C52-19D5-4ADC-9701-7CB1744A5EAD}"/>
    <cellStyle name="Anteckning 15 4 2" xfId="16509" xr:uid="{45A2263E-40BA-4EA3-8DD0-5D304D40B6CA}"/>
    <cellStyle name="Anteckning 15 4 2 2" xfId="16510" xr:uid="{74C19E63-70DA-435E-8BE1-1C8C61403907}"/>
    <cellStyle name="Anteckning 15 4 2 2 2" xfId="16511" xr:uid="{65CCCB05-8CEE-4148-A1F7-98696FC36889}"/>
    <cellStyle name="Anteckning 15 4 2 2_121231-130331" xfId="16512" xr:uid="{553D3315-E9B4-495A-A22D-D8B4273C2D2C}"/>
    <cellStyle name="Anteckning 15 4 2 3" xfId="16513" xr:uid="{60BD5E56-356F-46B2-A492-3FA946B1B10B}"/>
    <cellStyle name="Anteckning 15 4 2 4" xfId="32578" xr:uid="{D40D96C7-88CC-467A-ACDB-5658ECB33163}"/>
    <cellStyle name="Anteckning 15 4 2_121231-130331" xfId="16514" xr:uid="{F2E559A9-613B-4DEE-8FD4-746475D30836}"/>
    <cellStyle name="Anteckning 15 4 3" xfId="16515" xr:uid="{83AE7D59-93C6-46B0-AC22-DB569C574D04}"/>
    <cellStyle name="Anteckning 15 4 3 2" xfId="16516" xr:uid="{A4F7BD62-B5C6-4831-B83F-5950540539E8}"/>
    <cellStyle name="Anteckning 15 4 3_121231-130331" xfId="16517" xr:uid="{98B4780B-A0A0-42B8-99B4-4FF4501FC11B}"/>
    <cellStyle name="Anteckning 15 4 4" xfId="16518" xr:uid="{FBE77F90-F135-41F2-AABF-423D01CE02C0}"/>
    <cellStyle name="Anteckning 15 4 5" xfId="16519" xr:uid="{65555E33-F7CC-472C-8913-5C2BABCFDB14}"/>
    <cellStyle name="Anteckning 15 4 6" xfId="32579" xr:uid="{8BC13DAF-39B8-4361-A558-0942AF343416}"/>
    <cellStyle name="Anteckning 15 4 7" xfId="35392" xr:uid="{DBA05089-EB48-4DE2-91B6-C46026C3B6C6}"/>
    <cellStyle name="Anteckning 15 4 8" xfId="39284" xr:uid="{36260E46-9700-469C-AF47-6617A2BE6B09}"/>
    <cellStyle name="Anteckning 15 4_121231-130331" xfId="16520" xr:uid="{30D9EDE3-9C1F-409B-AB20-8CCBF15D8CDF}"/>
    <cellStyle name="Anteckning 15 5" xfId="16521" xr:uid="{9A2FC8BE-8878-469E-9689-405E3323E00F}"/>
    <cellStyle name="Anteckning 15 5 2" xfId="16522" xr:uid="{9DAB1818-1EFA-4EC1-9851-04F30CC0BE0B}"/>
    <cellStyle name="Anteckning 15 5 2 2" xfId="16523" xr:uid="{B209B1F7-B6EF-4200-9EA6-C1AAD5BEAA14}"/>
    <cellStyle name="Anteckning 15 5 2 2 2" xfId="16524" xr:uid="{C02BD7FD-7F50-4911-9B6F-49E7E3E3920D}"/>
    <cellStyle name="Anteckning 15 5 2 2_121231-130331" xfId="16525" xr:uid="{8DF570BD-FBC7-450E-A40E-D26CAF5EF067}"/>
    <cellStyle name="Anteckning 15 5 2 3" xfId="16526" xr:uid="{9567591D-A88A-4FD9-9F32-7CB14F512185}"/>
    <cellStyle name="Anteckning 15 5 2 4" xfId="32580" xr:uid="{905F8B51-0C1E-4BA7-92E4-28307BC7A72F}"/>
    <cellStyle name="Anteckning 15 5 2_121231-130331" xfId="16527" xr:uid="{106594E9-97ED-4943-A231-3B33BCBB02E1}"/>
    <cellStyle name="Anteckning 15 5 3" xfId="16528" xr:uid="{9B21CDE7-0C07-4613-9D8C-8D5D67CB75AD}"/>
    <cellStyle name="Anteckning 15 5 3 2" xfId="16529" xr:uid="{FE184610-9C08-4270-B027-DF0F5F0652DA}"/>
    <cellStyle name="Anteckning 15 5 3_121231-130331" xfId="16530" xr:uid="{34CE7109-7CED-41E2-92F7-92C55FF895AE}"/>
    <cellStyle name="Anteckning 15 5 4" xfId="16531" xr:uid="{BAB869C4-2163-4D7D-A60C-6C8BC605DB27}"/>
    <cellStyle name="Anteckning 15 5 5" xfId="16532" xr:uid="{84C84342-69F5-4E9B-BC4E-37D1DC0BB4F7}"/>
    <cellStyle name="Anteckning 15 5 6" xfId="32581" xr:uid="{5901D1CE-187E-49A0-B55C-FE5635FF6DA6}"/>
    <cellStyle name="Anteckning 15 5 7" xfId="35393" xr:uid="{052676BB-BA8B-4A1C-B689-C7C486C86384}"/>
    <cellStyle name="Anteckning 15 5 8" xfId="39283" xr:uid="{51A3A63F-83A5-4E5F-8B3B-C26C9060458D}"/>
    <cellStyle name="Anteckning 15 5_121231-130331" xfId="16533" xr:uid="{52A7C167-5AE6-41AF-B27E-1FBD3E12D98E}"/>
    <cellStyle name="Anteckning 15 6" xfId="16534" xr:uid="{32E74B4F-4BFD-4ED2-A06C-64A1B0459E8D}"/>
    <cellStyle name="Anteckning 15 6 2" xfId="16535" xr:uid="{0E976C3E-35FD-45AA-9BA7-28B91F97D4CD}"/>
    <cellStyle name="Anteckning 15 6 2 2" xfId="16536" xr:uid="{43BD672E-2283-46D4-8E77-F756CFA62A80}"/>
    <cellStyle name="Anteckning 15 6 2 3" xfId="32582" xr:uid="{C185AB80-0413-46E0-B2FA-E180E2901EEB}"/>
    <cellStyle name="Anteckning 15 6 2_121231-130331" xfId="16537" xr:uid="{307F9478-8017-48ED-A678-04AA19C9369C}"/>
    <cellStyle name="Anteckning 15 6 3" xfId="16538" xr:uid="{99ADF8F2-4C4C-492B-A987-92C07877583C}"/>
    <cellStyle name="Anteckning 15 6 3 2" xfId="16539" xr:uid="{1F381E66-EFD1-4D01-9D02-4414B8059BC2}"/>
    <cellStyle name="Anteckning 15 6 3_121231-130331" xfId="16540" xr:uid="{FAEC654A-BB3E-4178-932B-4A8B8658076E}"/>
    <cellStyle name="Anteckning 15 6 4" xfId="16541" xr:uid="{A6AD7A28-9A28-4ABB-BB53-9B7062ED6A19}"/>
    <cellStyle name="Anteckning 15 6 5" xfId="16542" xr:uid="{DA095198-270A-4C4E-AC53-8E23F35407A4}"/>
    <cellStyle name="Anteckning 15 6 6" xfId="32583" xr:uid="{8678E121-7E4C-4447-974B-D021302475E5}"/>
    <cellStyle name="Anteckning 15 6 7" xfId="35394" xr:uid="{504C12FB-1A74-49DF-8708-2EDCBDC235C1}"/>
    <cellStyle name="Anteckning 15 6 8" xfId="39282" xr:uid="{D28AB572-6FE5-428C-9E54-E29DCAFC644C}"/>
    <cellStyle name="Anteckning 15 6_121231-130331" xfId="16543" xr:uid="{5C9DBE27-8A9D-444D-9B28-341D20DDF57B}"/>
    <cellStyle name="Anteckning 15 7" xfId="16544" xr:uid="{7173D55A-454F-4EBB-8416-B61C65E3AFAE}"/>
    <cellStyle name="Anteckning 15 7 2" xfId="16545" xr:uid="{9993F2E3-C378-4289-B6FB-EB4355D78CCC}"/>
    <cellStyle name="Anteckning 15 7 2 2" xfId="16546" xr:uid="{11A63D1E-2B6F-4D3F-8E74-9A73264B50A4}"/>
    <cellStyle name="Anteckning 15 7 2_121231-130331" xfId="16547" xr:uid="{613E307F-D94C-4AB5-B2BA-1467B3C156E0}"/>
    <cellStyle name="Anteckning 15 7 3" xfId="16548" xr:uid="{0CDFE1A2-62B6-4B5D-995E-C9F646EC5A01}"/>
    <cellStyle name="Anteckning 15 7 4" xfId="32584" xr:uid="{2C76AA15-7A42-4418-BBDA-814AC0DDDB49}"/>
    <cellStyle name="Anteckning 15 7_121231-130331" xfId="16549" xr:uid="{AFDCBB8C-C685-4BD8-ADA3-052083C53C4C}"/>
    <cellStyle name="Anteckning 15 8" xfId="16550" xr:uid="{B742FB27-2558-4E71-A836-5CDE3DD0A3F5}"/>
    <cellStyle name="Anteckning 15 8 2" xfId="16551" xr:uid="{975DB6B4-DDA6-4E0D-A2B6-D0A9C2CEE242}"/>
    <cellStyle name="Anteckning 15 8_121231-130331" xfId="16552" xr:uid="{37359CA5-616B-4DD6-876A-E8CE548C565A}"/>
    <cellStyle name="Anteckning 15 9" xfId="16553" xr:uid="{7B560D6B-4B6D-45E3-A944-485D71B515FB}"/>
    <cellStyle name="Anteckning 15_121231-130331" xfId="16554" xr:uid="{E1E78278-1157-4D1C-977C-EB4BEF51170E}"/>
    <cellStyle name="Anteckning 16" xfId="16555" xr:uid="{02CEB6BA-7654-497B-A3F2-65FF1568A07E}"/>
    <cellStyle name="Anteckning 16 10" xfId="16556" xr:uid="{14B9787E-1118-469E-B889-BCB0BA4A6473}"/>
    <cellStyle name="Anteckning 16 11" xfId="16557" xr:uid="{F4685AEE-E489-41BE-8F7B-BB441B447CD7}"/>
    <cellStyle name="Anteckning 16 12" xfId="32585" xr:uid="{CB724185-508F-4840-8790-1631D3D17548}"/>
    <cellStyle name="Anteckning 16 13" xfId="35395" xr:uid="{BDFB5C5A-0C95-42F7-8361-B9121B0D759D}"/>
    <cellStyle name="Anteckning 16 2" xfId="16558" xr:uid="{C9653E91-5BA3-4F26-8C10-86E17972879F}"/>
    <cellStyle name="Anteckning 16 2 10" xfId="39281" xr:uid="{8E1AAA97-3F73-48C6-B775-4E23A3E5B3FD}"/>
    <cellStyle name="Anteckning 16 2 2" xfId="16559" xr:uid="{D1CB3323-E0B9-420A-93F1-525376FC624D}"/>
    <cellStyle name="Anteckning 16 2 2 2" xfId="16560" xr:uid="{1E204813-4FD0-46E4-82D9-C4EDA61B5D98}"/>
    <cellStyle name="Anteckning 16 2 2 2 2" xfId="16561" xr:uid="{E73A864F-DC93-4136-B643-990FBE9206E7}"/>
    <cellStyle name="Anteckning 16 2 2 2 3" xfId="32586" xr:uid="{559DFFA3-D19A-4454-BE91-C2D630A36935}"/>
    <cellStyle name="Anteckning 16 2 2 2_121231-130331" xfId="16562" xr:uid="{709AC67C-9942-48B0-8BCF-6A09DFCC3577}"/>
    <cellStyle name="Anteckning 16 2 2 3" xfId="16563" xr:uid="{8CF61A84-D9B1-4329-B6F2-6B6653B9B5F3}"/>
    <cellStyle name="Anteckning 16 2 2 3 2" xfId="16564" xr:uid="{BE30B58F-91FC-4BD1-A7E5-7EBEBEBADDA6}"/>
    <cellStyle name="Anteckning 16 2 2 3_121231-130331" xfId="16565" xr:uid="{C02F9789-FEA2-4B3C-B125-F3E827451AF4}"/>
    <cellStyle name="Anteckning 16 2 2 4" xfId="16566" xr:uid="{39848C3A-5D38-448A-BFFC-C23E4C4737EF}"/>
    <cellStyle name="Anteckning 16 2 2 5" xfId="16567" xr:uid="{8E121EB8-147A-41C5-9C4B-425E346E292D}"/>
    <cellStyle name="Anteckning 16 2 2 6" xfId="32587" xr:uid="{1B5F44F8-F0C5-4D57-9CFD-455879E9D36B}"/>
    <cellStyle name="Anteckning 16 2 2 7" xfId="35397" xr:uid="{773598F0-FBC0-4708-B245-0CE1DCD12319}"/>
    <cellStyle name="Anteckning 16 2 2 8" xfId="39280" xr:uid="{1344F9F8-1C7E-45B5-AAE6-EA97C1E5CC74}"/>
    <cellStyle name="Anteckning 16 2 2_121231-130331" xfId="16568" xr:uid="{E854F8E2-2594-4C86-ABED-13205F8D2092}"/>
    <cellStyle name="Anteckning 16 2 3" xfId="16569" xr:uid="{1DEBF0F8-1723-49A0-9101-C5936201E9B6}"/>
    <cellStyle name="Anteckning 16 2 3 2" xfId="16570" xr:uid="{859169D6-4549-44D0-93C1-7AD6D9D2E8F8}"/>
    <cellStyle name="Anteckning 16 2 3 2 2" xfId="16571" xr:uid="{B0619C2C-C8AF-4B55-9198-EDE41AAA0537}"/>
    <cellStyle name="Anteckning 16 2 3 2_121231-130331" xfId="16572" xr:uid="{C85495C7-91A5-4BE0-8C85-350E2C6F8C36}"/>
    <cellStyle name="Anteckning 16 2 3 3" xfId="16573" xr:uid="{67B82A2E-C86D-4601-AA88-75BD9AD71742}"/>
    <cellStyle name="Anteckning 16 2 3 4" xfId="32588" xr:uid="{81173BF1-666F-4CCE-8227-122A1BB8043A}"/>
    <cellStyle name="Anteckning 16 2 3_121231-130331" xfId="16574" xr:uid="{2EA5FD97-7EE3-498E-B4D0-BEBD98B48395}"/>
    <cellStyle name="Anteckning 16 2 4" xfId="16575" xr:uid="{C9A791DB-98CC-4672-9AF7-67A9147E9250}"/>
    <cellStyle name="Anteckning 16 2 4 2" xfId="16576" xr:uid="{7AC3B499-5A44-46C4-AC17-A5E6C1BE718D}"/>
    <cellStyle name="Anteckning 16 2 4_121231-130331" xfId="16577" xr:uid="{A3FF718A-1C3E-4796-B001-E1418A52CECD}"/>
    <cellStyle name="Anteckning 16 2 5" xfId="16578" xr:uid="{25163B36-7FE6-49C9-B3B8-5AE002BA12CF}"/>
    <cellStyle name="Anteckning 16 2 6" xfId="16579" xr:uid="{F45ADD35-56D6-4E1C-8972-87FA407F4CA5}"/>
    <cellStyle name="Anteckning 16 2 7" xfId="16580" xr:uid="{C63387A3-3EB6-461E-8CCD-0EF2E839C7F1}"/>
    <cellStyle name="Anteckning 16 2 8" xfId="32589" xr:uid="{4721DE82-80A2-4321-B10A-05C939F421E4}"/>
    <cellStyle name="Anteckning 16 2 9" xfId="35396" xr:uid="{0A52A6FC-6391-4FE2-892F-36842BBF5A34}"/>
    <cellStyle name="Anteckning 16 2_121231-130331" xfId="16581" xr:uid="{7A1CFB98-A4DE-4DFD-B66A-47F80B02B400}"/>
    <cellStyle name="Anteckning 16 3" xfId="16582" xr:uid="{EDC5FB98-284C-44CF-B8DE-06542EC1245E}"/>
    <cellStyle name="Anteckning 16 3 2" xfId="16583" xr:uid="{3DFAED84-8ABF-4BD2-B06D-B4C4249B2E01}"/>
    <cellStyle name="Anteckning 16 3 2 2" xfId="16584" xr:uid="{4A5F06D8-8E63-4999-B70E-BCDDE24FAAC5}"/>
    <cellStyle name="Anteckning 16 3 2 2 2" xfId="16585" xr:uid="{659BFFC0-93A8-470B-BB00-BED471DF920E}"/>
    <cellStyle name="Anteckning 16 3 2 2_121231-130331" xfId="16586" xr:uid="{CE0EF232-B521-4976-AC85-ABA4CBECE8BE}"/>
    <cellStyle name="Anteckning 16 3 2 3" xfId="16587" xr:uid="{CA04261A-D31E-43AD-BD7C-D1B743AA3083}"/>
    <cellStyle name="Anteckning 16 3 2 4" xfId="32590" xr:uid="{29DE3D0F-E24C-4E1F-BEDE-8E01B16DC37E}"/>
    <cellStyle name="Anteckning 16 3 2_121231-130331" xfId="16588" xr:uid="{0C083689-DE15-4A12-B5AB-C2EA09EC628D}"/>
    <cellStyle name="Anteckning 16 3 3" xfId="16589" xr:uid="{9251265B-3DF8-4137-93A7-3145360527CD}"/>
    <cellStyle name="Anteckning 16 3 3 2" xfId="16590" xr:uid="{92730EDE-C80B-474A-A81C-AF1BBA7861D6}"/>
    <cellStyle name="Anteckning 16 3 3_121231-130331" xfId="16591" xr:uid="{29DD4110-4BD4-4E3F-A2A5-6E298E297BE7}"/>
    <cellStyle name="Anteckning 16 3 4" xfId="16592" xr:uid="{67390E27-D404-4088-A3BD-6E86A4D2D055}"/>
    <cellStyle name="Anteckning 16 3 5" xfId="16593" xr:uid="{4B3BDB93-B202-4A72-9AFC-94C679A42108}"/>
    <cellStyle name="Anteckning 16 3 6" xfId="32591" xr:uid="{26F9B31A-8FD5-4E6E-9597-211D95236AA4}"/>
    <cellStyle name="Anteckning 16 3 7" xfId="35398" xr:uid="{23238860-65B8-4AF3-9532-3040217723D3}"/>
    <cellStyle name="Anteckning 16 3 8" xfId="39279" xr:uid="{68D3A797-45BD-4012-86BA-ABFFA80C2002}"/>
    <cellStyle name="Anteckning 16 3_121231-130331" xfId="16594" xr:uid="{58D7789A-E6A4-4DD3-A0F6-BA4A1546FC78}"/>
    <cellStyle name="Anteckning 16 4" xfId="16595" xr:uid="{C758DE1E-9174-467D-B288-BFE6E7D6AFA5}"/>
    <cellStyle name="Anteckning 16 4 2" xfId="16596" xr:uid="{199CBCF7-00C3-485A-84D6-11F6B0953713}"/>
    <cellStyle name="Anteckning 16 4 2 2" xfId="16597" xr:uid="{69DF6ADD-187B-4032-BD97-3897B0C8347C}"/>
    <cellStyle name="Anteckning 16 4 2 2 2" xfId="16598" xr:uid="{E59AF301-6C9C-400A-B1FA-D249E03D5BC0}"/>
    <cellStyle name="Anteckning 16 4 2 2_121231-130331" xfId="16599" xr:uid="{CC1D1C52-6720-472A-8F8A-A5ED2831E9FC}"/>
    <cellStyle name="Anteckning 16 4 2 3" xfId="16600" xr:uid="{E411131D-BFA0-416E-9150-B43DD7DF632A}"/>
    <cellStyle name="Anteckning 16 4 2 4" xfId="32592" xr:uid="{438A4B6C-C612-43A1-AB15-A7D4D0458390}"/>
    <cellStyle name="Anteckning 16 4 2_121231-130331" xfId="16601" xr:uid="{28F9A24A-FB00-4ADD-9366-BD7259811940}"/>
    <cellStyle name="Anteckning 16 4 3" xfId="16602" xr:uid="{B030101F-62DA-4A48-B41E-41FA10E9BB31}"/>
    <cellStyle name="Anteckning 16 4 3 2" xfId="16603" xr:uid="{0E62EE7F-5D48-4B19-A99A-BF46370FC22B}"/>
    <cellStyle name="Anteckning 16 4 3_121231-130331" xfId="16604" xr:uid="{80AA82B6-A98B-4E1E-864F-84F7B107F3FA}"/>
    <cellStyle name="Anteckning 16 4 4" xfId="16605" xr:uid="{04401B2A-5693-4E7B-8429-8589B8F55951}"/>
    <cellStyle name="Anteckning 16 4 5" xfId="16606" xr:uid="{8CD1E764-1485-4A8C-BC34-DEF3B1480A9F}"/>
    <cellStyle name="Anteckning 16 4 6" xfId="32593" xr:uid="{E69AE9FE-FD3F-461A-9B77-93EFB6BC284B}"/>
    <cellStyle name="Anteckning 16 4 7" xfId="35399" xr:uid="{CCC78EDC-A0FE-44AE-BD09-B50637C024EA}"/>
    <cellStyle name="Anteckning 16 4 8" xfId="39278" xr:uid="{E1D63E46-8754-4DD7-8681-B0B2091C7799}"/>
    <cellStyle name="Anteckning 16 4_121231-130331" xfId="16607" xr:uid="{9A1DD6AB-1DA3-4DA8-A1DC-2A453CA88EE4}"/>
    <cellStyle name="Anteckning 16 5" xfId="16608" xr:uid="{71FC217C-667D-41C4-9453-9D099A7A1CAE}"/>
    <cellStyle name="Anteckning 16 5 2" xfId="16609" xr:uid="{19847F4D-2C08-4BCA-8EFD-832427C940E6}"/>
    <cellStyle name="Anteckning 16 5 2 2" xfId="16610" xr:uid="{2F3B1A1B-7718-43A7-8F18-689DBA644E04}"/>
    <cellStyle name="Anteckning 16 5 2 2 2" xfId="16611" xr:uid="{1BB7D869-3607-48E0-B69A-29B6CC78DF03}"/>
    <cellStyle name="Anteckning 16 5 2 2_121231-130331" xfId="16612" xr:uid="{F84E5CAD-65D4-4D14-AE8A-DCEAAD48155E}"/>
    <cellStyle name="Anteckning 16 5 2 3" xfId="16613" xr:uid="{EDBBB312-BBDE-4A57-AAE6-FCFD799A7665}"/>
    <cellStyle name="Anteckning 16 5 2 4" xfId="32594" xr:uid="{F379D339-C0AD-4183-A00E-51410ECBF75A}"/>
    <cellStyle name="Anteckning 16 5 2_121231-130331" xfId="16614" xr:uid="{3CA49149-79A5-48DF-8F83-C5E222BF4CA8}"/>
    <cellStyle name="Anteckning 16 5 3" xfId="16615" xr:uid="{979F7731-14FF-4A21-A4F7-9E1BFC890D14}"/>
    <cellStyle name="Anteckning 16 5 3 2" xfId="16616" xr:uid="{146CA135-3135-4265-A58A-9CF536FAF656}"/>
    <cellStyle name="Anteckning 16 5 3_121231-130331" xfId="16617" xr:uid="{EE4B8C88-280E-4D0C-B9DA-FAF6B1836AF0}"/>
    <cellStyle name="Anteckning 16 5 4" xfId="16618" xr:uid="{A1563A22-62E0-4038-991D-09867A90B086}"/>
    <cellStyle name="Anteckning 16 5 5" xfId="16619" xr:uid="{1A7D64BF-91DE-402E-886B-C452E5B1708D}"/>
    <cellStyle name="Anteckning 16 5 6" xfId="32595" xr:uid="{0EEA27AA-9D3B-4BED-BB30-9EDF9CEAA4F7}"/>
    <cellStyle name="Anteckning 16 5 7" xfId="35400" xr:uid="{121D3196-5546-49AF-A331-8AEB17AC54E9}"/>
    <cellStyle name="Anteckning 16 5 8" xfId="39277" xr:uid="{5A8183E3-BFD0-47F3-A2A2-1A0FF36009F9}"/>
    <cellStyle name="Anteckning 16 5_121231-130331" xfId="16620" xr:uid="{DAD250CF-EFF4-4B05-B86D-A6FBE8C1FC34}"/>
    <cellStyle name="Anteckning 16 6" xfId="16621" xr:uid="{2E8D98A9-8D2A-4EC1-A867-C2DFC1D0B404}"/>
    <cellStyle name="Anteckning 16 6 2" xfId="16622" xr:uid="{FC4207E6-8CE2-4130-BFAD-D7CF74945950}"/>
    <cellStyle name="Anteckning 16 6 2 2" xfId="16623" xr:uid="{CCF59544-AC86-4A7A-9636-C373877AB54A}"/>
    <cellStyle name="Anteckning 16 6 2 3" xfId="32596" xr:uid="{30F12BB0-982A-4313-A3B8-2C9639A02A07}"/>
    <cellStyle name="Anteckning 16 6 2_121231-130331" xfId="16624" xr:uid="{4802E6AA-5F72-4692-8DFB-C48DD261D555}"/>
    <cellStyle name="Anteckning 16 6 3" xfId="16625" xr:uid="{FF2E7560-03F5-4A3E-921F-366F9C98DB5C}"/>
    <cellStyle name="Anteckning 16 6 3 2" xfId="16626" xr:uid="{696527B9-DAA2-4A54-AC56-448EABCBC594}"/>
    <cellStyle name="Anteckning 16 6 3_121231-130331" xfId="16627" xr:uid="{BF339AA8-FE13-459F-B46E-26545F48156D}"/>
    <cellStyle name="Anteckning 16 6 4" xfId="16628" xr:uid="{EDFFD5A4-0F22-4809-9311-892D120D1D81}"/>
    <cellStyle name="Anteckning 16 6 5" xfId="16629" xr:uid="{E21DE0A5-4E25-4288-B1B8-8A62E9B8EFD4}"/>
    <cellStyle name="Anteckning 16 6 6" xfId="32597" xr:uid="{659E4186-694A-4F01-8728-CFDCD32767BE}"/>
    <cellStyle name="Anteckning 16 6 7" xfId="35401" xr:uid="{BEDED0D8-D770-44A0-9F03-C8C60F99F22E}"/>
    <cellStyle name="Anteckning 16 6 8" xfId="39276" xr:uid="{4C773A50-6E92-4CDA-8946-4685D295682B}"/>
    <cellStyle name="Anteckning 16 6_121231-130331" xfId="16630" xr:uid="{F63C2E90-2773-4FB0-980A-D2883E0ADB8B}"/>
    <cellStyle name="Anteckning 16 7" xfId="16631" xr:uid="{E06A28C6-0C87-47A7-9378-75A28C7F7CCE}"/>
    <cellStyle name="Anteckning 16 7 2" xfId="16632" xr:uid="{17A3AD2E-97D8-418E-AC16-3CDA5447E41B}"/>
    <cellStyle name="Anteckning 16 7 2 2" xfId="16633" xr:uid="{D315CF1C-A5A2-49AF-B230-9E137C285AC3}"/>
    <cellStyle name="Anteckning 16 7 2_121231-130331" xfId="16634" xr:uid="{35D1E2AF-0496-4D95-AC6F-3B7A2794292C}"/>
    <cellStyle name="Anteckning 16 7 3" xfId="16635" xr:uid="{D4DBBE29-8AFE-4708-B85B-8C46349E813D}"/>
    <cellStyle name="Anteckning 16 7 4" xfId="32598" xr:uid="{50EFB410-B11B-486C-B64A-36F789968408}"/>
    <cellStyle name="Anteckning 16 7_121231-130331" xfId="16636" xr:uid="{C96A2384-3230-4098-8049-CF7E0D1BB08F}"/>
    <cellStyle name="Anteckning 16 8" xfId="16637" xr:uid="{36F84175-3E50-447A-9A2D-E0D8BD1A3CC6}"/>
    <cellStyle name="Anteckning 16 8 2" xfId="16638" xr:uid="{B71F8071-3C47-4325-A6E0-939D7A99F533}"/>
    <cellStyle name="Anteckning 16 8_121231-130331" xfId="16639" xr:uid="{01E80E6B-604B-47BB-969B-09A5F2D374D3}"/>
    <cellStyle name="Anteckning 16 9" xfId="16640" xr:uid="{4DE59599-F64F-49D1-84F8-49ACAF76FA71}"/>
    <cellStyle name="Anteckning 16_121231-130331" xfId="16641" xr:uid="{ACDE51C1-185A-425D-9FB0-84BEE1A192FD}"/>
    <cellStyle name="Anteckning 17" xfId="16642" xr:uid="{12084DCB-3E28-4BCB-8C83-761FB688B685}"/>
    <cellStyle name="Anteckning 17 10" xfId="16643" xr:uid="{7F569F7C-30FC-4667-B10C-41DC45B8A2C6}"/>
    <cellStyle name="Anteckning 17 11" xfId="16644" xr:uid="{3776C292-D0BA-468D-93C5-390B8497DD49}"/>
    <cellStyle name="Anteckning 17 12" xfId="32599" xr:uid="{DEBE94E7-D45F-407D-BDD4-E502FFB33F85}"/>
    <cellStyle name="Anteckning 17 13" xfId="35402" xr:uid="{04737989-7FF2-4D5F-8D33-9B52B6372426}"/>
    <cellStyle name="Anteckning 17 2" xfId="16645" xr:uid="{C611CE2D-7F9C-4D2F-BD5E-D75317840EEA}"/>
    <cellStyle name="Anteckning 17 2 10" xfId="39275" xr:uid="{C259A4B1-2FCD-42F6-90BB-79E9E0EE1F89}"/>
    <cellStyle name="Anteckning 17 2 2" xfId="16646" xr:uid="{868BBEFC-A90F-46CF-8357-42436CA85BE4}"/>
    <cellStyle name="Anteckning 17 2 2 2" xfId="16647" xr:uid="{49298AA1-B76E-4398-A6FF-862C78794EEB}"/>
    <cellStyle name="Anteckning 17 2 2 2 2" xfId="16648" xr:uid="{44A8E74D-3EE7-4E6B-8673-63F52F82F1BC}"/>
    <cellStyle name="Anteckning 17 2 2 2 3" xfId="32600" xr:uid="{896E149D-B609-4BEA-B69E-7502BBF32BBE}"/>
    <cellStyle name="Anteckning 17 2 2 2_121231-130331" xfId="16649" xr:uid="{F846648E-09A1-4632-83EF-77E097A867B5}"/>
    <cellStyle name="Anteckning 17 2 2 3" xfId="16650" xr:uid="{68319A92-07FB-48D8-A8F2-6FB1C72AB547}"/>
    <cellStyle name="Anteckning 17 2 2 3 2" xfId="16651" xr:uid="{999EEC5E-6F56-4C7E-8915-470DBA04B279}"/>
    <cellStyle name="Anteckning 17 2 2 3_121231-130331" xfId="16652" xr:uid="{EA09323F-E9CD-4456-AFD6-029B99E94613}"/>
    <cellStyle name="Anteckning 17 2 2 4" xfId="16653" xr:uid="{8C946E02-019A-49C9-9BE5-FD92DEEA3EFD}"/>
    <cellStyle name="Anteckning 17 2 2 5" xfId="16654" xr:uid="{4AADBE47-A197-4D1D-B872-AED9ED704661}"/>
    <cellStyle name="Anteckning 17 2 2 6" xfId="32601" xr:uid="{DE4D50CA-FFD7-4D80-920B-A745D50BE495}"/>
    <cellStyle name="Anteckning 17 2 2 7" xfId="35404" xr:uid="{FE200A62-A8D7-4DA1-A44C-D4CD3975B031}"/>
    <cellStyle name="Anteckning 17 2 2 8" xfId="39274" xr:uid="{56774116-540C-4A3E-BD5E-E24EB1FFDD0B}"/>
    <cellStyle name="Anteckning 17 2 2_121231-130331" xfId="16655" xr:uid="{66F68E5D-9070-4FC9-8D66-EC6146C87A47}"/>
    <cellStyle name="Anteckning 17 2 3" xfId="16656" xr:uid="{E9D84CD4-2A0C-48A4-9D9C-C019DEA55D7C}"/>
    <cellStyle name="Anteckning 17 2 3 2" xfId="16657" xr:uid="{EABB1D0B-3064-498B-B465-4661943DDED5}"/>
    <cellStyle name="Anteckning 17 2 3 2 2" xfId="16658" xr:uid="{6080DA51-0715-4AFF-9A64-3DF156A37D06}"/>
    <cellStyle name="Anteckning 17 2 3 2_121231-130331" xfId="16659" xr:uid="{129F3B41-BAF4-475C-B160-3461565DFACA}"/>
    <cellStyle name="Anteckning 17 2 3 3" xfId="16660" xr:uid="{35743270-6405-4FC5-A0C7-0F9E17C793C6}"/>
    <cellStyle name="Anteckning 17 2 3 4" xfId="32602" xr:uid="{D9B98F7A-2EF2-4494-AB50-831795DE0AC0}"/>
    <cellStyle name="Anteckning 17 2 3_121231-130331" xfId="16661" xr:uid="{B4675E7A-808C-4534-8486-3BAB0AF4D5D1}"/>
    <cellStyle name="Anteckning 17 2 4" xfId="16662" xr:uid="{E5754D94-0AD9-4761-8889-E6E6BD38361A}"/>
    <cellStyle name="Anteckning 17 2 4 2" xfId="16663" xr:uid="{C8CA2131-0EC9-4289-A86E-F9041E9DC4E4}"/>
    <cellStyle name="Anteckning 17 2 4_121231-130331" xfId="16664" xr:uid="{FF18C8CC-D0AB-428F-A3BC-6972B418E094}"/>
    <cellStyle name="Anteckning 17 2 5" xfId="16665" xr:uid="{8D5C932F-2574-4430-A258-7F68D2F5A894}"/>
    <cellStyle name="Anteckning 17 2 6" xfId="16666" xr:uid="{DAB85F24-45FF-4E66-85A6-3D5F9397D428}"/>
    <cellStyle name="Anteckning 17 2 7" xfId="16667" xr:uid="{CA02F86A-5910-4C86-9A20-5D3B8C192F76}"/>
    <cellStyle name="Anteckning 17 2 8" xfId="32603" xr:uid="{B696FC90-E6BE-417F-99EC-90183D10321E}"/>
    <cellStyle name="Anteckning 17 2 9" xfId="35403" xr:uid="{3EF25DC2-CF6B-4EA8-832B-C2F0718F644B}"/>
    <cellStyle name="Anteckning 17 2_121231-130331" xfId="16668" xr:uid="{16395244-968C-467B-8B16-C373E022B11B}"/>
    <cellStyle name="Anteckning 17 3" xfId="16669" xr:uid="{DA4E107E-3B4E-4C9E-B6B9-98C6AA2A679A}"/>
    <cellStyle name="Anteckning 17 3 2" xfId="16670" xr:uid="{BA3D4FBF-C4C0-451A-B660-6488CF8F74FF}"/>
    <cellStyle name="Anteckning 17 3 2 2" xfId="16671" xr:uid="{96804B42-4274-4F3E-8B81-86746E3D35B2}"/>
    <cellStyle name="Anteckning 17 3 2 2 2" xfId="16672" xr:uid="{11DEFCDE-E02E-4095-8181-CB9229C072E4}"/>
    <cellStyle name="Anteckning 17 3 2 2_121231-130331" xfId="16673" xr:uid="{0F04AB37-F653-43A1-B347-8EC79FE183FB}"/>
    <cellStyle name="Anteckning 17 3 2 3" xfId="16674" xr:uid="{D6E3B55C-1C8C-45D3-86F4-B8927512C307}"/>
    <cellStyle name="Anteckning 17 3 2 4" xfId="32604" xr:uid="{9F2D80B7-15B4-47E9-9C8B-A28A3E70C66B}"/>
    <cellStyle name="Anteckning 17 3 2_121231-130331" xfId="16675" xr:uid="{427EE027-ADCD-4C8A-9771-A89A58F690F1}"/>
    <cellStyle name="Anteckning 17 3 3" xfId="16676" xr:uid="{920202CA-90DD-4011-881C-7049F9ED66A1}"/>
    <cellStyle name="Anteckning 17 3 3 2" xfId="16677" xr:uid="{D673263C-7214-4890-9BD8-CAA1E40267DB}"/>
    <cellStyle name="Anteckning 17 3 3_121231-130331" xfId="16678" xr:uid="{208665C5-48E4-49C3-A375-0799006DE86E}"/>
    <cellStyle name="Anteckning 17 3 4" xfId="16679" xr:uid="{8EEF54E1-DCA5-4015-8FAB-1A67B7F92EBD}"/>
    <cellStyle name="Anteckning 17 3 5" xfId="16680" xr:uid="{34ABFAC4-5EAB-445A-9ED9-0E17FB4365D5}"/>
    <cellStyle name="Anteckning 17 3 6" xfId="32605" xr:uid="{A671FCF8-FAF4-4D32-8545-CDB3D3C83C79}"/>
    <cellStyle name="Anteckning 17 3 7" xfId="35405" xr:uid="{15F81E72-C814-4201-A769-EBB3D527A101}"/>
    <cellStyle name="Anteckning 17 3 8" xfId="39273" xr:uid="{EFB50B3F-E597-4CFD-8969-8D3B13953329}"/>
    <cellStyle name="Anteckning 17 3_121231-130331" xfId="16681" xr:uid="{B58E12AF-8BE4-4CA9-AFA8-F7DDED606D73}"/>
    <cellStyle name="Anteckning 17 4" xfId="16682" xr:uid="{7FD1B0D7-4508-4DDA-B1C2-E618B48B6137}"/>
    <cellStyle name="Anteckning 17 4 2" xfId="16683" xr:uid="{060065F1-902A-4130-8A90-0DBDD3571BE1}"/>
    <cellStyle name="Anteckning 17 4 2 2" xfId="16684" xr:uid="{342CDC20-FA44-4D41-B863-514C698EB731}"/>
    <cellStyle name="Anteckning 17 4 2 2 2" xfId="16685" xr:uid="{BF21CA5C-EAA0-4D76-9462-136E995F7D3B}"/>
    <cellStyle name="Anteckning 17 4 2 2_121231-130331" xfId="16686" xr:uid="{E8A9BD2F-E560-48AF-899A-DE8B29999354}"/>
    <cellStyle name="Anteckning 17 4 2 3" xfId="16687" xr:uid="{E473E658-95E2-4564-A787-9835D7A8050F}"/>
    <cellStyle name="Anteckning 17 4 2 4" xfId="32606" xr:uid="{56553EDB-C90F-4EE1-8C9C-15373D237C03}"/>
    <cellStyle name="Anteckning 17 4 2_121231-130331" xfId="16688" xr:uid="{B5774712-5134-4267-8BA6-065C33217BE3}"/>
    <cellStyle name="Anteckning 17 4 3" xfId="16689" xr:uid="{11CD3B97-D21B-4B2F-A0DA-8A6B1307A149}"/>
    <cellStyle name="Anteckning 17 4 3 2" xfId="16690" xr:uid="{F345B742-7E61-4132-BB7B-28857F957E41}"/>
    <cellStyle name="Anteckning 17 4 3_121231-130331" xfId="16691" xr:uid="{3FAD8841-2678-490D-8DF4-2BC3181FA55E}"/>
    <cellStyle name="Anteckning 17 4 4" xfId="16692" xr:uid="{5674EF8C-83AC-4806-BE1B-35365BC088A7}"/>
    <cellStyle name="Anteckning 17 4 5" xfId="16693" xr:uid="{E207712E-4AA0-4403-8EDA-269A2F9508FF}"/>
    <cellStyle name="Anteckning 17 4 6" xfId="32607" xr:uid="{F17CC681-3A20-49C5-81F1-F095E44CA234}"/>
    <cellStyle name="Anteckning 17 4 7" xfId="35406" xr:uid="{BDB5F002-0737-45A2-876E-8EA467018495}"/>
    <cellStyle name="Anteckning 17 4 8" xfId="39272" xr:uid="{485060B2-9DCF-4AD2-B224-118E553FEBBA}"/>
    <cellStyle name="Anteckning 17 4_121231-130331" xfId="16694" xr:uid="{26A1057D-9FB2-4C8F-A442-32427F1BCAF3}"/>
    <cellStyle name="Anteckning 17 5" xfId="16695" xr:uid="{97E4F4A1-38D8-4B8E-944B-80C9CBB44B63}"/>
    <cellStyle name="Anteckning 17 5 2" xfId="16696" xr:uid="{6A0DE2F4-FF96-438C-A829-C265C4CEC225}"/>
    <cellStyle name="Anteckning 17 5 2 2" xfId="16697" xr:uid="{25F294AB-5DC0-45B2-9DE0-C686523126D3}"/>
    <cellStyle name="Anteckning 17 5 2 2 2" xfId="16698" xr:uid="{0D232C06-40EB-41F4-9939-4551E99C45F2}"/>
    <cellStyle name="Anteckning 17 5 2 2_121231-130331" xfId="16699" xr:uid="{59F13B81-85AB-4BB8-BF61-8533C61BBA56}"/>
    <cellStyle name="Anteckning 17 5 2 3" xfId="16700" xr:uid="{1D4C503F-6ED9-47FF-9D5D-A0C1B8D15E1B}"/>
    <cellStyle name="Anteckning 17 5 2 4" xfId="32608" xr:uid="{63EC4C38-4829-4EA8-A611-63E02A099E8A}"/>
    <cellStyle name="Anteckning 17 5 2_121231-130331" xfId="16701" xr:uid="{3E608623-8C0E-47D5-AF78-96DC7ADDF9FE}"/>
    <cellStyle name="Anteckning 17 5 3" xfId="16702" xr:uid="{33AFB8B6-3209-491A-AA3A-09A4E0BAEFB9}"/>
    <cellStyle name="Anteckning 17 5 3 2" xfId="16703" xr:uid="{3DECB1E0-A7A6-4545-9302-E2693CC49624}"/>
    <cellStyle name="Anteckning 17 5 3_121231-130331" xfId="16704" xr:uid="{AF74EB6C-363B-4617-A64F-201E110A3D85}"/>
    <cellStyle name="Anteckning 17 5 4" xfId="16705" xr:uid="{9719134B-2840-414E-95AE-9992716632E9}"/>
    <cellStyle name="Anteckning 17 5 5" xfId="16706" xr:uid="{F9178D45-BE77-4C57-B521-BDD41E6DCA1C}"/>
    <cellStyle name="Anteckning 17 5 6" xfId="32609" xr:uid="{88EDA79E-1A7B-4F69-84BB-119A3EC01914}"/>
    <cellStyle name="Anteckning 17 5 7" xfId="35407" xr:uid="{C3E564C4-207D-4613-B84E-F1090AD026D9}"/>
    <cellStyle name="Anteckning 17 5 8" xfId="39271" xr:uid="{B4C36525-51A3-4DCF-82CC-C627AB66A83F}"/>
    <cellStyle name="Anteckning 17 5_121231-130331" xfId="16707" xr:uid="{8387AE75-5CF7-4533-A4CC-86862DFD9356}"/>
    <cellStyle name="Anteckning 17 6" xfId="16708" xr:uid="{660A0F59-6C71-456C-A9FB-71DAA1053CD0}"/>
    <cellStyle name="Anteckning 17 6 2" xfId="16709" xr:uid="{2CB5F9CD-D832-4AF4-88DB-05F1C77B480F}"/>
    <cellStyle name="Anteckning 17 6 2 2" xfId="16710" xr:uid="{5082FF0C-8D64-47AB-A6C8-0F9E8B481985}"/>
    <cellStyle name="Anteckning 17 6 2 3" xfId="32610" xr:uid="{FC46EE3A-396D-4D86-B73D-CF5A06E02F33}"/>
    <cellStyle name="Anteckning 17 6 2_121231-130331" xfId="16711" xr:uid="{1C4C550D-8B95-4A82-BCB6-8B21B5C2A231}"/>
    <cellStyle name="Anteckning 17 6 3" xfId="16712" xr:uid="{C7159AFA-7017-4F93-B803-9F0564CF064B}"/>
    <cellStyle name="Anteckning 17 6 3 2" xfId="16713" xr:uid="{E964788B-4CFB-4374-930E-6DE032701E1B}"/>
    <cellStyle name="Anteckning 17 6 3_121231-130331" xfId="16714" xr:uid="{D6031F8C-1139-4EC5-AA49-4C5A1A3B3497}"/>
    <cellStyle name="Anteckning 17 6 4" xfId="16715" xr:uid="{35E53188-8B89-436C-AFF3-97237789CC06}"/>
    <cellStyle name="Anteckning 17 6 5" xfId="16716" xr:uid="{7C6566A7-2FB4-4367-B8D9-7C06841315B1}"/>
    <cellStyle name="Anteckning 17 6 6" xfId="32611" xr:uid="{89E1E7F6-34A6-4EDE-A30B-860406930A86}"/>
    <cellStyle name="Anteckning 17 6 7" xfId="35408" xr:uid="{E7604117-20AF-49F8-A9BC-5955689529BF}"/>
    <cellStyle name="Anteckning 17 6 8" xfId="39270" xr:uid="{3939A977-F6C0-45D0-88F2-0FB61AF09F96}"/>
    <cellStyle name="Anteckning 17 6_121231-130331" xfId="16717" xr:uid="{29DC795D-F91C-417C-9CA1-712FAB5D3363}"/>
    <cellStyle name="Anteckning 17 7" xfId="16718" xr:uid="{90177DDC-F8A4-4C24-8AD4-8133028D25E0}"/>
    <cellStyle name="Anteckning 17 7 2" xfId="16719" xr:uid="{9C99FF6E-0B8F-4090-B4D0-1D3BA4C5DD04}"/>
    <cellStyle name="Anteckning 17 7 2 2" xfId="16720" xr:uid="{F50F1C18-E766-43EF-A903-AADC116A2540}"/>
    <cellStyle name="Anteckning 17 7 2_121231-130331" xfId="16721" xr:uid="{46955D27-89CF-4406-89CF-D506169ED637}"/>
    <cellStyle name="Anteckning 17 7 3" xfId="16722" xr:uid="{FE498533-D1E4-4452-91EA-F76E258E7920}"/>
    <cellStyle name="Anteckning 17 7 4" xfId="32612" xr:uid="{D89E7A52-6667-42EC-8BD6-06232C5DDAFC}"/>
    <cellStyle name="Anteckning 17 7_121231-130331" xfId="16723" xr:uid="{42707FCD-9FE4-4462-BF8C-DF0505E2A9DB}"/>
    <cellStyle name="Anteckning 17 8" xfId="16724" xr:uid="{B362F3B8-7E7A-4B90-BEED-8492AAA152B3}"/>
    <cellStyle name="Anteckning 17 8 2" xfId="16725" xr:uid="{1DEEA78D-1EB4-4628-9FBB-1DA89BB8F10F}"/>
    <cellStyle name="Anteckning 17 8_121231-130331" xfId="16726" xr:uid="{86CAEA86-CF83-4F19-81A3-9CCB06CE9765}"/>
    <cellStyle name="Anteckning 17 9" xfId="16727" xr:uid="{8718C730-45EA-4248-A826-A774C3756CD4}"/>
    <cellStyle name="Anteckning 17_121231-130331" xfId="16728" xr:uid="{BD998A88-060F-43D6-A68A-FDCA68C7EEE4}"/>
    <cellStyle name="Anteckning 18" xfId="16729" xr:uid="{30F4AB1A-B926-45FB-881B-C465FD714E0F}"/>
    <cellStyle name="Anteckning 18 10" xfId="16730" xr:uid="{69390637-B027-4B1D-8710-C4F745C80D26}"/>
    <cellStyle name="Anteckning 18 11" xfId="16731" xr:uid="{850B0106-5BC8-4D2B-8DC8-EE5E91A8CF1B}"/>
    <cellStyle name="Anteckning 18 12" xfId="32613" xr:uid="{257EEA3E-3F9B-4408-BF40-B8D8B8D80A38}"/>
    <cellStyle name="Anteckning 18 13" xfId="35409" xr:uid="{C733AC7B-E72B-42CD-AFD9-7A72EEC0647E}"/>
    <cellStyle name="Anteckning 18 2" xfId="16732" xr:uid="{08B3E44D-9E54-4E42-8304-F2D6B48FCC17}"/>
    <cellStyle name="Anteckning 18 2 10" xfId="39269" xr:uid="{95547E43-4329-4187-BFBE-C8F6DEF151A2}"/>
    <cellStyle name="Anteckning 18 2 2" xfId="16733" xr:uid="{17BE1854-D01D-4D0D-9A6C-454D9C257F3B}"/>
    <cellStyle name="Anteckning 18 2 2 2" xfId="16734" xr:uid="{6B734542-9E02-4BC8-A885-D22DE1EBB7B2}"/>
    <cellStyle name="Anteckning 18 2 2 2 2" xfId="16735" xr:uid="{C0DDFA23-A9B9-495E-BFED-0CACDB042E41}"/>
    <cellStyle name="Anteckning 18 2 2 2 3" xfId="32614" xr:uid="{607F9844-1570-45FE-A990-9AD9E75D33CE}"/>
    <cellStyle name="Anteckning 18 2 2 2_121231-130331" xfId="16736" xr:uid="{9ECECD41-E61F-47CB-9F90-05C0901E932E}"/>
    <cellStyle name="Anteckning 18 2 2 3" xfId="16737" xr:uid="{FDFF9D66-CA2B-49E1-8A37-6E48E7AA3C2A}"/>
    <cellStyle name="Anteckning 18 2 2 3 2" xfId="16738" xr:uid="{2E5CFF63-1252-4E65-B5C3-E9308A254E59}"/>
    <cellStyle name="Anteckning 18 2 2 3_121231-130331" xfId="16739" xr:uid="{F5E9E8F0-547B-474F-BFEB-FFA7BDA4C733}"/>
    <cellStyle name="Anteckning 18 2 2 4" xfId="16740" xr:uid="{083C502F-FD42-4A8A-B697-C868D03ECF1C}"/>
    <cellStyle name="Anteckning 18 2 2 5" xfId="16741" xr:uid="{6E50DED3-E5FD-4B4B-A5C2-315AB643E944}"/>
    <cellStyle name="Anteckning 18 2 2 6" xfId="32615" xr:uid="{94D93B25-E99D-428A-8863-0B437881A4AE}"/>
    <cellStyle name="Anteckning 18 2 2 7" xfId="35411" xr:uid="{76DA771D-30F0-4004-A0CB-99A25BBF3B93}"/>
    <cellStyle name="Anteckning 18 2 2 8" xfId="39268" xr:uid="{0AF58C48-0D8D-4E41-91EA-66C94828FAEB}"/>
    <cellStyle name="Anteckning 18 2 2_121231-130331" xfId="16742" xr:uid="{23111971-9049-4645-B60C-7F59CA184904}"/>
    <cellStyle name="Anteckning 18 2 3" xfId="16743" xr:uid="{A440A8BF-EC74-4FA9-9CBD-4FC6D2306A21}"/>
    <cellStyle name="Anteckning 18 2 3 2" xfId="16744" xr:uid="{D9996992-D0E7-4039-8722-0A27C9DE49A5}"/>
    <cellStyle name="Anteckning 18 2 3 2 2" xfId="16745" xr:uid="{D52D3865-7E8E-4D54-9B39-FD2F1B32E7F4}"/>
    <cellStyle name="Anteckning 18 2 3 2_121231-130331" xfId="16746" xr:uid="{0639A22E-8C3E-4770-BE40-5D0296AE1D9E}"/>
    <cellStyle name="Anteckning 18 2 3 3" xfId="16747" xr:uid="{D9C3A38A-1C76-42A6-A52D-1B4A8D2FBE58}"/>
    <cellStyle name="Anteckning 18 2 3 4" xfId="32616" xr:uid="{4359AC2E-ACF3-493A-BC23-BBB1C4AB74E7}"/>
    <cellStyle name="Anteckning 18 2 3_121231-130331" xfId="16748" xr:uid="{60B41DCA-D2FB-4919-8134-7AB7631ADD80}"/>
    <cellStyle name="Anteckning 18 2 4" xfId="16749" xr:uid="{473D9BAE-31E5-4575-83D4-302AA74663E4}"/>
    <cellStyle name="Anteckning 18 2 4 2" xfId="16750" xr:uid="{A1EB1DC5-4ABD-4354-91FB-3C96739BC455}"/>
    <cellStyle name="Anteckning 18 2 4_121231-130331" xfId="16751" xr:uid="{86973125-C9C6-4DD3-BC7C-0F8ABF1C2056}"/>
    <cellStyle name="Anteckning 18 2 5" xfId="16752" xr:uid="{40A9A044-6820-4432-A156-E7DCD49BFD99}"/>
    <cellStyle name="Anteckning 18 2 6" xfId="16753" xr:uid="{7DFC31EE-712A-4192-90D1-DE10AAA581A7}"/>
    <cellStyle name="Anteckning 18 2 7" xfId="16754" xr:uid="{D5DE0371-E9C3-4B7E-AF9E-9E51D4C1E85A}"/>
    <cellStyle name="Anteckning 18 2 8" xfId="32617" xr:uid="{111C0563-87C7-482F-98E4-9EAB5ECD1168}"/>
    <cellStyle name="Anteckning 18 2 9" xfId="35410" xr:uid="{F76BB478-CC8B-4559-94AE-1EEAB6EFCA93}"/>
    <cellStyle name="Anteckning 18 2_121231-130331" xfId="16755" xr:uid="{DB27192D-14F9-4438-9A2A-235ADA27A316}"/>
    <cellStyle name="Anteckning 18 3" xfId="16756" xr:uid="{673039F6-284E-4CB0-BA60-6FBC91E467BB}"/>
    <cellStyle name="Anteckning 18 3 2" xfId="16757" xr:uid="{69E9E65C-8ECD-42F6-9B0A-40BE4D2E0B93}"/>
    <cellStyle name="Anteckning 18 3 2 2" xfId="16758" xr:uid="{38CE63CE-92EC-44B6-9748-5222F86B8D2F}"/>
    <cellStyle name="Anteckning 18 3 2 2 2" xfId="16759" xr:uid="{48B2322E-71F4-459D-A759-2F6BCCC7ACD2}"/>
    <cellStyle name="Anteckning 18 3 2 2_121231-130331" xfId="16760" xr:uid="{1E3B7DDF-96A2-4ABA-8E3F-FA71F5B54B7C}"/>
    <cellStyle name="Anteckning 18 3 2 3" xfId="16761" xr:uid="{C8BF102B-A828-4920-94A7-22FC03639FAB}"/>
    <cellStyle name="Anteckning 18 3 2 4" xfId="32618" xr:uid="{682542AD-5C06-46BC-9A99-0FC444A23DD6}"/>
    <cellStyle name="Anteckning 18 3 2_121231-130331" xfId="16762" xr:uid="{0E68615E-5516-40C9-B70C-257F15E6D1DA}"/>
    <cellStyle name="Anteckning 18 3 3" xfId="16763" xr:uid="{79AFA566-CAB4-4C83-B7CC-B9CD20309985}"/>
    <cellStyle name="Anteckning 18 3 3 2" xfId="16764" xr:uid="{43A02E84-A3C4-4A5D-8D3E-BAFE199D0F67}"/>
    <cellStyle name="Anteckning 18 3 3_121231-130331" xfId="16765" xr:uid="{01FAC227-EC33-4A2B-A22A-D5BC52E57196}"/>
    <cellStyle name="Anteckning 18 3 4" xfId="16766" xr:uid="{7A10F787-20FB-40E6-8364-BFF41CEF5E7C}"/>
    <cellStyle name="Anteckning 18 3 5" xfId="16767" xr:uid="{0EFFCA28-4834-4AE7-BFB0-08581B8E8630}"/>
    <cellStyle name="Anteckning 18 3 6" xfId="32619" xr:uid="{4B964C4C-3BF5-40D9-A18F-21C36A2F5A29}"/>
    <cellStyle name="Anteckning 18 3 7" xfId="35412" xr:uid="{2CA7A400-8970-45A4-82BC-C8CBBC2C5A14}"/>
    <cellStyle name="Anteckning 18 3 8" xfId="39267" xr:uid="{AAD2BA3F-61A2-4324-A4D6-CD4024149645}"/>
    <cellStyle name="Anteckning 18 3_121231-130331" xfId="16768" xr:uid="{B5220846-C02C-4214-BC35-73F592370C98}"/>
    <cellStyle name="Anteckning 18 4" xfId="16769" xr:uid="{B31199D1-7216-4E9F-B9D2-01D4FD00E67D}"/>
    <cellStyle name="Anteckning 18 4 2" xfId="16770" xr:uid="{17F0D513-138A-4C07-B59D-BC27EFD0D00A}"/>
    <cellStyle name="Anteckning 18 4 2 2" xfId="16771" xr:uid="{F4259171-4F09-48AD-91EA-A3122738D2AD}"/>
    <cellStyle name="Anteckning 18 4 2 2 2" xfId="16772" xr:uid="{62CC40DA-6D6A-4DF4-A8D4-045E3C8F3312}"/>
    <cellStyle name="Anteckning 18 4 2 2_121231-130331" xfId="16773" xr:uid="{A7925518-2EC7-4EAD-88CC-8E972E691CC2}"/>
    <cellStyle name="Anteckning 18 4 2 3" xfId="16774" xr:uid="{BB99A72E-6C7E-468A-B62B-94CCA18FC69A}"/>
    <cellStyle name="Anteckning 18 4 2 4" xfId="32620" xr:uid="{DAE4F134-5CD7-4D2B-BAEB-3125B2FA1346}"/>
    <cellStyle name="Anteckning 18 4 2_121231-130331" xfId="16775" xr:uid="{ECA82442-75E9-4464-89E7-31F2D335FE93}"/>
    <cellStyle name="Anteckning 18 4 3" xfId="16776" xr:uid="{CC31D671-E8C0-4837-B3C4-7BDD18693D96}"/>
    <cellStyle name="Anteckning 18 4 3 2" xfId="16777" xr:uid="{A6828E8E-34EC-433A-A35C-307767D1DF48}"/>
    <cellStyle name="Anteckning 18 4 3_121231-130331" xfId="16778" xr:uid="{38E7EAFA-B546-496F-85FE-39C7725B4D6B}"/>
    <cellStyle name="Anteckning 18 4 4" xfId="16779" xr:uid="{BEA6CD01-A43F-47C3-8A4D-C93A831AF163}"/>
    <cellStyle name="Anteckning 18 4 5" xfId="16780" xr:uid="{D1289732-7534-41F0-933C-6B616109747C}"/>
    <cellStyle name="Anteckning 18 4 6" xfId="32621" xr:uid="{31822A60-9240-4077-BB4C-62F8510875A4}"/>
    <cellStyle name="Anteckning 18 4 7" xfId="35413" xr:uid="{22CD42EA-8B21-4489-B54F-CBD64068F1EB}"/>
    <cellStyle name="Anteckning 18 4 8" xfId="39266" xr:uid="{22371C87-A96E-49AF-B34A-A9F3F4FBC22E}"/>
    <cellStyle name="Anteckning 18 4_121231-130331" xfId="16781" xr:uid="{96FA2F7E-F1E9-455D-9D71-94A493062A73}"/>
    <cellStyle name="Anteckning 18 5" xfId="16782" xr:uid="{18E8BA42-2095-4A49-8448-715D6011160A}"/>
    <cellStyle name="Anteckning 18 5 2" xfId="16783" xr:uid="{6005CD00-9F6B-404A-8358-4B7500066A50}"/>
    <cellStyle name="Anteckning 18 5 2 2" xfId="16784" xr:uid="{D63BF53A-0C94-4487-B166-474AA9DC48B8}"/>
    <cellStyle name="Anteckning 18 5 2 2 2" xfId="16785" xr:uid="{7AC85B6D-22FF-4ECB-A8D3-38AE15359334}"/>
    <cellStyle name="Anteckning 18 5 2 2_121231-130331" xfId="16786" xr:uid="{6824BCCD-D2F8-4222-BCC6-73E38D531F07}"/>
    <cellStyle name="Anteckning 18 5 2 3" xfId="16787" xr:uid="{F2535F85-703B-484E-AEE5-3626C875CA85}"/>
    <cellStyle name="Anteckning 18 5 2 4" xfId="32622" xr:uid="{525FF7BB-549A-4306-8CAB-9B5B19F94D52}"/>
    <cellStyle name="Anteckning 18 5 2_121231-130331" xfId="16788" xr:uid="{F0C473BC-0763-4DBB-8AB6-5D4E405C0A05}"/>
    <cellStyle name="Anteckning 18 5 3" xfId="16789" xr:uid="{9940326F-F511-4E14-9C01-980741D27ED2}"/>
    <cellStyle name="Anteckning 18 5 3 2" xfId="16790" xr:uid="{3954687C-B1BF-416A-A9FB-AC7ECE503532}"/>
    <cellStyle name="Anteckning 18 5 3_121231-130331" xfId="16791" xr:uid="{3AD955E4-76D5-4456-BBDE-EEDA9F516FFC}"/>
    <cellStyle name="Anteckning 18 5 4" xfId="16792" xr:uid="{0002A47A-DDAF-4033-8DC7-4F20154A7C3A}"/>
    <cellStyle name="Anteckning 18 5 5" xfId="16793" xr:uid="{3120655E-92C9-4A94-BDDC-8D887045188B}"/>
    <cellStyle name="Anteckning 18 5 6" xfId="32623" xr:uid="{0637412F-2919-4DC8-9B74-3BDFF5E85246}"/>
    <cellStyle name="Anteckning 18 5 7" xfId="35414" xr:uid="{27DEA25C-3968-4986-B452-CDF0362BBEC5}"/>
    <cellStyle name="Anteckning 18 5 8" xfId="39265" xr:uid="{2BCD1A48-B75D-43D3-B709-6B9C43AF81BE}"/>
    <cellStyle name="Anteckning 18 5_121231-130331" xfId="16794" xr:uid="{D9F9A750-36FB-4990-AE36-AF48DE0916BB}"/>
    <cellStyle name="Anteckning 18 6" xfId="16795" xr:uid="{7D5A4070-9566-44A6-AC42-EEA54AB2251A}"/>
    <cellStyle name="Anteckning 18 6 2" xfId="16796" xr:uid="{7F206869-1181-4D3F-B66B-3B5D67ED6F3C}"/>
    <cellStyle name="Anteckning 18 6 2 2" xfId="16797" xr:uid="{71B306D4-C3FB-467F-B7B4-B3E8EC58103B}"/>
    <cellStyle name="Anteckning 18 6 2 3" xfId="32624" xr:uid="{AF3F0100-13D1-4649-9A78-4F27EBDD97BB}"/>
    <cellStyle name="Anteckning 18 6 2_121231-130331" xfId="16798" xr:uid="{2F1E7B2D-9457-41A1-BF87-1A769F7A8767}"/>
    <cellStyle name="Anteckning 18 6 3" xfId="16799" xr:uid="{1CD526E6-F515-4F0A-9B26-E83C9AEF285E}"/>
    <cellStyle name="Anteckning 18 6 3 2" xfId="16800" xr:uid="{9561E211-1568-46DD-8012-621853CFD820}"/>
    <cellStyle name="Anteckning 18 6 3_121231-130331" xfId="16801" xr:uid="{B75A5612-C91A-424E-AA33-4C9D7E6BB871}"/>
    <cellStyle name="Anteckning 18 6 4" xfId="16802" xr:uid="{45C2B01F-FCAE-4409-9F81-7A6540672B88}"/>
    <cellStyle name="Anteckning 18 6 5" xfId="16803" xr:uid="{7F9C6F56-965F-45E2-9F12-89A86E7A3D75}"/>
    <cellStyle name="Anteckning 18 6 6" xfId="32625" xr:uid="{94CCFE03-7381-4B95-81F6-7D1D0CE41DBB}"/>
    <cellStyle name="Anteckning 18 6 7" xfId="35415" xr:uid="{D29BF509-13F2-44B4-8423-5CE12A4AE0DA}"/>
    <cellStyle name="Anteckning 18 6 8" xfId="39264" xr:uid="{A2285A6E-0156-4845-A7D2-2A74F5FC7891}"/>
    <cellStyle name="Anteckning 18 6_121231-130331" xfId="16804" xr:uid="{E4210274-ED19-40B4-8354-0B933E4EB1DA}"/>
    <cellStyle name="Anteckning 18 7" xfId="16805" xr:uid="{B5269BE0-100F-42F4-840C-D27C4C64B14F}"/>
    <cellStyle name="Anteckning 18 7 2" xfId="16806" xr:uid="{1685C65B-9A04-4BB2-90A1-ECAAC3457251}"/>
    <cellStyle name="Anteckning 18 7 2 2" xfId="16807" xr:uid="{1285613B-4EAA-4EF7-895A-E536C89DCCE6}"/>
    <cellStyle name="Anteckning 18 7 2_121231-130331" xfId="16808" xr:uid="{5195C3D0-0C3E-4F96-9FC8-E0FB151CA0CD}"/>
    <cellStyle name="Anteckning 18 7 3" xfId="16809" xr:uid="{FCAB9239-8CE0-4ACD-8FB6-2E061DFD2FFD}"/>
    <cellStyle name="Anteckning 18 7 4" xfId="32626" xr:uid="{FDAE86EE-DAEC-4044-8AA7-F87AFCAD22FB}"/>
    <cellStyle name="Anteckning 18 7_121231-130331" xfId="16810" xr:uid="{08560F3A-6DAE-49EF-AA7E-06D773F4FFA6}"/>
    <cellStyle name="Anteckning 18 8" xfId="16811" xr:uid="{9613CF9D-7C17-4BDD-BA2F-3F52564F174D}"/>
    <cellStyle name="Anteckning 18 8 2" xfId="16812" xr:uid="{50FE9DCD-3801-4686-9E2D-692AFB6E3E66}"/>
    <cellStyle name="Anteckning 18 8_121231-130331" xfId="16813" xr:uid="{52188AF3-DA53-4E51-BF85-70F7EBC464F0}"/>
    <cellStyle name="Anteckning 18 9" xfId="16814" xr:uid="{FE0332A7-3892-4EA4-80BF-A0D351262726}"/>
    <cellStyle name="Anteckning 18_121231-130331" xfId="16815" xr:uid="{B6912132-E24D-4E65-98C7-DD72FD069745}"/>
    <cellStyle name="Anteckning 19" xfId="16816" xr:uid="{F411CFF6-CDEA-49E9-8A12-EA49CACEF018}"/>
    <cellStyle name="Anteckning 19 10" xfId="16817" xr:uid="{41B21FF5-00E6-412D-A596-CAE6F240D954}"/>
    <cellStyle name="Anteckning 19 11" xfId="16818" xr:uid="{CFAB8450-59DC-4AC7-8E07-39E96764FB8A}"/>
    <cellStyle name="Anteckning 19 12" xfId="32627" xr:uid="{C261383F-094D-4A1D-B6C6-882D9C31EA4C}"/>
    <cellStyle name="Anteckning 19 13" xfId="35416" xr:uid="{78807569-5A7F-4A17-B8F5-C59D25D6BBC8}"/>
    <cellStyle name="Anteckning 19 2" xfId="16819" xr:uid="{E006771D-A7D9-4CB9-9471-ED2E3263A3FF}"/>
    <cellStyle name="Anteckning 19 2 10" xfId="39263" xr:uid="{38C0DE85-ED35-47BF-B108-DB0572077C04}"/>
    <cellStyle name="Anteckning 19 2 2" xfId="16820" xr:uid="{4D4DA005-98C5-4E25-BCF5-84059F7A8B32}"/>
    <cellStyle name="Anteckning 19 2 2 2" xfId="16821" xr:uid="{C064E68C-F127-4524-B462-9F91666D99EE}"/>
    <cellStyle name="Anteckning 19 2 2 2 2" xfId="16822" xr:uid="{B507513B-9BF6-4F7D-A152-EB7940B3BF0C}"/>
    <cellStyle name="Anteckning 19 2 2 2 3" xfId="32628" xr:uid="{A669F9AA-4D46-4922-B838-E2DC454C195E}"/>
    <cellStyle name="Anteckning 19 2 2 2_121231-130331" xfId="16823" xr:uid="{4EC75E82-15D2-4A78-B631-4D13B0349425}"/>
    <cellStyle name="Anteckning 19 2 2 3" xfId="16824" xr:uid="{C73EA780-B9B3-4179-9864-881D67F0D07C}"/>
    <cellStyle name="Anteckning 19 2 2 3 2" xfId="16825" xr:uid="{1503C9AC-8F23-4C17-8246-354250C88ACB}"/>
    <cellStyle name="Anteckning 19 2 2 3_121231-130331" xfId="16826" xr:uid="{0363FCA5-7715-46FA-A49B-09CBD7D53999}"/>
    <cellStyle name="Anteckning 19 2 2 4" xfId="16827" xr:uid="{8B427F9B-ED7B-4E04-BEEB-ECE43607DC3A}"/>
    <cellStyle name="Anteckning 19 2 2 5" xfId="16828" xr:uid="{6A73FF76-C801-4809-A0C4-5216038011F7}"/>
    <cellStyle name="Anteckning 19 2 2 6" xfId="32629" xr:uid="{41E0A3A9-8C2B-48CB-9A5C-D89250ACC038}"/>
    <cellStyle name="Anteckning 19 2 2 7" xfId="35418" xr:uid="{D6E15083-BB37-4C8B-9527-E98A52E567D1}"/>
    <cellStyle name="Anteckning 19 2 2 8" xfId="39262" xr:uid="{82EDC8DD-769F-40D1-AE96-DFA4146422A8}"/>
    <cellStyle name="Anteckning 19 2 2_121231-130331" xfId="16829" xr:uid="{0E933ED0-9F5E-4EAA-97FB-BE825E4DFFC8}"/>
    <cellStyle name="Anteckning 19 2 3" xfId="16830" xr:uid="{33ED4499-3035-49D2-A03A-E7B7260F3F6B}"/>
    <cellStyle name="Anteckning 19 2 3 2" xfId="16831" xr:uid="{BF250EDA-4A23-40F6-9E81-46D0F2EE3C07}"/>
    <cellStyle name="Anteckning 19 2 3 2 2" xfId="16832" xr:uid="{2F9122D2-2A92-41FD-99F8-5F45926C2E8D}"/>
    <cellStyle name="Anteckning 19 2 3 2_121231-130331" xfId="16833" xr:uid="{4108C35D-397E-4FBD-9CEE-0E08A52F4607}"/>
    <cellStyle name="Anteckning 19 2 3 3" xfId="16834" xr:uid="{5790B7FA-F409-4407-8D36-A62F09A1BA1B}"/>
    <cellStyle name="Anteckning 19 2 3 4" xfId="32630" xr:uid="{B2E541F9-F34C-446A-8188-BF3FE884BD17}"/>
    <cellStyle name="Anteckning 19 2 3_121231-130331" xfId="16835" xr:uid="{A176A45C-CF8B-44FF-827C-427EFF373358}"/>
    <cellStyle name="Anteckning 19 2 4" xfId="16836" xr:uid="{DCC8BD66-D0F9-45F7-AC31-0C6D35AD6CB7}"/>
    <cellStyle name="Anteckning 19 2 4 2" xfId="16837" xr:uid="{D99E3186-B585-4BD2-90A4-C6A203457DA9}"/>
    <cellStyle name="Anteckning 19 2 4_121231-130331" xfId="16838" xr:uid="{0DB76F6D-9486-4FB9-9BB5-C4D809F9203F}"/>
    <cellStyle name="Anteckning 19 2 5" xfId="16839" xr:uid="{D0EC998D-7D75-4742-96C5-D484D8DCD3B9}"/>
    <cellStyle name="Anteckning 19 2 6" xfId="16840" xr:uid="{C80C400E-7BC8-49C2-94BD-556E13E2ADFA}"/>
    <cellStyle name="Anteckning 19 2 7" xfId="16841" xr:uid="{B6B0C7F2-8FE4-48F0-A8D9-72CD20D7FE9A}"/>
    <cellStyle name="Anteckning 19 2 8" xfId="32631" xr:uid="{A3262F65-6BA8-4383-B60F-FB5D6D3FBFA8}"/>
    <cellStyle name="Anteckning 19 2 9" xfId="35417" xr:uid="{CF4F15F4-F06D-43E8-BF06-45B56A081C43}"/>
    <cellStyle name="Anteckning 19 2_121231-130331" xfId="16842" xr:uid="{38A0DFB3-EAF8-4E8B-ACBC-D376D543C148}"/>
    <cellStyle name="Anteckning 19 3" xfId="16843" xr:uid="{174AB283-8D3F-440A-B073-2C8CE586D8FA}"/>
    <cellStyle name="Anteckning 19 3 2" xfId="16844" xr:uid="{C07FA740-9F60-4AFB-87AA-2D4862A8D737}"/>
    <cellStyle name="Anteckning 19 3 2 2" xfId="16845" xr:uid="{E66B35C5-8F98-41F3-8AF9-9948BACFEB52}"/>
    <cellStyle name="Anteckning 19 3 2 2 2" xfId="16846" xr:uid="{99D67AF5-C28A-49AA-840C-3A9B516611DE}"/>
    <cellStyle name="Anteckning 19 3 2 2_121231-130331" xfId="16847" xr:uid="{5854A0F2-9903-431C-B208-10C010FAC117}"/>
    <cellStyle name="Anteckning 19 3 2 3" xfId="16848" xr:uid="{2D145929-F718-43CD-819F-461258689CFE}"/>
    <cellStyle name="Anteckning 19 3 2 4" xfId="32632" xr:uid="{F2319C41-D553-497A-98D6-6FD04F753BA0}"/>
    <cellStyle name="Anteckning 19 3 2_121231-130331" xfId="16849" xr:uid="{EA65D489-BCA5-49AE-8370-0975356CFAAB}"/>
    <cellStyle name="Anteckning 19 3 3" xfId="16850" xr:uid="{5F01D251-3846-432C-98D0-5756805AFEF2}"/>
    <cellStyle name="Anteckning 19 3 3 2" xfId="16851" xr:uid="{FBA82E27-01D0-4CED-A4CE-DBAE07365DB4}"/>
    <cellStyle name="Anteckning 19 3 3_121231-130331" xfId="16852" xr:uid="{24A832A3-9444-4BFB-882A-CACCAB00DFA0}"/>
    <cellStyle name="Anteckning 19 3 4" xfId="16853" xr:uid="{36B879D3-64F9-4674-8044-604AA35D2E46}"/>
    <cellStyle name="Anteckning 19 3 5" xfId="16854" xr:uid="{EB3E58BB-0CDB-4E3E-B903-3664DBCC9837}"/>
    <cellStyle name="Anteckning 19 3 6" xfId="32633" xr:uid="{FA1F1DEF-A8DF-445B-B242-BDC8D2528C6C}"/>
    <cellStyle name="Anteckning 19 3 7" xfId="35419" xr:uid="{3C872FD4-8C63-4A13-A323-9A3F904873D5}"/>
    <cellStyle name="Anteckning 19 3 8" xfId="39261" xr:uid="{28B2B17E-C097-474B-9798-744DA77A7011}"/>
    <cellStyle name="Anteckning 19 3_121231-130331" xfId="16855" xr:uid="{36536495-8D9E-4FEE-A3F1-D747B5F493ED}"/>
    <cellStyle name="Anteckning 19 4" xfId="16856" xr:uid="{1C522A3D-AF7C-4D3E-87B8-41910C53E0BF}"/>
    <cellStyle name="Anteckning 19 4 2" xfId="16857" xr:uid="{951467BF-54F4-4FD4-A28D-BDD301CD34CA}"/>
    <cellStyle name="Anteckning 19 4 2 2" xfId="16858" xr:uid="{53551CDE-4BDA-44CD-B9D7-2A0175AA544C}"/>
    <cellStyle name="Anteckning 19 4 2 2 2" xfId="16859" xr:uid="{0197D3A0-B656-42BF-9E7D-89C5BE207364}"/>
    <cellStyle name="Anteckning 19 4 2 2_121231-130331" xfId="16860" xr:uid="{CEF1EE24-A871-46B4-AB86-A9AB59A82D96}"/>
    <cellStyle name="Anteckning 19 4 2 3" xfId="16861" xr:uid="{792551EA-094D-47CA-A8C2-579A5B0E4C8C}"/>
    <cellStyle name="Anteckning 19 4 2 4" xfId="32634" xr:uid="{4F08C33D-C2BA-4987-A0AB-1AC3FAAA1969}"/>
    <cellStyle name="Anteckning 19 4 2_121231-130331" xfId="16862" xr:uid="{B073B2BE-D15D-4564-A36D-D97A75D80EE4}"/>
    <cellStyle name="Anteckning 19 4 3" xfId="16863" xr:uid="{36788063-21FB-466E-A502-E08C23252E30}"/>
    <cellStyle name="Anteckning 19 4 3 2" xfId="16864" xr:uid="{A8215D52-D0F9-496B-97BC-9947DBBD58D5}"/>
    <cellStyle name="Anteckning 19 4 3_121231-130331" xfId="16865" xr:uid="{21B528F7-4759-4252-A119-A82FD9F33D92}"/>
    <cellStyle name="Anteckning 19 4 4" xfId="16866" xr:uid="{92808F78-DDF1-4EE3-B571-B94A6DA68381}"/>
    <cellStyle name="Anteckning 19 4 5" xfId="16867" xr:uid="{41391C98-BD2A-4412-8ACA-909530D7B852}"/>
    <cellStyle name="Anteckning 19 4 6" xfId="32635" xr:uid="{5EB3B2AE-4E05-4955-B6E6-654D0BE41B14}"/>
    <cellStyle name="Anteckning 19 4 7" xfId="35420" xr:uid="{B459F2BD-310A-4518-BEBE-A490BA916B81}"/>
    <cellStyle name="Anteckning 19 4 8" xfId="39260" xr:uid="{04F8E0EB-12B5-40D0-A512-19ABADF64742}"/>
    <cellStyle name="Anteckning 19 4_121231-130331" xfId="16868" xr:uid="{FBE99B50-C244-4A80-9568-E37A32D01679}"/>
    <cellStyle name="Anteckning 19 5" xfId="16869" xr:uid="{3112A627-2B13-423C-B6FA-5C00A32A4C6C}"/>
    <cellStyle name="Anteckning 19 5 2" xfId="16870" xr:uid="{C58EBE43-79F7-4804-B192-668EB6A699FF}"/>
    <cellStyle name="Anteckning 19 5 2 2" xfId="16871" xr:uid="{05410DBF-8172-49B8-B4B5-D7E475E79748}"/>
    <cellStyle name="Anteckning 19 5 2 2 2" xfId="16872" xr:uid="{65D479BB-3DA0-4C90-B086-D9D3B744C8FA}"/>
    <cellStyle name="Anteckning 19 5 2 2_121231-130331" xfId="16873" xr:uid="{59984C26-F66E-4B6A-A2F6-83F24AD3868A}"/>
    <cellStyle name="Anteckning 19 5 2 3" xfId="16874" xr:uid="{E92834E2-8349-4304-B37C-A30287BC7740}"/>
    <cellStyle name="Anteckning 19 5 2 4" xfId="32636" xr:uid="{30325393-7B49-4A39-9CEC-D2A8D191E435}"/>
    <cellStyle name="Anteckning 19 5 2_121231-130331" xfId="16875" xr:uid="{8534B922-CC43-41EB-80D6-DA837389FFB1}"/>
    <cellStyle name="Anteckning 19 5 3" xfId="16876" xr:uid="{8B188713-0D83-48D3-914D-4ACF84B5E44E}"/>
    <cellStyle name="Anteckning 19 5 3 2" xfId="16877" xr:uid="{8DD2C9E3-983A-428F-A104-8F538FC4E0C6}"/>
    <cellStyle name="Anteckning 19 5 3_121231-130331" xfId="16878" xr:uid="{33E84233-BEA4-49AF-942C-612872E29FF2}"/>
    <cellStyle name="Anteckning 19 5 4" xfId="16879" xr:uid="{05317D6D-4226-4680-A45A-3EABB410B2F6}"/>
    <cellStyle name="Anteckning 19 5 5" xfId="16880" xr:uid="{2D895256-58AE-44D2-9CF4-81517C9450AB}"/>
    <cellStyle name="Anteckning 19 5 6" xfId="32637" xr:uid="{D397223B-3294-4560-88E7-9D388DEA8E30}"/>
    <cellStyle name="Anteckning 19 5 7" xfId="35421" xr:uid="{94E14FDC-4B32-4352-945D-0E05FC498309}"/>
    <cellStyle name="Anteckning 19 5 8" xfId="39259" xr:uid="{39B36F03-6DED-4841-B1C6-4276DE1A2D79}"/>
    <cellStyle name="Anteckning 19 5_121231-130331" xfId="16881" xr:uid="{82772610-1001-415E-9A92-F747B403CB2F}"/>
    <cellStyle name="Anteckning 19 6" xfId="16882" xr:uid="{7B83C529-EE8B-4B39-9A21-2644CAE37DE1}"/>
    <cellStyle name="Anteckning 19 6 2" xfId="16883" xr:uid="{2655BB31-D079-40A5-BA0B-AE3A1DDEAE62}"/>
    <cellStyle name="Anteckning 19 6 2 2" xfId="16884" xr:uid="{DDF2F7FF-6F00-4D30-BFCA-20A9E2413B1F}"/>
    <cellStyle name="Anteckning 19 6 2 3" xfId="32638" xr:uid="{6C9F083F-1838-4876-982B-B17427208D3C}"/>
    <cellStyle name="Anteckning 19 6 2_121231-130331" xfId="16885" xr:uid="{F9AF10D4-7E02-46ED-9C3D-5E94035D4BB0}"/>
    <cellStyle name="Anteckning 19 6 3" xfId="16886" xr:uid="{F7B9CF11-85F4-4C90-B88A-4B9BEB7EE544}"/>
    <cellStyle name="Anteckning 19 6 3 2" xfId="16887" xr:uid="{0A03AC68-1512-4F1F-82BE-EED21622326A}"/>
    <cellStyle name="Anteckning 19 6 3_121231-130331" xfId="16888" xr:uid="{CC8AF9E5-4BCD-494A-A4ED-7F95933EA2D4}"/>
    <cellStyle name="Anteckning 19 6 4" xfId="16889" xr:uid="{F85F1B18-2B4A-4DA8-83D1-63822F064464}"/>
    <cellStyle name="Anteckning 19 6 5" xfId="16890" xr:uid="{589F7BFF-A11A-4AFD-8E09-5A8D8CB34B62}"/>
    <cellStyle name="Anteckning 19 6 6" xfId="32639" xr:uid="{FD783544-05AE-4D6D-8FF3-DE702CB4E3BE}"/>
    <cellStyle name="Anteckning 19 6 7" xfId="35422" xr:uid="{6EA33012-F7D3-4D6F-803E-D861D3083C4A}"/>
    <cellStyle name="Anteckning 19 6 8" xfId="39258" xr:uid="{BB99ED23-012A-4F6A-9DA7-E53EB8500B73}"/>
    <cellStyle name="Anteckning 19 6_121231-130331" xfId="16891" xr:uid="{4DFA4CBA-BA07-40F1-8FBD-B09057696A29}"/>
    <cellStyle name="Anteckning 19 7" xfId="16892" xr:uid="{D0971BC3-197F-4842-AC5D-EE3F846219C9}"/>
    <cellStyle name="Anteckning 19 7 2" xfId="16893" xr:uid="{B194BFB8-98D6-4EF6-B441-769B49D601E7}"/>
    <cellStyle name="Anteckning 19 7 2 2" xfId="16894" xr:uid="{E9F48C95-73AB-432D-92AB-8C92D2DDC458}"/>
    <cellStyle name="Anteckning 19 7 2_121231-130331" xfId="16895" xr:uid="{B8606D24-DB6A-4154-9611-1DC3F4768E67}"/>
    <cellStyle name="Anteckning 19 7 3" xfId="16896" xr:uid="{143FBD61-7E52-448A-B602-B93E70E8869D}"/>
    <cellStyle name="Anteckning 19 7 4" xfId="32640" xr:uid="{7CE5418C-C0D6-4E8F-A1F2-9B9995CA5B39}"/>
    <cellStyle name="Anteckning 19 7_121231-130331" xfId="16897" xr:uid="{DE09DF3A-D27E-448B-AA50-7B16EE5D6F63}"/>
    <cellStyle name="Anteckning 19 8" xfId="16898" xr:uid="{2D3E89AE-19F7-4ED2-A6FF-7D7C654C6444}"/>
    <cellStyle name="Anteckning 19 8 2" xfId="16899" xr:uid="{999904FB-A8A9-401D-8C0C-6FF96CE7D037}"/>
    <cellStyle name="Anteckning 19 8_121231-130331" xfId="16900" xr:uid="{84594D15-1EBA-4632-88F9-79463A16FECE}"/>
    <cellStyle name="Anteckning 19 9" xfId="16901" xr:uid="{3FB31356-A910-4F7D-AA3C-693831C0B7AC}"/>
    <cellStyle name="Anteckning 19_121231-130331" xfId="16902" xr:uid="{20D2D95E-2A9C-4B0C-9880-AE2B1D5E18CE}"/>
    <cellStyle name="Anteckning 2" xfId="142" xr:uid="{9E86DFCF-6384-4548-99C1-CBD95B9E7A07}"/>
    <cellStyle name="Anteckning 2 10" xfId="16903" xr:uid="{A80D1805-21C5-4553-BF8A-BF4F9B179DBB}"/>
    <cellStyle name="Anteckning 2 10 2" xfId="16904" xr:uid="{20E1CF0F-7006-4DE5-A4A7-15664099A74C}"/>
    <cellStyle name="Anteckning 2 10 2 2" xfId="16905" xr:uid="{FF832316-78AD-4B9D-B2AE-B673CD9B463C}"/>
    <cellStyle name="Anteckning 2 10 2_121231-130331" xfId="16906" xr:uid="{76BE3C03-3194-4EF6-A975-DB36AC0C3569}"/>
    <cellStyle name="Anteckning 2 10 3" xfId="16907" xr:uid="{F15C0CF0-B369-42F6-8FCE-81944F8C6977}"/>
    <cellStyle name="Anteckning 2 10 4" xfId="32641" xr:uid="{8632F627-0017-4DF6-BE24-3F4EE9145C5E}"/>
    <cellStyle name="Anteckning 2 10_121231-130331" xfId="16908" xr:uid="{16DC2591-1E33-44BA-93D8-6D65C4030370}"/>
    <cellStyle name="Anteckning 2 11" xfId="16909" xr:uid="{E7359EC8-F8AD-4ED6-95BD-1F5A29154435}"/>
    <cellStyle name="Anteckning 2 11 2" xfId="16910" xr:uid="{3F394895-D51E-4F90-B5D2-D8FFC3214EE0}"/>
    <cellStyle name="Anteckning 2 11_121231-130331" xfId="16911" xr:uid="{308D82CF-DAF1-4D0E-B2F9-2E66D0E89CB3}"/>
    <cellStyle name="Anteckning 2 12" xfId="16912" xr:uid="{06546C89-1936-493C-8B09-FB5E2104ADE9}"/>
    <cellStyle name="Anteckning 2 13" xfId="16913" xr:uid="{CC7B1237-0CC2-4248-92E9-B73780325563}"/>
    <cellStyle name="Anteckning 2 14" xfId="16914" xr:uid="{5F92363C-1179-4549-A8DB-70BA2424890E}"/>
    <cellStyle name="Anteckning 2 15" xfId="32642" xr:uid="{C8852E8D-8173-4C88-8F7A-0A53A1DC2B0C}"/>
    <cellStyle name="Anteckning 2 16" xfId="35423" xr:uid="{D65E1615-C264-4986-82B1-BAB5A076FF8A}"/>
    <cellStyle name="Anteckning 2 17" xfId="39257" xr:uid="{48D677DA-CA50-4223-8733-BA5F73DB5887}"/>
    <cellStyle name="Anteckning 2 18" xfId="44710" xr:uid="{B8E1789E-4AFE-493D-9EA3-54A4FD5BF64C}"/>
    <cellStyle name="Anteckning 2 19" xfId="44691" xr:uid="{AA4CA94D-2CFE-4C9A-A5F3-D7902052EE1C}"/>
    <cellStyle name="Anteckning 2 2" xfId="16915" xr:uid="{1D0F27CA-C3E3-4389-91E1-4538FC080254}"/>
    <cellStyle name="Anteckning 2 2 10" xfId="16916" xr:uid="{EC7D2028-7109-428C-B25C-DC84618283B1}"/>
    <cellStyle name="Anteckning 2 2 11" xfId="32643" xr:uid="{A6C5AFA3-17E8-421F-867A-0A1C59947290}"/>
    <cellStyle name="Anteckning 2 2 12" xfId="35424" xr:uid="{BFA71E18-7EBF-4E87-88E6-03C8435D8DE4}"/>
    <cellStyle name="Anteckning 2 2 2" xfId="16917" xr:uid="{D3338156-BA61-4185-8584-E01D8390B227}"/>
    <cellStyle name="Anteckning 2 2 2 2" xfId="16918" xr:uid="{4A043351-5338-4C7A-953E-13C247F11693}"/>
    <cellStyle name="Anteckning 2 2 2 2 2" xfId="16919" xr:uid="{E9C784E2-AE6F-4F47-84C5-13DA3847988D}"/>
    <cellStyle name="Anteckning 2 2 2 2 2 2" xfId="16920" xr:uid="{64C1BC89-1919-4329-8858-C716DD3511C8}"/>
    <cellStyle name="Anteckning 2 2 2 2 2_121231-130331" xfId="16921" xr:uid="{BFA89F02-6857-4537-AB56-24558BC21CF3}"/>
    <cellStyle name="Anteckning 2 2 2 2 3" xfId="16922" xr:uid="{5D919B63-9C49-42EF-BB6A-D66F9DE29343}"/>
    <cellStyle name="Anteckning 2 2 2 2 4" xfId="32644" xr:uid="{326B8E2E-CA4C-4ED3-B1EF-E14E12949BD3}"/>
    <cellStyle name="Anteckning 2 2 2 2_121231-130331" xfId="16923" xr:uid="{684803C4-92A1-4B4E-8313-00FB4EB0C52E}"/>
    <cellStyle name="Anteckning 2 2 2 3" xfId="16924" xr:uid="{AAB41FD8-0E37-4B16-80B2-FB5AC3BA00BB}"/>
    <cellStyle name="Anteckning 2 2 2 3 2" xfId="16925" xr:uid="{AA562018-BD72-432C-ADF5-EDE59F80E407}"/>
    <cellStyle name="Anteckning 2 2 2 3_121231-130331" xfId="16926" xr:uid="{8D858E11-E60B-4826-87AA-CD1A059211A0}"/>
    <cellStyle name="Anteckning 2 2 2 4" xfId="16927" xr:uid="{752C44F3-1C5A-4715-89FF-1B7348F03E29}"/>
    <cellStyle name="Anteckning 2 2 2 5" xfId="16928" xr:uid="{A42C2D64-7730-4E34-B380-2113587C3F6C}"/>
    <cellStyle name="Anteckning 2 2 2 6" xfId="32645" xr:uid="{DEA9EF03-DDAE-4277-B040-90CCECF8279E}"/>
    <cellStyle name="Anteckning 2 2 2 7" xfId="35425" xr:uid="{4F79A010-9685-47CC-A665-FCD9C6B81EA5}"/>
    <cellStyle name="Anteckning 2 2 2 8" xfId="39256" xr:uid="{A3D4E78A-1437-44B5-AD77-CCBD7FB7BC1C}"/>
    <cellStyle name="Anteckning 2 2 2_121231-130331" xfId="16929" xr:uid="{1421F097-04F4-4F77-9201-2FA2B1238AFA}"/>
    <cellStyle name="Anteckning 2 2 3" xfId="16930" xr:uid="{2A0ADF6D-52E3-4369-8523-5B5CD0B262B7}"/>
    <cellStyle name="Anteckning 2 2 3 2" xfId="16931" xr:uid="{5DD76B31-8969-4DBF-B68E-6EC690D15F8D}"/>
    <cellStyle name="Anteckning 2 2 3 2 2" xfId="16932" xr:uid="{73455069-A8C0-47C4-BD85-1BEDD250A615}"/>
    <cellStyle name="Anteckning 2 2 3 2 2 2" xfId="16933" xr:uid="{FA912AC9-E0EB-4B93-A2E9-6931AAB54907}"/>
    <cellStyle name="Anteckning 2 2 3 2 2_121231-130331" xfId="16934" xr:uid="{A3E89E07-EE86-4A95-96C8-FF83A8E77974}"/>
    <cellStyle name="Anteckning 2 2 3 2 3" xfId="16935" xr:uid="{77D77DDC-81C7-4AAB-8C5C-7C5FF52639E3}"/>
    <cellStyle name="Anteckning 2 2 3 2 4" xfId="32646" xr:uid="{DD69D78C-E46C-4E9B-A1B7-DD32E89EE44C}"/>
    <cellStyle name="Anteckning 2 2 3 2_121231-130331" xfId="16936" xr:uid="{83987C09-8265-4806-BD86-210FD8685741}"/>
    <cellStyle name="Anteckning 2 2 3 3" xfId="16937" xr:uid="{C5874780-C556-48B6-A386-CB84E7CA0A99}"/>
    <cellStyle name="Anteckning 2 2 3 3 2" xfId="16938" xr:uid="{B4C9334D-FB7A-464D-821A-AF4D4219208C}"/>
    <cellStyle name="Anteckning 2 2 3 3_121231-130331" xfId="16939" xr:uid="{D3E2C947-06EC-4FD6-A061-3A1F98BCB9C7}"/>
    <cellStyle name="Anteckning 2 2 3 4" xfId="16940" xr:uid="{4856FD9C-C24A-4E4D-BDBF-D0F1D7DE202B}"/>
    <cellStyle name="Anteckning 2 2 3 5" xfId="16941" xr:uid="{B8185EC9-B9E3-4097-BC10-E85C5B58E2D8}"/>
    <cellStyle name="Anteckning 2 2 3 6" xfId="32647" xr:uid="{E18AFDF8-98D6-46CB-92A4-BAC6B3D2B0EB}"/>
    <cellStyle name="Anteckning 2 2 3 7" xfId="35426" xr:uid="{4A0B36C7-ED72-413A-932D-B4E850AD88D8}"/>
    <cellStyle name="Anteckning 2 2 3 8" xfId="39255" xr:uid="{88BB2409-3263-4CAD-BC49-1CACAF0C7E33}"/>
    <cellStyle name="Anteckning 2 2 3_121231-130331" xfId="16942" xr:uid="{2B6B46E7-5867-4AB9-B5DC-2C49BA314C63}"/>
    <cellStyle name="Anteckning 2 2 4" xfId="16943" xr:uid="{3E012146-0A6E-4CF0-B41F-C67BDBE3FCA1}"/>
    <cellStyle name="Anteckning 2 2 4 2" xfId="16944" xr:uid="{B2A60E11-78EE-4A62-B256-52C0DA29728C}"/>
    <cellStyle name="Anteckning 2 2 4 2 2" xfId="16945" xr:uid="{0E341509-EC6F-4BF9-952E-82F2A0417F29}"/>
    <cellStyle name="Anteckning 2 2 4 2 2 2" xfId="16946" xr:uid="{91CCE35B-B481-422D-BD3E-98DE0C677194}"/>
    <cellStyle name="Anteckning 2 2 4 2 2_121231-130331" xfId="16947" xr:uid="{58AFA3EF-9B0C-480D-9E4E-FB46CA0945E6}"/>
    <cellStyle name="Anteckning 2 2 4 2 3" xfId="16948" xr:uid="{76B40264-58CE-41CB-9D10-3F7B2D6CC6D2}"/>
    <cellStyle name="Anteckning 2 2 4 2 4" xfId="32648" xr:uid="{51B66677-2FE0-4342-BF2B-5262D947E9DA}"/>
    <cellStyle name="Anteckning 2 2 4 2_121231-130331" xfId="16949" xr:uid="{7D13162C-B2BA-4A11-A323-16A237DEF974}"/>
    <cellStyle name="Anteckning 2 2 4 3" xfId="16950" xr:uid="{D131AE1A-B970-49B8-B46A-810FA78D9F17}"/>
    <cellStyle name="Anteckning 2 2 4 3 2" xfId="16951" xr:uid="{4F8F8247-BB3F-4443-9204-C4F7E874B764}"/>
    <cellStyle name="Anteckning 2 2 4 3_121231-130331" xfId="16952" xr:uid="{9D3EF759-35F4-4AE2-B0AF-DEFA3B15298E}"/>
    <cellStyle name="Anteckning 2 2 4 4" xfId="16953" xr:uid="{7CE9260D-DC76-4B65-8309-91DC31C11A95}"/>
    <cellStyle name="Anteckning 2 2 4 5" xfId="16954" xr:uid="{B8CC7642-DF9F-4698-AB25-0C3B4C33A208}"/>
    <cellStyle name="Anteckning 2 2 4 6" xfId="32649" xr:uid="{DB0DB931-7320-419E-8A73-30C794D7F504}"/>
    <cellStyle name="Anteckning 2 2 4 7" xfId="35427" xr:uid="{AEC5BF14-3172-4FA0-BF05-F33DFBAAA9EC}"/>
    <cellStyle name="Anteckning 2 2 4 8" xfId="39254" xr:uid="{6FDEFA0A-9C05-4A39-9974-AD8B837DFF30}"/>
    <cellStyle name="Anteckning 2 2 4_121231-130331" xfId="16955" xr:uid="{C4E24307-F506-4325-B30F-A41288A86879}"/>
    <cellStyle name="Anteckning 2 2 5" xfId="16956" xr:uid="{AE5EEC20-DDB0-4366-8C8F-0873101A1E18}"/>
    <cellStyle name="Anteckning 2 2 5 2" xfId="16957" xr:uid="{7807BAB1-DCB5-42BC-81A6-A3C2AC3000D1}"/>
    <cellStyle name="Anteckning 2 2 5 2 2" xfId="16958" xr:uid="{C71E94C0-3BA7-487C-BF80-DD60E8155294}"/>
    <cellStyle name="Anteckning 2 2 5 2 3" xfId="32650" xr:uid="{A9698E8A-C641-4B17-B529-23018DE6BBA3}"/>
    <cellStyle name="Anteckning 2 2 5 2_121231-130331" xfId="16959" xr:uid="{4A0ADD69-9B5D-4C56-8A9E-32EBE496A2CC}"/>
    <cellStyle name="Anteckning 2 2 5 3" xfId="16960" xr:uid="{667C5CC5-4A5D-4CDA-8A21-ED1571B3076D}"/>
    <cellStyle name="Anteckning 2 2 5 3 2" xfId="16961" xr:uid="{3105AE73-1A72-4C4F-8A30-6FB8CA0A5C2E}"/>
    <cellStyle name="Anteckning 2 2 5 3_121231-130331" xfId="16962" xr:uid="{4D45EB03-23F1-49A4-A2B0-33008AFEA624}"/>
    <cellStyle name="Anteckning 2 2 5 4" xfId="16963" xr:uid="{B91DDDC6-F49D-4DB0-A5C3-E5227DBC7853}"/>
    <cellStyle name="Anteckning 2 2 5 5" xfId="16964" xr:uid="{D73BF3B8-5FA6-421C-BE5D-AC1AE39A05A6}"/>
    <cellStyle name="Anteckning 2 2 5 6" xfId="32651" xr:uid="{3B3528BF-0723-4082-ACFE-5D64005D950D}"/>
    <cellStyle name="Anteckning 2 2 5 7" xfId="35428" xr:uid="{30214638-B430-4279-B8DA-BA89B70E6E03}"/>
    <cellStyle name="Anteckning 2 2 5 8" xfId="39253" xr:uid="{A1671DC4-6608-4651-9AED-1032DE71B8D5}"/>
    <cellStyle name="Anteckning 2 2 5_121231-130331" xfId="16965" xr:uid="{7ADE55D4-43C1-44AB-B310-5C52FFF53ADB}"/>
    <cellStyle name="Anteckning 2 2 6" xfId="16966" xr:uid="{8B05041B-14F8-457C-A31D-2136A12140C3}"/>
    <cellStyle name="Anteckning 2 2 6 2" xfId="16967" xr:uid="{884AD4FD-B021-47D6-9FEE-0DEF21D1B477}"/>
    <cellStyle name="Anteckning 2 2 6 2 2" xfId="16968" xr:uid="{F2A8975B-E86D-4D73-80E9-AFEEB53A2B16}"/>
    <cellStyle name="Anteckning 2 2 6 2_121231-130331" xfId="16969" xr:uid="{E923F53C-C092-481A-9AD9-4E7B44B0A180}"/>
    <cellStyle name="Anteckning 2 2 6 3" xfId="16970" xr:uid="{4759E2A6-64E1-45EE-AC94-546C58EEEB1A}"/>
    <cellStyle name="Anteckning 2 2 6 4" xfId="32652" xr:uid="{38AD1483-C8E8-4996-A6D9-588CFA9C1EFE}"/>
    <cellStyle name="Anteckning 2 2 6_121231-130331" xfId="16971" xr:uid="{E203A73C-2256-46EC-8951-81E80717DEC2}"/>
    <cellStyle name="Anteckning 2 2 7" xfId="16972" xr:uid="{5A903184-1C69-4B22-BCB8-4807E03FE5FD}"/>
    <cellStyle name="Anteckning 2 2 7 2" xfId="16973" xr:uid="{52BBF368-F970-4E70-980F-020B77C61C8C}"/>
    <cellStyle name="Anteckning 2 2 7_121231-130331" xfId="16974" xr:uid="{032DE2F1-302D-4678-B370-97A2BA823A58}"/>
    <cellStyle name="Anteckning 2 2 8" xfId="16975" xr:uid="{B761F7EB-3D1B-40BF-82F5-618EBA1829C4}"/>
    <cellStyle name="Anteckning 2 2 9" xfId="16976" xr:uid="{A2BEC958-38CE-4C17-9794-483D8FB098E5}"/>
    <cellStyle name="Anteckning 2 2_121231-130331" xfId="16977" xr:uid="{0C910618-4901-448C-8AAB-1288241E34BA}"/>
    <cellStyle name="Anteckning 2 20" xfId="44640" xr:uid="{4F02D7EB-D116-4DE4-9435-97B806E60E36}"/>
    <cellStyle name="Anteckning 2 3" xfId="16978" xr:uid="{DF8795A3-87DB-4FA0-80BA-C214C5BB2D1B}"/>
    <cellStyle name="Anteckning 2 3 10" xfId="32653" xr:uid="{91F9C2E1-F634-40B4-9FF9-D12E79AE0397}"/>
    <cellStyle name="Anteckning 2 3 11" xfId="35429" xr:uid="{E86945A9-71CE-466E-981A-6938D4EF72AA}"/>
    <cellStyle name="Anteckning 2 3 2" xfId="16979" xr:uid="{56AAD819-8F31-478D-896D-97C995EE0DED}"/>
    <cellStyle name="Anteckning 2 3 2 2" xfId="16980" xr:uid="{28F47D0E-0F56-4CA8-BCF0-396BCA49F9E4}"/>
    <cellStyle name="Anteckning 2 3 2 2 2" xfId="16981" xr:uid="{224673DB-F3CE-4FA0-A399-709627E22E64}"/>
    <cellStyle name="Anteckning 2 3 2 2 2 2" xfId="16982" xr:uid="{E3BF3AD3-38AF-4CC4-9559-E498C45B9F2A}"/>
    <cellStyle name="Anteckning 2 3 2 2 2_121231-130331" xfId="16983" xr:uid="{A38B9A4D-B423-47A8-B77F-C9674385DB84}"/>
    <cellStyle name="Anteckning 2 3 2 2 3" xfId="16984" xr:uid="{0FB52A07-5744-4456-9304-D8BE6147E734}"/>
    <cellStyle name="Anteckning 2 3 2 2 4" xfId="32654" xr:uid="{D3FB0F8A-1FEA-4027-B961-A2E1915F7882}"/>
    <cellStyle name="Anteckning 2 3 2 2_121231-130331" xfId="16985" xr:uid="{47D108C4-D72D-4775-97DD-05826DF22A71}"/>
    <cellStyle name="Anteckning 2 3 2 3" xfId="16986" xr:uid="{915A8103-F13C-4D9A-92B2-AE5C4604A478}"/>
    <cellStyle name="Anteckning 2 3 2 3 2" xfId="16987" xr:uid="{288DEC9E-C803-4807-8D2D-D151216CC67F}"/>
    <cellStyle name="Anteckning 2 3 2 3_121231-130331" xfId="16988" xr:uid="{E46B9086-6F94-46F7-9A35-0DF68D987859}"/>
    <cellStyle name="Anteckning 2 3 2 4" xfId="16989" xr:uid="{FB26C312-4DE4-4426-BAA6-D543EBC7616D}"/>
    <cellStyle name="Anteckning 2 3 2 5" xfId="16990" xr:uid="{BE9A77A7-6E9F-4F2F-94AB-1824C98A2DB1}"/>
    <cellStyle name="Anteckning 2 3 2 6" xfId="32655" xr:uid="{BCB4021C-B43F-42CF-923A-7C80E0DF25C5}"/>
    <cellStyle name="Anteckning 2 3 2 7" xfId="35430" xr:uid="{D7F7CB93-1FB9-43D2-975B-C6D5A4CA6FB3}"/>
    <cellStyle name="Anteckning 2 3 2 8" xfId="39252" xr:uid="{6684F459-9131-4B17-8C68-C890C460F594}"/>
    <cellStyle name="Anteckning 2 3 2_121231-130331" xfId="16991" xr:uid="{2DFF4826-E13F-4DD1-B7F4-3C2288DC84C2}"/>
    <cellStyle name="Anteckning 2 3 3" xfId="16992" xr:uid="{36739589-F0AE-4D98-8E80-0949C0DB63C7}"/>
    <cellStyle name="Anteckning 2 3 3 2" xfId="16993" xr:uid="{784D29C0-0204-4A25-B109-BBD155182D6B}"/>
    <cellStyle name="Anteckning 2 3 3 2 2" xfId="16994" xr:uid="{AEA7EF31-059B-4947-ACE9-066A4DE45B66}"/>
    <cellStyle name="Anteckning 2 3 3 2 2 2" xfId="16995" xr:uid="{3AEBA76A-CE6C-48F1-85EA-7D05F22AE7DC}"/>
    <cellStyle name="Anteckning 2 3 3 2 2_121231-130331" xfId="16996" xr:uid="{B1C3CABA-AC50-4764-8BC6-7448F2CB603F}"/>
    <cellStyle name="Anteckning 2 3 3 2 3" xfId="16997" xr:uid="{3A408037-F91D-4A10-9DA1-AFDBB70A683C}"/>
    <cellStyle name="Anteckning 2 3 3 2 4" xfId="32656" xr:uid="{35C2F865-F21C-4374-8E58-3D278BDAF950}"/>
    <cellStyle name="Anteckning 2 3 3 2_121231-130331" xfId="16998" xr:uid="{99EEBA0C-FC9B-4C4A-903B-A7E0F4C2CE82}"/>
    <cellStyle name="Anteckning 2 3 3 3" xfId="16999" xr:uid="{E643C98D-B283-4C1F-B463-76406FC7EB37}"/>
    <cellStyle name="Anteckning 2 3 3 3 2" xfId="17000" xr:uid="{7FBCEFFA-32A1-4FE7-B8E4-32D4D7896B0F}"/>
    <cellStyle name="Anteckning 2 3 3 3_121231-130331" xfId="17001" xr:uid="{563B0D7F-BA0A-463C-A4BE-2BBE43245E5F}"/>
    <cellStyle name="Anteckning 2 3 3 4" xfId="17002" xr:uid="{A47FA55A-9209-46A6-B161-B314B635410E}"/>
    <cellStyle name="Anteckning 2 3 3 5" xfId="17003" xr:uid="{88062B55-6F01-4C6A-97C4-7AA9A97EEF63}"/>
    <cellStyle name="Anteckning 2 3 3 6" xfId="32657" xr:uid="{C3086E0C-69BB-4D0D-93D9-5695C4D6CB27}"/>
    <cellStyle name="Anteckning 2 3 3 7" xfId="35431" xr:uid="{F0AB99DF-B862-4500-AA09-0586B2E06C6E}"/>
    <cellStyle name="Anteckning 2 3 3 8" xfId="39251" xr:uid="{94E5138F-821D-47A1-A322-A12BFBA72A95}"/>
    <cellStyle name="Anteckning 2 3 3_121231-130331" xfId="17004" xr:uid="{64465639-2330-4CCF-A5DF-86CA1847247D}"/>
    <cellStyle name="Anteckning 2 3 4" xfId="17005" xr:uid="{627B03EA-3D7C-4CA9-89B8-C784DF2D5AFB}"/>
    <cellStyle name="Anteckning 2 3 4 2" xfId="17006" xr:uid="{A7019301-A1F3-425F-97C6-EDB9D70F6E64}"/>
    <cellStyle name="Anteckning 2 3 4 2 2" xfId="17007" xr:uid="{D0263527-FF36-4C8A-8C00-6AE4A36CAEA3}"/>
    <cellStyle name="Anteckning 2 3 4 2 2 2" xfId="17008" xr:uid="{10273B0A-2408-4927-B09E-C1E003AD4F11}"/>
    <cellStyle name="Anteckning 2 3 4 2 2_121231-130331" xfId="17009" xr:uid="{99BF1C99-846F-4B99-A74C-6269619CBB49}"/>
    <cellStyle name="Anteckning 2 3 4 2 3" xfId="17010" xr:uid="{1B2C71AF-0B1E-4B19-AACC-9C073145BA41}"/>
    <cellStyle name="Anteckning 2 3 4 2 4" xfId="32658" xr:uid="{76DB8FA3-0C4A-45CC-9693-38536CAAFD87}"/>
    <cellStyle name="Anteckning 2 3 4 2_121231-130331" xfId="17011" xr:uid="{8C12F39C-5C09-4EE1-8245-F54A2CB694E1}"/>
    <cellStyle name="Anteckning 2 3 4 3" xfId="17012" xr:uid="{F02C0769-96A5-4429-B963-88EB73202F15}"/>
    <cellStyle name="Anteckning 2 3 4 3 2" xfId="17013" xr:uid="{09814C36-B539-4FC5-A765-DDE20B431CE2}"/>
    <cellStyle name="Anteckning 2 3 4 3_121231-130331" xfId="17014" xr:uid="{F57E2BFB-D2CD-4FFD-9427-859A7D1410F9}"/>
    <cellStyle name="Anteckning 2 3 4 4" xfId="17015" xr:uid="{93629AC0-9534-4334-A9CF-4FE58538A0F2}"/>
    <cellStyle name="Anteckning 2 3 4 5" xfId="17016" xr:uid="{D9821D6E-B820-45A5-8EB0-5298F9F0EC8D}"/>
    <cellStyle name="Anteckning 2 3 4 6" xfId="32659" xr:uid="{6662A014-DE50-4CF0-AC3E-3D93C7D2D703}"/>
    <cellStyle name="Anteckning 2 3 4 7" xfId="35432" xr:uid="{329C851F-39B8-48FA-A4EB-BFF60FB76727}"/>
    <cellStyle name="Anteckning 2 3 4 8" xfId="39250" xr:uid="{7960E7F2-5722-45DF-8799-6082CCD1C196}"/>
    <cellStyle name="Anteckning 2 3 4_121231-130331" xfId="17017" xr:uid="{D308DAEB-9702-485A-9F9C-544E1D6CCCFD}"/>
    <cellStyle name="Anteckning 2 3 5" xfId="17018" xr:uid="{351BA3EE-56A3-4494-B155-9898D57519F6}"/>
    <cellStyle name="Anteckning 2 3 5 2" xfId="17019" xr:uid="{3091CED3-9B8C-43A4-B87F-33782B8F8D94}"/>
    <cellStyle name="Anteckning 2 3 5 2 2" xfId="17020" xr:uid="{6FF4353A-74CB-447B-93C4-973E4F2AF5F3}"/>
    <cellStyle name="Anteckning 2 3 5 2 3" xfId="32660" xr:uid="{305AAE29-A873-49C0-A336-0C0A1CE7BC7B}"/>
    <cellStyle name="Anteckning 2 3 5 2_121231-130331" xfId="17021" xr:uid="{50A8EF4D-0186-491B-8293-E83B472F4C85}"/>
    <cellStyle name="Anteckning 2 3 5 3" xfId="17022" xr:uid="{EF19F563-89C1-4C30-9384-6518336F925F}"/>
    <cellStyle name="Anteckning 2 3 5 3 2" xfId="17023" xr:uid="{02903239-F1EA-4FBE-9429-1194ED69E489}"/>
    <cellStyle name="Anteckning 2 3 5 3_121231-130331" xfId="17024" xr:uid="{0CC4FD3C-E77C-400A-8C2A-C5A2A2550548}"/>
    <cellStyle name="Anteckning 2 3 5 4" xfId="17025" xr:uid="{887D0C69-50C3-482A-9A23-4FF6738DE2FE}"/>
    <cellStyle name="Anteckning 2 3 5 5" xfId="17026" xr:uid="{FD8B2D6A-8FC2-4699-AD62-46B2C13AC74A}"/>
    <cellStyle name="Anteckning 2 3 5 6" xfId="32661" xr:uid="{FD50A0FD-430A-4794-BD40-17C3460DF5C7}"/>
    <cellStyle name="Anteckning 2 3 5 7" xfId="35433" xr:uid="{64BC4A7E-B0A6-48AB-834F-1D65D5FE0F78}"/>
    <cellStyle name="Anteckning 2 3 5 8" xfId="39249" xr:uid="{D3C3C806-A2B9-4BA6-A12E-C7003A9EF0BC}"/>
    <cellStyle name="Anteckning 2 3 5_121231-130331" xfId="17027" xr:uid="{124FA500-25AF-4B3D-87FD-FB0B689BC85C}"/>
    <cellStyle name="Anteckning 2 3 6" xfId="17028" xr:uid="{843987E8-6E4D-42EF-83BC-92D125786C76}"/>
    <cellStyle name="Anteckning 2 3 6 2" xfId="17029" xr:uid="{2866AE63-2A52-4220-B694-983D79158AEB}"/>
    <cellStyle name="Anteckning 2 3 6 2 2" xfId="17030" xr:uid="{C2E48B06-C251-43E7-96C7-0118425D6E9A}"/>
    <cellStyle name="Anteckning 2 3 6 2_121231-130331" xfId="17031" xr:uid="{AED7F193-4319-4CBC-B51C-CC4C113BA55E}"/>
    <cellStyle name="Anteckning 2 3 6 3" xfId="17032" xr:uid="{D15C85B6-9576-4F57-A41C-CAB20A0F3E45}"/>
    <cellStyle name="Anteckning 2 3 6 4" xfId="32662" xr:uid="{3A15D79F-FD9F-47D5-BBBC-A585CF198D80}"/>
    <cellStyle name="Anteckning 2 3 6_121231-130331" xfId="17033" xr:uid="{DC234C47-8729-44BE-A6C5-6EBF24D6EF60}"/>
    <cellStyle name="Anteckning 2 3 7" xfId="17034" xr:uid="{2CF6EDFD-6F91-4985-A0C4-67073D7D3AB8}"/>
    <cellStyle name="Anteckning 2 3 7 2" xfId="17035" xr:uid="{68676DD8-957F-4EF2-A664-1E2A51732C16}"/>
    <cellStyle name="Anteckning 2 3 7_121231-130331" xfId="17036" xr:uid="{9D37B568-180C-4762-9500-584FDE23C426}"/>
    <cellStyle name="Anteckning 2 3 8" xfId="17037" xr:uid="{4C3791AA-35E7-4848-845C-B2FCC405604F}"/>
    <cellStyle name="Anteckning 2 3 9" xfId="17038" xr:uid="{4EAD25F8-96C6-41AA-9217-E6E1ADF65565}"/>
    <cellStyle name="Anteckning 2 3_121231-130331" xfId="17039" xr:uid="{5C6D301F-A1A1-40B9-8797-48B1BB8E95C7}"/>
    <cellStyle name="Anteckning 2 4" xfId="17040" xr:uid="{13CD6FD7-D71A-4BF5-AFC5-EE2D7C32321F}"/>
    <cellStyle name="Anteckning 2 4 10" xfId="32663" xr:uid="{D9AFC92D-DE49-4248-AE5F-DB59F32F8F4A}"/>
    <cellStyle name="Anteckning 2 4 10 2" xfId="32664" xr:uid="{C7EC32DE-A184-4D85-BA94-1E5016F11B0F}"/>
    <cellStyle name="Anteckning 2 4 11" xfId="35434" xr:uid="{8B90F465-50F6-4BE6-B070-B425DCF0C8BC}"/>
    <cellStyle name="Anteckning 2 4 2" xfId="17041" xr:uid="{4C37C455-6467-49EB-AC6E-E41782D4E2E6}"/>
    <cellStyle name="Anteckning 2 4 2 2" xfId="17042" xr:uid="{44E891DC-3163-4CEA-A14B-D3232EE2EE52}"/>
    <cellStyle name="Anteckning 2 4 2 2 2" xfId="17043" xr:uid="{FB2CB5F2-CF71-44C9-9812-C4F671751E0F}"/>
    <cellStyle name="Anteckning 2 4 2 2 2 2" xfId="17044" xr:uid="{B63B3497-689F-4DBA-AF0D-4996802EF237}"/>
    <cellStyle name="Anteckning 2 4 2 2 2_121231-130331" xfId="17045" xr:uid="{C01EAB25-EE7F-43F7-AD3C-29F1A58ECC6F}"/>
    <cellStyle name="Anteckning 2 4 2 2 3" xfId="17046" xr:uid="{93F8CFEB-5C6D-4B0A-856A-11993E815CAF}"/>
    <cellStyle name="Anteckning 2 4 2 2 4" xfId="32665" xr:uid="{A98F347F-C216-4E51-B187-71EFF0A8ADCF}"/>
    <cellStyle name="Anteckning 2 4 2 2_121231-130331" xfId="17047" xr:uid="{779EE4A1-7B65-4F00-978D-5E2504E54799}"/>
    <cellStyle name="Anteckning 2 4 2 3" xfId="17048" xr:uid="{B156F841-791F-4B5E-9117-84BD09D1CC84}"/>
    <cellStyle name="Anteckning 2 4 2 3 2" xfId="17049" xr:uid="{EA5154B3-E3E8-40A0-AD77-0E32C29BB8A9}"/>
    <cellStyle name="Anteckning 2 4 2 3_121231-130331" xfId="17050" xr:uid="{03CB2F08-E711-47A1-BBE2-12DD5C547523}"/>
    <cellStyle name="Anteckning 2 4 2 4" xfId="17051" xr:uid="{6D76F355-058F-4B72-807C-575977CE9786}"/>
    <cellStyle name="Anteckning 2 4 2 5" xfId="17052" xr:uid="{425E078A-CB64-4D66-A1CF-0BDE077FFEB1}"/>
    <cellStyle name="Anteckning 2 4 2 6" xfId="32666" xr:uid="{36D97360-B24A-452D-A284-4121C08DBF43}"/>
    <cellStyle name="Anteckning 2 4 2 7" xfId="35435" xr:uid="{54504E7E-5101-4AEA-AC43-CA261E8EC150}"/>
    <cellStyle name="Anteckning 2 4 2 8" xfId="39248" xr:uid="{534F4772-F5E1-4302-AC00-CA06E531C35C}"/>
    <cellStyle name="Anteckning 2 4 2_121231-130331" xfId="17053" xr:uid="{3C57A0AC-E31C-4BA1-9DF2-BD2D80D420C5}"/>
    <cellStyle name="Anteckning 2 4 3" xfId="17054" xr:uid="{52F152A3-3C67-40EC-92A3-BA7E5D30C958}"/>
    <cellStyle name="Anteckning 2 4 3 2" xfId="17055" xr:uid="{1BBDC97A-62DD-4750-8F28-49F0D0AA32B6}"/>
    <cellStyle name="Anteckning 2 4 3 2 2" xfId="17056" xr:uid="{C69B0C85-2B99-4144-8AC2-8101DC218991}"/>
    <cellStyle name="Anteckning 2 4 3 2 2 2" xfId="17057" xr:uid="{161B0233-9A5C-4F18-BED5-B5B0296C4181}"/>
    <cellStyle name="Anteckning 2 4 3 2 2_121231-130331" xfId="17058" xr:uid="{5FDCA7F0-76BF-4AA8-8571-9DB8AF880A71}"/>
    <cellStyle name="Anteckning 2 4 3 2 3" xfId="17059" xr:uid="{BC46AC54-5C4F-463F-9525-A79C2A2DC6D1}"/>
    <cellStyle name="Anteckning 2 4 3 2 4" xfId="32667" xr:uid="{B3EFFA72-A2BB-4E21-9FC2-9B61F1C6FA5E}"/>
    <cellStyle name="Anteckning 2 4 3 2_121231-130331" xfId="17060" xr:uid="{518DE732-C2D9-46BF-9601-E06DABA30A73}"/>
    <cellStyle name="Anteckning 2 4 3 3" xfId="17061" xr:uid="{0B0EA6BD-184C-48B6-B159-D8E040EC1371}"/>
    <cellStyle name="Anteckning 2 4 3 3 2" xfId="17062" xr:uid="{B405C1FA-3952-4F5E-9D54-C4981E42035B}"/>
    <cellStyle name="Anteckning 2 4 3 3_121231-130331" xfId="17063" xr:uid="{DA2B44ED-7C94-4BEA-B028-10006D065586}"/>
    <cellStyle name="Anteckning 2 4 3 4" xfId="17064" xr:uid="{027384F6-8177-4FA2-9D00-DDE051D58A16}"/>
    <cellStyle name="Anteckning 2 4 3 5" xfId="17065" xr:uid="{77996D80-F94A-4312-A8CD-2DCD0C8B0E4E}"/>
    <cellStyle name="Anteckning 2 4 3 6" xfId="32668" xr:uid="{AB10D181-962F-4708-A336-EAACFA33CAFF}"/>
    <cellStyle name="Anteckning 2 4 3 7" xfId="35436" xr:uid="{55AC7698-7603-4724-A38F-FDED7DAC711B}"/>
    <cellStyle name="Anteckning 2 4 3 8" xfId="39247" xr:uid="{D6AE9919-DBD6-4C16-82E8-AD60C54BB2B3}"/>
    <cellStyle name="Anteckning 2 4 3_121231-130331" xfId="17066" xr:uid="{79363225-C028-43E2-9EA1-283A55B9FBE7}"/>
    <cellStyle name="Anteckning 2 4 4" xfId="17067" xr:uid="{4415D48D-E064-433A-B261-C3B3CC03F5B0}"/>
    <cellStyle name="Anteckning 2 4 4 2" xfId="17068" xr:uid="{DAD7207D-8AA4-41BD-9A0D-ADA241FB60F3}"/>
    <cellStyle name="Anteckning 2 4 4 2 2" xfId="17069" xr:uid="{5E95B1FC-75E0-4542-A44C-2E001ED76445}"/>
    <cellStyle name="Anteckning 2 4 4 2 2 2" xfId="17070" xr:uid="{C239B6A9-A075-4808-9269-BDFEE0DB6C18}"/>
    <cellStyle name="Anteckning 2 4 4 2 2_121231-130331" xfId="17071" xr:uid="{A0CACC32-FF7F-4ABF-8A82-EDA29DFAEF4A}"/>
    <cellStyle name="Anteckning 2 4 4 2 3" xfId="17072" xr:uid="{0812EED2-D77C-4D6F-841E-CCDB3ACBD359}"/>
    <cellStyle name="Anteckning 2 4 4 2 4" xfId="32669" xr:uid="{6834AD61-E33C-41BC-94FE-D11B5524D6C8}"/>
    <cellStyle name="Anteckning 2 4 4 2_121231-130331" xfId="17073" xr:uid="{9649A530-F5B7-4ADB-9BE9-24DF00304AD3}"/>
    <cellStyle name="Anteckning 2 4 4 3" xfId="17074" xr:uid="{946A989D-C52D-4348-9082-B3820F0184E8}"/>
    <cellStyle name="Anteckning 2 4 4 3 2" xfId="17075" xr:uid="{433CABDB-E3EB-4D82-BAEE-9566C7768113}"/>
    <cellStyle name="Anteckning 2 4 4 3_121231-130331" xfId="17076" xr:uid="{D701942A-EBB6-4BE7-BE01-640DAE4F7FBE}"/>
    <cellStyle name="Anteckning 2 4 4 4" xfId="17077" xr:uid="{E48640CE-5CD2-4400-9AA2-53BCA6695295}"/>
    <cellStyle name="Anteckning 2 4 4 5" xfId="17078" xr:uid="{1FE00E37-977F-4E4B-A2E9-6E594D3148D9}"/>
    <cellStyle name="Anteckning 2 4 4 6" xfId="32670" xr:uid="{6BA0FED6-92B0-46AE-B487-A9ABB677D6AF}"/>
    <cellStyle name="Anteckning 2 4 4 7" xfId="35437" xr:uid="{2C6A64E9-CD76-4452-9CBC-C89BA5569190}"/>
    <cellStyle name="Anteckning 2 4 4 8" xfId="39246" xr:uid="{DB6827DA-81FE-4AF2-A58E-D3D847FF32F3}"/>
    <cellStyle name="Anteckning 2 4 4_121231-130331" xfId="17079" xr:uid="{9961C6EF-E705-4CA8-8927-63476D3B9119}"/>
    <cellStyle name="Anteckning 2 4 5" xfId="17080" xr:uid="{8D76F871-116A-459B-8F4A-E179711C69C2}"/>
    <cellStyle name="Anteckning 2 4 5 2" xfId="17081" xr:uid="{7912E341-C5E9-47ED-94C4-332B87D5ABF5}"/>
    <cellStyle name="Anteckning 2 4 5 2 2" xfId="17082" xr:uid="{AE33147D-5518-44FF-86A6-5062D732D2F4}"/>
    <cellStyle name="Anteckning 2 4 5 2 3" xfId="32671" xr:uid="{1BC7C6A3-8249-47D1-9345-F2B40FD056CE}"/>
    <cellStyle name="Anteckning 2 4 5 2_121231-130331" xfId="17083" xr:uid="{84D3BCB3-B5A8-467A-9A03-B8CBD96580C7}"/>
    <cellStyle name="Anteckning 2 4 5 3" xfId="17084" xr:uid="{0E2D2393-BABB-4DD0-8851-ECF4CE146687}"/>
    <cellStyle name="Anteckning 2 4 5 3 2" xfId="17085" xr:uid="{324755A7-354C-4C74-A837-0BD6620FDC85}"/>
    <cellStyle name="Anteckning 2 4 5 3_121231-130331" xfId="17086" xr:uid="{E1AC7905-9FD0-46E9-BFE5-D14E426C0B3C}"/>
    <cellStyle name="Anteckning 2 4 5 4" xfId="17087" xr:uid="{A5C33BD4-F7CB-404C-8708-710D464FB78E}"/>
    <cellStyle name="Anteckning 2 4 5 5" xfId="17088" xr:uid="{D3B108CE-BFAE-4818-876E-586B4B8E759C}"/>
    <cellStyle name="Anteckning 2 4 5 6" xfId="32672" xr:uid="{4C91C566-9BD9-4F7C-99BD-A31987BEE212}"/>
    <cellStyle name="Anteckning 2 4 5 7" xfId="35438" xr:uid="{00AC5524-4212-4FD1-AE67-DDC9E7B0C48F}"/>
    <cellStyle name="Anteckning 2 4 5 8" xfId="39245" xr:uid="{F07F872E-928B-4536-8C1D-DA57CF68175C}"/>
    <cellStyle name="Anteckning 2 4 5_121231-130331" xfId="17089" xr:uid="{DCCAD3CD-3ABE-4B92-B140-92DD93D67977}"/>
    <cellStyle name="Anteckning 2 4 6" xfId="17090" xr:uid="{F07ED26A-1A21-4FBC-BE9E-0C78BF72B52B}"/>
    <cellStyle name="Anteckning 2 4 6 2" xfId="17091" xr:uid="{37502BE1-29EC-4D0C-B1F3-F40DA493B98F}"/>
    <cellStyle name="Anteckning 2 4 6 2 2" xfId="17092" xr:uid="{727C7712-7AC6-4ABF-BFA9-9205591C0B96}"/>
    <cellStyle name="Anteckning 2 4 6 2_121231-130331" xfId="17093" xr:uid="{F60CC5BE-6922-4244-8352-22D2AD368AAD}"/>
    <cellStyle name="Anteckning 2 4 6 3" xfId="17094" xr:uid="{ECD8E928-8E6E-4FAC-8F58-7AB74966DF9A}"/>
    <cellStyle name="Anteckning 2 4 6 4" xfId="32673" xr:uid="{09A3FDFC-7677-40FE-A0A8-7D1FB6EDD09C}"/>
    <cellStyle name="Anteckning 2 4 6_121231-130331" xfId="17095" xr:uid="{2800A033-6D25-402D-B27C-CF86D8AADC1D}"/>
    <cellStyle name="Anteckning 2 4 7" xfId="17096" xr:uid="{F0602793-49C5-441F-A17F-6E5F8CBF8B43}"/>
    <cellStyle name="Anteckning 2 4 7 2" xfId="17097" xr:uid="{FECF2127-183C-4F49-9D55-3894F29345B8}"/>
    <cellStyle name="Anteckning 2 4 7_121231-130331" xfId="17098" xr:uid="{9140C417-AA39-41E4-A453-F87C15630454}"/>
    <cellStyle name="Anteckning 2 4 8" xfId="17099" xr:uid="{B45E7BE7-6370-4EBF-8731-2AF4BABCEEDB}"/>
    <cellStyle name="Anteckning 2 4 9" xfId="17100" xr:uid="{58881B01-D6D5-4CDA-BDD6-E63C12CC1558}"/>
    <cellStyle name="Anteckning 2 4_121231-130331" xfId="17101" xr:uid="{65F97EDF-68D9-447C-901B-52AA9F457864}"/>
    <cellStyle name="Anteckning 2 5" xfId="17102" xr:uid="{E3E181BA-847C-4632-B0B1-407EBE0F7010}"/>
    <cellStyle name="Anteckning 2 5 10" xfId="32674" xr:uid="{40E5F5EE-EB83-4BCF-85E0-8F404E2ADA62}"/>
    <cellStyle name="Anteckning 2 5 11" xfId="35439" xr:uid="{EB3D80D8-BE6E-4D24-8389-09BA9CE56429}"/>
    <cellStyle name="Anteckning 2 5 2" xfId="17103" xr:uid="{CD6A362A-C133-49C9-8698-DAF2776EB37F}"/>
    <cellStyle name="Anteckning 2 5 2 2" xfId="17104" xr:uid="{991DE994-C209-4E16-98DF-7DA263B0A06C}"/>
    <cellStyle name="Anteckning 2 5 2 2 2" xfId="17105" xr:uid="{C77C7779-DCAD-48B3-AB44-9D1B6C9B7D52}"/>
    <cellStyle name="Anteckning 2 5 2 2 2 2" xfId="17106" xr:uid="{E26B5372-D42A-4ABE-820F-0A3C54CD4064}"/>
    <cellStyle name="Anteckning 2 5 2 2 2_121231-130331" xfId="17107" xr:uid="{B2A3319E-DC82-4920-881C-7BBD1E02071C}"/>
    <cellStyle name="Anteckning 2 5 2 2 3" xfId="17108" xr:uid="{6E52634A-E46E-4DA0-A33A-B6DB5AE28332}"/>
    <cellStyle name="Anteckning 2 5 2 2 4" xfId="32675" xr:uid="{0B528213-62D4-4022-B560-77EC954DE3A5}"/>
    <cellStyle name="Anteckning 2 5 2 2_121231-130331" xfId="17109" xr:uid="{64763FE3-2831-41D6-8D85-2341926AEC2A}"/>
    <cellStyle name="Anteckning 2 5 2 3" xfId="17110" xr:uid="{ACF1A9EA-E3C7-4E73-BE1C-8BE6003DAE63}"/>
    <cellStyle name="Anteckning 2 5 2 3 2" xfId="17111" xr:uid="{0BB33847-F743-41EB-BBB4-18D4570D2F8B}"/>
    <cellStyle name="Anteckning 2 5 2 3_121231-130331" xfId="17112" xr:uid="{96268C42-F10A-4506-9846-0FAC7D4A2BA3}"/>
    <cellStyle name="Anteckning 2 5 2 4" xfId="17113" xr:uid="{E5E0E125-F626-486B-A7A0-CB6676607BB4}"/>
    <cellStyle name="Anteckning 2 5 2 5" xfId="17114" xr:uid="{4CD8A617-809E-46A8-A87E-B130981AC8FF}"/>
    <cellStyle name="Anteckning 2 5 2 6" xfId="32676" xr:uid="{FE7B856B-6553-4FC6-B6B5-436C60118685}"/>
    <cellStyle name="Anteckning 2 5 2 7" xfId="35440" xr:uid="{2371A8D5-81B2-4C94-93E6-EF3BDAF0D2C1}"/>
    <cellStyle name="Anteckning 2 5 2 8" xfId="39244" xr:uid="{817F0C08-8F17-4CDE-B84D-3F4AFDED563B}"/>
    <cellStyle name="Anteckning 2 5 2_121231-130331" xfId="17115" xr:uid="{C3B1D045-3F7C-4958-BDF4-EBA73E24563E}"/>
    <cellStyle name="Anteckning 2 5 3" xfId="17116" xr:uid="{C94E6D78-4FEF-4F40-880B-1DD3308CC92C}"/>
    <cellStyle name="Anteckning 2 5 3 2" xfId="17117" xr:uid="{99384079-2742-4465-BDD8-0CE7513CBFB3}"/>
    <cellStyle name="Anteckning 2 5 3 2 2" xfId="17118" xr:uid="{EA4A287E-E257-4B9B-A626-F7CE2A46A64D}"/>
    <cellStyle name="Anteckning 2 5 3 2 2 2" xfId="17119" xr:uid="{8E707652-ED99-4883-8367-26590DC47E71}"/>
    <cellStyle name="Anteckning 2 5 3 2 2_121231-130331" xfId="17120" xr:uid="{C06C6814-8FAB-4D85-BF50-A51AF9F42528}"/>
    <cellStyle name="Anteckning 2 5 3 2 3" xfId="17121" xr:uid="{017FEA44-09A9-4BF3-8EC6-7667F905F1CC}"/>
    <cellStyle name="Anteckning 2 5 3 2 4" xfId="32677" xr:uid="{30134902-A624-4697-9628-5BE453F7F2B2}"/>
    <cellStyle name="Anteckning 2 5 3 2_121231-130331" xfId="17122" xr:uid="{6E9FBFB4-0A70-45A1-BAAA-14592E3A472B}"/>
    <cellStyle name="Anteckning 2 5 3 3" xfId="17123" xr:uid="{FC9D3EBB-F7A6-4862-A6B2-F956E73B273D}"/>
    <cellStyle name="Anteckning 2 5 3 3 2" xfId="17124" xr:uid="{0E0010AB-F7D3-42B7-839E-A59E7E40C551}"/>
    <cellStyle name="Anteckning 2 5 3 3_121231-130331" xfId="17125" xr:uid="{F021E5C0-1081-4848-8AEF-3638B6930C9A}"/>
    <cellStyle name="Anteckning 2 5 3 4" xfId="17126" xr:uid="{3D7DE3E9-EEB0-4EA8-974D-F4D6AD17A14E}"/>
    <cellStyle name="Anteckning 2 5 3 5" xfId="17127" xr:uid="{603401E1-D0FC-4415-8811-DD7D42E49BC2}"/>
    <cellStyle name="Anteckning 2 5 3 6" xfId="32678" xr:uid="{C9FE6CD7-4710-4DDF-819F-620785FF237F}"/>
    <cellStyle name="Anteckning 2 5 3 7" xfId="35441" xr:uid="{C5E77FB0-A153-4078-9F69-A010AD64DB6E}"/>
    <cellStyle name="Anteckning 2 5 3 8" xfId="39243" xr:uid="{80635FAE-E873-464B-8A04-91A620793903}"/>
    <cellStyle name="Anteckning 2 5 3_121231-130331" xfId="17128" xr:uid="{E8CE6A28-02B7-45C3-9304-F1A56CB2C7E1}"/>
    <cellStyle name="Anteckning 2 5 4" xfId="17129" xr:uid="{76F37EFC-3CBA-4946-8A15-52C9CF53F5B6}"/>
    <cellStyle name="Anteckning 2 5 4 2" xfId="17130" xr:uid="{35ADC441-1156-4947-83A9-C3BF4719A4AB}"/>
    <cellStyle name="Anteckning 2 5 4 2 2" xfId="17131" xr:uid="{06530553-BEB0-442E-A1AF-FCF56095DB17}"/>
    <cellStyle name="Anteckning 2 5 4 2 2 2" xfId="17132" xr:uid="{6365AE7B-9DB7-4F49-A6E5-95F874109549}"/>
    <cellStyle name="Anteckning 2 5 4 2 2_121231-130331" xfId="17133" xr:uid="{87F38BB2-2BF3-4EF4-80E1-C1E2E8C713A9}"/>
    <cellStyle name="Anteckning 2 5 4 2 3" xfId="17134" xr:uid="{D1648E00-EEAA-4D36-9DBD-C27AD5E45831}"/>
    <cellStyle name="Anteckning 2 5 4 2 4" xfId="32679" xr:uid="{0BD76482-19C9-402C-9820-F39B70B43A9F}"/>
    <cellStyle name="Anteckning 2 5 4 2_121231-130331" xfId="17135" xr:uid="{EE473AF4-EE2C-471E-AF2C-6900D33A148D}"/>
    <cellStyle name="Anteckning 2 5 4 3" xfId="17136" xr:uid="{6B6BF608-EFE1-4A30-AA3C-27F5BAC5459F}"/>
    <cellStyle name="Anteckning 2 5 4 3 2" xfId="17137" xr:uid="{B126479A-B8E1-4AFB-B669-3D035E0BDD4E}"/>
    <cellStyle name="Anteckning 2 5 4 3_121231-130331" xfId="17138" xr:uid="{1F2FA525-3C3D-4161-AD13-F6302FE91AB9}"/>
    <cellStyle name="Anteckning 2 5 4 4" xfId="17139" xr:uid="{9739A9A5-C83C-4C5C-8707-54E3E2818CC1}"/>
    <cellStyle name="Anteckning 2 5 4 5" xfId="17140" xr:uid="{44F8C629-C6D3-47C8-B878-BD08E0554AD8}"/>
    <cellStyle name="Anteckning 2 5 4 6" xfId="32680" xr:uid="{6518E261-A09A-4A9E-9937-EEE4011783A0}"/>
    <cellStyle name="Anteckning 2 5 4 7" xfId="35442" xr:uid="{4954CDFC-107E-4DA0-878B-AD444F212448}"/>
    <cellStyle name="Anteckning 2 5 4 8" xfId="39242" xr:uid="{81D2F0E4-6F31-41A0-8ECF-7734E9A1DC2A}"/>
    <cellStyle name="Anteckning 2 5 4_121231-130331" xfId="17141" xr:uid="{6892C8E5-0C80-435C-B024-5B8258A21865}"/>
    <cellStyle name="Anteckning 2 5 5" xfId="17142" xr:uid="{51495A98-9786-4956-8A73-7051D647E2F5}"/>
    <cellStyle name="Anteckning 2 5 5 2" xfId="17143" xr:uid="{8733C853-1F9C-4FE1-BDD0-B73A106594C4}"/>
    <cellStyle name="Anteckning 2 5 5 2 2" xfId="17144" xr:uid="{FA9F9794-2B37-40D0-B9AC-00D9DB50AAFB}"/>
    <cellStyle name="Anteckning 2 5 5 2 3" xfId="32681" xr:uid="{5360BF06-BE70-49D7-B8BF-AE7EB86FE406}"/>
    <cellStyle name="Anteckning 2 5 5 2_121231-130331" xfId="17145" xr:uid="{64308305-A349-44C2-8859-746CEDACC04E}"/>
    <cellStyle name="Anteckning 2 5 5 3" xfId="17146" xr:uid="{B527E283-4C47-410F-963D-1BEF9D2E8CCB}"/>
    <cellStyle name="Anteckning 2 5 5 3 2" xfId="17147" xr:uid="{979D12C1-B240-41C3-8977-DBF5791560BF}"/>
    <cellStyle name="Anteckning 2 5 5 3_121231-130331" xfId="17148" xr:uid="{B2584CBB-5583-4DD4-8B0C-3CDB58864B18}"/>
    <cellStyle name="Anteckning 2 5 5 4" xfId="17149" xr:uid="{81ADFA96-0CAD-42CC-AD91-80042AE5DB26}"/>
    <cellStyle name="Anteckning 2 5 5 5" xfId="17150" xr:uid="{F176811C-7B63-4BC6-BC83-DBDAAF60F12F}"/>
    <cellStyle name="Anteckning 2 5 5 6" xfId="32682" xr:uid="{0CCBA376-9236-42C1-996F-59D52BD411C1}"/>
    <cellStyle name="Anteckning 2 5 5 7" xfId="35443" xr:uid="{380EF8E1-9410-4D2B-A961-3F3610446C5E}"/>
    <cellStyle name="Anteckning 2 5 5 8" xfId="39241" xr:uid="{9BEA7255-53A6-4646-8C81-2999A901943B}"/>
    <cellStyle name="Anteckning 2 5 5_121231-130331" xfId="17151" xr:uid="{4907FEA9-4C25-4B3B-B6F9-9682D67D7938}"/>
    <cellStyle name="Anteckning 2 5 6" xfId="17152" xr:uid="{DFFB25B7-567A-475E-B39D-3415549E8F6A}"/>
    <cellStyle name="Anteckning 2 5 6 2" xfId="17153" xr:uid="{1339561E-E606-4F57-A853-76E91099E49D}"/>
    <cellStyle name="Anteckning 2 5 6 2 2" xfId="17154" xr:uid="{7A77CF84-00DE-47AF-9AC6-BD7AC9872847}"/>
    <cellStyle name="Anteckning 2 5 6 2_121231-130331" xfId="17155" xr:uid="{4C6EF119-8646-4698-A7DA-DE4C4E567BE3}"/>
    <cellStyle name="Anteckning 2 5 6 3" xfId="17156" xr:uid="{2AF0732D-4261-46C7-B958-AC0D87E9417B}"/>
    <cellStyle name="Anteckning 2 5 6 4" xfId="32683" xr:uid="{4C0CA47D-AEFC-4CD4-AD7D-52DF76B1F97A}"/>
    <cellStyle name="Anteckning 2 5 6_121231-130331" xfId="17157" xr:uid="{BC72A945-E93D-4C75-997C-2E2183B35743}"/>
    <cellStyle name="Anteckning 2 5 7" xfId="17158" xr:uid="{74A3B99C-6468-444D-8296-EF4E93F7C5CD}"/>
    <cellStyle name="Anteckning 2 5 7 2" xfId="17159" xr:uid="{3FCA8E8B-64FA-44D3-B573-58B7B9986C53}"/>
    <cellStyle name="Anteckning 2 5 7_121231-130331" xfId="17160" xr:uid="{F9111309-1894-46CE-B005-E1B7DC602BBD}"/>
    <cellStyle name="Anteckning 2 5 8" xfId="17161" xr:uid="{B737F20F-C3E4-4396-B311-7B918E747CEC}"/>
    <cellStyle name="Anteckning 2 5 9" xfId="17162" xr:uid="{77294F44-765C-4EB0-B822-7201301A81B5}"/>
    <cellStyle name="Anteckning 2 5_121231-130331" xfId="17163" xr:uid="{F545CFD1-1949-4233-A149-ADDA4FC4D1BB}"/>
    <cellStyle name="Anteckning 2 6" xfId="17164" xr:uid="{2C636308-48FA-4FCD-8894-27C19CA034C8}"/>
    <cellStyle name="Anteckning 2 6 2" xfId="17165" xr:uid="{C93D1CA6-0747-4F0A-9FED-7B4644709801}"/>
    <cellStyle name="Anteckning 2 6 2 2" xfId="17166" xr:uid="{30563649-8529-4AE4-ABA8-6BB702994672}"/>
    <cellStyle name="Anteckning 2 6 2 2 2" xfId="17167" xr:uid="{1AC727DC-DE6E-4A8F-A560-F87B81D0B1C1}"/>
    <cellStyle name="Anteckning 2 6 2 2_121231-130331" xfId="17168" xr:uid="{134BDDA0-875D-4F5C-82BE-E089717D8677}"/>
    <cellStyle name="Anteckning 2 6 2 3" xfId="17169" xr:uid="{F1439AF6-09BE-4389-BFE1-0FCF0C32E016}"/>
    <cellStyle name="Anteckning 2 6 2 4" xfId="32684" xr:uid="{30C5B9FB-CD17-4338-8EE7-8711B7B73FD7}"/>
    <cellStyle name="Anteckning 2 6 2_121231-130331" xfId="17170" xr:uid="{2006E855-DC2D-4549-BFB7-A9BDF5645689}"/>
    <cellStyle name="Anteckning 2 6 3" xfId="17171" xr:uid="{7453680C-C980-499E-A2D6-EA9DC5DC444B}"/>
    <cellStyle name="Anteckning 2 6 3 2" xfId="17172" xr:uid="{7C34DB92-8FB8-42F5-BF4E-6E50E7FA61B4}"/>
    <cellStyle name="Anteckning 2 6 3_121231-130331" xfId="17173" xr:uid="{60AB18B6-5630-4F82-9AD3-7A22952C59AC}"/>
    <cellStyle name="Anteckning 2 6 4" xfId="17174" xr:uid="{B3DE2AAA-8BA9-4FD4-A93E-30C839BD3623}"/>
    <cellStyle name="Anteckning 2 6 5" xfId="17175" xr:uid="{F6199FD6-E10B-4404-A8BC-0C71F5B4CAEA}"/>
    <cellStyle name="Anteckning 2 6 6" xfId="32685" xr:uid="{1B4F992F-9707-4453-9F3C-EB5E67F57E1D}"/>
    <cellStyle name="Anteckning 2 6 7" xfId="35444" xr:uid="{9E5C0FD4-077E-4B0B-A39E-1A5EC89A31D3}"/>
    <cellStyle name="Anteckning 2 6 8" xfId="39240" xr:uid="{C449B703-0D40-41EE-934C-E85B9B0DA218}"/>
    <cellStyle name="Anteckning 2 6_121231-130331" xfId="17176" xr:uid="{65C60C4D-6C9E-4536-9ED5-9AFC3067DEEB}"/>
    <cellStyle name="Anteckning 2 7" xfId="17177" xr:uid="{C847AC5B-E052-42AE-BC22-84C5E6D1F3CD}"/>
    <cellStyle name="Anteckning 2 7 2" xfId="17178" xr:uid="{D044EB60-D4A0-49CA-8452-A9BF7147E1B6}"/>
    <cellStyle name="Anteckning 2 7 2 2" xfId="17179" xr:uid="{7ECC6E4F-9E5B-436E-A300-DADD0A2F2D42}"/>
    <cellStyle name="Anteckning 2 7 2 2 2" xfId="17180" xr:uid="{AE3AD4F7-558C-4BC0-8875-002E4BDC1BEE}"/>
    <cellStyle name="Anteckning 2 7 2 2_121231-130331" xfId="17181" xr:uid="{2019D806-74E5-47AD-B627-0BC73A9F3200}"/>
    <cellStyle name="Anteckning 2 7 2 3" xfId="17182" xr:uid="{6A9AED14-AAA3-433F-9252-0E7F42BCA23A}"/>
    <cellStyle name="Anteckning 2 7 2 4" xfId="32686" xr:uid="{8E3236DF-6F7D-44F3-B355-0A6C184D953A}"/>
    <cellStyle name="Anteckning 2 7 2_121231-130331" xfId="17183" xr:uid="{4F13F950-A9E5-4259-B7C5-649EC7309F9B}"/>
    <cellStyle name="Anteckning 2 7 3" xfId="17184" xr:uid="{2A33D088-FDF4-4CC1-9A6D-A2827E3A9209}"/>
    <cellStyle name="Anteckning 2 7 3 2" xfId="17185" xr:uid="{AB5D593D-FD4F-4F67-B2F6-8A56D5BE4A39}"/>
    <cellStyle name="Anteckning 2 7 3_121231-130331" xfId="17186" xr:uid="{F60C67C3-DDC2-4D66-A394-F09A6F073582}"/>
    <cellStyle name="Anteckning 2 7 4" xfId="17187" xr:uid="{731B71B2-F5F8-4EDF-A8AF-B392E4DB1E3A}"/>
    <cellStyle name="Anteckning 2 7 5" xfId="17188" xr:uid="{3E5E46F2-3257-4106-853F-56197F1255E4}"/>
    <cellStyle name="Anteckning 2 7 6" xfId="32687" xr:uid="{AF9A11C7-40B8-4D60-BD2F-A76B31C70E31}"/>
    <cellStyle name="Anteckning 2 7 7" xfId="35445" xr:uid="{3AE12AB6-ECE8-4E29-A1EE-A58AA604431D}"/>
    <cellStyle name="Anteckning 2 7 8" xfId="39239" xr:uid="{6880B3C2-C58E-49E9-8FA9-53B2880A2102}"/>
    <cellStyle name="Anteckning 2 7_121231-130331" xfId="17189" xr:uid="{FAC9FE41-5278-468E-8165-A181E0C98403}"/>
    <cellStyle name="Anteckning 2 8" xfId="17190" xr:uid="{DD478E44-F672-427F-B46B-44DEDA81FD6F}"/>
    <cellStyle name="Anteckning 2 8 2" xfId="17191" xr:uid="{13E85CD3-1DDF-4D57-8849-6F1E46B36774}"/>
    <cellStyle name="Anteckning 2 8 2 2" xfId="17192" xr:uid="{DBC94383-2F02-495D-8B46-5812971ECC6B}"/>
    <cellStyle name="Anteckning 2 8 2 2 2" xfId="17193" xr:uid="{EAC5B7C0-9363-4D01-B470-A31494C277B1}"/>
    <cellStyle name="Anteckning 2 8 2 2_121231-130331" xfId="17194" xr:uid="{C55DCCE0-F629-4A93-9D94-EC60D93C9B19}"/>
    <cellStyle name="Anteckning 2 8 2 3" xfId="17195" xr:uid="{46CF3C46-840B-4190-BA61-65E0E52225B2}"/>
    <cellStyle name="Anteckning 2 8 2 4" xfId="32688" xr:uid="{F51B5B69-A504-4D85-9EAE-20CECF5AE0EB}"/>
    <cellStyle name="Anteckning 2 8 2_121231-130331" xfId="17196" xr:uid="{989F78AF-932A-48CA-BE51-A9F88538AA84}"/>
    <cellStyle name="Anteckning 2 8 3" xfId="17197" xr:uid="{CA9FB139-53D1-4579-BF38-87AF6FA86780}"/>
    <cellStyle name="Anteckning 2 8 3 2" xfId="17198" xr:uid="{57C48CD4-6B4F-4332-8268-E04D34DEA92B}"/>
    <cellStyle name="Anteckning 2 8 3_121231-130331" xfId="17199" xr:uid="{39B9925A-B6A4-43B9-8CC9-21915483F1D8}"/>
    <cellStyle name="Anteckning 2 8 4" xfId="17200" xr:uid="{36DA299A-A20F-4FB4-92DD-7177E9E87033}"/>
    <cellStyle name="Anteckning 2 8 5" xfId="17201" xr:uid="{2CC0E8EE-AAD4-4D48-8655-1FA81B716429}"/>
    <cellStyle name="Anteckning 2 8 6" xfId="32689" xr:uid="{1AF21D9F-F1F3-446B-B919-50962DEAA3AD}"/>
    <cellStyle name="Anteckning 2 8 7" xfId="35446" xr:uid="{665CF56D-9B7D-4F66-9898-97976118915D}"/>
    <cellStyle name="Anteckning 2 8 8" xfId="39238" xr:uid="{4829CAEE-692B-45F8-BFA5-3D7C79B691AE}"/>
    <cellStyle name="Anteckning 2 8_121231-130331" xfId="17202" xr:uid="{BA4730FE-2CF1-4AFE-B5B3-0F7598A8F497}"/>
    <cellStyle name="Anteckning 2 9" xfId="17203" xr:uid="{FEE7A7D7-7FF4-4D38-B80F-68A37F0C4550}"/>
    <cellStyle name="Anteckning 2 9 2" xfId="17204" xr:uid="{80AB6892-CEED-44A5-924F-ED2A5E0591F6}"/>
    <cellStyle name="Anteckning 2 9 2 2" xfId="17205" xr:uid="{A8AC04A6-0780-400E-BF09-9605CC4C691D}"/>
    <cellStyle name="Anteckning 2 9 2 3" xfId="32690" xr:uid="{9D81E7C6-8140-46BF-972D-9B018174679F}"/>
    <cellStyle name="Anteckning 2 9 2_121231-130331" xfId="17206" xr:uid="{C13B5D5B-42D3-42F6-9367-498EBFEDFA76}"/>
    <cellStyle name="Anteckning 2 9 3" xfId="17207" xr:uid="{D67BEA61-A665-4E8F-9A1F-D6F66886BFD8}"/>
    <cellStyle name="Anteckning 2 9 3 2" xfId="17208" xr:uid="{E4CE49D9-91DF-4620-8D54-63EF747D82F4}"/>
    <cellStyle name="Anteckning 2 9 3_121231-130331" xfId="17209" xr:uid="{160514A0-1C36-492B-9FED-74440A8C6663}"/>
    <cellStyle name="Anteckning 2 9 4" xfId="17210" xr:uid="{A5A92F4A-D406-49E4-97C3-F449CCA24DBB}"/>
    <cellStyle name="Anteckning 2 9 5" xfId="17211" xr:uid="{0C609624-65E3-411E-BE68-CE52FE2207D0}"/>
    <cellStyle name="Anteckning 2 9 6" xfId="32691" xr:uid="{A4117EC3-9265-43FF-856E-82A49A9B19CB}"/>
    <cellStyle name="Anteckning 2 9 7" xfId="35447" xr:uid="{46120CE5-1675-443E-B06A-F51AA73C7FA5}"/>
    <cellStyle name="Anteckning 2 9 8" xfId="39237" xr:uid="{934769B7-CD3C-4C8C-85DB-390988C09934}"/>
    <cellStyle name="Anteckning 2 9_121231-130331" xfId="17212" xr:uid="{5A12F79F-6EDF-4B4F-AB38-75FF2EF6A332}"/>
    <cellStyle name="Anteckning 2_121231-130331" xfId="17213" xr:uid="{0FAA870D-456F-4EC2-9299-B1B961A2E676}"/>
    <cellStyle name="Anteckning 20" xfId="17214" xr:uid="{0CDBD439-4E52-492F-B720-F50042F8F29D}"/>
    <cellStyle name="Anteckning 20 10" xfId="17215" xr:uid="{31101EDF-F66A-4489-BF99-1C792A394D34}"/>
    <cellStyle name="Anteckning 20 11" xfId="17216" xr:uid="{B090F4F7-AEF7-49CE-92FD-A8C22495D080}"/>
    <cellStyle name="Anteckning 20 12" xfId="32692" xr:uid="{672A1138-A9F0-47EA-92A9-2ADD7CD6A112}"/>
    <cellStyle name="Anteckning 20 13" xfId="35448" xr:uid="{C8C8EB5C-1247-43A2-8C41-C305464D8F34}"/>
    <cellStyle name="Anteckning 20 2" xfId="17217" xr:uid="{8793B6D2-2CED-44FC-9CAA-CA86C24AC235}"/>
    <cellStyle name="Anteckning 20 2 2" xfId="17218" xr:uid="{2525FE7B-D219-44EA-B553-B69BBCBA4678}"/>
    <cellStyle name="Anteckning 20 2 2 2" xfId="17219" xr:uid="{8F480214-7464-4C0C-9E92-F661DB6A778F}"/>
    <cellStyle name="Anteckning 20 2 2 2 2" xfId="17220" xr:uid="{2959302D-03C4-4E5F-9879-21F777B6F9DF}"/>
    <cellStyle name="Anteckning 20 2 2 2 3" xfId="32693" xr:uid="{69ECE986-DBF0-4776-9C58-F7AEEEE026AB}"/>
    <cellStyle name="Anteckning 20 2 2 2_121231-130331" xfId="17221" xr:uid="{56264E0C-990A-4321-946D-431C61FCA482}"/>
    <cellStyle name="Anteckning 20 2 2 3" xfId="17222" xr:uid="{CC533565-6FA4-4FA1-8999-DABF18096770}"/>
    <cellStyle name="Anteckning 20 2 2 3 2" xfId="17223" xr:uid="{5B301AFC-D575-435E-9914-26953E06D71F}"/>
    <cellStyle name="Anteckning 20 2 2 3_121231-130331" xfId="17224" xr:uid="{F17CB7F9-F98E-4668-8785-9CB7967624DE}"/>
    <cellStyle name="Anteckning 20 2 2 4" xfId="17225" xr:uid="{CC67C2C3-7FC9-4F41-B555-1FFD983B5441}"/>
    <cellStyle name="Anteckning 20 2 2 5" xfId="17226" xr:uid="{7B3991AE-04E3-4DC9-A50B-A64448AB6B15}"/>
    <cellStyle name="Anteckning 20 2 2 6" xfId="32694" xr:uid="{F2BC0E14-53F7-42BC-97B4-B9462FBB0FC8}"/>
    <cellStyle name="Anteckning 20 2 2 7" xfId="35450" xr:uid="{3E7A6159-9105-4269-A394-2A348B188DE3}"/>
    <cellStyle name="Anteckning 20 2 2 8" xfId="39235" xr:uid="{FE052806-B087-4A48-AEE3-C6C691AD7B5C}"/>
    <cellStyle name="Anteckning 20 2 2_121231-130331" xfId="17227" xr:uid="{1EAA35B7-6A79-4032-A467-6948F08E8E28}"/>
    <cellStyle name="Anteckning 20 2 3" xfId="17228" xr:uid="{B65E3A73-0BEC-405E-A189-6D27BCA919C2}"/>
    <cellStyle name="Anteckning 20 2 3 2" xfId="17229" xr:uid="{F66107F3-EF86-49E7-8BFF-C032D5E69897}"/>
    <cellStyle name="Anteckning 20 2 3 2 2" xfId="17230" xr:uid="{10E66380-8580-4808-8DA0-AFB2BF61202D}"/>
    <cellStyle name="Anteckning 20 2 3 2_121231-130331" xfId="17231" xr:uid="{80A388F6-303B-4AE6-A8DF-E07564E30408}"/>
    <cellStyle name="Anteckning 20 2 3 3" xfId="17232" xr:uid="{D155DC6C-F0A8-4064-A783-5AD2810ABEBA}"/>
    <cellStyle name="Anteckning 20 2 3 4" xfId="32695" xr:uid="{56C1822F-7D89-4825-BD7A-2E2A55800477}"/>
    <cellStyle name="Anteckning 20 2 3_121231-130331" xfId="17233" xr:uid="{6E5245C3-2684-4F8E-BDCC-263EB004A16E}"/>
    <cellStyle name="Anteckning 20 2 4" xfId="17234" xr:uid="{C1AAFC77-D331-423C-9886-23226FE87875}"/>
    <cellStyle name="Anteckning 20 2 4 2" xfId="17235" xr:uid="{7DFB2732-14BC-4C86-8FD8-9CE81120527C}"/>
    <cellStyle name="Anteckning 20 2 4_121231-130331" xfId="17236" xr:uid="{636C3027-F84E-4DBB-B85F-FD1D17848958}"/>
    <cellStyle name="Anteckning 20 2 5" xfId="17237" xr:uid="{FFE0F110-C8AA-44BD-80E9-6BA2FD1AB3BB}"/>
    <cellStyle name="Anteckning 20 2 6" xfId="17238" xr:uid="{DE8E8D95-98A9-4A87-BE35-E1AE4ABBD6E8}"/>
    <cellStyle name="Anteckning 20 2 7" xfId="32696" xr:uid="{B0C2E443-4D4A-40E1-8A31-20DEA33B21CC}"/>
    <cellStyle name="Anteckning 20 2 8" xfId="35449" xr:uid="{B3569149-11E9-41C1-84B4-C0C9904E4121}"/>
    <cellStyle name="Anteckning 20 2 9" xfId="39236" xr:uid="{5DD0D5A9-9300-41AD-8685-047409FA3535}"/>
    <cellStyle name="Anteckning 20 2_121231-130331" xfId="17239" xr:uid="{A2DAB41F-B72B-45A2-86E6-FE58ECA8E73F}"/>
    <cellStyle name="Anteckning 20 3" xfId="17240" xr:uid="{E05C9A7F-A49D-4381-9F7E-8C7D55FFB8C1}"/>
    <cellStyle name="Anteckning 20 3 2" xfId="17241" xr:uid="{618ED0E7-EECC-466B-9BA0-978CCD95039B}"/>
    <cellStyle name="Anteckning 20 3 2 2" xfId="17242" xr:uid="{6F623B82-7186-472E-8D52-4115D17EBC92}"/>
    <cellStyle name="Anteckning 20 3 2 2 2" xfId="17243" xr:uid="{E1D219E6-514E-4C58-A814-31739BFFB0F4}"/>
    <cellStyle name="Anteckning 20 3 2 2_121231-130331" xfId="17244" xr:uid="{E75D0CAE-FDFE-46F8-AF17-4A4BD95FAE45}"/>
    <cellStyle name="Anteckning 20 3 2 3" xfId="17245" xr:uid="{6AF29556-B061-43F0-B711-9F9C6674B91C}"/>
    <cellStyle name="Anteckning 20 3 2 4" xfId="32697" xr:uid="{1339CE42-440A-495B-8D42-04A5C526E62B}"/>
    <cellStyle name="Anteckning 20 3 2_121231-130331" xfId="17246" xr:uid="{21A9EC05-D482-4119-9E78-3D3BCD10ADFF}"/>
    <cellStyle name="Anteckning 20 3 3" xfId="17247" xr:uid="{3D7ECE9C-BE64-4A44-82DC-7A6A3AFD624D}"/>
    <cellStyle name="Anteckning 20 3 3 2" xfId="17248" xr:uid="{A9062BAE-F089-4205-BDDD-2DD70B544E78}"/>
    <cellStyle name="Anteckning 20 3 3_121231-130331" xfId="17249" xr:uid="{12B4AF25-C22C-4D18-A594-97B8D4135BF1}"/>
    <cellStyle name="Anteckning 20 3 4" xfId="17250" xr:uid="{D5731DDE-A9D3-4959-9363-47AE086E7D26}"/>
    <cellStyle name="Anteckning 20 3 5" xfId="17251" xr:uid="{5B93D0FD-7550-4A16-A77B-CB47A73BB0D5}"/>
    <cellStyle name="Anteckning 20 3 6" xfId="32698" xr:uid="{C1DFCCB9-A011-4EE0-8E91-4D0962908C26}"/>
    <cellStyle name="Anteckning 20 3 7" xfId="35451" xr:uid="{036BDBEE-51B7-42E9-A8FF-8AF360694600}"/>
    <cellStyle name="Anteckning 20 3 8" xfId="39234" xr:uid="{1BB799A4-7CC9-4DE7-8F50-D61900198E16}"/>
    <cellStyle name="Anteckning 20 3_121231-130331" xfId="17252" xr:uid="{FB4AE777-DFA8-40CA-BB80-A59B447BF83D}"/>
    <cellStyle name="Anteckning 20 4" xfId="17253" xr:uid="{0FBD6492-05BA-4241-BB20-E50266CA9FDD}"/>
    <cellStyle name="Anteckning 20 4 2" xfId="17254" xr:uid="{157C28E4-DE14-46E1-939D-272D60C3718C}"/>
    <cellStyle name="Anteckning 20 4 2 2" xfId="17255" xr:uid="{7577C0E3-CC29-4920-80E6-D9A38B6922C7}"/>
    <cellStyle name="Anteckning 20 4 2 2 2" xfId="17256" xr:uid="{EC755BEB-446F-4542-8F56-7B330FD34046}"/>
    <cellStyle name="Anteckning 20 4 2 2_121231-130331" xfId="17257" xr:uid="{DF46132A-A2E7-4D43-A96E-A04B628E7D3F}"/>
    <cellStyle name="Anteckning 20 4 2 3" xfId="17258" xr:uid="{2E4E3188-99D1-4A95-BEF7-291C8977E3A8}"/>
    <cellStyle name="Anteckning 20 4 2 4" xfId="32699" xr:uid="{B40ABB39-8E9B-4A79-BA2B-2056F38C5BE8}"/>
    <cellStyle name="Anteckning 20 4 2_121231-130331" xfId="17259" xr:uid="{11919F77-54DA-468B-914C-C1BAEA3A28A6}"/>
    <cellStyle name="Anteckning 20 4 3" xfId="17260" xr:uid="{EB5E1A6D-927E-4D13-BF0D-E7DE3B8C3841}"/>
    <cellStyle name="Anteckning 20 4 3 2" xfId="17261" xr:uid="{7F837798-A03D-434E-9D50-CA9D4FF3A4C7}"/>
    <cellStyle name="Anteckning 20 4 3_121231-130331" xfId="17262" xr:uid="{8824D189-DB1A-4875-AF9A-01AB2D5B8B91}"/>
    <cellStyle name="Anteckning 20 4 4" xfId="17263" xr:uid="{FA8095D9-8305-4AEF-8D46-49FD72314CBE}"/>
    <cellStyle name="Anteckning 20 4 5" xfId="17264" xr:uid="{9759E22F-F898-49C7-BE0F-3E4A4376FBDB}"/>
    <cellStyle name="Anteckning 20 4 6" xfId="32700" xr:uid="{9F2B2FD4-C793-4C3B-8F2F-97D73617E261}"/>
    <cellStyle name="Anteckning 20 4 7" xfId="35452" xr:uid="{410A449C-FE53-42B4-A753-9FFB80DAB9D8}"/>
    <cellStyle name="Anteckning 20 4 8" xfId="39233" xr:uid="{8279E853-D452-44B4-B169-F1F88689C60F}"/>
    <cellStyle name="Anteckning 20 4_121231-130331" xfId="17265" xr:uid="{7FEDDA00-E824-44F9-9EB7-0857FD30039B}"/>
    <cellStyle name="Anteckning 20 5" xfId="17266" xr:uid="{8A11EB37-F229-49D5-85A1-8B5CD7C48C6D}"/>
    <cellStyle name="Anteckning 20 5 2" xfId="17267" xr:uid="{79F23C86-E630-490F-BF3C-27BDFACFDF4E}"/>
    <cellStyle name="Anteckning 20 5 2 2" xfId="17268" xr:uid="{A592721E-66BF-4591-9268-48A2EF8010A3}"/>
    <cellStyle name="Anteckning 20 5 2 2 2" xfId="17269" xr:uid="{A0D0C5FA-2FDF-4E39-B2CA-436FFBA9B5A7}"/>
    <cellStyle name="Anteckning 20 5 2 2_121231-130331" xfId="17270" xr:uid="{26D80C26-3642-4E7F-BED5-B85C07D38970}"/>
    <cellStyle name="Anteckning 20 5 2 3" xfId="17271" xr:uid="{2475D1EC-9BFE-44E5-B172-66615C11D149}"/>
    <cellStyle name="Anteckning 20 5 2 4" xfId="32701" xr:uid="{839DD5DE-00EC-4510-9B5B-2C7979ECD7E1}"/>
    <cellStyle name="Anteckning 20 5 2_121231-130331" xfId="17272" xr:uid="{539D0780-4254-4D72-B255-2E323E9CDE92}"/>
    <cellStyle name="Anteckning 20 5 3" xfId="17273" xr:uid="{1CA5922C-A47E-4CDA-8688-C83359C78A73}"/>
    <cellStyle name="Anteckning 20 5 3 2" xfId="17274" xr:uid="{D49C8276-DC2B-4194-8775-CC25FCADD919}"/>
    <cellStyle name="Anteckning 20 5 3_121231-130331" xfId="17275" xr:uid="{36F74E1D-9E9A-4946-934A-58C2D3376A43}"/>
    <cellStyle name="Anteckning 20 5 4" xfId="17276" xr:uid="{0F0C4728-3224-4F53-8E54-89577B7A7BE5}"/>
    <cellStyle name="Anteckning 20 5 5" xfId="17277" xr:uid="{DCEEBE03-D1E4-4B8A-AF5D-D95F43777A08}"/>
    <cellStyle name="Anteckning 20 5 6" xfId="32702" xr:uid="{D159C1B2-B9D8-4063-BFCC-11E62A22BB08}"/>
    <cellStyle name="Anteckning 20 5 7" xfId="35453" xr:uid="{2918F3A3-9F40-4041-AF0C-253FAD515D1A}"/>
    <cellStyle name="Anteckning 20 5 8" xfId="39232" xr:uid="{A5194F1A-91C2-43B5-88B3-B1BB4D758531}"/>
    <cellStyle name="Anteckning 20 5_121231-130331" xfId="17278" xr:uid="{730B7307-3961-431F-AB2F-993BBE503A9E}"/>
    <cellStyle name="Anteckning 20 6" xfId="17279" xr:uid="{59B34901-B002-4E3C-8237-7134AAD54962}"/>
    <cellStyle name="Anteckning 20 6 2" xfId="17280" xr:uid="{8730FFCD-BCA1-4862-9298-EA2DB020B13C}"/>
    <cellStyle name="Anteckning 20 6 2 2" xfId="17281" xr:uid="{8BEE523A-D629-4945-8944-22C7FDFB4989}"/>
    <cellStyle name="Anteckning 20 6 2 3" xfId="32703" xr:uid="{89BBFA26-18FB-4211-8C4B-ED16D54CFAD0}"/>
    <cellStyle name="Anteckning 20 6 2_121231-130331" xfId="17282" xr:uid="{BE96DEAF-2FF4-48F2-9ECF-E50F057A2888}"/>
    <cellStyle name="Anteckning 20 6 3" xfId="17283" xr:uid="{5FDEF7C5-3D25-488F-B724-0486E6B4D926}"/>
    <cellStyle name="Anteckning 20 6 3 2" xfId="17284" xr:uid="{C3FDF5AC-471C-47E3-A9C6-AD6519346C61}"/>
    <cellStyle name="Anteckning 20 6 3_121231-130331" xfId="17285" xr:uid="{CA919E43-7D97-4187-841C-EBB974781B3B}"/>
    <cellStyle name="Anteckning 20 6 4" xfId="17286" xr:uid="{64BDBA9A-5618-41E9-97F5-FDFC8318599F}"/>
    <cellStyle name="Anteckning 20 6 5" xfId="17287" xr:uid="{2A4EE2F1-78A5-4D87-865E-7E862CFDBF89}"/>
    <cellStyle name="Anteckning 20 6 6" xfId="32704" xr:uid="{BB524860-DF9B-4CFF-9275-7472A242FF72}"/>
    <cellStyle name="Anteckning 20 6 7" xfId="35454" xr:uid="{0A9DF67C-8D6C-42E8-8272-BB24D0C061D0}"/>
    <cellStyle name="Anteckning 20 6 8" xfId="39231" xr:uid="{210C3A2A-FFC7-4CE3-AABE-103D7126CE74}"/>
    <cellStyle name="Anteckning 20 6_121231-130331" xfId="17288" xr:uid="{BB7286B8-F3C5-4349-A3D2-892ECBF180F3}"/>
    <cellStyle name="Anteckning 20 7" xfId="17289" xr:uid="{48BE0082-4D61-43C4-B4C3-EB8A9C1A051F}"/>
    <cellStyle name="Anteckning 20 7 2" xfId="17290" xr:uid="{D894A060-0CB7-4A94-AE3D-6517B9CC6235}"/>
    <cellStyle name="Anteckning 20 7 2 2" xfId="17291" xr:uid="{9E2E4D86-4621-42D8-A7DE-4A05C104859B}"/>
    <cellStyle name="Anteckning 20 7 2_121231-130331" xfId="17292" xr:uid="{675C0440-7644-41C8-9BEB-FF99207FD7A3}"/>
    <cellStyle name="Anteckning 20 7 3" xfId="17293" xr:uid="{4DE7C70E-F98A-4240-B6FD-0A602995A0A1}"/>
    <cellStyle name="Anteckning 20 7 4" xfId="32705" xr:uid="{4834DD31-A9A8-4597-9FF0-3F393F2F1F8F}"/>
    <cellStyle name="Anteckning 20 7_121231-130331" xfId="17294" xr:uid="{0EC40851-C6F6-4071-8224-18B9331FA93E}"/>
    <cellStyle name="Anteckning 20 8" xfId="17295" xr:uid="{0757646E-7799-45B6-AA9E-06546EA30D78}"/>
    <cellStyle name="Anteckning 20 8 2" xfId="17296" xr:uid="{B0A3DD23-20B8-4372-9650-053F0400A95C}"/>
    <cellStyle name="Anteckning 20 8_121231-130331" xfId="17297" xr:uid="{38B36019-FE4B-494D-B108-0DB74226107A}"/>
    <cellStyle name="Anteckning 20 9" xfId="17298" xr:uid="{15A4301A-4E67-4D56-B350-F4DF8228E377}"/>
    <cellStyle name="Anteckning 20_121231-130331" xfId="17299" xr:uid="{697C719B-198B-4D70-B210-01C9AE8B9A8B}"/>
    <cellStyle name="Anteckning 21" xfId="17300" xr:uid="{1825979F-4676-4C87-8CB4-CDEB48CBECEC}"/>
    <cellStyle name="Anteckning 21 10" xfId="17301" xr:uid="{ACA7A5F7-05CE-4BE0-9D80-06937F90FC2B}"/>
    <cellStyle name="Anteckning 21 11" xfId="32706" xr:uid="{9AC24F25-3159-4757-9DC4-64518D09C53F}"/>
    <cellStyle name="Anteckning 21 12" xfId="35455" xr:uid="{AF2E669C-97BC-4B32-BE2F-DFF9DBB757CB}"/>
    <cellStyle name="Anteckning 21 2" xfId="17302" xr:uid="{322D5BCD-058A-4C5F-ABE0-E847F4628B3A}"/>
    <cellStyle name="Anteckning 21 2 2" xfId="17303" xr:uid="{47160B80-2ADF-459C-B824-86319DE331CB}"/>
    <cellStyle name="Anteckning 21 2 2 2" xfId="17304" xr:uid="{921C4FF6-97DB-4BB9-9A89-C6803660B33E}"/>
    <cellStyle name="Anteckning 21 2 2 2 2" xfId="17305" xr:uid="{30BE94EF-3E52-45AD-A572-B8F33725F6A3}"/>
    <cellStyle name="Anteckning 21 2 2 2 3" xfId="32707" xr:uid="{A86FE460-0339-48AC-B896-6F98662179A3}"/>
    <cellStyle name="Anteckning 21 2 2 2_121231-130331" xfId="17306" xr:uid="{B4C13DF8-F2CB-4B77-B226-5927C5AC5A45}"/>
    <cellStyle name="Anteckning 21 2 2 3" xfId="17307" xr:uid="{EB7EF246-98AB-48E4-A069-3A1AC24B6858}"/>
    <cellStyle name="Anteckning 21 2 2 3 2" xfId="17308" xr:uid="{2887B066-39A7-456B-B837-B81AA73D9025}"/>
    <cellStyle name="Anteckning 21 2 2 3_121231-130331" xfId="17309" xr:uid="{16D07076-A033-465B-9584-7D952FBA91E7}"/>
    <cellStyle name="Anteckning 21 2 2 4" xfId="17310" xr:uid="{DECC2436-759B-4805-9E82-630DC88C7C6A}"/>
    <cellStyle name="Anteckning 21 2 2 5" xfId="17311" xr:uid="{F92EE96F-4F2A-4042-AF2A-2BBC90B3A30B}"/>
    <cellStyle name="Anteckning 21 2 2 6" xfId="32708" xr:uid="{9CAD197D-E31B-4790-A385-D6D9402386F0}"/>
    <cellStyle name="Anteckning 21 2 2 7" xfId="35457" xr:uid="{4B59901F-E304-4B83-9EBE-369E0D933F41}"/>
    <cellStyle name="Anteckning 21 2 2 8" xfId="39229" xr:uid="{0D65AF8F-1C7D-4777-8CFB-FDA86B1251F2}"/>
    <cellStyle name="Anteckning 21 2 2_121231-130331" xfId="17312" xr:uid="{8B21DE06-4773-4129-AF34-411C323825BF}"/>
    <cellStyle name="Anteckning 21 2 3" xfId="17313" xr:uid="{44CEF33C-2C23-4B43-8474-6F8462A10B76}"/>
    <cellStyle name="Anteckning 21 2 3 2" xfId="17314" xr:uid="{B70F3C04-7C68-4204-B7AA-C15ECA3EB71C}"/>
    <cellStyle name="Anteckning 21 2 3 2 2" xfId="17315" xr:uid="{DCCF35E0-49A2-473B-91B8-9EC8A6841437}"/>
    <cellStyle name="Anteckning 21 2 3 2_121231-130331" xfId="17316" xr:uid="{230FFBC4-6DB6-4B3C-9592-9D7A93DA9D21}"/>
    <cellStyle name="Anteckning 21 2 3 3" xfId="17317" xr:uid="{B304B6D3-08E4-447D-A272-1B685CEC631D}"/>
    <cellStyle name="Anteckning 21 2 3 4" xfId="32709" xr:uid="{09A56CF2-E9B0-4D3A-8000-2C727B33AFFE}"/>
    <cellStyle name="Anteckning 21 2 3_121231-130331" xfId="17318" xr:uid="{7A267AC2-52F6-4A5A-8CDD-FD07CAFA744C}"/>
    <cellStyle name="Anteckning 21 2 4" xfId="17319" xr:uid="{8CEA7128-E22F-4C1F-9485-F4BFCEAB3D16}"/>
    <cellStyle name="Anteckning 21 2 4 2" xfId="17320" xr:uid="{0E342BEB-50A4-41CB-90B8-052B066E1ABB}"/>
    <cellStyle name="Anteckning 21 2 4_121231-130331" xfId="17321" xr:uid="{280B46F3-2992-4FA3-BEAD-6815C3D54234}"/>
    <cellStyle name="Anteckning 21 2 5" xfId="17322" xr:uid="{D12D3292-7B76-44FF-8345-FAB2A22AAB9E}"/>
    <cellStyle name="Anteckning 21 2 6" xfId="17323" xr:uid="{EF5EA7B8-9554-4A95-A4E6-C92CFF257903}"/>
    <cellStyle name="Anteckning 21 2 7" xfId="32710" xr:uid="{621A888F-EA39-4B43-8FF7-6A95B173051F}"/>
    <cellStyle name="Anteckning 21 2 8" xfId="35456" xr:uid="{574EC018-F6CB-4577-9FF2-ECF2A0B6BE15}"/>
    <cellStyle name="Anteckning 21 2 9" xfId="39230" xr:uid="{29066C76-5206-4A1E-AF53-DE383D57907B}"/>
    <cellStyle name="Anteckning 21 2_121231-130331" xfId="17324" xr:uid="{E7C8E9DA-2725-4885-BA7F-B1BF146DABEE}"/>
    <cellStyle name="Anteckning 21 3" xfId="17325" xr:uid="{1D5AF3D3-F2C9-437C-A1EC-8F862E654C1E}"/>
    <cellStyle name="Anteckning 21 3 2" xfId="17326" xr:uid="{A438083A-6433-47B4-97B3-16C8A6F315DB}"/>
    <cellStyle name="Anteckning 21 3 2 2" xfId="17327" xr:uid="{7DD585A5-DD90-4213-8850-8D991EEB456B}"/>
    <cellStyle name="Anteckning 21 3 2 2 2" xfId="17328" xr:uid="{6537721E-6D7A-408A-A366-6B63A83CCF0B}"/>
    <cellStyle name="Anteckning 21 3 2 2_121231-130331" xfId="17329" xr:uid="{681998BC-7E31-42F6-B1A9-F0DC33893C4F}"/>
    <cellStyle name="Anteckning 21 3 2 3" xfId="17330" xr:uid="{054F3438-7963-45D6-B7A6-8007A6F2811D}"/>
    <cellStyle name="Anteckning 21 3 2 4" xfId="32711" xr:uid="{8AEF22C6-8476-4F7D-8751-F8D5147C7405}"/>
    <cellStyle name="Anteckning 21 3 2_121231-130331" xfId="17331" xr:uid="{43044C0A-FF9D-4FDD-B7CB-127BBEAEB560}"/>
    <cellStyle name="Anteckning 21 3 3" xfId="17332" xr:uid="{5E6CAA59-4330-425D-BA21-CB945536BAFA}"/>
    <cellStyle name="Anteckning 21 3 3 2" xfId="17333" xr:uid="{B47DABEB-11D1-4E85-B6F3-056964C16A6F}"/>
    <cellStyle name="Anteckning 21 3 3_121231-130331" xfId="17334" xr:uid="{32A99099-2484-4BEA-9328-9346F7B653A3}"/>
    <cellStyle name="Anteckning 21 3 4" xfId="17335" xr:uid="{A74E3F99-80E6-44A2-AE29-BD73903453A0}"/>
    <cellStyle name="Anteckning 21 3 5" xfId="17336" xr:uid="{A58A7DA1-6A6E-44D9-BBDC-28D8AB9BC963}"/>
    <cellStyle name="Anteckning 21 3 6" xfId="32712" xr:uid="{5C7642B4-3B78-4B26-AAD3-D422415222D1}"/>
    <cellStyle name="Anteckning 21 3 7" xfId="35458" xr:uid="{2035CE74-918B-4B1A-8E81-95A538C62743}"/>
    <cellStyle name="Anteckning 21 3 8" xfId="39228" xr:uid="{D58AD081-DEE3-4AE3-BF4E-B7A289979524}"/>
    <cellStyle name="Anteckning 21 3_121231-130331" xfId="17337" xr:uid="{D0C57E81-B50D-4344-B70D-8C0367C22E9D}"/>
    <cellStyle name="Anteckning 21 4" xfId="17338" xr:uid="{5CAA3C5C-98F2-43E6-B303-BF129AE2EA12}"/>
    <cellStyle name="Anteckning 21 4 2" xfId="17339" xr:uid="{B9D3385F-23DA-473D-BF33-66DD75360698}"/>
    <cellStyle name="Anteckning 21 4 2 2" xfId="17340" xr:uid="{6B0D6EF0-C70D-4212-8915-BA97940C5190}"/>
    <cellStyle name="Anteckning 21 4 2 2 2" xfId="17341" xr:uid="{1CA50306-DCF3-49BE-B424-CB76D7E2407A}"/>
    <cellStyle name="Anteckning 21 4 2 2_121231-130331" xfId="17342" xr:uid="{425F91E7-BC2B-4C44-B3A2-7673A1964F79}"/>
    <cellStyle name="Anteckning 21 4 2 3" xfId="17343" xr:uid="{054084F0-299F-4690-8191-0F1F390F06AC}"/>
    <cellStyle name="Anteckning 21 4 2 4" xfId="32713" xr:uid="{F4088AB1-2F76-4907-9474-E5013CA7B7BA}"/>
    <cellStyle name="Anteckning 21 4 2_121231-130331" xfId="17344" xr:uid="{1E9F4B61-1019-4F2A-AD44-AD4239CAA5D9}"/>
    <cellStyle name="Anteckning 21 4 3" xfId="17345" xr:uid="{17750095-2DDE-4830-983A-A5DE51F099F6}"/>
    <cellStyle name="Anteckning 21 4 3 2" xfId="17346" xr:uid="{195A5AEC-52B8-42ED-B608-3269BF9D1ED5}"/>
    <cellStyle name="Anteckning 21 4 3_121231-130331" xfId="17347" xr:uid="{EA68A037-3D6B-4280-931B-FDC96C1069C2}"/>
    <cellStyle name="Anteckning 21 4 4" xfId="17348" xr:uid="{41794F0C-93AB-4D2D-A861-70C4F7113C78}"/>
    <cellStyle name="Anteckning 21 4 5" xfId="17349" xr:uid="{61D73440-7D88-41A2-B95D-63F49EB30906}"/>
    <cellStyle name="Anteckning 21 4 6" xfId="32714" xr:uid="{B07A03E2-FD6E-4610-8599-7EC579580092}"/>
    <cellStyle name="Anteckning 21 4 7" xfId="35459" xr:uid="{DFE31568-1A39-4FBE-A45A-B97B2E818D84}"/>
    <cellStyle name="Anteckning 21 4 8" xfId="39227" xr:uid="{E19D7EF2-19E2-4FDE-8FFC-981CB5C2FFDB}"/>
    <cellStyle name="Anteckning 21 4_121231-130331" xfId="17350" xr:uid="{051459F0-5727-4818-97B2-468DC6231A67}"/>
    <cellStyle name="Anteckning 21 5" xfId="17351" xr:uid="{F2CC287A-BC15-4E7F-A00E-50F6311B7823}"/>
    <cellStyle name="Anteckning 21 5 2" xfId="17352" xr:uid="{EC42B637-C3DF-4AB6-80CD-C6A96A115A76}"/>
    <cellStyle name="Anteckning 21 5 2 2" xfId="17353" xr:uid="{76174F36-4850-426E-9C8F-22A8E9AE321A}"/>
    <cellStyle name="Anteckning 21 5 2 2 2" xfId="17354" xr:uid="{CDC170E7-3C83-4BFA-8509-5BFF838D061D}"/>
    <cellStyle name="Anteckning 21 5 2 2_121231-130331" xfId="17355" xr:uid="{854B430F-5BE2-4BEA-9831-ABA6F69D664F}"/>
    <cellStyle name="Anteckning 21 5 2 3" xfId="17356" xr:uid="{99D407F8-564C-4FF4-B37A-B3B9971B127C}"/>
    <cellStyle name="Anteckning 21 5 2 4" xfId="32715" xr:uid="{4D92112C-852B-4734-9C9D-4458C8AD8024}"/>
    <cellStyle name="Anteckning 21 5 2_121231-130331" xfId="17357" xr:uid="{3FE0592A-70D6-4DED-B390-0442DA457B62}"/>
    <cellStyle name="Anteckning 21 5 3" xfId="17358" xr:uid="{D110EE38-88C6-4377-8344-4406D66A6438}"/>
    <cellStyle name="Anteckning 21 5 3 2" xfId="17359" xr:uid="{4331CA12-EAAE-4BB1-ADED-0EEEE93BFB3B}"/>
    <cellStyle name="Anteckning 21 5 3_121231-130331" xfId="17360" xr:uid="{EDD9F431-C3CB-404B-B329-C64ABC044C3E}"/>
    <cellStyle name="Anteckning 21 5 4" xfId="17361" xr:uid="{653722DE-3DB9-4806-84F6-F4282D73993B}"/>
    <cellStyle name="Anteckning 21 5 5" xfId="17362" xr:uid="{C53FA2FB-8B1E-40E1-BB8A-DF1B2BD9E62B}"/>
    <cellStyle name="Anteckning 21 5 6" xfId="32716" xr:uid="{C9F8490F-D77A-4AD1-8DB9-60EC97F97D43}"/>
    <cellStyle name="Anteckning 21 5 7" xfId="35460" xr:uid="{96FA857B-AD15-4B45-921F-7F7CC23EE125}"/>
    <cellStyle name="Anteckning 21 5 8" xfId="39226" xr:uid="{F19A97C5-894C-435C-9D0E-438F0F939E97}"/>
    <cellStyle name="Anteckning 21 5_121231-130331" xfId="17363" xr:uid="{C525138C-FBC4-43BD-AE3D-003BB767FBCA}"/>
    <cellStyle name="Anteckning 21 6" xfId="17364" xr:uid="{C1AE7DF4-A8A9-4896-BEE4-800BBF291A57}"/>
    <cellStyle name="Anteckning 21 6 2" xfId="17365" xr:uid="{56BB929D-4566-4F8D-B8FB-253430A624D7}"/>
    <cellStyle name="Anteckning 21 6 2 2" xfId="17366" xr:uid="{C2E42FA3-6A66-4A64-BEE2-EF80EE1130EF}"/>
    <cellStyle name="Anteckning 21 6 2 3" xfId="32717" xr:uid="{72E7ADF8-14E3-4039-8451-1796CFAA57FF}"/>
    <cellStyle name="Anteckning 21 6 2_121231-130331" xfId="17367" xr:uid="{24C50EFB-2394-4C25-912A-2FC5D3DD9A3A}"/>
    <cellStyle name="Anteckning 21 6 3" xfId="17368" xr:uid="{11A80A4A-5FF4-426D-851F-F5665ED663EF}"/>
    <cellStyle name="Anteckning 21 6 3 2" xfId="17369" xr:uid="{79160507-2D50-4B00-ABA1-2EEBA5AF199D}"/>
    <cellStyle name="Anteckning 21 6 3_121231-130331" xfId="17370" xr:uid="{1CAB9833-57BD-46F2-BBB5-72F93575110C}"/>
    <cellStyle name="Anteckning 21 6 4" xfId="17371" xr:uid="{1EF90FFE-4D2C-4355-9DAC-C03559A7CBFB}"/>
    <cellStyle name="Anteckning 21 6 5" xfId="17372" xr:uid="{0D9B9F2E-015A-40BB-9621-091A2D7C89E1}"/>
    <cellStyle name="Anteckning 21 6 6" xfId="32718" xr:uid="{45F76F3F-21D7-46E7-B55A-0F8311D9695F}"/>
    <cellStyle name="Anteckning 21 6 7" xfId="35461" xr:uid="{2FDE757D-15F1-455D-97F8-BE349BF3CFDE}"/>
    <cellStyle name="Anteckning 21 6 8" xfId="39225" xr:uid="{B8B477D5-F1E6-402E-B588-1B21561FA1AF}"/>
    <cellStyle name="Anteckning 21 6_121231-130331" xfId="17373" xr:uid="{8B1FE618-48E6-4DB4-BAA4-29D2F74CFD34}"/>
    <cellStyle name="Anteckning 21 7" xfId="17374" xr:uid="{C7CB200E-20B1-4355-B541-FBA77BCB5B01}"/>
    <cellStyle name="Anteckning 21 7 2" xfId="17375" xr:uid="{2A60F291-29D7-4AED-BE09-BBE270CF47DC}"/>
    <cellStyle name="Anteckning 21 7 2 2" xfId="17376" xr:uid="{B373A943-F12F-476E-A86B-9D0C2A65475E}"/>
    <cellStyle name="Anteckning 21 7 2_121231-130331" xfId="17377" xr:uid="{17355D27-9C62-4B73-A035-827D6C2AF871}"/>
    <cellStyle name="Anteckning 21 7 3" xfId="17378" xr:uid="{273156A8-CE70-4689-882C-91849B2E6338}"/>
    <cellStyle name="Anteckning 21 7 4" xfId="17379" xr:uid="{0C668B01-6168-4061-97EF-A535586DCCEE}"/>
    <cellStyle name="Anteckning 21 7 5" xfId="32719" xr:uid="{BAB9B961-F008-44AC-B0A7-FDD76FCD9BF5}"/>
    <cellStyle name="Anteckning 21 7_121231-130331" xfId="17380" xr:uid="{48AF9245-5B9C-4561-87E6-21CD91F08947}"/>
    <cellStyle name="Anteckning 21 8" xfId="17381" xr:uid="{0E3AADBF-B2F8-4410-BC3F-7DB86854F8E5}"/>
    <cellStyle name="Anteckning 21 8 2" xfId="17382" xr:uid="{1A7F2E2B-344D-4FE8-AFC3-78900D8DAD89}"/>
    <cellStyle name="Anteckning 21 8_121231-130331" xfId="17383" xr:uid="{A621A4B5-0452-496F-90CA-0C6DADCB10A4}"/>
    <cellStyle name="Anteckning 21 9" xfId="17384" xr:uid="{160E5EF3-5127-4176-80C7-2BC0AB311C69}"/>
    <cellStyle name="Anteckning 21_121231-130331" xfId="17385" xr:uid="{5A7D96A5-4D1F-4649-9B66-38AB322E9C17}"/>
    <cellStyle name="Anteckning 22" xfId="17386" xr:uid="{3A41F764-062A-4901-8F94-F7B976A0BC3C}"/>
    <cellStyle name="Anteckning 22 10" xfId="17387" xr:uid="{4E0AF3BA-F680-427B-AD82-8038F467E7F2}"/>
    <cellStyle name="Anteckning 22 11" xfId="32720" xr:uid="{1B7B932F-A441-471F-B1A7-261F7228B3DE}"/>
    <cellStyle name="Anteckning 22 12" xfId="35462" xr:uid="{2180B283-2FD8-4A5C-BE2F-C26034065E91}"/>
    <cellStyle name="Anteckning 22 2" xfId="17388" xr:uid="{62E7D564-64D1-4459-9AB5-FCC61B6BD1C8}"/>
    <cellStyle name="Anteckning 22 2 2" xfId="17389" xr:uid="{FC957637-E42F-41E9-87D6-CB35E8FC3902}"/>
    <cellStyle name="Anteckning 22 2 2 2" xfId="17390" xr:uid="{7F73CC04-51C0-4C97-9E9F-2FE7911336ED}"/>
    <cellStyle name="Anteckning 22 2 2 2 2" xfId="17391" xr:uid="{E89FF84D-9E4E-4779-9C54-CE365C37875F}"/>
    <cellStyle name="Anteckning 22 2 2 2 3" xfId="32721" xr:uid="{1563EB3B-A3FA-4FC9-BAF4-4A1F89AF66F0}"/>
    <cellStyle name="Anteckning 22 2 2 2_121231-130331" xfId="17392" xr:uid="{8F6177AD-83FD-4146-AB70-40A9E38F1A99}"/>
    <cellStyle name="Anteckning 22 2 2 3" xfId="17393" xr:uid="{D9D0A398-4BF3-48D0-BB76-2CF5F0E913CB}"/>
    <cellStyle name="Anteckning 22 2 2 3 2" xfId="17394" xr:uid="{045B684B-B43B-401F-B2E5-A3360832837E}"/>
    <cellStyle name="Anteckning 22 2 2 3_121231-130331" xfId="17395" xr:uid="{BC460AD9-7BA8-4229-BD26-003BCF453C6A}"/>
    <cellStyle name="Anteckning 22 2 2 4" xfId="17396" xr:uid="{FCDDF7B8-5D78-418E-BE18-332A83290F05}"/>
    <cellStyle name="Anteckning 22 2 2 5" xfId="17397" xr:uid="{2D37697D-7835-4FE6-8CF7-E4B619463D55}"/>
    <cellStyle name="Anteckning 22 2 2 6" xfId="32722" xr:uid="{F270E1D8-603C-461E-ACEC-A3E7E99F2FE1}"/>
    <cellStyle name="Anteckning 22 2 2 7" xfId="35464" xr:uid="{0708E3DF-8724-4E94-A363-EACF2A98E737}"/>
    <cellStyle name="Anteckning 22 2 2 8" xfId="39223" xr:uid="{0DCB1E61-6118-4D12-A52E-7EA5F4D26C2F}"/>
    <cellStyle name="Anteckning 22 2 2_121231-130331" xfId="17398" xr:uid="{F1320EA3-E7B4-46C9-A9D2-C96A92C39E6F}"/>
    <cellStyle name="Anteckning 22 2 3" xfId="17399" xr:uid="{F5546ABB-6326-40B3-83A8-FCBAE14ACA8F}"/>
    <cellStyle name="Anteckning 22 2 3 2" xfId="17400" xr:uid="{069A7320-9C4E-4FB4-AB13-E74386B179BC}"/>
    <cellStyle name="Anteckning 22 2 3 2 2" xfId="17401" xr:uid="{AE91F896-8FB9-407E-9E6A-D8CA239ACBC6}"/>
    <cellStyle name="Anteckning 22 2 3 2_121231-130331" xfId="17402" xr:uid="{B2AE6B51-D7B2-4771-9FBA-E0B5900AD568}"/>
    <cellStyle name="Anteckning 22 2 3 3" xfId="17403" xr:uid="{F7F332D4-F57C-43B4-A9B4-1E0E830A27A5}"/>
    <cellStyle name="Anteckning 22 2 3 4" xfId="32723" xr:uid="{F3CF9DBB-6CD7-46F4-A6A0-59CFFD54D2B1}"/>
    <cellStyle name="Anteckning 22 2 3_121231-130331" xfId="17404" xr:uid="{2E5E2DFF-95EE-414B-8368-0046CA417D77}"/>
    <cellStyle name="Anteckning 22 2 4" xfId="17405" xr:uid="{77718C73-037A-460A-B7C7-E1BD6E2A0836}"/>
    <cellStyle name="Anteckning 22 2 4 2" xfId="17406" xr:uid="{240859FF-16AA-4616-B707-E2A88775B356}"/>
    <cellStyle name="Anteckning 22 2 4_121231-130331" xfId="17407" xr:uid="{21A620DE-829A-4B3E-824D-CCDED03F8A82}"/>
    <cellStyle name="Anteckning 22 2 5" xfId="17408" xr:uid="{1B3128F9-7D64-4AAC-9FE5-119D5DA396E5}"/>
    <cellStyle name="Anteckning 22 2 6" xfId="17409" xr:uid="{F0ED3F0B-B904-4ABF-A52B-E64F3611D3D7}"/>
    <cellStyle name="Anteckning 22 2 7" xfId="32724" xr:uid="{9D25E926-6689-4A5E-B069-D526B2E2249C}"/>
    <cellStyle name="Anteckning 22 2 8" xfId="35463" xr:uid="{E294EC0C-5347-43E7-838C-45047F40C69D}"/>
    <cellStyle name="Anteckning 22 2 9" xfId="39224" xr:uid="{F974FB6D-0411-4F39-AFC5-8F52A0981625}"/>
    <cellStyle name="Anteckning 22 2_121231-130331" xfId="17410" xr:uid="{9685D2BF-F250-4D73-AAF4-4CB4614F5AD3}"/>
    <cellStyle name="Anteckning 22 3" xfId="17411" xr:uid="{87144418-D283-4559-A84F-869EB6FD6961}"/>
    <cellStyle name="Anteckning 22 3 2" xfId="17412" xr:uid="{3C8F2E73-E584-4D98-BA84-BC00160CBC01}"/>
    <cellStyle name="Anteckning 22 3 2 2" xfId="17413" xr:uid="{F7EC1D8F-9C72-4FD7-B443-F8104144B75B}"/>
    <cellStyle name="Anteckning 22 3 2 2 2" xfId="17414" xr:uid="{39F7B677-329F-48CC-927B-4A10DE21E3AB}"/>
    <cellStyle name="Anteckning 22 3 2 2_121231-130331" xfId="17415" xr:uid="{EBC1A5A4-31E8-4AD7-9A94-8232A6F53C0B}"/>
    <cellStyle name="Anteckning 22 3 2 3" xfId="17416" xr:uid="{0E490CF4-6666-4A98-AA13-16D9FF524690}"/>
    <cellStyle name="Anteckning 22 3 2 4" xfId="32725" xr:uid="{D50FF6F3-35A7-4C0B-8234-1E36C601FD93}"/>
    <cellStyle name="Anteckning 22 3 2_121231-130331" xfId="17417" xr:uid="{223F4938-8DBC-4572-9D6F-B235746F1960}"/>
    <cellStyle name="Anteckning 22 3 3" xfId="17418" xr:uid="{24DB1ADF-C163-4078-B5EB-233EAFF397A2}"/>
    <cellStyle name="Anteckning 22 3 3 2" xfId="17419" xr:uid="{1C9D2477-187C-4A77-9945-7DFA2CDCCE8A}"/>
    <cellStyle name="Anteckning 22 3 3_121231-130331" xfId="17420" xr:uid="{632560E4-3AB1-4E2F-B2E2-D7BF1CC6D00F}"/>
    <cellStyle name="Anteckning 22 3 4" xfId="17421" xr:uid="{B8A232F1-FC86-4E69-99CA-145079AF1CCB}"/>
    <cellStyle name="Anteckning 22 3 5" xfId="17422" xr:uid="{580B41E6-1CDD-4C7A-A53D-199FB363C95F}"/>
    <cellStyle name="Anteckning 22 3 6" xfId="32726" xr:uid="{3D1DDC8E-6189-4DB9-8485-27B9AB5DE838}"/>
    <cellStyle name="Anteckning 22 3 7" xfId="35465" xr:uid="{CA4A240C-DC48-4656-A780-670B43EEFE8F}"/>
    <cellStyle name="Anteckning 22 3 8" xfId="39222" xr:uid="{7024D3F2-11DE-4819-8AE7-746FCFE6899E}"/>
    <cellStyle name="Anteckning 22 3_121231-130331" xfId="17423" xr:uid="{87898D19-7AC3-48F9-8DF9-6110292B6576}"/>
    <cellStyle name="Anteckning 22 4" xfId="17424" xr:uid="{1E9A3858-6E94-4867-AE04-F9579C38B65B}"/>
    <cellStyle name="Anteckning 22 4 2" xfId="17425" xr:uid="{46B85B15-16A5-4685-945C-5F67801A4D79}"/>
    <cellStyle name="Anteckning 22 4 2 2" xfId="17426" xr:uid="{D8C26AEC-EEEC-45BA-BAA3-6E8423494B65}"/>
    <cellStyle name="Anteckning 22 4 2 2 2" xfId="17427" xr:uid="{D01D5342-5FA5-4844-8FCF-F145B6854D82}"/>
    <cellStyle name="Anteckning 22 4 2 2_121231-130331" xfId="17428" xr:uid="{FC9188A7-5EE5-4226-A1EA-88F8D3145E26}"/>
    <cellStyle name="Anteckning 22 4 2 3" xfId="17429" xr:uid="{CB503CC0-7B28-4305-B729-D760206F83D5}"/>
    <cellStyle name="Anteckning 22 4 2 4" xfId="32727" xr:uid="{880304F4-025A-4A8B-A58D-5704D819F792}"/>
    <cellStyle name="Anteckning 22 4 2_121231-130331" xfId="17430" xr:uid="{5FB1D401-96C1-4FE2-94BF-7DD6F45A2EA8}"/>
    <cellStyle name="Anteckning 22 4 3" xfId="17431" xr:uid="{86C7F26D-9FD8-41D5-BAEA-B2AF439A5C01}"/>
    <cellStyle name="Anteckning 22 4 3 2" xfId="17432" xr:uid="{1683A87F-8ACB-4AB9-9DA8-0920373BACAD}"/>
    <cellStyle name="Anteckning 22 4 3_121231-130331" xfId="17433" xr:uid="{630D9AF5-3E5B-4410-9327-84820B1ECF18}"/>
    <cellStyle name="Anteckning 22 4 4" xfId="17434" xr:uid="{39F25F9D-77E8-4707-9D3F-90D5CC8DF2BC}"/>
    <cellStyle name="Anteckning 22 4 5" xfId="17435" xr:uid="{429F2513-9D88-47AF-BE89-C75B5A2D4812}"/>
    <cellStyle name="Anteckning 22 4 6" xfId="32728" xr:uid="{E325B275-8807-491F-BE65-A210F065F360}"/>
    <cellStyle name="Anteckning 22 4 7" xfId="35466" xr:uid="{5734285D-954D-4A9F-BF37-4FDF197557AA}"/>
    <cellStyle name="Anteckning 22 4 8" xfId="39221" xr:uid="{5287C314-8D87-4829-B28F-8B87AD55A4C1}"/>
    <cellStyle name="Anteckning 22 4_121231-130331" xfId="17436" xr:uid="{FFE57715-6744-48BF-BAD5-F324712E84AF}"/>
    <cellStyle name="Anteckning 22 5" xfId="17437" xr:uid="{3B2A92DD-FFBC-453D-AF78-3D56AB7F423F}"/>
    <cellStyle name="Anteckning 22 5 2" xfId="17438" xr:uid="{020345AD-8F76-4C77-901B-2EDADD92E11F}"/>
    <cellStyle name="Anteckning 22 5 2 2" xfId="17439" xr:uid="{209D42DF-6124-4CA3-8921-C07220BB4326}"/>
    <cellStyle name="Anteckning 22 5 2 2 2" xfId="17440" xr:uid="{E14A94C3-C4BC-472D-87FB-B0D40FCBF1AA}"/>
    <cellStyle name="Anteckning 22 5 2 2_121231-130331" xfId="17441" xr:uid="{0273FA65-AEF5-4113-A5CE-5C59064E5EB5}"/>
    <cellStyle name="Anteckning 22 5 2 3" xfId="17442" xr:uid="{F57B53DB-A187-4461-BFCF-12345BE7C0C2}"/>
    <cellStyle name="Anteckning 22 5 2 4" xfId="32729" xr:uid="{8A3E41B5-653F-43D4-B92D-627DBA93052F}"/>
    <cellStyle name="Anteckning 22 5 2_121231-130331" xfId="17443" xr:uid="{BE2E4248-78D8-4A5A-8A57-5FC749B81EFA}"/>
    <cellStyle name="Anteckning 22 5 3" xfId="17444" xr:uid="{2AC246CC-9137-4354-9D20-0D18DF88AF45}"/>
    <cellStyle name="Anteckning 22 5 3 2" xfId="17445" xr:uid="{63E3B0A9-1712-4F5F-9E4D-97BFFC3863DC}"/>
    <cellStyle name="Anteckning 22 5 3_121231-130331" xfId="17446" xr:uid="{AACB2565-BAAA-4542-B4DE-16C4D58C7833}"/>
    <cellStyle name="Anteckning 22 5 4" xfId="17447" xr:uid="{ACB0DAD2-39DF-4486-941D-5497FD45EB77}"/>
    <cellStyle name="Anteckning 22 5 5" xfId="17448" xr:uid="{DFE5944D-A6F6-4C1D-8B57-3423B8A188BA}"/>
    <cellStyle name="Anteckning 22 5 6" xfId="32730" xr:uid="{57A193F0-435E-4F85-85F4-96A2019B429D}"/>
    <cellStyle name="Anteckning 22 5 7" xfId="35467" xr:uid="{32912FB6-FA06-47E4-BB2C-004AE704DC57}"/>
    <cellStyle name="Anteckning 22 5 8" xfId="39220" xr:uid="{1D3FD0FF-6B16-4D22-8090-AF077B24C4B9}"/>
    <cellStyle name="Anteckning 22 5_121231-130331" xfId="17449" xr:uid="{0EDFC264-3688-4186-9740-743CA7C1651D}"/>
    <cellStyle name="Anteckning 22 6" xfId="17450" xr:uid="{6D548D1E-DFCE-4141-96D5-3757694D6A62}"/>
    <cellStyle name="Anteckning 22 6 2" xfId="17451" xr:uid="{D5AFB0B8-02EA-4933-867A-CC90419C7612}"/>
    <cellStyle name="Anteckning 22 6 2 2" xfId="17452" xr:uid="{455C5253-C51C-4D5C-B186-F6A7EA32C231}"/>
    <cellStyle name="Anteckning 22 6 2 3" xfId="32731" xr:uid="{F8C22FEF-BDD1-466F-AADD-D86F71631EE1}"/>
    <cellStyle name="Anteckning 22 6 2_121231-130331" xfId="17453" xr:uid="{E67B2D6D-E225-46C9-B7CC-6331795F8ADC}"/>
    <cellStyle name="Anteckning 22 6 3" xfId="17454" xr:uid="{4D7897E6-8A4A-45E1-BFD7-A607F0F87DAE}"/>
    <cellStyle name="Anteckning 22 6 3 2" xfId="17455" xr:uid="{9CF2D976-CAE2-4DE6-AD5E-45FB10598CC7}"/>
    <cellStyle name="Anteckning 22 6 3_121231-130331" xfId="17456" xr:uid="{4ECAF2EA-ACF8-427C-A8BC-1548DC32D33F}"/>
    <cellStyle name="Anteckning 22 6 4" xfId="17457" xr:uid="{20C36164-FAA8-41E2-B31F-1C530F2CB2C9}"/>
    <cellStyle name="Anteckning 22 6 5" xfId="17458" xr:uid="{5748C294-7854-4B6B-9A43-BE5FCC8D247B}"/>
    <cellStyle name="Anteckning 22 6 6" xfId="32732" xr:uid="{0B3A2C15-E949-40B3-BB33-75C6C00866B0}"/>
    <cellStyle name="Anteckning 22 6 7" xfId="35468" xr:uid="{FFF94507-687B-4B4B-A306-F484CFE341B6}"/>
    <cellStyle name="Anteckning 22 6 8" xfId="39219" xr:uid="{AE975955-F06D-4B8C-B697-3CE1784C6F7F}"/>
    <cellStyle name="Anteckning 22 6_121231-130331" xfId="17459" xr:uid="{8F460FDD-D12E-4813-9E7E-A28A307D3AA1}"/>
    <cellStyle name="Anteckning 22 7" xfId="17460" xr:uid="{34E28E5F-477E-40CD-81C6-F48B15BFB57C}"/>
    <cellStyle name="Anteckning 22 7 2" xfId="17461" xr:uid="{695E1636-944B-4F24-BE91-801A578C8025}"/>
    <cellStyle name="Anteckning 22 7 2 2" xfId="17462" xr:uid="{CC6BFE63-1BA5-4F2D-9979-2583521D7BDF}"/>
    <cellStyle name="Anteckning 22 7 2_121231-130331" xfId="17463" xr:uid="{8AB81631-BC47-4D49-98CE-027DBAD76DE4}"/>
    <cellStyle name="Anteckning 22 7 3" xfId="17464" xr:uid="{CBA489C4-575B-42B7-8234-6190AA067454}"/>
    <cellStyle name="Anteckning 22 7 4" xfId="32733" xr:uid="{441BE6C8-899D-4DC6-B157-7E804410C04E}"/>
    <cellStyle name="Anteckning 22 7_121231-130331" xfId="17465" xr:uid="{0CF0FB26-D649-4BB7-B223-2C27D8084052}"/>
    <cellStyle name="Anteckning 22 8" xfId="17466" xr:uid="{7E7D8A53-2DE0-4379-818D-28D13D60230D}"/>
    <cellStyle name="Anteckning 22 8 2" xfId="17467" xr:uid="{AC5D7FDA-AC7D-4451-8A18-1D694670B2BA}"/>
    <cellStyle name="Anteckning 22 8_121231-130331" xfId="17468" xr:uid="{135A67B8-5F46-41C2-B91F-C195F4963C59}"/>
    <cellStyle name="Anteckning 22 9" xfId="17469" xr:uid="{0B13E5AD-A6FE-4C6F-912F-45DF39FD8DE0}"/>
    <cellStyle name="Anteckning 22_121231-130331" xfId="17470" xr:uid="{60FD3339-AE91-43F2-A3A5-B4EB9FEFD17F}"/>
    <cellStyle name="Anteckning 23" xfId="17471" xr:uid="{1F62D517-1FB4-4B5D-8C1E-AA582D260635}"/>
    <cellStyle name="Anteckning 23 10" xfId="17472" xr:uid="{F7D378F3-79FC-45A9-B7F1-15B381003C3E}"/>
    <cellStyle name="Anteckning 23 11" xfId="32734" xr:uid="{7759EAFA-2CEC-4B2A-96A8-FE744669ED8E}"/>
    <cellStyle name="Anteckning 23 12" xfId="35469" xr:uid="{22955B12-55E6-4245-99B8-788633030818}"/>
    <cellStyle name="Anteckning 23 2" xfId="17473" xr:uid="{027302E6-A676-4D32-96E9-715EDCF851D7}"/>
    <cellStyle name="Anteckning 23 2 2" xfId="17474" xr:uid="{2BF35E51-E623-4149-9B2C-D298EEACF4A7}"/>
    <cellStyle name="Anteckning 23 2 2 2" xfId="17475" xr:uid="{08F94EC5-59EB-4D3C-B21B-51B5AD7789E6}"/>
    <cellStyle name="Anteckning 23 2 2 2 2" xfId="17476" xr:uid="{3041CA53-A770-48DF-B654-9478E4D40D35}"/>
    <cellStyle name="Anteckning 23 2 2 2 3" xfId="32735" xr:uid="{00095CB2-CB58-4FF4-8AB5-A57802BDA6C0}"/>
    <cellStyle name="Anteckning 23 2 2 2_121231-130331" xfId="17477" xr:uid="{71E6EFF8-D7F1-4841-BAFB-B1CFA380089E}"/>
    <cellStyle name="Anteckning 23 2 2 3" xfId="17478" xr:uid="{EB4B1DE8-5C48-434F-8061-8CC6DC6FB905}"/>
    <cellStyle name="Anteckning 23 2 2 3 2" xfId="17479" xr:uid="{1C78C66E-A421-4A08-B482-DA2AF46CFA7A}"/>
    <cellStyle name="Anteckning 23 2 2 3_121231-130331" xfId="17480" xr:uid="{05C71D6A-C5EE-4E20-86D9-840F79DD8197}"/>
    <cellStyle name="Anteckning 23 2 2 4" xfId="17481" xr:uid="{64B5B35B-62B2-4F65-847F-8122654228FE}"/>
    <cellStyle name="Anteckning 23 2 2 5" xfId="17482" xr:uid="{5F81EC4F-96D0-44A2-BA83-E18E7207312D}"/>
    <cellStyle name="Anteckning 23 2 2 6" xfId="32736" xr:uid="{1DB959E8-C042-4E84-9AC3-3E32CAAA52E3}"/>
    <cellStyle name="Anteckning 23 2 2 7" xfId="35471" xr:uid="{FA4724F4-D3E9-483B-8C2F-7D36BFBED781}"/>
    <cellStyle name="Anteckning 23 2 2 8" xfId="39217" xr:uid="{819379FC-1D7A-40B7-9ECD-FA0FEB210DC3}"/>
    <cellStyle name="Anteckning 23 2 2_121231-130331" xfId="17483" xr:uid="{76476050-71EF-48C7-9C51-A52DC51552F2}"/>
    <cellStyle name="Anteckning 23 2 3" xfId="17484" xr:uid="{F39104CB-704D-4B4C-8D09-8C260C068C26}"/>
    <cellStyle name="Anteckning 23 2 3 2" xfId="17485" xr:uid="{8B21B744-2C28-4EA7-BAA2-E014D7A7E147}"/>
    <cellStyle name="Anteckning 23 2 3 2 2" xfId="17486" xr:uid="{4DE82622-ACE2-4208-A896-D9927E1EF6F3}"/>
    <cellStyle name="Anteckning 23 2 3 2_121231-130331" xfId="17487" xr:uid="{ACD67B65-EC31-4D1C-9701-BA083BF6329D}"/>
    <cellStyle name="Anteckning 23 2 3 3" xfId="17488" xr:uid="{3CE41367-4F08-4C9F-9D69-D8C0DB9565DC}"/>
    <cellStyle name="Anteckning 23 2 3 4" xfId="32737" xr:uid="{B4E1C46A-4B1D-40DC-A529-430A84599F53}"/>
    <cellStyle name="Anteckning 23 2 3_121231-130331" xfId="17489" xr:uid="{E42C0F25-E6A7-44C1-8CE9-5A71CA676BC3}"/>
    <cellStyle name="Anteckning 23 2 4" xfId="17490" xr:uid="{6109C3DE-E2F8-48D6-A184-F5BE61C59694}"/>
    <cellStyle name="Anteckning 23 2 4 2" xfId="17491" xr:uid="{4BC123C3-06B3-4A90-8BD8-E13FBAE7EDEB}"/>
    <cellStyle name="Anteckning 23 2 4_121231-130331" xfId="17492" xr:uid="{5B376D2A-36B4-4696-B85E-D15AE0750D23}"/>
    <cellStyle name="Anteckning 23 2 5" xfId="17493" xr:uid="{A496E711-10E9-4F04-99AA-1931E108DC53}"/>
    <cellStyle name="Anteckning 23 2 6" xfId="17494" xr:uid="{EAD3796B-76EA-4133-8FE5-F74D22670819}"/>
    <cellStyle name="Anteckning 23 2 7" xfId="32738" xr:uid="{18D8BA2C-48F0-4CE3-951D-1093BA0653C2}"/>
    <cellStyle name="Anteckning 23 2 8" xfId="35470" xr:uid="{F0B94CFB-0ECC-46A5-8C39-86E87A69FF83}"/>
    <cellStyle name="Anteckning 23 2 9" xfId="39218" xr:uid="{DA71A51F-9420-4029-B297-076BEC2E12D5}"/>
    <cellStyle name="Anteckning 23 2_121231-130331" xfId="17495" xr:uid="{48EF0806-43CE-4B07-84B0-93283766D131}"/>
    <cellStyle name="Anteckning 23 3" xfId="17496" xr:uid="{EAD70DB5-4D26-4292-B4CF-B4C3FEF26A9F}"/>
    <cellStyle name="Anteckning 23 3 2" xfId="17497" xr:uid="{F442ED1D-6A3F-4EE1-A16B-76D135F844B8}"/>
    <cellStyle name="Anteckning 23 3 2 2" xfId="17498" xr:uid="{D0B4D8E8-CA36-4601-A7F9-83B630EE9C89}"/>
    <cellStyle name="Anteckning 23 3 2 2 2" xfId="17499" xr:uid="{E49E3579-44DE-41C6-B0F5-339E8D9BFB86}"/>
    <cellStyle name="Anteckning 23 3 2 2_121231-130331" xfId="17500" xr:uid="{353E1A7B-6DF5-4396-858E-E4F092A0756E}"/>
    <cellStyle name="Anteckning 23 3 2 3" xfId="17501" xr:uid="{574F5B42-9686-478B-8638-B5DBDEC37030}"/>
    <cellStyle name="Anteckning 23 3 2 4" xfId="32739" xr:uid="{22D96B2D-2BC2-4BBD-B937-E5013642FE47}"/>
    <cellStyle name="Anteckning 23 3 2_121231-130331" xfId="17502" xr:uid="{5945478A-48D4-4B89-A595-EF8F22CB139E}"/>
    <cellStyle name="Anteckning 23 3 3" xfId="17503" xr:uid="{76ED20EA-AA6C-4735-B9B3-F1F5C973478B}"/>
    <cellStyle name="Anteckning 23 3 3 2" xfId="17504" xr:uid="{0510D0E3-FD62-411D-BC25-62A1A32EDFB0}"/>
    <cellStyle name="Anteckning 23 3 3_121231-130331" xfId="17505" xr:uid="{312F79EB-E422-4DB1-A44B-901CA36A20EC}"/>
    <cellStyle name="Anteckning 23 3 4" xfId="17506" xr:uid="{E7903E69-5585-424F-97C3-A6C50096686C}"/>
    <cellStyle name="Anteckning 23 3 5" xfId="17507" xr:uid="{CA06CDDF-E0B4-4762-BCFA-FC1390513008}"/>
    <cellStyle name="Anteckning 23 3 6" xfId="32740" xr:uid="{AA56832E-AC29-49E5-B509-2C839BE77B53}"/>
    <cellStyle name="Anteckning 23 3 7" xfId="35472" xr:uid="{B88BE84D-13AD-42BD-B7F5-32C991239D5B}"/>
    <cellStyle name="Anteckning 23 3 8" xfId="39216" xr:uid="{36244137-B216-4779-A5B3-9D82AE37935F}"/>
    <cellStyle name="Anteckning 23 3_121231-130331" xfId="17508" xr:uid="{F6ECC58D-2DBF-42D5-A0F6-7BE5265ED637}"/>
    <cellStyle name="Anteckning 23 4" xfId="17509" xr:uid="{496FAB3D-964B-47C6-9EA9-E9D5D72F0492}"/>
    <cellStyle name="Anteckning 23 4 2" xfId="17510" xr:uid="{31792ACA-C987-4A12-82D6-6B87D3ACB788}"/>
    <cellStyle name="Anteckning 23 4 2 2" xfId="17511" xr:uid="{F1C278C7-7073-4AF0-BD13-8222C3FA8C75}"/>
    <cellStyle name="Anteckning 23 4 2 2 2" xfId="17512" xr:uid="{89418E40-F516-463A-84FF-2F42E7CA9ACC}"/>
    <cellStyle name="Anteckning 23 4 2 2_121231-130331" xfId="17513" xr:uid="{9F6B8854-9063-45D3-A70A-DF04E143CDE5}"/>
    <cellStyle name="Anteckning 23 4 2 3" xfId="17514" xr:uid="{F39570EA-0CC0-4925-B234-0476501882C9}"/>
    <cellStyle name="Anteckning 23 4 2 4" xfId="32741" xr:uid="{1CDFEAB1-E440-41CD-BE4D-2492D473A263}"/>
    <cellStyle name="Anteckning 23 4 2_121231-130331" xfId="17515" xr:uid="{B573DF66-58D7-4F5E-ABF8-F16CCA37B875}"/>
    <cellStyle name="Anteckning 23 4 3" xfId="17516" xr:uid="{30AF9216-6D7D-49B1-A113-677B16EC9879}"/>
    <cellStyle name="Anteckning 23 4 3 2" xfId="17517" xr:uid="{009082D8-43AF-4A9A-8B12-D1472BC5D938}"/>
    <cellStyle name="Anteckning 23 4 3_121231-130331" xfId="17518" xr:uid="{F0B50FA1-49BC-4C67-9952-9D788145381A}"/>
    <cellStyle name="Anteckning 23 4 4" xfId="17519" xr:uid="{6F1E6FAA-C569-4B51-9922-00D87590F7EC}"/>
    <cellStyle name="Anteckning 23 4 5" xfId="17520" xr:uid="{6A892A20-ED89-4DD2-AD62-5630148C04E7}"/>
    <cellStyle name="Anteckning 23 4 6" xfId="32742" xr:uid="{AE6A1E2F-A471-464B-AED1-E8098E0D0C12}"/>
    <cellStyle name="Anteckning 23 4 7" xfId="35473" xr:uid="{837E71B6-CCCA-4C42-9B11-A36BD2C3037D}"/>
    <cellStyle name="Anteckning 23 4 8" xfId="39215" xr:uid="{A8B0AC34-A59D-4C57-AF81-BB3624F2E7A6}"/>
    <cellStyle name="Anteckning 23 4_121231-130331" xfId="17521" xr:uid="{D3DFAA14-5044-41B5-91C2-3B6CBECA9D30}"/>
    <cellStyle name="Anteckning 23 5" xfId="17522" xr:uid="{6CAE2C8A-E441-4E6B-ABA4-6ACBE9BE84AC}"/>
    <cellStyle name="Anteckning 23 5 2" xfId="17523" xr:uid="{806926CC-7C61-4189-AFE2-382B6CB45274}"/>
    <cellStyle name="Anteckning 23 5 2 2" xfId="17524" xr:uid="{DD6C6876-33D3-4641-834F-B21A5902C591}"/>
    <cellStyle name="Anteckning 23 5 2 2 2" xfId="17525" xr:uid="{EFDE50DC-4285-4041-BA41-EB5D6CCCC22B}"/>
    <cellStyle name="Anteckning 23 5 2 2_121231-130331" xfId="17526" xr:uid="{446E5E82-4B24-4D34-9D83-C9B7663D11E3}"/>
    <cellStyle name="Anteckning 23 5 2 3" xfId="17527" xr:uid="{C5EADAE6-D14B-4565-BB7F-F70B59C429B8}"/>
    <cellStyle name="Anteckning 23 5 2 4" xfId="32743" xr:uid="{4934767A-7485-4A6D-BA4A-2889CF41316A}"/>
    <cellStyle name="Anteckning 23 5 2_121231-130331" xfId="17528" xr:uid="{0324C59D-BBA0-4C05-B400-6684BB88E9F0}"/>
    <cellStyle name="Anteckning 23 5 3" xfId="17529" xr:uid="{840F172F-9FDE-4E01-A04E-6BF77614202C}"/>
    <cellStyle name="Anteckning 23 5 3 2" xfId="17530" xr:uid="{A9EB3D56-65A3-46FF-A3B6-4D248CF48547}"/>
    <cellStyle name="Anteckning 23 5 3_121231-130331" xfId="17531" xr:uid="{EA79C93C-0A4C-4E15-93BD-ADD08029CEC2}"/>
    <cellStyle name="Anteckning 23 5 4" xfId="17532" xr:uid="{CDED2704-F5D2-44DC-BC69-6B065F5D1765}"/>
    <cellStyle name="Anteckning 23 5 5" xfId="17533" xr:uid="{E6DEC792-E8F6-4C33-8BF2-2812A31E554C}"/>
    <cellStyle name="Anteckning 23 5 6" xfId="32744" xr:uid="{E9CCFF62-8FA8-4725-8860-8A5739F86CC0}"/>
    <cellStyle name="Anteckning 23 5 7" xfId="35474" xr:uid="{613F4273-B609-413E-A52D-243CC2CAE260}"/>
    <cellStyle name="Anteckning 23 5 8" xfId="39214" xr:uid="{26FADFE0-C7CC-4CDC-BF15-1146323C52D1}"/>
    <cellStyle name="Anteckning 23 5_121231-130331" xfId="17534" xr:uid="{0156168F-E16A-49AE-A311-F089A49A7014}"/>
    <cellStyle name="Anteckning 23 6" xfId="17535" xr:uid="{09CF1CC1-0B9C-43D2-BE61-36681A382A94}"/>
    <cellStyle name="Anteckning 23 6 2" xfId="17536" xr:uid="{B4ED2B23-95FB-4C2F-AF24-66675278A55C}"/>
    <cellStyle name="Anteckning 23 6 2 2" xfId="17537" xr:uid="{9EBBB0AF-8F0A-460F-86ED-D0DF261720EB}"/>
    <cellStyle name="Anteckning 23 6 2 3" xfId="32745" xr:uid="{F9AD23ED-3B79-48A2-A69E-F9BC4ED72230}"/>
    <cellStyle name="Anteckning 23 6 2_121231-130331" xfId="17538" xr:uid="{7DCE9B33-E483-4938-8629-41EF03689DA1}"/>
    <cellStyle name="Anteckning 23 6 3" xfId="17539" xr:uid="{613DE8D1-AA2D-4A3C-ABEF-F6D5FA557F81}"/>
    <cellStyle name="Anteckning 23 6 3 2" xfId="17540" xr:uid="{20C85CCD-3DD6-47B0-BA87-8082607016E9}"/>
    <cellStyle name="Anteckning 23 6 3_121231-130331" xfId="17541" xr:uid="{0DDC49BE-DD8E-4EFD-AE88-C6DA7967C840}"/>
    <cellStyle name="Anteckning 23 6 4" xfId="17542" xr:uid="{7C7C38F2-61C9-47A0-8662-93B7B17B3FFE}"/>
    <cellStyle name="Anteckning 23 6 5" xfId="17543" xr:uid="{E5C24C39-8793-4649-8869-6DF603464CBC}"/>
    <cellStyle name="Anteckning 23 6 6" xfId="32746" xr:uid="{A6B81999-DCE4-4525-B76C-1FD7914987DA}"/>
    <cellStyle name="Anteckning 23 6 7" xfId="35475" xr:uid="{9F30AA6A-81EB-4155-96C4-E8C9E5E30ABD}"/>
    <cellStyle name="Anteckning 23 6 8" xfId="39213" xr:uid="{E59AAED4-7254-42D1-BB49-7B7FB3481EB7}"/>
    <cellStyle name="Anteckning 23 6_121231-130331" xfId="17544" xr:uid="{07084AEF-8DB0-424C-8351-EBFCD9563707}"/>
    <cellStyle name="Anteckning 23 7" xfId="17545" xr:uid="{9B212CFA-AC0E-42F6-997D-AF86B146DBA9}"/>
    <cellStyle name="Anteckning 23 7 2" xfId="17546" xr:uid="{9E3D392F-8B26-4008-9083-67F1E2DC7530}"/>
    <cellStyle name="Anteckning 23 7 2 2" xfId="17547" xr:uid="{50B6AF09-DBDB-4871-97C8-395FFF7B9F72}"/>
    <cellStyle name="Anteckning 23 7 2_121231-130331" xfId="17548" xr:uid="{3E04BEC2-0C16-4712-8A0A-9257E846E263}"/>
    <cellStyle name="Anteckning 23 7 3" xfId="17549" xr:uid="{1D89F18B-5E9D-4D42-B75B-320D37CB8630}"/>
    <cellStyle name="Anteckning 23 7 4" xfId="32747" xr:uid="{20604041-D71E-4BAE-A212-39058C2781A7}"/>
    <cellStyle name="Anteckning 23 7_121231-130331" xfId="17550" xr:uid="{4C8F4253-5EE3-4B2D-B75C-064B7047F232}"/>
    <cellStyle name="Anteckning 23 8" xfId="17551" xr:uid="{580B34AF-04A5-43EE-A928-2AF65229E13B}"/>
    <cellStyle name="Anteckning 23 8 2" xfId="17552" xr:uid="{02D73D64-F1BA-4962-ABAE-5B08749F550F}"/>
    <cellStyle name="Anteckning 23 8_121231-130331" xfId="17553" xr:uid="{6584C40B-2DB0-4F7B-8B3D-DD54C56D8A69}"/>
    <cellStyle name="Anteckning 23 9" xfId="17554" xr:uid="{03BD8A38-FEC4-4CB3-97D1-8283329C7904}"/>
    <cellStyle name="Anteckning 23_121231-130331" xfId="17555" xr:uid="{4EE69F96-BCDA-4286-ABA7-465053B187F1}"/>
    <cellStyle name="Anteckning 24" xfId="17556" xr:uid="{61A79F39-E658-4E1F-B45B-8CD8E746B269}"/>
    <cellStyle name="Anteckning 24 10" xfId="17557" xr:uid="{84B3B0DF-1B49-41CE-966F-03857E723186}"/>
    <cellStyle name="Anteckning 24 11" xfId="32748" xr:uid="{A6B82686-B973-487B-94FE-F183EAF7B861}"/>
    <cellStyle name="Anteckning 24 12" xfId="35476" xr:uid="{D92FA783-174E-4DFE-A8E1-6406ED19AF0B}"/>
    <cellStyle name="Anteckning 24 2" xfId="17558" xr:uid="{CEDDFDF5-153A-43F1-984D-BA91396BAE73}"/>
    <cellStyle name="Anteckning 24 2 2" xfId="17559" xr:uid="{C336EED2-121D-45A8-AD32-CEA402BDEA8A}"/>
    <cellStyle name="Anteckning 24 2 2 2" xfId="17560" xr:uid="{A7A5AE3C-9134-4B7B-894E-3F6536AB1DF9}"/>
    <cellStyle name="Anteckning 24 2 2 2 2" xfId="17561" xr:uid="{65E35C17-4EBD-4DF1-BAE7-51546B275BB4}"/>
    <cellStyle name="Anteckning 24 2 2 2 3" xfId="32749" xr:uid="{ACFDECF0-1B7C-46F0-93BD-EC9971F8FFC5}"/>
    <cellStyle name="Anteckning 24 2 2 2_121231-130331" xfId="17562" xr:uid="{553E0966-BB06-4235-8B91-721372287219}"/>
    <cellStyle name="Anteckning 24 2 2 3" xfId="17563" xr:uid="{092C34E8-29E6-439A-B22E-DB1AA86D5873}"/>
    <cellStyle name="Anteckning 24 2 2 3 2" xfId="17564" xr:uid="{AC2C2E60-ED77-45CB-BA95-2D8153104577}"/>
    <cellStyle name="Anteckning 24 2 2 3_121231-130331" xfId="17565" xr:uid="{D2A28B3E-0B07-4FFF-953F-3C04D46FA72D}"/>
    <cellStyle name="Anteckning 24 2 2 4" xfId="17566" xr:uid="{17441175-DC7B-49AE-B825-D6C7A55BDD82}"/>
    <cellStyle name="Anteckning 24 2 2 5" xfId="17567" xr:uid="{24CE977F-1669-4AEE-A903-61C3B4FDDF70}"/>
    <cellStyle name="Anteckning 24 2 2 6" xfId="32750" xr:uid="{55B65ECF-FD06-4A40-AE76-D2A1AF1DA449}"/>
    <cellStyle name="Anteckning 24 2 2 7" xfId="35478" xr:uid="{26A370FD-86ED-4D8E-ACD0-6A07BA168CB7}"/>
    <cellStyle name="Anteckning 24 2 2 8" xfId="39211" xr:uid="{7A4972A9-A70A-45E6-9032-275DC0864CB1}"/>
    <cellStyle name="Anteckning 24 2 2_121231-130331" xfId="17568" xr:uid="{5830F99B-17AB-4223-9E27-426E2CBAC235}"/>
    <cellStyle name="Anteckning 24 2 3" xfId="17569" xr:uid="{340720FD-51B9-4744-B1A5-7ABF21B1B5FE}"/>
    <cellStyle name="Anteckning 24 2 3 2" xfId="17570" xr:uid="{1DA4064A-FE33-4761-AB65-F7DFEF276235}"/>
    <cellStyle name="Anteckning 24 2 3 2 2" xfId="17571" xr:uid="{92FC971F-D1C2-4C95-B3E8-3CEADB414FF6}"/>
    <cellStyle name="Anteckning 24 2 3 2_121231-130331" xfId="17572" xr:uid="{9F431830-4F8C-462A-98D8-8238D862927F}"/>
    <cellStyle name="Anteckning 24 2 3 3" xfId="17573" xr:uid="{C58F6F36-E8D0-4F38-8876-D67875AA6C57}"/>
    <cellStyle name="Anteckning 24 2 3 4" xfId="32751" xr:uid="{B506352F-DD0D-4B52-82C1-D3E9C66485BD}"/>
    <cellStyle name="Anteckning 24 2 3_121231-130331" xfId="17574" xr:uid="{30F42809-59E9-44F2-91B2-AC24AD235C0C}"/>
    <cellStyle name="Anteckning 24 2 4" xfId="17575" xr:uid="{5AFA6278-2987-4936-B696-A9A317A6EE1B}"/>
    <cellStyle name="Anteckning 24 2 4 2" xfId="17576" xr:uid="{44CD8ECF-899D-49BC-B51E-99E0C84ED66F}"/>
    <cellStyle name="Anteckning 24 2 4_121231-130331" xfId="17577" xr:uid="{0074B7F1-F2E1-4667-A18A-5F7225BA8D40}"/>
    <cellStyle name="Anteckning 24 2 5" xfId="17578" xr:uid="{4E873CB5-316A-4702-80B1-4CEC68AE96A9}"/>
    <cellStyle name="Anteckning 24 2 6" xfId="17579" xr:uid="{D62EAA86-746C-4FF9-BCF4-939CB598A807}"/>
    <cellStyle name="Anteckning 24 2 7" xfId="32752" xr:uid="{C62422D4-C08E-4B25-B84E-314A3F2BB8F9}"/>
    <cellStyle name="Anteckning 24 2 8" xfId="35477" xr:uid="{3118EBFF-A124-456A-BDE5-DE0C67ACB270}"/>
    <cellStyle name="Anteckning 24 2 9" xfId="39212" xr:uid="{DF59251E-8A7E-4A1E-927D-A8B69671734D}"/>
    <cellStyle name="Anteckning 24 2_121231-130331" xfId="17580" xr:uid="{D8B89335-C901-4B53-92E5-94C22A49D8E8}"/>
    <cellStyle name="Anteckning 24 3" xfId="17581" xr:uid="{49199451-4B5B-4C4E-B329-13A13B46511A}"/>
    <cellStyle name="Anteckning 24 3 2" xfId="17582" xr:uid="{1F613BAA-713C-4C37-A083-9D8723037FAB}"/>
    <cellStyle name="Anteckning 24 3 2 2" xfId="17583" xr:uid="{91BA3CC9-1455-4F6A-814F-9E261BFA9DF3}"/>
    <cellStyle name="Anteckning 24 3 2 2 2" xfId="17584" xr:uid="{0504DF5A-76E5-4B54-ACCE-863A1974BF59}"/>
    <cellStyle name="Anteckning 24 3 2 2_121231-130331" xfId="17585" xr:uid="{2E6C0D4B-CE5C-4A7F-BFD2-8B830FA4DAC5}"/>
    <cellStyle name="Anteckning 24 3 2 3" xfId="17586" xr:uid="{DC9087CA-CD15-4058-AEDA-784059ACB734}"/>
    <cellStyle name="Anteckning 24 3 2 4" xfId="32753" xr:uid="{1D5EDE1D-B6BB-4330-881F-2E8FC59E6ADE}"/>
    <cellStyle name="Anteckning 24 3 2_121231-130331" xfId="17587" xr:uid="{DA12ADC4-9457-4E43-959E-F81A07711A7E}"/>
    <cellStyle name="Anteckning 24 3 3" xfId="17588" xr:uid="{D603AA33-D11D-4E46-A501-8FCB7B8F1455}"/>
    <cellStyle name="Anteckning 24 3 3 2" xfId="17589" xr:uid="{06101A44-363F-46E0-B6B7-CF8B4BA9F536}"/>
    <cellStyle name="Anteckning 24 3 3_121231-130331" xfId="17590" xr:uid="{8F0420C2-4639-46C0-855C-DC6CF76313B2}"/>
    <cellStyle name="Anteckning 24 3 4" xfId="17591" xr:uid="{5506223B-0DB9-42C9-AC9E-E1A090574C83}"/>
    <cellStyle name="Anteckning 24 3 5" xfId="17592" xr:uid="{7935A4E5-40E6-4D4E-A7EA-A34F8C19EB34}"/>
    <cellStyle name="Anteckning 24 3 6" xfId="32754" xr:uid="{99AAE080-2CC7-4D38-BC18-6BC1BF0EA2E7}"/>
    <cellStyle name="Anteckning 24 3 7" xfId="35479" xr:uid="{59526CC3-51F3-4C72-B312-8273AA14B0E1}"/>
    <cellStyle name="Anteckning 24 3 8" xfId="39210" xr:uid="{FAE5F954-5CB4-4746-B9AF-1B1DEBADC686}"/>
    <cellStyle name="Anteckning 24 3_121231-130331" xfId="17593" xr:uid="{A2A4B762-67B6-4C2B-950E-91DCBA17204D}"/>
    <cellStyle name="Anteckning 24 4" xfId="17594" xr:uid="{22882247-334B-42B7-B260-AD01161E25A7}"/>
    <cellStyle name="Anteckning 24 4 2" xfId="17595" xr:uid="{5E148B1F-01C2-4E76-A0F8-17882D2741D7}"/>
    <cellStyle name="Anteckning 24 4 2 2" xfId="17596" xr:uid="{C0701213-97A4-47CE-984A-7C469B2E857B}"/>
    <cellStyle name="Anteckning 24 4 2 2 2" xfId="17597" xr:uid="{82D3D34E-B933-4FEE-9555-323E954D81FE}"/>
    <cellStyle name="Anteckning 24 4 2 2_121231-130331" xfId="17598" xr:uid="{0BA8D722-214B-4700-8B30-EA7BE0C9936D}"/>
    <cellStyle name="Anteckning 24 4 2 3" xfId="17599" xr:uid="{3C182339-8783-41EE-8AB3-B3E2415F4975}"/>
    <cellStyle name="Anteckning 24 4 2 4" xfId="32755" xr:uid="{7490771F-9E63-4942-BEDF-A2F8BDEFDF70}"/>
    <cellStyle name="Anteckning 24 4 2_121231-130331" xfId="17600" xr:uid="{9074D392-645F-4069-A5FC-633F97D3FCEA}"/>
    <cellStyle name="Anteckning 24 4 3" xfId="17601" xr:uid="{254C2B4E-1095-4668-8E5F-D18DA652C5C2}"/>
    <cellStyle name="Anteckning 24 4 3 2" xfId="17602" xr:uid="{406FC428-080A-4E4F-B978-6149AD5F1833}"/>
    <cellStyle name="Anteckning 24 4 3_121231-130331" xfId="17603" xr:uid="{AE7DD5B6-DA9E-4D5D-99AA-98112459A309}"/>
    <cellStyle name="Anteckning 24 4 4" xfId="17604" xr:uid="{67CE62D2-C1A2-4472-A25B-C9A5E77B6753}"/>
    <cellStyle name="Anteckning 24 4 5" xfId="17605" xr:uid="{417716A6-9876-4C3F-9C51-2FC9E6CFCEFF}"/>
    <cellStyle name="Anteckning 24 4 6" xfId="32756" xr:uid="{6B994437-925C-4B3B-B3DC-601A4F714D9E}"/>
    <cellStyle name="Anteckning 24 4 7" xfId="35480" xr:uid="{5E6DB8EF-9DC4-4D1A-9E08-2A391DF50585}"/>
    <cellStyle name="Anteckning 24 4 8" xfId="39209" xr:uid="{38122F57-436A-4918-AD2C-76EBA9769C19}"/>
    <cellStyle name="Anteckning 24 4_121231-130331" xfId="17606" xr:uid="{80AC0C19-50A8-4B78-86A5-C438B2E52065}"/>
    <cellStyle name="Anteckning 24 5" xfId="17607" xr:uid="{3DE403B5-4113-47DE-8BF9-3F5CFF355059}"/>
    <cellStyle name="Anteckning 24 5 2" xfId="17608" xr:uid="{A0C4FE29-0802-45CD-9562-C9423C543C94}"/>
    <cellStyle name="Anteckning 24 5 2 2" xfId="17609" xr:uid="{2C018C0C-156F-4A13-9450-9E083F9E1BAA}"/>
    <cellStyle name="Anteckning 24 5 2 2 2" xfId="17610" xr:uid="{2FEFEE08-8E67-4B03-866A-49E6D757D56A}"/>
    <cellStyle name="Anteckning 24 5 2 2_121231-130331" xfId="17611" xr:uid="{7851F1A9-D4A0-4F82-B121-2DA0F93772BB}"/>
    <cellStyle name="Anteckning 24 5 2 3" xfId="17612" xr:uid="{11BF6491-2B4C-4B74-9419-BB141B54340F}"/>
    <cellStyle name="Anteckning 24 5 2 4" xfId="32757" xr:uid="{C64B4EFE-8916-4148-9439-2DAEF2E249F0}"/>
    <cellStyle name="Anteckning 24 5 2_121231-130331" xfId="17613" xr:uid="{3CDEC09C-5185-4081-B3D9-CB103A101581}"/>
    <cellStyle name="Anteckning 24 5 3" xfId="17614" xr:uid="{22E3DAB5-2D2D-4A4D-A7B7-DE275B9588AF}"/>
    <cellStyle name="Anteckning 24 5 3 2" xfId="17615" xr:uid="{EE8BFDB8-C3A8-4019-8731-9AAE5523C8B4}"/>
    <cellStyle name="Anteckning 24 5 3_121231-130331" xfId="17616" xr:uid="{AA1D9732-654B-4553-80B5-A20C5C9C1375}"/>
    <cellStyle name="Anteckning 24 5 4" xfId="17617" xr:uid="{01300E3D-2B74-4295-A616-B0479CD51770}"/>
    <cellStyle name="Anteckning 24 5 5" xfId="17618" xr:uid="{644F6618-E753-4F07-B032-0217FD66A860}"/>
    <cellStyle name="Anteckning 24 5 6" xfId="32758" xr:uid="{144590EE-6CB3-4236-BD30-C96CB96B312E}"/>
    <cellStyle name="Anteckning 24 5 7" xfId="35481" xr:uid="{F7BA12AA-0B80-4962-A52E-BCA8CF31E9CD}"/>
    <cellStyle name="Anteckning 24 5 8" xfId="39208" xr:uid="{70D90535-1498-4651-B592-D44E89DF2C7A}"/>
    <cellStyle name="Anteckning 24 5_121231-130331" xfId="17619" xr:uid="{B0F24743-DAD7-4D12-A84A-7EA6E0C820A0}"/>
    <cellStyle name="Anteckning 24 6" xfId="17620" xr:uid="{A00FC03F-0C90-4431-A031-5FB552A5B012}"/>
    <cellStyle name="Anteckning 24 6 2" xfId="17621" xr:uid="{3099590E-46F9-4EF3-8E5E-0FF9CFFAC301}"/>
    <cellStyle name="Anteckning 24 6 2 2" xfId="17622" xr:uid="{4BE72B0F-2425-48AE-AACA-1D908427F832}"/>
    <cellStyle name="Anteckning 24 6 2 3" xfId="32759" xr:uid="{E42FE0C0-2983-4C52-9447-F35C14C1CF61}"/>
    <cellStyle name="Anteckning 24 6 2_121231-130331" xfId="17623" xr:uid="{5AB198C5-DAFA-457F-9E01-BE386098B4AD}"/>
    <cellStyle name="Anteckning 24 6 3" xfId="17624" xr:uid="{43FD72B8-1A11-4BBF-9AB2-91C6A55B0254}"/>
    <cellStyle name="Anteckning 24 6 3 2" xfId="17625" xr:uid="{FBCE2951-CFC7-4D05-9FED-FDF8F0D531D2}"/>
    <cellStyle name="Anteckning 24 6 3_121231-130331" xfId="17626" xr:uid="{210C85FA-DE02-4519-B665-E14D1EA5FBA1}"/>
    <cellStyle name="Anteckning 24 6 4" xfId="17627" xr:uid="{9CBEFB45-B443-4AF2-A3CE-1DF5B6BF51D8}"/>
    <cellStyle name="Anteckning 24 6 5" xfId="17628" xr:uid="{DF3D7712-C0C6-484B-9C0C-485300381319}"/>
    <cellStyle name="Anteckning 24 6 6" xfId="32760" xr:uid="{5EDC5D69-81DE-4CF0-91BD-B28B5042AC02}"/>
    <cellStyle name="Anteckning 24 6 7" xfId="35482" xr:uid="{5C5B5F1A-7EB5-4AA0-BD6F-3B81389096D3}"/>
    <cellStyle name="Anteckning 24 6 8" xfId="39207" xr:uid="{6462C095-7205-4F9B-9661-48A33A9825A5}"/>
    <cellStyle name="Anteckning 24 6_121231-130331" xfId="17629" xr:uid="{2896F051-8080-4601-B8F1-B0CA7EB55CB9}"/>
    <cellStyle name="Anteckning 24 7" xfId="17630" xr:uid="{3FC48C10-1BB2-450D-ABED-3012EDA06892}"/>
    <cellStyle name="Anteckning 24 7 2" xfId="17631" xr:uid="{3AE1854F-8658-48B6-B944-A8706C0732F1}"/>
    <cellStyle name="Anteckning 24 7 2 2" xfId="17632" xr:uid="{F7BA1FA2-3518-4675-8D88-3D418541B53B}"/>
    <cellStyle name="Anteckning 24 7 2_121231-130331" xfId="17633" xr:uid="{0DFFD611-6883-41E1-9DD2-1B2E15E24E5E}"/>
    <cellStyle name="Anteckning 24 7 3" xfId="17634" xr:uid="{E728101F-251D-4DAF-AACE-5E39FC26B794}"/>
    <cellStyle name="Anteckning 24 7 4" xfId="32761" xr:uid="{E6037AC9-0123-4C8B-8922-59923D9D2027}"/>
    <cellStyle name="Anteckning 24 7_121231-130331" xfId="17635" xr:uid="{3EFA1C0C-398B-4B52-A441-415C6631757B}"/>
    <cellStyle name="Anteckning 24 8" xfId="17636" xr:uid="{887D7405-4E4E-4C53-AF1D-8D53401BA335}"/>
    <cellStyle name="Anteckning 24 8 2" xfId="17637" xr:uid="{B4F8B441-782C-40DA-A097-07C2B5E2AF5B}"/>
    <cellStyle name="Anteckning 24 8_121231-130331" xfId="17638" xr:uid="{3670D5A4-DFF2-4485-A12D-63976F8D1DE1}"/>
    <cellStyle name="Anteckning 24 9" xfId="17639" xr:uid="{F9E1B75B-2F93-4BE7-894D-8C503DFE509C}"/>
    <cellStyle name="Anteckning 24_121231-130331" xfId="17640" xr:uid="{0DCA5C11-168C-4195-8F8C-DB6F374F9A82}"/>
    <cellStyle name="Anteckning 25" xfId="17641" xr:uid="{2FC863B3-F569-444E-829C-10AEDFEB141E}"/>
    <cellStyle name="Anteckning 25 10" xfId="17642" xr:uid="{FFDCD27F-1395-4651-BA72-58B3742CCA87}"/>
    <cellStyle name="Anteckning 25 11" xfId="32762" xr:uid="{28B51228-6134-4892-BA29-434C36B28058}"/>
    <cellStyle name="Anteckning 25 12" xfId="35483" xr:uid="{23CA7E8D-35E3-4498-AF3D-BAB4EBA03569}"/>
    <cellStyle name="Anteckning 25 2" xfId="17643" xr:uid="{09556643-249B-4721-B7F2-000CFED751AE}"/>
    <cellStyle name="Anteckning 25 2 2" xfId="17644" xr:uid="{EABE7B8D-14E2-4BFF-B115-297174264884}"/>
    <cellStyle name="Anteckning 25 2 2 2" xfId="17645" xr:uid="{9903227E-5849-47D9-BC17-89FE1FCDA817}"/>
    <cellStyle name="Anteckning 25 2 2 2 2" xfId="17646" xr:uid="{85EF9220-ED9C-417E-9076-8CAEDEC28DBE}"/>
    <cellStyle name="Anteckning 25 2 2 2 3" xfId="32763" xr:uid="{2F92746F-C9B6-4F9D-870A-92903B218967}"/>
    <cellStyle name="Anteckning 25 2 2 2_121231-130331" xfId="17647" xr:uid="{079D300B-22BF-4C84-8FF0-056CBAD482EF}"/>
    <cellStyle name="Anteckning 25 2 2 3" xfId="17648" xr:uid="{1B58345F-8194-403C-BECF-91B0BE2BFD13}"/>
    <cellStyle name="Anteckning 25 2 2 3 2" xfId="17649" xr:uid="{99359CEB-1591-4F54-8545-43DEC10620AB}"/>
    <cellStyle name="Anteckning 25 2 2 3_121231-130331" xfId="17650" xr:uid="{2275BFBC-831F-4DCC-BF7C-8D39F08E87CF}"/>
    <cellStyle name="Anteckning 25 2 2 4" xfId="17651" xr:uid="{99031918-B18D-4BB6-94F1-F9FF9CCF708D}"/>
    <cellStyle name="Anteckning 25 2 2 5" xfId="17652" xr:uid="{6A685291-BB8B-4109-B1FC-18DCDB6D91B6}"/>
    <cellStyle name="Anteckning 25 2 2 6" xfId="32764" xr:uid="{00779DE2-5CB1-46A3-BCA5-678A6BCBCCCD}"/>
    <cellStyle name="Anteckning 25 2 2 7" xfId="35485" xr:uid="{19221E2F-540D-467B-82C7-5586260DBBA9}"/>
    <cellStyle name="Anteckning 25 2 2 8" xfId="39205" xr:uid="{64A475F8-9B25-4897-AB9C-CE3AD874384C}"/>
    <cellStyle name="Anteckning 25 2 2_121231-130331" xfId="17653" xr:uid="{40E7BDE5-8799-44B4-94D5-C00431D31DEA}"/>
    <cellStyle name="Anteckning 25 2 3" xfId="17654" xr:uid="{AF584720-8E67-46BB-ACC3-4136860EAE4D}"/>
    <cellStyle name="Anteckning 25 2 3 2" xfId="17655" xr:uid="{6E518994-7DBF-49D1-B1C6-986F95746D5C}"/>
    <cellStyle name="Anteckning 25 2 3 2 2" xfId="17656" xr:uid="{533BE9A3-C189-4CA9-A8DB-AAF3E34B0117}"/>
    <cellStyle name="Anteckning 25 2 3 2_121231-130331" xfId="17657" xr:uid="{671C9154-AA93-4494-9569-3C0560DB0380}"/>
    <cellStyle name="Anteckning 25 2 3 3" xfId="17658" xr:uid="{D9548D91-D41C-4198-9241-B2E64AAB8C86}"/>
    <cellStyle name="Anteckning 25 2 3 4" xfId="32765" xr:uid="{DCC2B45E-282C-4A2E-BE4D-41A435F8C595}"/>
    <cellStyle name="Anteckning 25 2 3_121231-130331" xfId="17659" xr:uid="{E78CF0E0-403C-49C6-87C2-5F86D2235385}"/>
    <cellStyle name="Anteckning 25 2 4" xfId="17660" xr:uid="{A45D78CD-74F3-46C9-9E5A-7912F6D89603}"/>
    <cellStyle name="Anteckning 25 2 4 2" xfId="17661" xr:uid="{F2E7D3D9-BA6F-49D5-ACE0-84E4DC36C783}"/>
    <cellStyle name="Anteckning 25 2 4_121231-130331" xfId="17662" xr:uid="{D30C8078-1914-4729-B5FB-51B1830594E4}"/>
    <cellStyle name="Anteckning 25 2 5" xfId="17663" xr:uid="{3EDC79E7-7CCF-4FAD-8756-455FA456D4ED}"/>
    <cellStyle name="Anteckning 25 2 6" xfId="17664" xr:uid="{145BB974-F511-4A6B-B856-D932CC779DE2}"/>
    <cellStyle name="Anteckning 25 2 7" xfId="32766" xr:uid="{6413B47B-8402-4749-9C6F-90C51804473D}"/>
    <cellStyle name="Anteckning 25 2 8" xfId="35484" xr:uid="{C6F38D1C-86C7-4830-8DEC-1370586775AA}"/>
    <cellStyle name="Anteckning 25 2 9" xfId="39206" xr:uid="{C6370C7D-7824-4EA1-AB2A-7642CC8367AD}"/>
    <cellStyle name="Anteckning 25 2_121231-130331" xfId="17665" xr:uid="{10BEDE38-C1F9-4634-BE88-E3A7DE995DD8}"/>
    <cellStyle name="Anteckning 25 3" xfId="17666" xr:uid="{7EAE74EE-52D0-4075-9C4B-C431577460CC}"/>
    <cellStyle name="Anteckning 25 3 2" xfId="17667" xr:uid="{E0913147-1062-43D1-8E5A-9F6AF024542E}"/>
    <cellStyle name="Anteckning 25 3 2 2" xfId="17668" xr:uid="{D8052690-1DFA-4AE7-8144-9F688C66CA98}"/>
    <cellStyle name="Anteckning 25 3 2 2 2" xfId="17669" xr:uid="{A4BB264C-3988-4E4E-9CEC-EAF5E4F12AEC}"/>
    <cellStyle name="Anteckning 25 3 2 2_121231-130331" xfId="17670" xr:uid="{C576C14A-F1D8-4C30-86EA-EF0DD023331D}"/>
    <cellStyle name="Anteckning 25 3 2 3" xfId="17671" xr:uid="{DF27BF33-6020-4F5E-86A2-344CEA1B49DB}"/>
    <cellStyle name="Anteckning 25 3 2 4" xfId="32767" xr:uid="{B0193B8D-EBEC-4480-A38B-7775A0FD92B5}"/>
    <cellStyle name="Anteckning 25 3 2_121231-130331" xfId="17672" xr:uid="{B4AEC752-9CDD-4367-AA25-179A3715A1A2}"/>
    <cellStyle name="Anteckning 25 3 3" xfId="17673" xr:uid="{C4964E0F-85EF-47B9-8F69-F1B05626C345}"/>
    <cellStyle name="Anteckning 25 3 3 2" xfId="17674" xr:uid="{4D88CA27-C985-4C2C-93F0-A793C3E6BD75}"/>
    <cellStyle name="Anteckning 25 3 3_121231-130331" xfId="17675" xr:uid="{07075CC1-010F-4C37-B3E4-6E7F55B3D6B6}"/>
    <cellStyle name="Anteckning 25 3 4" xfId="17676" xr:uid="{9EEDA2F0-3532-487F-B6C9-C5B6F805E4FC}"/>
    <cellStyle name="Anteckning 25 3 5" xfId="17677" xr:uid="{0D066E35-C1C4-4E1F-AAB6-4B4623657D76}"/>
    <cellStyle name="Anteckning 25 3 6" xfId="32768" xr:uid="{90381CDA-A3CF-48CD-8D64-F9FA9E022D5E}"/>
    <cellStyle name="Anteckning 25 3 7" xfId="35486" xr:uid="{C92E476F-4BCF-40C3-8223-5CE424DB69FD}"/>
    <cellStyle name="Anteckning 25 3 8" xfId="39204" xr:uid="{FA28815E-FA83-4A90-8460-0C1AE7DBEE35}"/>
    <cellStyle name="Anteckning 25 3_121231-130331" xfId="17678" xr:uid="{10361521-096D-4D9B-A41F-87DB7F44244C}"/>
    <cellStyle name="Anteckning 25 4" xfId="17679" xr:uid="{7C1C4C1B-CDCB-40E5-B7DF-44BBA6F844B8}"/>
    <cellStyle name="Anteckning 25 4 2" xfId="17680" xr:uid="{5FF83B44-6F5B-4611-8754-CDE02C178238}"/>
    <cellStyle name="Anteckning 25 4 2 2" xfId="17681" xr:uid="{69DBCF23-D706-4E49-B665-EBE01D86B199}"/>
    <cellStyle name="Anteckning 25 4 2 2 2" xfId="17682" xr:uid="{73D6F829-AF5B-417C-BEE7-D6A8290AC730}"/>
    <cellStyle name="Anteckning 25 4 2 2_121231-130331" xfId="17683" xr:uid="{BAAB366F-32A5-4C29-9496-0A29CF390B5D}"/>
    <cellStyle name="Anteckning 25 4 2 3" xfId="17684" xr:uid="{64866213-0B07-4D09-932A-2B115C61B3C5}"/>
    <cellStyle name="Anteckning 25 4 2 4" xfId="32769" xr:uid="{BCFBA27B-7706-4BA1-9BB2-081908F2F9C2}"/>
    <cellStyle name="Anteckning 25 4 2_121231-130331" xfId="17685" xr:uid="{4268311D-D333-46F4-8273-D890CFF19820}"/>
    <cellStyle name="Anteckning 25 4 3" xfId="17686" xr:uid="{8E377C18-337C-402E-A8E1-29B8B6E3BB2A}"/>
    <cellStyle name="Anteckning 25 4 3 2" xfId="17687" xr:uid="{2BC416EA-8041-49E6-BD87-2068250A3149}"/>
    <cellStyle name="Anteckning 25 4 3_121231-130331" xfId="17688" xr:uid="{20CFFCF5-5B90-4D2A-8EDA-7CE2DAD9D078}"/>
    <cellStyle name="Anteckning 25 4 4" xfId="17689" xr:uid="{B00237E6-E823-42F2-B19B-F353D7922A9E}"/>
    <cellStyle name="Anteckning 25 4 5" xfId="17690" xr:uid="{DDCDFBC3-495F-4F32-88E4-DC9EDA188357}"/>
    <cellStyle name="Anteckning 25 4 6" xfId="32770" xr:uid="{01EA064B-AD1F-4D7D-878F-772260AC7FD1}"/>
    <cellStyle name="Anteckning 25 4 7" xfId="35487" xr:uid="{45FD0D82-606D-47BB-84EA-CF5F5BD27B00}"/>
    <cellStyle name="Anteckning 25 4 8" xfId="39203" xr:uid="{5789DBDD-C0C1-4D86-88AA-313CD8355548}"/>
    <cellStyle name="Anteckning 25 4_121231-130331" xfId="17691" xr:uid="{DCEDE07B-8B52-4758-A5F5-63BBE99EFE6A}"/>
    <cellStyle name="Anteckning 25 5" xfId="17692" xr:uid="{20955E9A-22C4-483A-A6C3-3191EB426878}"/>
    <cellStyle name="Anteckning 25 5 2" xfId="17693" xr:uid="{D0139B18-A957-4DD0-8A75-F7031F5261A0}"/>
    <cellStyle name="Anteckning 25 5 2 2" xfId="17694" xr:uid="{123A64D6-1515-4613-8BD9-3E6F775493AE}"/>
    <cellStyle name="Anteckning 25 5 2 2 2" xfId="17695" xr:uid="{3C6562A6-9D8D-4602-B812-0AEFDE003CF4}"/>
    <cellStyle name="Anteckning 25 5 2 2_121231-130331" xfId="17696" xr:uid="{75D7D3B8-D299-4169-8999-CBDA511EFE49}"/>
    <cellStyle name="Anteckning 25 5 2 3" xfId="17697" xr:uid="{104B8FA2-410B-4265-B46B-6179D5858606}"/>
    <cellStyle name="Anteckning 25 5 2 4" xfId="32771" xr:uid="{D6F5BFE8-94A9-41D2-9A48-84A27DC05068}"/>
    <cellStyle name="Anteckning 25 5 2_121231-130331" xfId="17698" xr:uid="{FADB8655-FA03-4C52-85AE-8CCC625BE4DA}"/>
    <cellStyle name="Anteckning 25 5 3" xfId="17699" xr:uid="{CC958B44-367F-45AA-AB11-914D81E25037}"/>
    <cellStyle name="Anteckning 25 5 3 2" xfId="17700" xr:uid="{B1150D26-5E52-4FF5-B3B6-8DC1380F50EB}"/>
    <cellStyle name="Anteckning 25 5 3_121231-130331" xfId="17701" xr:uid="{42EC16E5-A5BA-4746-98B8-CBB7C9D5EA67}"/>
    <cellStyle name="Anteckning 25 5 4" xfId="17702" xr:uid="{240E1769-A76A-4A38-B321-5D074F999A32}"/>
    <cellStyle name="Anteckning 25 5 5" xfId="17703" xr:uid="{7B405540-5CC6-4A42-BE13-B019EDA3AA05}"/>
    <cellStyle name="Anteckning 25 5 6" xfId="32772" xr:uid="{B70E2D3B-DB04-4B6F-9C59-24ADFDB905AC}"/>
    <cellStyle name="Anteckning 25 5 7" xfId="35488" xr:uid="{49CF1A9A-ED19-45C4-925F-A5319D9CBE39}"/>
    <cellStyle name="Anteckning 25 5 8" xfId="39202" xr:uid="{6AA1BD2F-3D76-4C75-9A40-803C63038506}"/>
    <cellStyle name="Anteckning 25 5_121231-130331" xfId="17704" xr:uid="{7B28AB98-2D01-42BA-8BA8-FC7D9C73E593}"/>
    <cellStyle name="Anteckning 25 6" xfId="17705" xr:uid="{E6C36C73-B3B2-4D28-BE6A-0C388EB8A122}"/>
    <cellStyle name="Anteckning 25 6 2" xfId="17706" xr:uid="{535BB3D1-7065-4F3F-85EE-3761E5CD0AB9}"/>
    <cellStyle name="Anteckning 25 6 2 2" xfId="17707" xr:uid="{C401FF7B-7926-4662-B3C2-42EA3EE53F8C}"/>
    <cellStyle name="Anteckning 25 6 2 3" xfId="32773" xr:uid="{C446E272-A1F8-4C58-A807-19B3941E3153}"/>
    <cellStyle name="Anteckning 25 6 2_121231-130331" xfId="17708" xr:uid="{7EE22B6C-6DB7-44F1-A360-BF52351E73E7}"/>
    <cellStyle name="Anteckning 25 6 3" xfId="17709" xr:uid="{DCD84525-7EF7-49DC-A85A-37954F2ADDC3}"/>
    <cellStyle name="Anteckning 25 6 3 2" xfId="17710" xr:uid="{B34406E3-C7EF-4252-BFB4-AE19DA842E38}"/>
    <cellStyle name="Anteckning 25 6 3_121231-130331" xfId="17711" xr:uid="{F64221D2-DECC-4B4D-8C94-AA633E06F4F1}"/>
    <cellStyle name="Anteckning 25 6 4" xfId="17712" xr:uid="{476572D5-7547-40E3-BA84-6CBDAC1F3CD2}"/>
    <cellStyle name="Anteckning 25 6 5" xfId="17713" xr:uid="{3AC18F9F-93AA-4309-B0A2-E9A48000CA6D}"/>
    <cellStyle name="Anteckning 25 6 6" xfId="32774" xr:uid="{A0C01C5E-EAF9-4289-B557-F0922DB03EE8}"/>
    <cellStyle name="Anteckning 25 6 7" xfId="35489" xr:uid="{D3B50AAD-3C1F-4DD3-AD15-089B9A651493}"/>
    <cellStyle name="Anteckning 25 6 8" xfId="39201" xr:uid="{4755F181-4D3E-4B89-88ED-48337B654BE8}"/>
    <cellStyle name="Anteckning 25 6_121231-130331" xfId="17714" xr:uid="{853977BA-4E6E-4129-9B0B-E728CE42371E}"/>
    <cellStyle name="Anteckning 25 7" xfId="17715" xr:uid="{D870A9CE-643E-4E73-91F2-316572638109}"/>
    <cellStyle name="Anteckning 25 7 2" xfId="17716" xr:uid="{6BF4B1F7-DFCE-4107-81A8-1B0D3D067469}"/>
    <cellStyle name="Anteckning 25 7 2 2" xfId="17717" xr:uid="{89CC6B2F-17EF-43C3-BB92-6A8288A3E23B}"/>
    <cellStyle name="Anteckning 25 7 2_121231-130331" xfId="17718" xr:uid="{E11825F6-8812-49B5-A7AF-4662235F62B1}"/>
    <cellStyle name="Anteckning 25 7 3" xfId="17719" xr:uid="{A27091F0-92EB-4DF7-9416-4B2BB42B7503}"/>
    <cellStyle name="Anteckning 25 7 4" xfId="32775" xr:uid="{B47298B9-B4C3-46BD-AE5B-A5064124584C}"/>
    <cellStyle name="Anteckning 25 7_121231-130331" xfId="17720" xr:uid="{97BCD20A-EDCF-464B-8CB7-897E76FE15B8}"/>
    <cellStyle name="Anteckning 25 8" xfId="17721" xr:uid="{04C6B927-02CC-4BC0-AAF7-BDAB0E9D2631}"/>
    <cellStyle name="Anteckning 25 8 2" xfId="17722" xr:uid="{C1999618-40B0-45C4-AE2B-708FA94D7BB2}"/>
    <cellStyle name="Anteckning 25 8_121231-130331" xfId="17723" xr:uid="{BD720409-A05E-428E-804F-01446AE287BE}"/>
    <cellStyle name="Anteckning 25 9" xfId="17724" xr:uid="{E1CAB958-97E1-4479-A15E-5BD96288D0DF}"/>
    <cellStyle name="Anteckning 25_121231-130331" xfId="17725" xr:uid="{E1B428F1-A332-4F5A-B8BE-D00E556F352A}"/>
    <cellStyle name="Anteckning 26" xfId="17726" xr:uid="{C22070E2-6E46-415A-A42B-6CA97BF0D71B}"/>
    <cellStyle name="Anteckning 26 10" xfId="17727" xr:uid="{EC98D7B5-8E86-4B6B-9A18-952DAEFE2520}"/>
    <cellStyle name="Anteckning 26 11" xfId="32776" xr:uid="{F8F9D209-DFF8-4E56-897C-1A74E94B17DE}"/>
    <cellStyle name="Anteckning 26 12" xfId="35490" xr:uid="{D7268036-DD0E-418B-9F3E-2164B415A2A7}"/>
    <cellStyle name="Anteckning 26 2" xfId="17728" xr:uid="{6BA1591C-4D5B-42DC-9412-9410CCAAFD9E}"/>
    <cellStyle name="Anteckning 26 2 2" xfId="17729" xr:uid="{25C0421E-F08A-4FF4-9E62-AC8F0977D000}"/>
    <cellStyle name="Anteckning 26 2 2 2" xfId="17730" xr:uid="{038DBFEA-1891-4D21-B812-C61958C7BCE3}"/>
    <cellStyle name="Anteckning 26 2 2 2 2" xfId="17731" xr:uid="{246A456C-2A24-4B8A-8107-8BE170280BAB}"/>
    <cellStyle name="Anteckning 26 2 2 2 3" xfId="32777" xr:uid="{AC7F2C05-825D-4A4D-9561-38C2F403DCAF}"/>
    <cellStyle name="Anteckning 26 2 2 2_121231-130331" xfId="17732" xr:uid="{1A1CA4F3-DB86-40C6-8C37-2AC27633B38E}"/>
    <cellStyle name="Anteckning 26 2 2 3" xfId="17733" xr:uid="{10D0EB93-D5B5-4827-B020-F30B0BAD7F4F}"/>
    <cellStyle name="Anteckning 26 2 2 3 2" xfId="17734" xr:uid="{CD06D376-6478-4E12-B58E-F71D3749EB3D}"/>
    <cellStyle name="Anteckning 26 2 2 3_121231-130331" xfId="17735" xr:uid="{1C21A2AC-55D6-4A77-A5DD-18C216E8F2A1}"/>
    <cellStyle name="Anteckning 26 2 2 4" xfId="17736" xr:uid="{2507AC04-2C24-41DF-80B3-3F5747F5B86F}"/>
    <cellStyle name="Anteckning 26 2 2 5" xfId="17737" xr:uid="{AF622097-51DD-4203-A6E7-0C9CBA3C7883}"/>
    <cellStyle name="Anteckning 26 2 2 6" xfId="32778" xr:uid="{8D38B8D8-A541-4188-B687-F67F19542427}"/>
    <cellStyle name="Anteckning 26 2 2 7" xfId="35492" xr:uid="{1753A846-EB62-48CA-82E6-C84A123B6AFB}"/>
    <cellStyle name="Anteckning 26 2 2 8" xfId="39199" xr:uid="{3F62CCDB-8B66-4965-85AC-F2D51FFE488C}"/>
    <cellStyle name="Anteckning 26 2 2_121231-130331" xfId="17738" xr:uid="{93742DB8-2330-4759-9DB2-E8A144FE11AD}"/>
    <cellStyle name="Anteckning 26 2 3" xfId="17739" xr:uid="{D500FFFB-8296-4CAF-A2BF-E3D4A14449A0}"/>
    <cellStyle name="Anteckning 26 2 3 2" xfId="17740" xr:uid="{9F37FB54-4C0C-47A4-A80D-9C3170657351}"/>
    <cellStyle name="Anteckning 26 2 3 2 2" xfId="17741" xr:uid="{535AEF18-3A04-4B81-AB30-E46FFBD021B8}"/>
    <cellStyle name="Anteckning 26 2 3 2_121231-130331" xfId="17742" xr:uid="{F8A9FE48-7503-482E-8796-3A4FE1C26ACB}"/>
    <cellStyle name="Anteckning 26 2 3 3" xfId="17743" xr:uid="{1B1588EC-5DB4-40F0-94AA-9ABCC2FD1631}"/>
    <cellStyle name="Anteckning 26 2 3 4" xfId="32779" xr:uid="{947B317C-1616-4827-AFCC-218E1C1844AF}"/>
    <cellStyle name="Anteckning 26 2 3_121231-130331" xfId="17744" xr:uid="{AEEFDF51-97DF-4493-A251-254E0A362D39}"/>
    <cellStyle name="Anteckning 26 2 4" xfId="17745" xr:uid="{06E05BEA-A272-47A2-AD97-E6A425AAA22E}"/>
    <cellStyle name="Anteckning 26 2 4 2" xfId="17746" xr:uid="{D7D270EC-638A-4E90-91FE-09791FAF7387}"/>
    <cellStyle name="Anteckning 26 2 4_121231-130331" xfId="17747" xr:uid="{42F4E8B4-0CD4-4EE6-924C-C3DEA6BD3837}"/>
    <cellStyle name="Anteckning 26 2 5" xfId="17748" xr:uid="{2AE9E272-850A-4629-B92D-552C10749842}"/>
    <cellStyle name="Anteckning 26 2 6" xfId="17749" xr:uid="{E15973D0-9D85-4580-8B38-E49E2B1EACE3}"/>
    <cellStyle name="Anteckning 26 2 7" xfId="32780" xr:uid="{B54417E2-4709-45B6-8D34-D74D8A5ED293}"/>
    <cellStyle name="Anteckning 26 2 8" xfId="35491" xr:uid="{1B1C342E-9BE2-4DD4-A839-BB53F273179D}"/>
    <cellStyle name="Anteckning 26 2 9" xfId="39200" xr:uid="{FBB36687-92A4-45A2-8F9A-DFEA4DC2AA94}"/>
    <cellStyle name="Anteckning 26 2_121231-130331" xfId="17750" xr:uid="{FBF6C375-DDF0-4EDA-95A9-0F5F9499651B}"/>
    <cellStyle name="Anteckning 26 3" xfId="17751" xr:uid="{8979B6C6-40EB-4CE2-A7C5-5EAFF313B6C2}"/>
    <cellStyle name="Anteckning 26 3 2" xfId="17752" xr:uid="{36DB48CA-0819-4B4E-98E7-7D66BD702E07}"/>
    <cellStyle name="Anteckning 26 3 2 2" xfId="17753" xr:uid="{DA604A57-56CA-4FEE-A65C-4534AEBD7BB8}"/>
    <cellStyle name="Anteckning 26 3 2 2 2" xfId="17754" xr:uid="{27B78B83-26AD-472C-9340-FFA6EE7B3117}"/>
    <cellStyle name="Anteckning 26 3 2 2_121231-130331" xfId="17755" xr:uid="{2250A794-C130-4419-9A30-CB0AAB9B476B}"/>
    <cellStyle name="Anteckning 26 3 2 3" xfId="17756" xr:uid="{B88CAC35-CB0C-42E2-9FBB-95DB7B1BA3A0}"/>
    <cellStyle name="Anteckning 26 3 2 4" xfId="32781" xr:uid="{3222593E-B4DA-474D-9880-610BFC08B6BD}"/>
    <cellStyle name="Anteckning 26 3 2_121231-130331" xfId="17757" xr:uid="{BBC75574-24D0-4AC3-BE23-0C5471FC50D6}"/>
    <cellStyle name="Anteckning 26 3 3" xfId="17758" xr:uid="{71C0DD52-E02E-4302-9787-019AC39792FD}"/>
    <cellStyle name="Anteckning 26 3 3 2" xfId="17759" xr:uid="{705F8B5C-1B38-4C1E-ABCC-BDC4EA5F09C9}"/>
    <cellStyle name="Anteckning 26 3 3_121231-130331" xfId="17760" xr:uid="{63EC224B-28EF-4AF1-A26F-A02D3039B2F3}"/>
    <cellStyle name="Anteckning 26 3 4" xfId="17761" xr:uid="{B7463A12-0433-48BA-9809-F988A5B01AF1}"/>
    <cellStyle name="Anteckning 26 3 5" xfId="17762" xr:uid="{E8EB8271-0AF9-48DE-98C5-0CEBA8FBC579}"/>
    <cellStyle name="Anteckning 26 3 6" xfId="32782" xr:uid="{AAE783C1-CF63-4FCD-BD4B-6613CC436899}"/>
    <cellStyle name="Anteckning 26 3 7" xfId="35493" xr:uid="{D7DE7AE7-CD06-4551-A7B3-D26990FDDF1E}"/>
    <cellStyle name="Anteckning 26 3 8" xfId="39198" xr:uid="{785A1F8F-9E9D-48C1-A0DC-00F4797CD1FC}"/>
    <cellStyle name="Anteckning 26 3_121231-130331" xfId="17763" xr:uid="{B656616F-8C96-41D0-9D8A-DD4D506CF8A9}"/>
    <cellStyle name="Anteckning 26 4" xfId="17764" xr:uid="{B823DDB6-9FD1-4471-B2DC-C15C7B8D1AAF}"/>
    <cellStyle name="Anteckning 26 4 2" xfId="17765" xr:uid="{684EAFB4-410D-4FF3-B475-72E776782930}"/>
    <cellStyle name="Anteckning 26 4 2 2" xfId="17766" xr:uid="{A651589F-57E2-44EE-B1FD-8712CF4C4D37}"/>
    <cellStyle name="Anteckning 26 4 2 2 2" xfId="17767" xr:uid="{C0BA5D5E-DFA6-4AA0-AB1C-2C8AAE48C728}"/>
    <cellStyle name="Anteckning 26 4 2 2_121231-130331" xfId="17768" xr:uid="{1CBE4536-2ACE-4F1D-BC9D-26E544D789FE}"/>
    <cellStyle name="Anteckning 26 4 2 3" xfId="17769" xr:uid="{94F2E4F3-08F7-4797-B1EC-2CC44F363879}"/>
    <cellStyle name="Anteckning 26 4 2 4" xfId="32783" xr:uid="{1A6A5FF3-AFD4-468E-BBFB-1A205F51153B}"/>
    <cellStyle name="Anteckning 26 4 2_121231-130331" xfId="17770" xr:uid="{78BB1E8D-8EA3-44EE-B31E-9EE4129489B7}"/>
    <cellStyle name="Anteckning 26 4 3" xfId="17771" xr:uid="{FF90DCB8-7FC9-41EB-A75B-37597C9FD7C0}"/>
    <cellStyle name="Anteckning 26 4 3 2" xfId="17772" xr:uid="{5A8DD6DD-1B4F-46FD-8739-DDA1AF60119E}"/>
    <cellStyle name="Anteckning 26 4 3_121231-130331" xfId="17773" xr:uid="{8284C6D7-D4DB-4BA5-B065-D69587FE4F50}"/>
    <cellStyle name="Anteckning 26 4 4" xfId="17774" xr:uid="{0669039A-D8F8-4B9B-95FC-06A2AEB4A2DD}"/>
    <cellStyle name="Anteckning 26 4 5" xfId="17775" xr:uid="{654ABF56-C165-469B-BF65-DBC515FE38EC}"/>
    <cellStyle name="Anteckning 26 4 6" xfId="32784" xr:uid="{40AED3D4-5132-4679-B5C0-1AEF7F28CA56}"/>
    <cellStyle name="Anteckning 26 4 7" xfId="35494" xr:uid="{F48CC969-53F8-4A9A-9674-E493A548E1E5}"/>
    <cellStyle name="Anteckning 26 4 8" xfId="39197" xr:uid="{7E3855A3-3000-4148-AF4F-55F441D5C406}"/>
    <cellStyle name="Anteckning 26 4_121231-130331" xfId="17776" xr:uid="{AD647C05-7DC2-4B43-940E-5BAB3650221C}"/>
    <cellStyle name="Anteckning 26 5" xfId="17777" xr:uid="{4448FF65-B655-45A6-903E-79F51F5273C0}"/>
    <cellStyle name="Anteckning 26 5 2" xfId="17778" xr:uid="{0D6F3B10-2B6A-4EBA-A1F6-BAA2AEC38325}"/>
    <cellStyle name="Anteckning 26 5 2 2" xfId="17779" xr:uid="{0E0CCB0F-6C9B-46F6-B46A-BB58DFD9452A}"/>
    <cellStyle name="Anteckning 26 5 2 2 2" xfId="17780" xr:uid="{22B738AB-E84F-43AE-AD84-B463963A5AF1}"/>
    <cellStyle name="Anteckning 26 5 2 2_121231-130331" xfId="17781" xr:uid="{0899AFF3-1B28-4AD6-8ECB-8DA50C2D981C}"/>
    <cellStyle name="Anteckning 26 5 2 3" xfId="17782" xr:uid="{DDBCA7B1-9E11-4A93-8E89-457EF17186F5}"/>
    <cellStyle name="Anteckning 26 5 2 4" xfId="32785" xr:uid="{0609255D-DC2A-4FA8-A22F-10C7D9577EE6}"/>
    <cellStyle name="Anteckning 26 5 2_121231-130331" xfId="17783" xr:uid="{A8BB7DEF-DE05-4C60-8BE9-90B5A4E3D3AB}"/>
    <cellStyle name="Anteckning 26 5 3" xfId="17784" xr:uid="{CF46E402-FAE2-4EA6-962E-1BCF9B32AAE0}"/>
    <cellStyle name="Anteckning 26 5 3 2" xfId="17785" xr:uid="{779DBEE2-F366-4DD5-B4DC-BD9117C48BF0}"/>
    <cellStyle name="Anteckning 26 5 3_121231-130331" xfId="17786" xr:uid="{28975507-934D-4138-87A8-8EC0A6655DDA}"/>
    <cellStyle name="Anteckning 26 5 4" xfId="17787" xr:uid="{83223C7F-BEF4-4563-BA76-6E13F08501BC}"/>
    <cellStyle name="Anteckning 26 5 5" xfId="17788" xr:uid="{BCB7D665-9AFA-4E90-90A7-D913EBB2CB02}"/>
    <cellStyle name="Anteckning 26 5 6" xfId="32786" xr:uid="{86D4C4E0-4A13-4F47-AC67-57EFBF130447}"/>
    <cellStyle name="Anteckning 26 5 7" xfId="35495" xr:uid="{C51F01DF-2AED-4460-9090-2322703E2A8E}"/>
    <cellStyle name="Anteckning 26 5 8" xfId="39196" xr:uid="{B2F0745D-0656-4A78-AF98-2C4C2EC6897B}"/>
    <cellStyle name="Anteckning 26 5_121231-130331" xfId="17789" xr:uid="{7E592B3F-52DA-4F7E-A338-03E8D3A891BA}"/>
    <cellStyle name="Anteckning 26 6" xfId="17790" xr:uid="{17B0D18D-CC63-44AE-A258-B3045E5573CB}"/>
    <cellStyle name="Anteckning 26 6 2" xfId="17791" xr:uid="{6CF8762D-0CFC-4F6E-BE4D-57B0467F323F}"/>
    <cellStyle name="Anteckning 26 6 2 2" xfId="17792" xr:uid="{EA20E023-095B-4B71-86D8-DDBF3003461B}"/>
    <cellStyle name="Anteckning 26 6 2 3" xfId="32787" xr:uid="{01852EDD-4017-46D0-B51E-FABDAA516ABC}"/>
    <cellStyle name="Anteckning 26 6 2_121231-130331" xfId="17793" xr:uid="{49560EA8-32CB-4E10-A73F-B5CB82D3031B}"/>
    <cellStyle name="Anteckning 26 6 3" xfId="17794" xr:uid="{F113E815-F5FA-4B8F-92A7-17BB046D8E28}"/>
    <cellStyle name="Anteckning 26 6 3 2" xfId="17795" xr:uid="{330B8FC2-71C6-470F-AAF7-4134F7563A2F}"/>
    <cellStyle name="Anteckning 26 6 3_121231-130331" xfId="17796" xr:uid="{D060932D-EA5B-45EA-8F4E-4A1F2A3CF664}"/>
    <cellStyle name="Anteckning 26 6 4" xfId="17797" xr:uid="{1025D70C-679B-4919-BF80-722F3B9ABE7E}"/>
    <cellStyle name="Anteckning 26 6 5" xfId="17798" xr:uid="{B21E2E91-903B-4098-B206-3AA32D17CBCE}"/>
    <cellStyle name="Anteckning 26 6 6" xfId="32788" xr:uid="{7DC18267-EE56-4F28-8514-5002D82C2F38}"/>
    <cellStyle name="Anteckning 26 6 7" xfId="35496" xr:uid="{7FED5BA3-2167-46BB-BA8E-22B0057B9EB6}"/>
    <cellStyle name="Anteckning 26 6 8" xfId="39195" xr:uid="{F55C744B-FD64-4AA7-AC67-CC9A366895D5}"/>
    <cellStyle name="Anteckning 26 6_121231-130331" xfId="17799" xr:uid="{19D02CE1-5EB6-4916-A1AD-9B7896DDB8DA}"/>
    <cellStyle name="Anteckning 26 7" xfId="17800" xr:uid="{1AF40A7F-DDA5-4551-A4C3-DD2DD0B40566}"/>
    <cellStyle name="Anteckning 26 7 2" xfId="17801" xr:uid="{09923DB7-B271-412E-9A6D-2B3FE6F7E086}"/>
    <cellStyle name="Anteckning 26 7 2 2" xfId="17802" xr:uid="{A1470212-F8F6-4B8B-BCC9-C4EE280F3F15}"/>
    <cellStyle name="Anteckning 26 7 2_121231-130331" xfId="17803" xr:uid="{74E38F7A-8439-402A-9C40-5FAEA92284DB}"/>
    <cellStyle name="Anteckning 26 7 3" xfId="17804" xr:uid="{40F102DE-C250-4035-9637-456CDA221839}"/>
    <cellStyle name="Anteckning 26 7 4" xfId="32789" xr:uid="{B6572729-F9E5-4AB2-BD34-F0712F481A83}"/>
    <cellStyle name="Anteckning 26 7_121231-130331" xfId="17805" xr:uid="{14ED95F6-E424-4F6F-B49B-E316F9411FA3}"/>
    <cellStyle name="Anteckning 26 8" xfId="17806" xr:uid="{AA2C689B-7B71-480A-A472-41D06AC28055}"/>
    <cellStyle name="Anteckning 26 8 2" xfId="17807" xr:uid="{D532B36A-2552-4492-9D45-C9D3A1AAA02D}"/>
    <cellStyle name="Anteckning 26 8_121231-130331" xfId="17808" xr:uid="{930B5FA7-5A28-440D-B801-66F7325D3878}"/>
    <cellStyle name="Anteckning 26 9" xfId="17809" xr:uid="{CD2DFD28-5411-48EE-9131-76CE38BC4BDE}"/>
    <cellStyle name="Anteckning 26_121231-130331" xfId="17810" xr:uid="{4238FDB7-9B2A-4E13-9B66-A518061A0222}"/>
    <cellStyle name="Anteckning 27" xfId="17811" xr:uid="{4DF4A3B7-6165-453D-A3A2-67E4ACA7C5FF}"/>
    <cellStyle name="Anteckning 27 10" xfId="17812" xr:uid="{4F6E7E22-5B1E-446E-9BB4-58C15D53A2CE}"/>
    <cellStyle name="Anteckning 27 11" xfId="32790" xr:uid="{2A137ACE-AD01-49A2-BCA1-7BB4ADA78636}"/>
    <cellStyle name="Anteckning 27 12" xfId="35497" xr:uid="{BF1195B7-29C4-401C-98EF-180D8E125AF5}"/>
    <cellStyle name="Anteckning 27 2" xfId="17813" xr:uid="{54B692FD-8B57-4AE3-91A6-D6D9DB0A9229}"/>
    <cellStyle name="Anteckning 27 2 2" xfId="17814" xr:uid="{A1EBE737-E421-4962-B8A6-36239E35610D}"/>
    <cellStyle name="Anteckning 27 2 2 2" xfId="17815" xr:uid="{DE349557-8F18-43D3-AB5C-4446A35ACC84}"/>
    <cellStyle name="Anteckning 27 2 2 2 2" xfId="17816" xr:uid="{B5279ACB-69ED-489F-8431-586DD2520BA5}"/>
    <cellStyle name="Anteckning 27 2 2 2 3" xfId="32791" xr:uid="{3A4A40D5-E977-4FD7-AC2A-ECE7305B0FD4}"/>
    <cellStyle name="Anteckning 27 2 2 2_121231-130331" xfId="17817" xr:uid="{724316D6-BDCF-4B66-85EE-F76537948125}"/>
    <cellStyle name="Anteckning 27 2 2 3" xfId="17818" xr:uid="{531E2EB3-CDD0-43CB-A104-EEC757FF4F18}"/>
    <cellStyle name="Anteckning 27 2 2 3 2" xfId="17819" xr:uid="{70DF36FF-8C9A-4EC8-969E-5952DC2D538C}"/>
    <cellStyle name="Anteckning 27 2 2 3_121231-130331" xfId="17820" xr:uid="{2231D429-2CC3-46D9-95F0-865500535B60}"/>
    <cellStyle name="Anteckning 27 2 2 4" xfId="17821" xr:uid="{AAB8C45F-3AC5-4EDE-B931-CE81FA2A6157}"/>
    <cellStyle name="Anteckning 27 2 2 5" xfId="17822" xr:uid="{16815A28-649D-4AD1-A966-BFC70A4F3092}"/>
    <cellStyle name="Anteckning 27 2 2 6" xfId="32792" xr:uid="{89F8CCFC-E0C4-4BB1-BA4D-6E608823DBC6}"/>
    <cellStyle name="Anteckning 27 2 2 7" xfId="35499" xr:uid="{67265A1D-0842-4725-BAFB-09AB873E00D3}"/>
    <cellStyle name="Anteckning 27 2 2 8" xfId="39193" xr:uid="{AB1BB53C-96E5-4170-A31F-73C842C6AD67}"/>
    <cellStyle name="Anteckning 27 2 2_121231-130331" xfId="17823" xr:uid="{E065AFCD-A762-43BF-B6C5-92B8DCBAD462}"/>
    <cellStyle name="Anteckning 27 2 3" xfId="17824" xr:uid="{68AFE382-4806-41B8-90DD-87DA80186C3C}"/>
    <cellStyle name="Anteckning 27 2 3 2" xfId="17825" xr:uid="{CB485014-86E2-423E-8057-C90C8E915CCC}"/>
    <cellStyle name="Anteckning 27 2 3 2 2" xfId="17826" xr:uid="{0E227CB4-D666-4477-895F-C880946C71BA}"/>
    <cellStyle name="Anteckning 27 2 3 2_121231-130331" xfId="17827" xr:uid="{98FBBC15-0D69-48E6-BF0A-3C632E28DEC2}"/>
    <cellStyle name="Anteckning 27 2 3 3" xfId="17828" xr:uid="{85960E42-24A1-44EA-A146-6AB7A73A89E8}"/>
    <cellStyle name="Anteckning 27 2 3 4" xfId="32793" xr:uid="{1787474F-88B3-46B6-BFA4-339B0F635C5A}"/>
    <cellStyle name="Anteckning 27 2 3_121231-130331" xfId="17829" xr:uid="{287DC52F-40AD-4055-BE29-9216FF51A5CC}"/>
    <cellStyle name="Anteckning 27 2 4" xfId="17830" xr:uid="{23E39B6E-C98B-42A6-8860-733CE523DF6B}"/>
    <cellStyle name="Anteckning 27 2 4 2" xfId="17831" xr:uid="{0DB71851-4942-48BC-9493-EC8A0B38C50C}"/>
    <cellStyle name="Anteckning 27 2 4_121231-130331" xfId="17832" xr:uid="{C4C9D6B8-DF78-4770-9D12-333CE7E93F36}"/>
    <cellStyle name="Anteckning 27 2 5" xfId="17833" xr:uid="{7145F0A9-72D2-4F88-88FB-7AA937A21EA3}"/>
    <cellStyle name="Anteckning 27 2 6" xfId="17834" xr:uid="{4778BA37-2013-4373-B44C-94423B878B08}"/>
    <cellStyle name="Anteckning 27 2 7" xfId="32794" xr:uid="{D555CCAD-123E-45F7-B467-E45F86491193}"/>
    <cellStyle name="Anteckning 27 2 8" xfId="35498" xr:uid="{7382DA6A-8D57-4512-A0FD-EF0649F65B87}"/>
    <cellStyle name="Anteckning 27 2 9" xfId="39194" xr:uid="{A3136FB5-1202-402C-A1F2-7B7E79441453}"/>
    <cellStyle name="Anteckning 27 2_121231-130331" xfId="17835" xr:uid="{7E06FD4A-DDEB-4782-99F2-18EA216546DE}"/>
    <cellStyle name="Anteckning 27 3" xfId="17836" xr:uid="{C2399F1A-BC9D-42C6-BA00-4F6B0AFEE533}"/>
    <cellStyle name="Anteckning 27 3 2" xfId="17837" xr:uid="{71F11EA8-9631-476D-8792-45A9AE1D82FD}"/>
    <cellStyle name="Anteckning 27 3 2 2" xfId="17838" xr:uid="{B4C8B815-E67A-4CCE-A21F-E83451FB588E}"/>
    <cellStyle name="Anteckning 27 3 2 2 2" xfId="17839" xr:uid="{A4411C79-1469-4753-A002-106BBB2FD258}"/>
    <cellStyle name="Anteckning 27 3 2 2_121231-130331" xfId="17840" xr:uid="{25406AD3-8CE0-43EF-A7ED-91C075DE823D}"/>
    <cellStyle name="Anteckning 27 3 2 3" xfId="17841" xr:uid="{D02AF553-63C8-4628-9C25-FD199B344868}"/>
    <cellStyle name="Anteckning 27 3 2 4" xfId="32795" xr:uid="{45EE5615-9D77-44B1-AED0-BF0ADD0893B6}"/>
    <cellStyle name="Anteckning 27 3 2_121231-130331" xfId="17842" xr:uid="{41905A35-A0EE-4CD0-A0EC-5CFFAC3C3AAF}"/>
    <cellStyle name="Anteckning 27 3 3" xfId="17843" xr:uid="{3043A178-8DB4-4AAC-8296-06F2498EBE31}"/>
    <cellStyle name="Anteckning 27 3 3 2" xfId="17844" xr:uid="{E8319436-39EF-45D4-B967-62536E996DD0}"/>
    <cellStyle name="Anteckning 27 3 3_121231-130331" xfId="17845" xr:uid="{3912AD21-D1D0-4A9D-B060-A6F461DFF3CB}"/>
    <cellStyle name="Anteckning 27 3 4" xfId="17846" xr:uid="{9C35475C-997D-40C9-98DF-B591C29E798F}"/>
    <cellStyle name="Anteckning 27 3 5" xfId="17847" xr:uid="{92C49A55-CC60-4BBF-9320-5231CAE0A8A0}"/>
    <cellStyle name="Anteckning 27 3 6" xfId="32796" xr:uid="{EC699B71-4300-41F0-8231-B4EA909B6FBA}"/>
    <cellStyle name="Anteckning 27 3 7" xfId="35500" xr:uid="{8927A0B8-BBCE-4CB2-8FAB-A5F10A5739CE}"/>
    <cellStyle name="Anteckning 27 3 8" xfId="39192" xr:uid="{D6A8B715-6F65-4D2B-BE7C-A3D872D59CA1}"/>
    <cellStyle name="Anteckning 27 3_121231-130331" xfId="17848" xr:uid="{ED0D3CF3-5C27-4DA8-834E-E3C11608E821}"/>
    <cellStyle name="Anteckning 27 4" xfId="17849" xr:uid="{FB6D490A-646C-4107-A0A4-5EF757C9271A}"/>
    <cellStyle name="Anteckning 27 4 2" xfId="17850" xr:uid="{05A3FADB-D333-424A-A344-DDD097CCBE78}"/>
    <cellStyle name="Anteckning 27 4 2 2" xfId="17851" xr:uid="{97B54A06-2A1A-4869-93B7-59595F79D9FF}"/>
    <cellStyle name="Anteckning 27 4 2 2 2" xfId="17852" xr:uid="{4C1B7F2C-29F9-4277-A7AE-B6E9E5841B0F}"/>
    <cellStyle name="Anteckning 27 4 2 2_121231-130331" xfId="17853" xr:uid="{C25BE8DD-3F4D-445E-AB93-D6C7B6B3DF58}"/>
    <cellStyle name="Anteckning 27 4 2 3" xfId="17854" xr:uid="{CE038DC3-0D05-435E-9482-E18A64395816}"/>
    <cellStyle name="Anteckning 27 4 2 4" xfId="32797" xr:uid="{EA9F7B15-1ACC-49F1-B617-21B965062541}"/>
    <cellStyle name="Anteckning 27 4 2_121231-130331" xfId="17855" xr:uid="{625B452D-2EDD-489C-BCD9-628844DFDDC4}"/>
    <cellStyle name="Anteckning 27 4 3" xfId="17856" xr:uid="{456C7AB8-2000-438C-8A85-88B8BD30D341}"/>
    <cellStyle name="Anteckning 27 4 3 2" xfId="17857" xr:uid="{055321E8-B972-4B0D-825F-787D66ECD24A}"/>
    <cellStyle name="Anteckning 27 4 3_121231-130331" xfId="17858" xr:uid="{B6E069D9-FB31-4B74-8CF7-7BA6CF116458}"/>
    <cellStyle name="Anteckning 27 4 4" xfId="17859" xr:uid="{D9E947FE-41C7-4F7C-88A0-9D4B7046E59C}"/>
    <cellStyle name="Anteckning 27 4 5" xfId="17860" xr:uid="{A90E10C9-C031-466A-A98D-66694604EA25}"/>
    <cellStyle name="Anteckning 27 4 6" xfId="32798" xr:uid="{8A42114B-4505-4B17-B73C-F4D56091E355}"/>
    <cellStyle name="Anteckning 27 4 7" xfId="35501" xr:uid="{50DCE6C8-6934-44F3-965A-7E02B7F0B5D6}"/>
    <cellStyle name="Anteckning 27 4 8" xfId="39191" xr:uid="{7E82454C-294B-48E9-B01E-549AF5F9A4A8}"/>
    <cellStyle name="Anteckning 27 4_121231-130331" xfId="17861" xr:uid="{B4C18F56-C329-49E2-9780-5D7D0135FF68}"/>
    <cellStyle name="Anteckning 27 5" xfId="17862" xr:uid="{626AD7B0-7251-4CF9-81D7-EBE280F5CF58}"/>
    <cellStyle name="Anteckning 27 5 2" xfId="17863" xr:uid="{592691C0-4772-40DA-B5D0-D1D9F88D2760}"/>
    <cellStyle name="Anteckning 27 5 2 2" xfId="17864" xr:uid="{60970468-2083-4B27-A1AC-8B91B0004C2B}"/>
    <cellStyle name="Anteckning 27 5 2 2 2" xfId="17865" xr:uid="{EC44A418-53DA-4D57-AD3B-AB150837D269}"/>
    <cellStyle name="Anteckning 27 5 2 2_121231-130331" xfId="17866" xr:uid="{40E452CC-B160-4AF7-A933-AE6966416EE4}"/>
    <cellStyle name="Anteckning 27 5 2 3" xfId="17867" xr:uid="{F0051EB8-D0C1-4199-8CD1-04C1790DF729}"/>
    <cellStyle name="Anteckning 27 5 2 4" xfId="32799" xr:uid="{CEE407C6-288A-40B9-9EB4-2CB7DC7F58D4}"/>
    <cellStyle name="Anteckning 27 5 2_121231-130331" xfId="17868" xr:uid="{21133379-A199-4906-AFD1-E1BF5A9E87FC}"/>
    <cellStyle name="Anteckning 27 5 3" xfId="17869" xr:uid="{2D571D7A-67E9-4D55-AE8D-8241A1ACA585}"/>
    <cellStyle name="Anteckning 27 5 3 2" xfId="17870" xr:uid="{D91C0950-9998-4D76-9D26-6308315D6A88}"/>
    <cellStyle name="Anteckning 27 5 3_121231-130331" xfId="17871" xr:uid="{E4B63159-409E-4962-80C2-F84960C763DD}"/>
    <cellStyle name="Anteckning 27 5 4" xfId="17872" xr:uid="{05898099-5F83-4DDC-AEFB-2584353031BA}"/>
    <cellStyle name="Anteckning 27 5 5" xfId="17873" xr:uid="{F0D2E2BF-4F38-4661-AA56-D44585F2BA7E}"/>
    <cellStyle name="Anteckning 27 5 6" xfId="32800" xr:uid="{78CBC225-C53E-4636-87B2-8C18AB199486}"/>
    <cellStyle name="Anteckning 27 5 7" xfId="35502" xr:uid="{C358F5A8-1829-41FF-812D-B1A392658FF6}"/>
    <cellStyle name="Anteckning 27 5 8" xfId="39190" xr:uid="{129B5DEA-3257-4C00-A627-711A1FADE6C4}"/>
    <cellStyle name="Anteckning 27 5_121231-130331" xfId="17874" xr:uid="{194EF153-2F6A-4B3A-9A34-EB7A86619394}"/>
    <cellStyle name="Anteckning 27 6" xfId="17875" xr:uid="{212B6D2C-8E57-4D48-A501-FD74B4151B81}"/>
    <cellStyle name="Anteckning 27 6 2" xfId="17876" xr:uid="{63F25A12-DFD4-45AB-BBEB-B2EB54AD4AFE}"/>
    <cellStyle name="Anteckning 27 6 2 2" xfId="17877" xr:uid="{F754BCFA-3A7D-4C80-B79F-655398521379}"/>
    <cellStyle name="Anteckning 27 6 2 3" xfId="32801" xr:uid="{FAA2ABEA-4764-47C3-8E2D-731FF0030F2F}"/>
    <cellStyle name="Anteckning 27 6 2_121231-130331" xfId="17878" xr:uid="{636AB04D-B942-473E-93A2-2ACB28AA9D55}"/>
    <cellStyle name="Anteckning 27 6 3" xfId="17879" xr:uid="{13D56413-13B9-4FC6-A1C7-60950FED2C66}"/>
    <cellStyle name="Anteckning 27 6 3 2" xfId="17880" xr:uid="{75D7B733-1257-4FD8-8DA3-DDBD8C5815FA}"/>
    <cellStyle name="Anteckning 27 6 3_121231-130331" xfId="17881" xr:uid="{928684CE-0EA5-4721-AA1D-0C046F8671EF}"/>
    <cellStyle name="Anteckning 27 6 4" xfId="17882" xr:uid="{F5795E2D-014B-47AB-8AE5-A93C8815F921}"/>
    <cellStyle name="Anteckning 27 6 5" xfId="17883" xr:uid="{F52E0BF4-8355-4CFD-BDAF-3A4E0BBD8B4E}"/>
    <cellStyle name="Anteckning 27 6 6" xfId="32802" xr:uid="{D450EF94-1EFE-4A18-A7C4-5A37554BC8CC}"/>
    <cellStyle name="Anteckning 27 6 7" xfId="35503" xr:uid="{845DDA9F-096C-4B93-B5B4-484545F09EA2}"/>
    <cellStyle name="Anteckning 27 6 8" xfId="39189" xr:uid="{8B0B86D5-448B-494E-BE67-11AAF66F2762}"/>
    <cellStyle name="Anteckning 27 6_121231-130331" xfId="17884" xr:uid="{50C0CFC0-8948-4609-BF5D-A329FB06BCEB}"/>
    <cellStyle name="Anteckning 27 7" xfId="17885" xr:uid="{9FBAC134-BDE3-44DD-9840-A6AFE6BC8A5A}"/>
    <cellStyle name="Anteckning 27 7 2" xfId="17886" xr:uid="{F52AE80C-1481-4166-9A6A-F2BC3C4A5560}"/>
    <cellStyle name="Anteckning 27 7 2 2" xfId="17887" xr:uid="{DFDD317C-681E-4333-8D3C-1F866D0EA756}"/>
    <cellStyle name="Anteckning 27 7 2_121231-130331" xfId="17888" xr:uid="{10431B7F-6442-403F-8451-0FF8D778AA46}"/>
    <cellStyle name="Anteckning 27 7 3" xfId="17889" xr:uid="{55AE7661-6CB3-4F53-8047-02272965FB31}"/>
    <cellStyle name="Anteckning 27 7 4" xfId="32803" xr:uid="{2268672A-1725-4014-B74D-45D7366D0B36}"/>
    <cellStyle name="Anteckning 27 7_121231-130331" xfId="17890" xr:uid="{0D42DCB0-D77A-42D1-A3E5-FEE6B72C6631}"/>
    <cellStyle name="Anteckning 27 8" xfId="17891" xr:uid="{742ABCFC-E42F-44E0-AB0C-E33220BCC909}"/>
    <cellStyle name="Anteckning 27 8 2" xfId="17892" xr:uid="{BCFEAD7C-C0A4-4B0D-A993-395079BCB0B2}"/>
    <cellStyle name="Anteckning 27 8_121231-130331" xfId="17893" xr:uid="{B9E51B26-6CC1-4D55-9CCA-CC5436CB9562}"/>
    <cellStyle name="Anteckning 27 9" xfId="17894" xr:uid="{AB510708-9394-4244-9CE6-7F4FF855CC4E}"/>
    <cellStyle name="Anteckning 27_121231-130331" xfId="17895" xr:uid="{C1077B72-164E-4D13-8CF5-F64F9FC3D951}"/>
    <cellStyle name="Anteckning 28" xfId="17896" xr:uid="{FD6962C3-D34D-454D-8C83-8E50E9989575}"/>
    <cellStyle name="Anteckning 28 10" xfId="17897" xr:uid="{657348CF-FE5D-4506-A9EF-5A958E9D936B}"/>
    <cellStyle name="Anteckning 28 11" xfId="32804" xr:uid="{D43C7811-4C40-4A50-A806-3837588D6BF6}"/>
    <cellStyle name="Anteckning 28 12" xfId="35504" xr:uid="{2885658E-CFA4-4C75-89CD-D24DF699218F}"/>
    <cellStyle name="Anteckning 28 2" xfId="17898" xr:uid="{CF13D750-4735-4818-86B3-E284C939D196}"/>
    <cellStyle name="Anteckning 28 2 2" xfId="17899" xr:uid="{F3A49368-0FC2-456A-B269-92E6E74F6067}"/>
    <cellStyle name="Anteckning 28 2 2 2" xfId="17900" xr:uid="{E4CC5008-91B9-481C-8C8D-76432F8C2F39}"/>
    <cellStyle name="Anteckning 28 2 2 2 2" xfId="17901" xr:uid="{704F476B-DF98-423C-BED8-085BD3294BC5}"/>
    <cellStyle name="Anteckning 28 2 2 2 3" xfId="32805" xr:uid="{ECFB9CD9-67AD-42CA-9696-34FDF37B56FB}"/>
    <cellStyle name="Anteckning 28 2 2 2_121231-130331" xfId="17902" xr:uid="{CE98B1E7-AED8-4BBE-9754-F9776C8015C3}"/>
    <cellStyle name="Anteckning 28 2 2 3" xfId="17903" xr:uid="{CC6EDC07-6088-4107-B1AF-21D6FE6EC7C6}"/>
    <cellStyle name="Anteckning 28 2 2 3 2" xfId="17904" xr:uid="{B7AA7E28-3515-4363-829F-ADF91B61F433}"/>
    <cellStyle name="Anteckning 28 2 2 3_121231-130331" xfId="17905" xr:uid="{D3A60C0C-5826-4F6E-B519-3036300283F2}"/>
    <cellStyle name="Anteckning 28 2 2 4" xfId="17906" xr:uid="{9D314988-1CBB-44D2-8926-5BE7CEBF9797}"/>
    <cellStyle name="Anteckning 28 2 2 5" xfId="17907" xr:uid="{46BDAC9D-C76E-4C71-98D8-0EC42521D712}"/>
    <cellStyle name="Anteckning 28 2 2 6" xfId="32806" xr:uid="{AB3D9C9D-2829-4F11-93E1-43F887666879}"/>
    <cellStyle name="Anteckning 28 2 2 7" xfId="35506" xr:uid="{EE1E423D-FBD0-433B-9A14-8754D562DA49}"/>
    <cellStyle name="Anteckning 28 2 2 8" xfId="39187" xr:uid="{FB22E3E1-09EE-4950-97AA-02FD865EF791}"/>
    <cellStyle name="Anteckning 28 2 2_121231-130331" xfId="17908" xr:uid="{80DE6EA4-3BF9-4E23-9995-9220C2D3D4C0}"/>
    <cellStyle name="Anteckning 28 2 3" xfId="17909" xr:uid="{4E6E82A9-D60F-4941-88DE-18CA0DEEDBBA}"/>
    <cellStyle name="Anteckning 28 2 3 2" xfId="17910" xr:uid="{67DD0509-9151-4C93-8A0B-4DBACC7A5520}"/>
    <cellStyle name="Anteckning 28 2 3 2 2" xfId="17911" xr:uid="{2E373E07-0E18-4254-A958-2BDAAF83BBAC}"/>
    <cellStyle name="Anteckning 28 2 3 2_121231-130331" xfId="17912" xr:uid="{EDC561AE-0C8F-42DD-8F02-6B7FF2EE662B}"/>
    <cellStyle name="Anteckning 28 2 3 3" xfId="17913" xr:uid="{D29A1BCF-EFA6-4945-B147-156EEFBD27C0}"/>
    <cellStyle name="Anteckning 28 2 3 4" xfId="32807" xr:uid="{CE43C32C-38B5-426B-BBC0-30EB672DDE29}"/>
    <cellStyle name="Anteckning 28 2 3_121231-130331" xfId="17914" xr:uid="{D6B26165-F448-4696-B5F7-FF8D7419568E}"/>
    <cellStyle name="Anteckning 28 2 4" xfId="17915" xr:uid="{C88DD5C8-01E3-453E-9F84-59E0EB43CBEE}"/>
    <cellStyle name="Anteckning 28 2 4 2" xfId="17916" xr:uid="{37746033-F2CE-4A45-932E-27A95327A2B5}"/>
    <cellStyle name="Anteckning 28 2 4_121231-130331" xfId="17917" xr:uid="{EF1B9DF7-4297-4754-991D-9BDD63874FC6}"/>
    <cellStyle name="Anteckning 28 2 5" xfId="17918" xr:uid="{7150E36B-F9E2-42B4-A8E2-A87378DD81C0}"/>
    <cellStyle name="Anteckning 28 2 6" xfId="17919" xr:uid="{3145C8C4-E878-4F6A-A5ED-EBD282BA3B28}"/>
    <cellStyle name="Anteckning 28 2 7" xfId="32808" xr:uid="{6B8E551F-3ACB-45FD-9D0C-94F8AE5193EC}"/>
    <cellStyle name="Anteckning 28 2 8" xfId="35505" xr:uid="{8EB57D6D-8408-4172-82AD-C0FD99B790E4}"/>
    <cellStyle name="Anteckning 28 2 9" xfId="39188" xr:uid="{EC8E5C1F-0134-40DB-9E0D-9BA46E3B511B}"/>
    <cellStyle name="Anteckning 28 2_121231-130331" xfId="17920" xr:uid="{9CED70CF-57D5-4ABB-AB01-3420C39CC430}"/>
    <cellStyle name="Anteckning 28 3" xfId="17921" xr:uid="{0235FAB5-648E-405E-BBC9-47C8027EFE6D}"/>
    <cellStyle name="Anteckning 28 3 2" xfId="17922" xr:uid="{229B4F7E-588F-4759-83B2-4626DF6730FA}"/>
    <cellStyle name="Anteckning 28 3 2 2" xfId="17923" xr:uid="{59FF8780-D296-4ECB-85A9-F3B6B0F0C9D3}"/>
    <cellStyle name="Anteckning 28 3 2 2 2" xfId="17924" xr:uid="{81DA397E-70D1-442C-BBC1-7154520CEC50}"/>
    <cellStyle name="Anteckning 28 3 2 2_121231-130331" xfId="17925" xr:uid="{812BBAF5-C846-4EE9-AC8A-77887CECC4D8}"/>
    <cellStyle name="Anteckning 28 3 2 3" xfId="17926" xr:uid="{3436957C-D930-4661-9A28-D375A9BE4952}"/>
    <cellStyle name="Anteckning 28 3 2 4" xfId="32809" xr:uid="{57034EBA-7D96-4916-8BA1-CF4F77A7C311}"/>
    <cellStyle name="Anteckning 28 3 2_121231-130331" xfId="17927" xr:uid="{BC198F8A-0E0A-4B78-BDF9-E1D73040CCDE}"/>
    <cellStyle name="Anteckning 28 3 3" xfId="17928" xr:uid="{CED77973-8166-4B7C-ADDB-9FF50DDDD1BE}"/>
    <cellStyle name="Anteckning 28 3 3 2" xfId="17929" xr:uid="{FEC20EBD-4420-47C5-84C0-0CA27CE07E20}"/>
    <cellStyle name="Anteckning 28 3 3_121231-130331" xfId="17930" xr:uid="{4E3403ED-EA7A-433E-987A-B8486AD2C861}"/>
    <cellStyle name="Anteckning 28 3 4" xfId="17931" xr:uid="{B74B095C-596B-45DA-8482-7F202E2D8E69}"/>
    <cellStyle name="Anteckning 28 3 5" xfId="17932" xr:uid="{4A6C59A7-8B5B-45E4-9DF8-628FF7AC7C3D}"/>
    <cellStyle name="Anteckning 28 3 6" xfId="32810" xr:uid="{93A2DF75-25B4-4543-93FB-4217F5D28F71}"/>
    <cellStyle name="Anteckning 28 3 7" xfId="35507" xr:uid="{4294FAE6-BD71-46F2-9E27-36B1AAAF8C87}"/>
    <cellStyle name="Anteckning 28 3 8" xfId="39186" xr:uid="{B999E52F-814E-468F-9DC3-4C9B4936B832}"/>
    <cellStyle name="Anteckning 28 3_121231-130331" xfId="17933" xr:uid="{92822B2E-97F0-418E-945A-F28B3FCE3521}"/>
    <cellStyle name="Anteckning 28 4" xfId="17934" xr:uid="{D4126955-BD54-41C8-B60E-51EE8AC5DA6A}"/>
    <cellStyle name="Anteckning 28 4 2" xfId="17935" xr:uid="{2D016282-39AB-4F69-B5D1-8956C07E2D03}"/>
    <cellStyle name="Anteckning 28 4 2 2" xfId="17936" xr:uid="{CAC87FA4-D269-4304-8461-D07D1591F33C}"/>
    <cellStyle name="Anteckning 28 4 2 2 2" xfId="17937" xr:uid="{C0BAF648-8B96-445B-A727-77D7D0BD9B18}"/>
    <cellStyle name="Anteckning 28 4 2 2_121231-130331" xfId="17938" xr:uid="{91762650-C199-425E-BFD1-7F012D0BF91A}"/>
    <cellStyle name="Anteckning 28 4 2 3" xfId="17939" xr:uid="{004BCB87-7CBB-4C13-8DC3-DAE4D45F9B4F}"/>
    <cellStyle name="Anteckning 28 4 2 4" xfId="32811" xr:uid="{E88FBA43-1FED-4D40-869C-2C7EFBDD20B9}"/>
    <cellStyle name="Anteckning 28 4 2_121231-130331" xfId="17940" xr:uid="{B1DAC9FE-8087-42B6-8A4D-3AC6047D2C11}"/>
    <cellStyle name="Anteckning 28 4 3" xfId="17941" xr:uid="{434F3C70-1868-430B-AB99-AB44FFFD665C}"/>
    <cellStyle name="Anteckning 28 4 3 2" xfId="17942" xr:uid="{57C84FF6-7605-430F-A906-DBEC15241B3A}"/>
    <cellStyle name="Anteckning 28 4 3_121231-130331" xfId="17943" xr:uid="{2283E7F3-0D4E-4105-8D3B-6598D6E9FFF6}"/>
    <cellStyle name="Anteckning 28 4 4" xfId="17944" xr:uid="{1F711E8F-11FF-46A7-9E92-E583FCF7ACE3}"/>
    <cellStyle name="Anteckning 28 4 5" xfId="17945" xr:uid="{713C3885-8427-4A24-A7EB-C462CC7E901C}"/>
    <cellStyle name="Anteckning 28 4 6" xfId="32812" xr:uid="{CBF0C66A-1794-41A8-8508-E5CE6C2408AE}"/>
    <cellStyle name="Anteckning 28 4 7" xfId="35508" xr:uid="{AC799DF7-2F07-484E-8478-08C403CE9987}"/>
    <cellStyle name="Anteckning 28 4 8" xfId="39185" xr:uid="{45D46ADF-2DE0-4A0A-B5DF-295451E12424}"/>
    <cellStyle name="Anteckning 28 4_121231-130331" xfId="17946" xr:uid="{EAD5DD8D-3263-4BEA-9417-B3613784C1AA}"/>
    <cellStyle name="Anteckning 28 5" xfId="17947" xr:uid="{A49D7C82-22C1-4126-8C05-623DB358917E}"/>
    <cellStyle name="Anteckning 28 5 2" xfId="17948" xr:uid="{E75133BB-B462-404B-AC7B-7714675F1BBF}"/>
    <cellStyle name="Anteckning 28 5 2 2" xfId="17949" xr:uid="{4FC3D541-4D62-46E6-ABC5-93B881C3402A}"/>
    <cellStyle name="Anteckning 28 5 2 2 2" xfId="17950" xr:uid="{FD0699FB-4161-4797-8965-DE664DD1D539}"/>
    <cellStyle name="Anteckning 28 5 2 2_121231-130331" xfId="17951" xr:uid="{89910314-21C8-44CF-8217-609B09C6C22B}"/>
    <cellStyle name="Anteckning 28 5 2 3" xfId="17952" xr:uid="{F3A66A16-AB06-49AF-A8C9-A0FA84D985E5}"/>
    <cellStyle name="Anteckning 28 5 2 4" xfId="32813" xr:uid="{09F6434A-8064-404D-B985-623BD67C29AF}"/>
    <cellStyle name="Anteckning 28 5 2_121231-130331" xfId="17953" xr:uid="{1F6446F5-5321-4857-ADA8-4758E7B78939}"/>
    <cellStyle name="Anteckning 28 5 3" xfId="17954" xr:uid="{F520E07F-E515-401D-A341-2F953086FC24}"/>
    <cellStyle name="Anteckning 28 5 3 2" xfId="17955" xr:uid="{6309543F-F157-4CCC-8227-F51918172A7E}"/>
    <cellStyle name="Anteckning 28 5 3_121231-130331" xfId="17956" xr:uid="{87FE2FEC-8976-4CAF-BDFF-1085D974FC8A}"/>
    <cellStyle name="Anteckning 28 5 4" xfId="17957" xr:uid="{9B5AE862-7388-4301-BF96-623C8C67A8A0}"/>
    <cellStyle name="Anteckning 28 5 5" xfId="17958" xr:uid="{04B6F93A-964D-43D8-B4C6-081FAC3FC527}"/>
    <cellStyle name="Anteckning 28 5 6" xfId="32814" xr:uid="{CEF1728D-B937-45EF-894A-06CA7E8F0E87}"/>
    <cellStyle name="Anteckning 28 5 7" xfId="35509" xr:uid="{4DC3D703-4FA7-4A0E-BC72-E637217752B7}"/>
    <cellStyle name="Anteckning 28 5 8" xfId="39184" xr:uid="{092EE344-C426-4F1C-A5B4-1550B9F0C65F}"/>
    <cellStyle name="Anteckning 28 5_121231-130331" xfId="17959" xr:uid="{FE3EA31D-73AD-4D8F-93D0-5D3F58D4FEA0}"/>
    <cellStyle name="Anteckning 28 6" xfId="17960" xr:uid="{45671438-4151-4276-A0E4-543E201C0318}"/>
    <cellStyle name="Anteckning 28 6 2" xfId="17961" xr:uid="{724AAEF4-EB4D-4DC7-93C4-D20D8487C185}"/>
    <cellStyle name="Anteckning 28 6 2 2" xfId="17962" xr:uid="{4CA2F8CA-AAA2-4009-BDEE-A4ABB97450FF}"/>
    <cellStyle name="Anteckning 28 6 2 3" xfId="32815" xr:uid="{C907168A-F1F2-4FBF-94F3-3D3B26F2C7E8}"/>
    <cellStyle name="Anteckning 28 6 2_121231-130331" xfId="17963" xr:uid="{4AA3866F-996A-4FF7-9F4A-483094C9E402}"/>
    <cellStyle name="Anteckning 28 6 3" xfId="17964" xr:uid="{E51FF528-CE35-4B04-A0B2-17468D3EB9E4}"/>
    <cellStyle name="Anteckning 28 6 3 2" xfId="17965" xr:uid="{B2703D9D-CE7E-4653-B45E-C4BB633D95B7}"/>
    <cellStyle name="Anteckning 28 6 3_121231-130331" xfId="17966" xr:uid="{C334C48A-3B75-4A57-84D3-D6544C4434F4}"/>
    <cellStyle name="Anteckning 28 6 4" xfId="17967" xr:uid="{B8C2216C-22DD-4EC2-A465-280C9DCEDCA3}"/>
    <cellStyle name="Anteckning 28 6 5" xfId="17968" xr:uid="{69AA6354-3FB3-46D0-885C-84DF55E8FE54}"/>
    <cellStyle name="Anteckning 28 6 6" xfId="32816" xr:uid="{BC2847FF-93B0-4176-A656-6A23785A8EFB}"/>
    <cellStyle name="Anteckning 28 6 7" xfId="35510" xr:uid="{A20253C2-952B-4882-BBD9-04D74CC74DBF}"/>
    <cellStyle name="Anteckning 28 6 8" xfId="39183" xr:uid="{2E2BE609-33DC-45CD-80A2-FFA96BA33CAC}"/>
    <cellStyle name="Anteckning 28 6_121231-130331" xfId="17969" xr:uid="{DA5F1C33-524B-4B38-BA49-FB4311404A32}"/>
    <cellStyle name="Anteckning 28 7" xfId="17970" xr:uid="{E86D11DE-5B8D-43DA-8243-261015DDC5E9}"/>
    <cellStyle name="Anteckning 28 7 2" xfId="17971" xr:uid="{1FD76D8F-5440-44A1-A14A-0C1FAEEA62B1}"/>
    <cellStyle name="Anteckning 28 7 2 2" xfId="17972" xr:uid="{0C571AA4-6AE9-4DBE-B63D-5ED22FBBA37F}"/>
    <cellStyle name="Anteckning 28 7 2_121231-130331" xfId="17973" xr:uid="{B67DA633-0374-40B6-BF6B-315C6CBDEB38}"/>
    <cellStyle name="Anteckning 28 7 3" xfId="17974" xr:uid="{86F8A472-4272-4BC3-A80B-A1BE237AF2BD}"/>
    <cellStyle name="Anteckning 28 7 4" xfId="32817" xr:uid="{E4AD4849-55D7-4BFB-B1DB-A4AC5195BF4E}"/>
    <cellStyle name="Anteckning 28 7_121231-130331" xfId="17975" xr:uid="{5EA45097-1468-4FB7-BE0C-707D80FA6722}"/>
    <cellStyle name="Anteckning 28 8" xfId="17976" xr:uid="{E87D845D-6A01-46FD-88AA-9559359B69E6}"/>
    <cellStyle name="Anteckning 28 8 2" xfId="17977" xr:uid="{40EB9B06-CBC1-4544-9570-A93A8757E2E3}"/>
    <cellStyle name="Anteckning 28 8_121231-130331" xfId="17978" xr:uid="{9E0D2919-2949-42B8-B48E-9AB00BED206B}"/>
    <cellStyle name="Anteckning 28 9" xfId="17979" xr:uid="{CEEA0D25-EDA1-4AE5-B3AE-2E69F3F085EB}"/>
    <cellStyle name="Anteckning 28_121231-130331" xfId="17980" xr:uid="{3C49213B-A2A0-467B-AD10-D16F848A10FF}"/>
    <cellStyle name="Anteckning 29" xfId="17981" xr:uid="{EB6924AC-E9AE-4655-8A48-0EB6113B3B57}"/>
    <cellStyle name="Anteckning 29 10" xfId="17982" xr:uid="{ACF361C9-1739-4F05-ACCA-AA4A7799E968}"/>
    <cellStyle name="Anteckning 29 11" xfId="32818" xr:uid="{71B1E9E7-6CE3-4783-B510-805D49D5CB97}"/>
    <cellStyle name="Anteckning 29 12" xfId="35511" xr:uid="{3A995D6B-6E21-4789-B0B2-04B863BBA539}"/>
    <cellStyle name="Anteckning 29 2" xfId="17983" xr:uid="{9CB5FAA6-5DE5-46A6-A3E9-697DDACFEEB3}"/>
    <cellStyle name="Anteckning 29 2 2" xfId="17984" xr:uid="{4CCD3CF4-208A-4C39-98FA-5C5909D22046}"/>
    <cellStyle name="Anteckning 29 2 2 2" xfId="17985" xr:uid="{7AE3E77F-F40B-4A8A-A7B6-0CB51BAB3A79}"/>
    <cellStyle name="Anteckning 29 2 2 2 2" xfId="17986" xr:uid="{DA837723-910C-4927-B9C7-5B28A1E50650}"/>
    <cellStyle name="Anteckning 29 2 2 2 3" xfId="32819" xr:uid="{3CD6D84A-3DAF-4BB1-8368-393B270E04C5}"/>
    <cellStyle name="Anteckning 29 2 2 2_121231-130331" xfId="17987" xr:uid="{0D0DEA79-5440-44D6-9DFD-989275396EA3}"/>
    <cellStyle name="Anteckning 29 2 2 3" xfId="17988" xr:uid="{347503D5-E86D-4CFA-B7FB-45D07A62915C}"/>
    <cellStyle name="Anteckning 29 2 2 3 2" xfId="17989" xr:uid="{F1EE4DD9-B889-41A6-A19A-B98C7E87DAD3}"/>
    <cellStyle name="Anteckning 29 2 2 3_121231-130331" xfId="17990" xr:uid="{07B1FEDB-DCB1-4974-A55B-6C29B989796A}"/>
    <cellStyle name="Anteckning 29 2 2 4" xfId="17991" xr:uid="{1CF59857-F3C4-417D-B809-57C1F50C96AA}"/>
    <cellStyle name="Anteckning 29 2 2 5" xfId="17992" xr:uid="{BA0197D2-ECF8-4BC9-B52D-3E9B260B11B3}"/>
    <cellStyle name="Anteckning 29 2 2 6" xfId="32820" xr:uid="{9AE51E66-D106-4DEB-9980-793F50F77907}"/>
    <cellStyle name="Anteckning 29 2 2 7" xfId="35513" xr:uid="{57750B1A-E40C-44F1-BF7F-2E84BD5CB8EF}"/>
    <cellStyle name="Anteckning 29 2 2 8" xfId="39181" xr:uid="{B86FF76C-5AF7-4203-ACD2-188E4EA667D3}"/>
    <cellStyle name="Anteckning 29 2 2_121231-130331" xfId="17993" xr:uid="{E45997A4-0C64-4631-8232-BC3A782DBEBE}"/>
    <cellStyle name="Anteckning 29 2 3" xfId="17994" xr:uid="{879E7B93-C504-44D1-8B64-DEAE2BCFFCBF}"/>
    <cellStyle name="Anteckning 29 2 3 2" xfId="17995" xr:uid="{F063B0AE-5A47-4E65-B434-8C9D8D40665E}"/>
    <cellStyle name="Anteckning 29 2 3 2 2" xfId="17996" xr:uid="{49757C8C-6C80-46D7-9906-AE588ED33A1E}"/>
    <cellStyle name="Anteckning 29 2 3 2_121231-130331" xfId="17997" xr:uid="{1F72D42C-5B36-4052-9DB7-ED49B792EA93}"/>
    <cellStyle name="Anteckning 29 2 3 3" xfId="17998" xr:uid="{6A1424F7-DC2E-45F3-A7AB-CFB916A67365}"/>
    <cellStyle name="Anteckning 29 2 3 4" xfId="32821" xr:uid="{636C5A1B-5327-4E1D-BDEE-68458ED244D3}"/>
    <cellStyle name="Anteckning 29 2 3_121231-130331" xfId="17999" xr:uid="{9F894DBF-1816-4EEC-B9C6-AE042CCCAD3C}"/>
    <cellStyle name="Anteckning 29 2 4" xfId="18000" xr:uid="{6EC35302-206C-426D-B6A7-0CA9C41DE04C}"/>
    <cellStyle name="Anteckning 29 2 4 2" xfId="18001" xr:uid="{1798EBEC-355C-46F7-B4D4-8B6AD99F9626}"/>
    <cellStyle name="Anteckning 29 2 4_121231-130331" xfId="18002" xr:uid="{73548DDF-698A-4D04-BA63-340379022E0A}"/>
    <cellStyle name="Anteckning 29 2 5" xfId="18003" xr:uid="{38DBE62C-AEDE-40D3-8E77-A19612620F6F}"/>
    <cellStyle name="Anteckning 29 2 6" xfId="18004" xr:uid="{0D62DCC1-F81C-46D9-AA75-60834E563991}"/>
    <cellStyle name="Anteckning 29 2 7" xfId="32822" xr:uid="{B2CDC14D-7A14-44E1-931E-916B8FD961EE}"/>
    <cellStyle name="Anteckning 29 2 8" xfId="35512" xr:uid="{2DF1099E-5D68-4C38-9D10-6152B22D1952}"/>
    <cellStyle name="Anteckning 29 2 9" xfId="39182" xr:uid="{5FDF788E-7EB0-4092-98DB-08644C4C1484}"/>
    <cellStyle name="Anteckning 29 2_121231-130331" xfId="18005" xr:uid="{CB220E02-6547-49D9-998E-F1959DED5D9B}"/>
    <cellStyle name="Anteckning 29 3" xfId="18006" xr:uid="{A31D753E-1924-4A6A-8411-A70E4091BAF0}"/>
    <cellStyle name="Anteckning 29 3 2" xfId="18007" xr:uid="{1727DF4A-DB8E-4D2E-8FC1-16D5596F0BE2}"/>
    <cellStyle name="Anteckning 29 3 2 2" xfId="18008" xr:uid="{114F31E1-CFBB-4A56-A949-B818394F06E0}"/>
    <cellStyle name="Anteckning 29 3 2 2 2" xfId="18009" xr:uid="{BDEE2B1B-87BF-46D6-97F7-AAF29405658C}"/>
    <cellStyle name="Anteckning 29 3 2 2_121231-130331" xfId="18010" xr:uid="{4CD270A1-2F08-4109-A86E-7A3818EDCCDC}"/>
    <cellStyle name="Anteckning 29 3 2 3" xfId="18011" xr:uid="{9CFAB4C7-9888-4DCA-B042-DAD742D72681}"/>
    <cellStyle name="Anteckning 29 3 2 4" xfId="32823" xr:uid="{B9261C77-25F3-44AA-BA7D-073C62F076E5}"/>
    <cellStyle name="Anteckning 29 3 2_121231-130331" xfId="18012" xr:uid="{29E6D7CF-CB68-483B-9312-7E33CF1D5066}"/>
    <cellStyle name="Anteckning 29 3 3" xfId="18013" xr:uid="{CC4E7B97-A5AD-44C3-9CEF-3D77277E99F9}"/>
    <cellStyle name="Anteckning 29 3 3 2" xfId="18014" xr:uid="{6894AF7F-2FCB-4A06-B2BC-1D7A07A1CDF1}"/>
    <cellStyle name="Anteckning 29 3 3_121231-130331" xfId="18015" xr:uid="{ABC8A109-A179-4943-AC6A-B6AB9D288E3B}"/>
    <cellStyle name="Anteckning 29 3 4" xfId="18016" xr:uid="{16CA5685-E313-48D3-8E28-7C3018197B3E}"/>
    <cellStyle name="Anteckning 29 3 5" xfId="18017" xr:uid="{C11CFCCD-57E9-42B7-A0B7-644D722BC52C}"/>
    <cellStyle name="Anteckning 29 3 6" xfId="32824" xr:uid="{4F0D9C0C-AF3C-4189-A327-F20EC7B7F3B9}"/>
    <cellStyle name="Anteckning 29 3 7" xfId="35514" xr:uid="{43959E71-35EE-4056-854C-2643924A166F}"/>
    <cellStyle name="Anteckning 29 3 8" xfId="39180" xr:uid="{30C9D48A-F18E-4859-B724-944017325FC3}"/>
    <cellStyle name="Anteckning 29 3_121231-130331" xfId="18018" xr:uid="{8A4D5BDD-5213-48A8-B40F-190E8E9A860C}"/>
    <cellStyle name="Anteckning 29 4" xfId="18019" xr:uid="{5F250AE2-1C77-481E-AA4F-3A256CECFE21}"/>
    <cellStyle name="Anteckning 29 4 2" xfId="18020" xr:uid="{083ABC7B-1A18-46FD-9FEC-0818017F63D4}"/>
    <cellStyle name="Anteckning 29 4 2 2" xfId="18021" xr:uid="{C67D9385-FA5D-4084-BEDE-B53E9C12BAD7}"/>
    <cellStyle name="Anteckning 29 4 2 2 2" xfId="18022" xr:uid="{890F4432-0D1F-4B4D-A684-5A50BBDA1B9C}"/>
    <cellStyle name="Anteckning 29 4 2 2_121231-130331" xfId="18023" xr:uid="{80C95816-3CE1-44EB-9DB3-F3B07D0882DB}"/>
    <cellStyle name="Anteckning 29 4 2 3" xfId="18024" xr:uid="{9B404CFD-01B2-4416-9BD9-1761106FDDA0}"/>
    <cellStyle name="Anteckning 29 4 2 4" xfId="32825" xr:uid="{C97C3874-1F9F-4C6C-B34E-E195700E161A}"/>
    <cellStyle name="Anteckning 29 4 2_121231-130331" xfId="18025" xr:uid="{9C3508F7-C4CA-4A02-A5B9-FDD70F5914D2}"/>
    <cellStyle name="Anteckning 29 4 3" xfId="18026" xr:uid="{33BC4652-8209-497C-8EF8-87C9868CCA92}"/>
    <cellStyle name="Anteckning 29 4 3 2" xfId="18027" xr:uid="{6641820A-A8FE-4038-B1D1-771348C786D9}"/>
    <cellStyle name="Anteckning 29 4 3_121231-130331" xfId="18028" xr:uid="{E42F0231-1209-4063-959D-E10DBBEDECF6}"/>
    <cellStyle name="Anteckning 29 4 4" xfId="18029" xr:uid="{08A111AE-3328-441A-9570-A2EC74E5DE6F}"/>
    <cellStyle name="Anteckning 29 4 5" xfId="18030" xr:uid="{3DB8485F-C224-41E2-BCF1-7B971A7D5BB0}"/>
    <cellStyle name="Anteckning 29 4 6" xfId="32826" xr:uid="{59F8AAA9-B000-40A0-BC7B-1130CF1F8EF1}"/>
    <cellStyle name="Anteckning 29 4 7" xfId="35515" xr:uid="{1D0CBDBA-C737-4831-9921-40874C0ECD5F}"/>
    <cellStyle name="Anteckning 29 4 8" xfId="39179" xr:uid="{109FAC21-4741-4B15-AF36-BA2230651286}"/>
    <cellStyle name="Anteckning 29 4_121231-130331" xfId="18031" xr:uid="{C5697667-7BD6-4D0E-9AB9-B4D2FF56E0A5}"/>
    <cellStyle name="Anteckning 29 5" xfId="18032" xr:uid="{1CCE2E81-3EA1-4753-B6E1-E843D6BF84C1}"/>
    <cellStyle name="Anteckning 29 5 2" xfId="18033" xr:uid="{C7B86F04-B5A7-4B49-9801-0BE7A2ACFBD6}"/>
    <cellStyle name="Anteckning 29 5 2 2" xfId="18034" xr:uid="{827552A5-7FC6-4925-BD14-262C2F0AAE27}"/>
    <cellStyle name="Anteckning 29 5 2 2 2" xfId="18035" xr:uid="{7D1A85F3-C170-4539-92A2-B24CE1CB2756}"/>
    <cellStyle name="Anteckning 29 5 2 2_121231-130331" xfId="18036" xr:uid="{16FFAEB1-29CD-49CE-929E-8AE7A64F5E6C}"/>
    <cellStyle name="Anteckning 29 5 2 3" xfId="18037" xr:uid="{3428F917-6759-4E07-A896-B035F9791ADA}"/>
    <cellStyle name="Anteckning 29 5 2 4" xfId="32827" xr:uid="{0327D6D5-2E21-4465-AA83-5B3A0EECDF2D}"/>
    <cellStyle name="Anteckning 29 5 2_121231-130331" xfId="18038" xr:uid="{29A1B755-D705-44EC-AC69-3D6274E833AD}"/>
    <cellStyle name="Anteckning 29 5 3" xfId="18039" xr:uid="{DBABB8B2-5B66-451A-B0E8-382F0FB6794A}"/>
    <cellStyle name="Anteckning 29 5 3 2" xfId="18040" xr:uid="{A568BCD7-5B97-4A5F-AAF8-FE469B573783}"/>
    <cellStyle name="Anteckning 29 5 3_121231-130331" xfId="18041" xr:uid="{422E01AB-BF79-472C-A1B6-EA4021462DB4}"/>
    <cellStyle name="Anteckning 29 5 4" xfId="18042" xr:uid="{54BF95B3-54E3-4095-B74B-7C76D3DCA9BD}"/>
    <cellStyle name="Anteckning 29 5 5" xfId="18043" xr:uid="{6CD85A72-3905-4CC4-BEFF-C8AF1DBC445F}"/>
    <cellStyle name="Anteckning 29 5 6" xfId="32828" xr:uid="{CC9504D1-957A-4136-9DB0-CF5D5A9593B9}"/>
    <cellStyle name="Anteckning 29 5 7" xfId="35516" xr:uid="{0C880195-E8FC-48D5-A6C7-41D4D48351A0}"/>
    <cellStyle name="Anteckning 29 5 8" xfId="39178" xr:uid="{B460C958-4676-4ECC-A355-DA345C7427B0}"/>
    <cellStyle name="Anteckning 29 5_121231-130331" xfId="18044" xr:uid="{DAB03B33-6103-4B2B-8282-EC991F2B7011}"/>
    <cellStyle name="Anteckning 29 6" xfId="18045" xr:uid="{1D19C7A5-4C9F-4F7F-A2BD-FCCE6A0EAE6B}"/>
    <cellStyle name="Anteckning 29 6 2" xfId="18046" xr:uid="{6B89F0EE-3B5E-48A6-84A8-804B314A75BA}"/>
    <cellStyle name="Anteckning 29 6 2 2" xfId="18047" xr:uid="{7D5FA01E-0438-4C70-9160-E2940157F0C5}"/>
    <cellStyle name="Anteckning 29 6 2 3" xfId="32829" xr:uid="{D2D96FC2-15A2-4476-8CD3-186125A6E904}"/>
    <cellStyle name="Anteckning 29 6 2_121231-130331" xfId="18048" xr:uid="{56BFE844-5D0D-45B8-8D3A-C959B3C26CE4}"/>
    <cellStyle name="Anteckning 29 6 3" xfId="18049" xr:uid="{EF450F7F-E258-4544-AA71-F22CB15DC96A}"/>
    <cellStyle name="Anteckning 29 6 3 2" xfId="18050" xr:uid="{E70C88BE-6A56-411C-AB4C-26441207083A}"/>
    <cellStyle name="Anteckning 29 6 3_121231-130331" xfId="18051" xr:uid="{D16FFAB0-4C45-4BCC-877E-4B51BF947C96}"/>
    <cellStyle name="Anteckning 29 6 4" xfId="18052" xr:uid="{9F7D8130-DAC8-43F9-B686-A91BA677EF61}"/>
    <cellStyle name="Anteckning 29 6 5" xfId="18053" xr:uid="{0020B7A7-509A-42F0-BE4B-9F0B764CA8A6}"/>
    <cellStyle name="Anteckning 29 6 6" xfId="32830" xr:uid="{2D109829-190B-4285-B236-899C86862BAB}"/>
    <cellStyle name="Anteckning 29 6 7" xfId="35517" xr:uid="{F066FCD2-659F-445E-8AAE-BBA95ED7421A}"/>
    <cellStyle name="Anteckning 29 6 8" xfId="39177" xr:uid="{9B947C1C-B48A-4D99-BB99-45E5C471E9A1}"/>
    <cellStyle name="Anteckning 29 6_121231-130331" xfId="18054" xr:uid="{22AD43DC-802A-453B-A910-FCAB60FDF269}"/>
    <cellStyle name="Anteckning 29 7" xfId="18055" xr:uid="{16B6A561-47A5-4633-89B8-E8F36FA5D95D}"/>
    <cellStyle name="Anteckning 29 7 2" xfId="18056" xr:uid="{E5BDC807-D8F3-4ED4-816B-95BB58B658D0}"/>
    <cellStyle name="Anteckning 29 7 2 2" xfId="18057" xr:uid="{26278BED-9C07-44B7-9138-79FEBAE53CB3}"/>
    <cellStyle name="Anteckning 29 7 2_121231-130331" xfId="18058" xr:uid="{AB3D0651-E4EE-4D63-9780-B18BF1B8E1B1}"/>
    <cellStyle name="Anteckning 29 7 3" xfId="18059" xr:uid="{F9AFB828-3968-435F-834D-93F05BF07B44}"/>
    <cellStyle name="Anteckning 29 7 4" xfId="32831" xr:uid="{FA585CD2-E8E1-4DEE-A153-3E04D4A36AD8}"/>
    <cellStyle name="Anteckning 29 7_121231-130331" xfId="18060" xr:uid="{6D86EDFC-D85B-46A0-963C-61D28FA0A174}"/>
    <cellStyle name="Anteckning 29 8" xfId="18061" xr:uid="{F41C6A91-DC2C-4E7F-81D0-C718E5C34D16}"/>
    <cellStyle name="Anteckning 29 8 2" xfId="18062" xr:uid="{05FE0B3B-009D-41C7-8B7F-13598A3B4651}"/>
    <cellStyle name="Anteckning 29 8_121231-130331" xfId="18063" xr:uid="{DBC3EF40-1905-4AA8-A4DB-A2E92D0303A6}"/>
    <cellStyle name="Anteckning 29 9" xfId="18064" xr:uid="{52FBFFDD-079C-4B64-A6AD-4951531E4BCD}"/>
    <cellStyle name="Anteckning 29_121231-130331" xfId="18065" xr:uid="{85FBC9B4-E6DA-4956-9774-9B7A44DEE909}"/>
    <cellStyle name="Anteckning 3" xfId="143" xr:uid="{2202DE1D-883B-48CB-BC16-69D20258A0CD}"/>
    <cellStyle name="Anteckning 3 10" xfId="18066" xr:uid="{E1995645-0C60-4C65-8346-AF1E28E9840F}"/>
    <cellStyle name="Anteckning 3 10 2" xfId="18067" xr:uid="{0E22E5DC-C4DF-4656-AEB2-2513BDEA72AA}"/>
    <cellStyle name="Anteckning 3 10 2 2" xfId="18068" xr:uid="{AF16F66D-E65E-4BD2-A01D-1435B80E0994}"/>
    <cellStyle name="Anteckning 3 10 2_121231-130331" xfId="18069" xr:uid="{4C03E5A9-F4E3-4FB4-9CA0-D9E3204EBE84}"/>
    <cellStyle name="Anteckning 3 10 3" xfId="18070" xr:uid="{ED0CEED2-18F4-43A7-8FEB-785879EA7D5B}"/>
    <cellStyle name="Anteckning 3 10 4" xfId="32832" xr:uid="{F4456C99-D504-47D6-8AA7-0CBBB6E2BC2F}"/>
    <cellStyle name="Anteckning 3 10_121231-130331" xfId="18071" xr:uid="{FC721308-E4F0-40B3-827E-F884F9D2DD32}"/>
    <cellStyle name="Anteckning 3 11" xfId="18072" xr:uid="{0748684D-E7F3-4714-B9C9-1709669B2C4F}"/>
    <cellStyle name="Anteckning 3 11 2" xfId="18073" xr:uid="{AB010A77-FC31-4539-B413-12CE63C2B06E}"/>
    <cellStyle name="Anteckning 3 11_121231-130331" xfId="18074" xr:uid="{620317E3-90DF-41C1-9050-2F5BD5BDBBF5}"/>
    <cellStyle name="Anteckning 3 12" xfId="18075" xr:uid="{BC2CE6F2-7DB8-421D-876E-DA66A9DFDFCF}"/>
    <cellStyle name="Anteckning 3 13" xfId="18076" xr:uid="{AE5D8F33-BCC6-44BD-8D63-313B88612F99}"/>
    <cellStyle name="Anteckning 3 14" xfId="18077" xr:uid="{A98BDF98-9306-4033-9FAB-7279D04DD9F9}"/>
    <cellStyle name="Anteckning 3 15" xfId="32833" xr:uid="{3233B280-C709-4BBE-9ECF-C297610295F7}"/>
    <cellStyle name="Anteckning 3 16" xfId="35518" xr:uid="{5BDA3384-9823-47BF-A677-1C1494A6E92E}"/>
    <cellStyle name="Anteckning 3 17" xfId="39176" xr:uid="{E5A6F16F-015A-4BBD-8E71-7FB0EA687563}"/>
    <cellStyle name="Anteckning 3 18" xfId="44711" xr:uid="{C0E25E7F-27B6-4789-B4B5-A96D5BD592C7}"/>
    <cellStyle name="Anteckning 3 19" xfId="44690" xr:uid="{1CFC6BDE-7CA9-41AF-A36E-BC7D9C9C2C8F}"/>
    <cellStyle name="Anteckning 3 2" xfId="18078" xr:uid="{5E58F2DD-9698-46C4-9B1A-52AEE42E9CF1}"/>
    <cellStyle name="Anteckning 3 2 10" xfId="18079" xr:uid="{E5E40E57-9EBB-44DB-B950-71C77E8D5207}"/>
    <cellStyle name="Anteckning 3 2 11" xfId="32834" xr:uid="{3AB45F5E-BDD2-488A-936B-5B46173BF41E}"/>
    <cellStyle name="Anteckning 3 2 12" xfId="35519" xr:uid="{09A64C81-12D1-4261-B510-3D7880B7430A}"/>
    <cellStyle name="Anteckning 3 2 2" xfId="18080" xr:uid="{675F8D9F-5FFB-49C8-863C-D2A837C20B96}"/>
    <cellStyle name="Anteckning 3 2 2 2" xfId="18081" xr:uid="{675CBB73-EB0A-4D56-9DDD-43C8A7B8FD27}"/>
    <cellStyle name="Anteckning 3 2 2 2 2" xfId="18082" xr:uid="{34F49E3A-BD7C-4B71-A4DC-372F64F156ED}"/>
    <cellStyle name="Anteckning 3 2 2 2 2 2" xfId="18083" xr:uid="{15E9B5AF-0BB0-4BFA-84C4-651DC451CB23}"/>
    <cellStyle name="Anteckning 3 2 2 2 2_121231-130331" xfId="18084" xr:uid="{8B37C512-0A5F-47F4-B005-47EF2D703E33}"/>
    <cellStyle name="Anteckning 3 2 2 2 3" xfId="18085" xr:uid="{835B9A2C-0FE0-4941-A483-8250D557D8A6}"/>
    <cellStyle name="Anteckning 3 2 2 2 4" xfId="32835" xr:uid="{7A0EC850-32BC-4152-B6AF-266B98C087CC}"/>
    <cellStyle name="Anteckning 3 2 2 2_121231-130331" xfId="18086" xr:uid="{2D6F5532-174F-4815-ABE5-3E8707FB0DD5}"/>
    <cellStyle name="Anteckning 3 2 2 3" xfId="18087" xr:uid="{C5816686-FCE9-41EA-9B7C-C5ADA6492784}"/>
    <cellStyle name="Anteckning 3 2 2 3 2" xfId="18088" xr:uid="{92A246C9-75EE-4EA8-BCFF-2E3ED98C88CC}"/>
    <cellStyle name="Anteckning 3 2 2 3_121231-130331" xfId="18089" xr:uid="{82A6D50D-C11A-4612-9513-5229CE34E9FC}"/>
    <cellStyle name="Anteckning 3 2 2 4" xfId="18090" xr:uid="{CDB9C995-C31F-472C-B5E9-7A2F8594F807}"/>
    <cellStyle name="Anteckning 3 2 2 5" xfId="18091" xr:uid="{427A4DBF-9FED-465A-BAF4-2520E603E13E}"/>
    <cellStyle name="Anteckning 3 2 2 6" xfId="32836" xr:uid="{94577A5D-DAAD-4B0F-9E59-D4D5FDE080AA}"/>
    <cellStyle name="Anteckning 3 2 2 7" xfId="35520" xr:uid="{7E0021F3-520C-4D98-AFF1-F82217CEC5E6}"/>
    <cellStyle name="Anteckning 3 2 2 8" xfId="39175" xr:uid="{BB387B4A-5106-409A-8AE7-79A74133FDBD}"/>
    <cellStyle name="Anteckning 3 2 2_121231-130331" xfId="18092" xr:uid="{7A1C74C5-173C-4D6C-BE79-3F2228A401E1}"/>
    <cellStyle name="Anteckning 3 2 3" xfId="18093" xr:uid="{9A7BDB28-D6D4-4589-9B9B-C299E9FFBB46}"/>
    <cellStyle name="Anteckning 3 2 3 2" xfId="18094" xr:uid="{1A8EEDD0-69BF-4BC6-9F58-3A95355AE364}"/>
    <cellStyle name="Anteckning 3 2 3 2 2" xfId="18095" xr:uid="{38DCBF99-809F-4AA7-ABD5-3FCBB8DE2891}"/>
    <cellStyle name="Anteckning 3 2 3 2 2 2" xfId="18096" xr:uid="{1FE27E1F-EEAE-462C-B2EC-1B3FFDB83FE8}"/>
    <cellStyle name="Anteckning 3 2 3 2 2_121231-130331" xfId="18097" xr:uid="{B829F77B-131E-4AA8-BE70-968E8487CC08}"/>
    <cellStyle name="Anteckning 3 2 3 2 3" xfId="18098" xr:uid="{36FFA94A-2565-4241-8958-39997DF2CCB1}"/>
    <cellStyle name="Anteckning 3 2 3 2 4" xfId="32837" xr:uid="{ABD98053-2283-428A-9303-6997F9A8D54A}"/>
    <cellStyle name="Anteckning 3 2 3 2_121231-130331" xfId="18099" xr:uid="{BA0BB21D-11C0-4A94-A977-533A073FE7A4}"/>
    <cellStyle name="Anteckning 3 2 3 3" xfId="18100" xr:uid="{885AA81E-14CD-46DD-803B-3D9C1AD19416}"/>
    <cellStyle name="Anteckning 3 2 3 3 2" xfId="18101" xr:uid="{BF3BE71D-A403-47A7-9149-11A82F750E6F}"/>
    <cellStyle name="Anteckning 3 2 3 3_121231-130331" xfId="18102" xr:uid="{C4A5835C-485E-416F-B0A7-065AC8B91C34}"/>
    <cellStyle name="Anteckning 3 2 3 4" xfId="18103" xr:uid="{67398662-230A-4DF5-AA66-6F408B772E11}"/>
    <cellStyle name="Anteckning 3 2 3 5" xfId="18104" xr:uid="{B2AE4F8C-3D9C-43AF-BBBA-E4C567D3B915}"/>
    <cellStyle name="Anteckning 3 2 3 6" xfId="32838" xr:uid="{799FFE8C-7918-4924-9414-2B1B5545C7A4}"/>
    <cellStyle name="Anteckning 3 2 3 7" xfId="35521" xr:uid="{F9EE723F-667B-4D65-B289-C5337BDB8ECA}"/>
    <cellStyle name="Anteckning 3 2 3 8" xfId="39174" xr:uid="{BA4C8D46-4B0F-4C5A-AD79-07ADFE6AC950}"/>
    <cellStyle name="Anteckning 3 2 3_121231-130331" xfId="18105" xr:uid="{D5589417-BC9A-4C8E-87F4-2A3AECC40D3C}"/>
    <cellStyle name="Anteckning 3 2 4" xfId="18106" xr:uid="{BD80CF72-04FF-47DE-B8EF-2E8FC6930706}"/>
    <cellStyle name="Anteckning 3 2 4 2" xfId="18107" xr:uid="{E3689BB3-B350-430C-BB59-0109251330E3}"/>
    <cellStyle name="Anteckning 3 2 4 2 2" xfId="18108" xr:uid="{943C7075-7D72-4626-B93B-8719C8E6B670}"/>
    <cellStyle name="Anteckning 3 2 4 2 2 2" xfId="18109" xr:uid="{A426B1C5-F932-408E-8E32-36C287E1DFF2}"/>
    <cellStyle name="Anteckning 3 2 4 2 2_121231-130331" xfId="18110" xr:uid="{EFB9FB4F-FE1D-4CA8-A57F-BEB19B17E3F0}"/>
    <cellStyle name="Anteckning 3 2 4 2 3" xfId="18111" xr:uid="{38D50D0A-DA6B-42AD-B365-91ED92C40239}"/>
    <cellStyle name="Anteckning 3 2 4 2 4" xfId="32839" xr:uid="{87F82C49-D986-4A69-87AA-757D3807E59F}"/>
    <cellStyle name="Anteckning 3 2 4 2_121231-130331" xfId="18112" xr:uid="{48DE98DB-88A2-45B1-BF31-9BC0D029ED6D}"/>
    <cellStyle name="Anteckning 3 2 4 3" xfId="18113" xr:uid="{2855E4C0-416D-45FC-9E01-EBFB24EBA0C8}"/>
    <cellStyle name="Anteckning 3 2 4 3 2" xfId="18114" xr:uid="{2F230417-0DEC-460F-815B-6201C4EA2252}"/>
    <cellStyle name="Anteckning 3 2 4 3_121231-130331" xfId="18115" xr:uid="{DEC3BF7D-0F58-462B-80DA-E9E6504F12D5}"/>
    <cellStyle name="Anteckning 3 2 4 4" xfId="18116" xr:uid="{45C8019A-44EF-4449-B030-8040819E27EF}"/>
    <cellStyle name="Anteckning 3 2 4 5" xfId="18117" xr:uid="{61EAD623-1617-48C2-B765-BA384BE9973B}"/>
    <cellStyle name="Anteckning 3 2 4 6" xfId="32840" xr:uid="{8CEBAA38-1978-4158-91FF-B5FB44D27F35}"/>
    <cellStyle name="Anteckning 3 2 4 7" xfId="35522" xr:uid="{A19BFF82-B457-4A33-8AAA-A285BCD52A03}"/>
    <cellStyle name="Anteckning 3 2 4 8" xfId="39173" xr:uid="{2E2140B9-AE05-4FA3-84FC-CEFF338AD1E2}"/>
    <cellStyle name="Anteckning 3 2 4_121231-130331" xfId="18118" xr:uid="{41E5905F-EC88-43AD-A732-CF40152A095E}"/>
    <cellStyle name="Anteckning 3 2 5" xfId="18119" xr:uid="{0A575814-E828-41C9-8918-E69DF59E77E5}"/>
    <cellStyle name="Anteckning 3 2 5 2" xfId="18120" xr:uid="{FDEA3615-9624-4406-B912-D2A539031564}"/>
    <cellStyle name="Anteckning 3 2 5 2 2" xfId="18121" xr:uid="{76C51121-59AD-4D5A-AC93-412DDD2354DA}"/>
    <cellStyle name="Anteckning 3 2 5 2 3" xfId="32841" xr:uid="{2EE28B6E-4828-4D6D-B5D9-6C0960BB0CA4}"/>
    <cellStyle name="Anteckning 3 2 5 2_121231-130331" xfId="18122" xr:uid="{D65677F9-8AA6-4B06-8C02-961AB8E29194}"/>
    <cellStyle name="Anteckning 3 2 5 3" xfId="18123" xr:uid="{E3A1D35F-3C2A-45CA-83B8-C36315588681}"/>
    <cellStyle name="Anteckning 3 2 5 3 2" xfId="18124" xr:uid="{ED6C96C2-E3C7-41C7-B6E6-8230C6BDE204}"/>
    <cellStyle name="Anteckning 3 2 5 3_121231-130331" xfId="18125" xr:uid="{043956DE-4C0A-474A-A51A-699E0FA0F398}"/>
    <cellStyle name="Anteckning 3 2 5 4" xfId="18126" xr:uid="{9FF24477-74D7-4202-AFBD-31A7BE6B9F29}"/>
    <cellStyle name="Anteckning 3 2 5 5" xfId="18127" xr:uid="{E1CCD0DB-82E2-493F-8F15-E0A9647F09B0}"/>
    <cellStyle name="Anteckning 3 2 5 6" xfId="32842" xr:uid="{85A0F102-7B4E-4346-8183-5A6BF3832CC8}"/>
    <cellStyle name="Anteckning 3 2 5 7" xfId="35523" xr:uid="{324F40D0-1D9C-41EF-B493-EF67AA57E59A}"/>
    <cellStyle name="Anteckning 3 2 5 8" xfId="39172" xr:uid="{018EE94D-7D95-4086-8383-8EB53B673492}"/>
    <cellStyle name="Anteckning 3 2 5_121231-130331" xfId="18128" xr:uid="{B239F29B-9E65-4229-977B-E4050E0EF24D}"/>
    <cellStyle name="Anteckning 3 2 6" xfId="18129" xr:uid="{F39F04BB-0814-4250-8A57-053DD2CFA60E}"/>
    <cellStyle name="Anteckning 3 2 6 2" xfId="18130" xr:uid="{42EAD0D2-A835-4828-A312-C336F0FAB08F}"/>
    <cellStyle name="Anteckning 3 2 6 2 2" xfId="18131" xr:uid="{72D366CB-AB94-4133-9EF1-ABB5D8C955F5}"/>
    <cellStyle name="Anteckning 3 2 6 2_121231-130331" xfId="18132" xr:uid="{2E215557-ABFA-4FD3-8218-552DBB168BE0}"/>
    <cellStyle name="Anteckning 3 2 6 3" xfId="18133" xr:uid="{CBAE6C20-549F-4254-B4ED-722F08A59F1D}"/>
    <cellStyle name="Anteckning 3 2 6 4" xfId="32843" xr:uid="{DD52077F-359A-49D4-9291-E30A76423AE7}"/>
    <cellStyle name="Anteckning 3 2 6_121231-130331" xfId="18134" xr:uid="{BA40094C-AF05-4E48-871C-4FE4BDC5778A}"/>
    <cellStyle name="Anteckning 3 2 7" xfId="18135" xr:uid="{BD5EC44F-490F-471F-B4DC-BC8C420B7A2A}"/>
    <cellStyle name="Anteckning 3 2 7 2" xfId="18136" xr:uid="{A2616969-2DD8-440B-9842-A970DBADCFEF}"/>
    <cellStyle name="Anteckning 3 2 7_121231-130331" xfId="18137" xr:uid="{4CA94F95-75F1-4BD1-8D98-19FD5E9AB0F4}"/>
    <cellStyle name="Anteckning 3 2 8" xfId="18138" xr:uid="{63432242-335A-4E10-94B0-1276B97D40B8}"/>
    <cellStyle name="Anteckning 3 2 9" xfId="18139" xr:uid="{273F8E68-3793-4146-8FA1-2250751D3C3E}"/>
    <cellStyle name="Anteckning 3 2_121231-130331" xfId="18140" xr:uid="{B6DCB149-E459-41B7-9665-8BA1CC265868}"/>
    <cellStyle name="Anteckning 3 20" xfId="44649" xr:uid="{0289ECFC-EEB1-4E32-8D9E-840F8C42FAB6}"/>
    <cellStyle name="Anteckning 3 3" xfId="18141" xr:uid="{21CF9060-5426-47D7-9CF7-D5D709E585B1}"/>
    <cellStyle name="Anteckning 3 3 10" xfId="32844" xr:uid="{B98AC313-1685-4B2F-8F7B-86DEC5D32FF2}"/>
    <cellStyle name="Anteckning 3 3 11" xfId="35524" xr:uid="{4FEBCAEA-D35B-4C0D-AD84-2022AB298CCC}"/>
    <cellStyle name="Anteckning 3 3 2" xfId="18142" xr:uid="{2C081CC7-E083-421F-A3C3-384B3FEBCF01}"/>
    <cellStyle name="Anteckning 3 3 2 2" xfId="18143" xr:uid="{7C897497-EF05-418B-B9C0-4CFC89CB0B46}"/>
    <cellStyle name="Anteckning 3 3 2 2 2" xfId="18144" xr:uid="{8EF0A313-2EA7-40CA-99FD-A87E670917F5}"/>
    <cellStyle name="Anteckning 3 3 2 2 2 2" xfId="18145" xr:uid="{DE2A7A55-D896-44B8-B9D9-880F3C9025C9}"/>
    <cellStyle name="Anteckning 3 3 2 2 2_121231-130331" xfId="18146" xr:uid="{4B043D9D-FB25-4D1D-8433-411D029803B2}"/>
    <cellStyle name="Anteckning 3 3 2 2 3" xfId="18147" xr:uid="{2D431DC6-D1ED-403B-9697-F94B7675B517}"/>
    <cellStyle name="Anteckning 3 3 2 2 4" xfId="32845" xr:uid="{09429897-9FC7-4D81-BAD2-5707FBBEE357}"/>
    <cellStyle name="Anteckning 3 3 2 2_121231-130331" xfId="18148" xr:uid="{58D93DE5-E6D6-43F3-9459-D6858D8D9DA3}"/>
    <cellStyle name="Anteckning 3 3 2 3" xfId="18149" xr:uid="{4CCFC0CB-2383-4608-B86F-7345F6D66899}"/>
    <cellStyle name="Anteckning 3 3 2 3 2" xfId="18150" xr:uid="{38CA35A1-7451-4941-A7BB-22D7944BA36F}"/>
    <cellStyle name="Anteckning 3 3 2 3_121231-130331" xfId="18151" xr:uid="{EC9768CE-5AB8-491F-88A3-A12FF04B5E32}"/>
    <cellStyle name="Anteckning 3 3 2 4" xfId="18152" xr:uid="{B6FC5A9D-67E9-425C-923D-E3E6B50A8DB2}"/>
    <cellStyle name="Anteckning 3 3 2 5" xfId="18153" xr:uid="{A3CC8B29-19A1-4192-A782-A22AF7CBE3B7}"/>
    <cellStyle name="Anteckning 3 3 2 6" xfId="32846" xr:uid="{6DE050B3-8CC4-48F9-9496-56021A651761}"/>
    <cellStyle name="Anteckning 3 3 2 7" xfId="35525" xr:uid="{59A70926-E3BD-4685-AC42-C1B9EBF0A01C}"/>
    <cellStyle name="Anteckning 3 3 2 8" xfId="39171" xr:uid="{59D52C3B-79D6-4C41-B8FA-07FC710C23A6}"/>
    <cellStyle name="Anteckning 3 3 2_121231-130331" xfId="18154" xr:uid="{1DEC700E-EA3F-4569-87A4-DC4A5DC59836}"/>
    <cellStyle name="Anteckning 3 3 3" xfId="18155" xr:uid="{821D37FF-01CE-46EA-BD6E-EACAA618C0B4}"/>
    <cellStyle name="Anteckning 3 3 3 2" xfId="18156" xr:uid="{811A6F0C-B5EB-4BF3-A5D4-4C8CAADD61CA}"/>
    <cellStyle name="Anteckning 3 3 3 2 2" xfId="18157" xr:uid="{8634ECD4-C235-4934-A8DA-D7FD98E1FD93}"/>
    <cellStyle name="Anteckning 3 3 3 2 2 2" xfId="18158" xr:uid="{52D99B43-0274-4D4C-8C8D-737A2AAA17FE}"/>
    <cellStyle name="Anteckning 3 3 3 2 2_121231-130331" xfId="18159" xr:uid="{671C9006-8976-4570-8D63-737E0C359359}"/>
    <cellStyle name="Anteckning 3 3 3 2 3" xfId="18160" xr:uid="{FE85139A-E896-4940-AC17-9B787F2150F3}"/>
    <cellStyle name="Anteckning 3 3 3 2 4" xfId="32847" xr:uid="{756A6BB6-0B04-4F95-B4E6-9AA751E58F2C}"/>
    <cellStyle name="Anteckning 3 3 3 2_121231-130331" xfId="18161" xr:uid="{324E151B-01BF-4E7E-A90A-EC1A5691C8B1}"/>
    <cellStyle name="Anteckning 3 3 3 3" xfId="18162" xr:uid="{AD9B123C-1648-49BA-8BAB-6D6E4F3D1124}"/>
    <cellStyle name="Anteckning 3 3 3 3 2" xfId="18163" xr:uid="{B46D3708-C7E3-4C12-B9AD-61AA89089B85}"/>
    <cellStyle name="Anteckning 3 3 3 3_121231-130331" xfId="18164" xr:uid="{BDF427BE-6A19-4C79-950A-25F740CDB6E7}"/>
    <cellStyle name="Anteckning 3 3 3 4" xfId="18165" xr:uid="{D388E3C0-74A9-498A-AF28-38686320AD2D}"/>
    <cellStyle name="Anteckning 3 3 3 5" xfId="18166" xr:uid="{4FB112A0-8C5C-47EF-B60C-EBB44F28F03D}"/>
    <cellStyle name="Anteckning 3 3 3 6" xfId="32848" xr:uid="{B9DD5BD2-D16E-482D-958B-0C11CDE42A6A}"/>
    <cellStyle name="Anteckning 3 3 3 7" xfId="35526" xr:uid="{E62AFC69-0569-47AE-A50F-C4652CB0848B}"/>
    <cellStyle name="Anteckning 3 3 3 8" xfId="39170" xr:uid="{366B59FD-E315-4186-BF9C-B0B3D30A9308}"/>
    <cellStyle name="Anteckning 3 3 3_121231-130331" xfId="18167" xr:uid="{09CFE824-76CC-4AF5-82A9-D7A718DE9253}"/>
    <cellStyle name="Anteckning 3 3 4" xfId="18168" xr:uid="{9A2BE737-F297-4B24-BAFE-70742A68C385}"/>
    <cellStyle name="Anteckning 3 3 4 2" xfId="18169" xr:uid="{4FD1B31F-CB40-4639-B74F-05BC5B02EAD8}"/>
    <cellStyle name="Anteckning 3 3 4 2 2" xfId="18170" xr:uid="{5F1B5C3B-8E27-452C-8F17-D7E6F7EFEA3C}"/>
    <cellStyle name="Anteckning 3 3 4 2 2 2" xfId="18171" xr:uid="{9F199C29-3989-4EBD-BF85-A6775C4C0088}"/>
    <cellStyle name="Anteckning 3 3 4 2 2_121231-130331" xfId="18172" xr:uid="{99FD2938-58BE-49C9-961A-64964A86669B}"/>
    <cellStyle name="Anteckning 3 3 4 2 3" xfId="18173" xr:uid="{DCF57D7A-8EB5-4125-B1E4-DDE592FA225C}"/>
    <cellStyle name="Anteckning 3 3 4 2 4" xfId="32849" xr:uid="{800A1BB5-A67A-4E47-8E1A-B55A451555C8}"/>
    <cellStyle name="Anteckning 3 3 4 2_121231-130331" xfId="18174" xr:uid="{7E85D5BE-3795-4644-B83D-166EBEC30867}"/>
    <cellStyle name="Anteckning 3 3 4 3" xfId="18175" xr:uid="{D81CE38F-2DCF-4F09-9934-4A81A70C632D}"/>
    <cellStyle name="Anteckning 3 3 4 3 2" xfId="18176" xr:uid="{F32A1AFE-7AEE-452C-88B9-8DC7673774DC}"/>
    <cellStyle name="Anteckning 3 3 4 3_121231-130331" xfId="18177" xr:uid="{6162AD50-6E16-450B-AA71-6F30C255D23B}"/>
    <cellStyle name="Anteckning 3 3 4 4" xfId="18178" xr:uid="{5A67F8E5-8A83-4454-A2A1-37E94F54AC21}"/>
    <cellStyle name="Anteckning 3 3 4 5" xfId="18179" xr:uid="{841CC395-BEEF-41D4-BB63-4BBF4FF346CB}"/>
    <cellStyle name="Anteckning 3 3 4 6" xfId="32850" xr:uid="{C2C9A863-3B41-40D9-B55C-ECECDD75CD06}"/>
    <cellStyle name="Anteckning 3 3 4 7" xfId="35527" xr:uid="{C4F56EC2-C052-42C7-B1EC-DAF04044C39C}"/>
    <cellStyle name="Anteckning 3 3 4 8" xfId="39169" xr:uid="{91E8CA46-7DBB-49A5-8461-194F3271CA11}"/>
    <cellStyle name="Anteckning 3 3 4_121231-130331" xfId="18180" xr:uid="{B1C50E82-A641-4994-9A35-C0EE7EDB15A1}"/>
    <cellStyle name="Anteckning 3 3 5" xfId="18181" xr:uid="{BFC170A9-BE5C-4DD9-83EA-885E58D0945B}"/>
    <cellStyle name="Anteckning 3 3 5 2" xfId="18182" xr:uid="{F92753A2-8A06-48D8-A1D5-50EE9EE491B4}"/>
    <cellStyle name="Anteckning 3 3 5 2 2" xfId="18183" xr:uid="{B2B66F27-5629-40C2-83B8-63C88DB68AEC}"/>
    <cellStyle name="Anteckning 3 3 5 2 3" xfId="32851" xr:uid="{1ACA02A7-DE14-4111-9A39-5E04DFD71C4E}"/>
    <cellStyle name="Anteckning 3 3 5 2_121231-130331" xfId="18184" xr:uid="{11CCAC30-F4A7-40A7-9279-375A5BAAAD1D}"/>
    <cellStyle name="Anteckning 3 3 5 3" xfId="18185" xr:uid="{C09B805A-9298-46DC-B8E3-8B2A9649F5D3}"/>
    <cellStyle name="Anteckning 3 3 5 3 2" xfId="18186" xr:uid="{4825B28C-ACC3-4EC7-9D38-A3F6C348A35E}"/>
    <cellStyle name="Anteckning 3 3 5 3_121231-130331" xfId="18187" xr:uid="{836820EC-B72C-4308-9261-EE3F4B3FA9F5}"/>
    <cellStyle name="Anteckning 3 3 5 4" xfId="18188" xr:uid="{BC0FA00B-40CB-481A-9F1C-4B0F8A0AC507}"/>
    <cellStyle name="Anteckning 3 3 5 5" xfId="18189" xr:uid="{F7431DC0-106E-4CB1-8E58-735502B0E7F1}"/>
    <cellStyle name="Anteckning 3 3 5 6" xfId="32852" xr:uid="{C5638BE3-7759-40A3-8054-D41A814BE5E7}"/>
    <cellStyle name="Anteckning 3 3 5 7" xfId="35528" xr:uid="{720B181F-4A90-40D6-8BC8-1E074BED3DF6}"/>
    <cellStyle name="Anteckning 3 3 5 8" xfId="39168" xr:uid="{B1C2F710-7260-4B55-85B3-B20B4063ADF5}"/>
    <cellStyle name="Anteckning 3 3 5_121231-130331" xfId="18190" xr:uid="{FA79CA0B-5CA1-4D0D-805D-404835C44E57}"/>
    <cellStyle name="Anteckning 3 3 6" xfId="18191" xr:uid="{A1DA8D41-562B-4481-9C58-44FE36C9552B}"/>
    <cellStyle name="Anteckning 3 3 6 2" xfId="18192" xr:uid="{481C37C3-43AA-4E84-9951-A4B0150CD578}"/>
    <cellStyle name="Anteckning 3 3 6 2 2" xfId="18193" xr:uid="{A8C37582-3355-414F-90A5-56D2CAB2EB0A}"/>
    <cellStyle name="Anteckning 3 3 6 2_121231-130331" xfId="18194" xr:uid="{ED1E526D-8C68-4EB4-881E-D2B02C9C80D2}"/>
    <cellStyle name="Anteckning 3 3 6 3" xfId="18195" xr:uid="{37C672DB-124E-4FD0-95C5-720F83DC5312}"/>
    <cellStyle name="Anteckning 3 3 6 4" xfId="32853" xr:uid="{13589494-0791-40BF-AB21-6E62E9650943}"/>
    <cellStyle name="Anteckning 3 3 6_121231-130331" xfId="18196" xr:uid="{E46B3AE7-52CC-4470-B5FB-C97C9FA27778}"/>
    <cellStyle name="Anteckning 3 3 7" xfId="18197" xr:uid="{73CBB818-2563-444F-A96C-42D4BD310FF4}"/>
    <cellStyle name="Anteckning 3 3 7 2" xfId="18198" xr:uid="{C00CB6F6-4993-4CDB-95BB-64BC4BF07C05}"/>
    <cellStyle name="Anteckning 3 3 7_121231-130331" xfId="18199" xr:uid="{6336B9A3-3A98-486C-A233-15B4DE20FEAE}"/>
    <cellStyle name="Anteckning 3 3 8" xfId="18200" xr:uid="{D1A1B2F1-8A37-4D71-9019-581371855C65}"/>
    <cellStyle name="Anteckning 3 3 9" xfId="18201" xr:uid="{EA652CD0-6739-49F6-BD04-40FF09240CD9}"/>
    <cellStyle name="Anteckning 3 3_121231-130331" xfId="18202" xr:uid="{15B797B9-F988-4D2D-B4CB-AF920CC0F0B4}"/>
    <cellStyle name="Anteckning 3 4" xfId="18203" xr:uid="{1FB1D63D-5A0B-455E-BD97-5AF13162425C}"/>
    <cellStyle name="Anteckning 3 4 10" xfId="32854" xr:uid="{E5BB752C-B054-4F3C-8562-B708519CECF8}"/>
    <cellStyle name="Anteckning 3 4 10 2" xfId="32855" xr:uid="{1D7BA8D4-4537-4938-BCF3-319E8FC8B9D3}"/>
    <cellStyle name="Anteckning 3 4 11" xfId="35529" xr:uid="{D2055C83-2325-4FEC-A56A-F4800C066ED5}"/>
    <cellStyle name="Anteckning 3 4 2" xfId="18204" xr:uid="{FD98782B-BAFA-47D5-8BEE-44F1BB2FFE34}"/>
    <cellStyle name="Anteckning 3 4 2 2" xfId="18205" xr:uid="{8452E1DF-D6FF-4473-95EA-D8BC695C907D}"/>
    <cellStyle name="Anteckning 3 4 2 2 2" xfId="18206" xr:uid="{6AFF7373-CF4E-4221-A8A3-E68EDA6A8EFF}"/>
    <cellStyle name="Anteckning 3 4 2 2 2 2" xfId="18207" xr:uid="{1F93EB4B-4614-4F56-B10E-E41E0CEE420C}"/>
    <cellStyle name="Anteckning 3 4 2 2 2_121231-130331" xfId="18208" xr:uid="{E3CD897F-2F6A-452B-923A-0DFA99402004}"/>
    <cellStyle name="Anteckning 3 4 2 2 3" xfId="18209" xr:uid="{A57AA53E-E90C-488D-847E-DD1807EE6B8B}"/>
    <cellStyle name="Anteckning 3 4 2 2 4" xfId="32856" xr:uid="{7D648F7D-EAC8-4E60-9D41-71A225DE9587}"/>
    <cellStyle name="Anteckning 3 4 2 2_121231-130331" xfId="18210" xr:uid="{AD8473C7-487E-4D00-B7D9-BEFA7EEAF8A5}"/>
    <cellStyle name="Anteckning 3 4 2 3" xfId="18211" xr:uid="{F793C90C-F92F-41EA-A8DF-964EBF5E7B04}"/>
    <cellStyle name="Anteckning 3 4 2 3 2" xfId="18212" xr:uid="{C4894F34-D81A-4C56-8908-0BDBACADA855}"/>
    <cellStyle name="Anteckning 3 4 2 3_121231-130331" xfId="18213" xr:uid="{7D2A145B-5099-4480-B604-D9C1B4B3E72F}"/>
    <cellStyle name="Anteckning 3 4 2 4" xfId="18214" xr:uid="{6A37C84F-4FB7-40A4-931E-445C0388EC4D}"/>
    <cellStyle name="Anteckning 3 4 2 5" xfId="18215" xr:uid="{48024C7D-3550-41C3-9705-A42DC3005A05}"/>
    <cellStyle name="Anteckning 3 4 2 6" xfId="32857" xr:uid="{6C2A90C9-B40D-48E4-BF4B-86BA1BDA2E11}"/>
    <cellStyle name="Anteckning 3 4 2 7" xfId="35530" xr:uid="{F1746F7C-7C84-4C05-AE4A-71CA16446FA1}"/>
    <cellStyle name="Anteckning 3 4 2 8" xfId="39167" xr:uid="{B861A2B1-6372-4117-A939-E0587C34FAC8}"/>
    <cellStyle name="Anteckning 3 4 2_121231-130331" xfId="18216" xr:uid="{BC58BDB6-351B-4D07-93AF-B0A5A3EA32CF}"/>
    <cellStyle name="Anteckning 3 4 3" xfId="18217" xr:uid="{79EEBEBC-9CFC-41FC-9D3F-2420F98415D9}"/>
    <cellStyle name="Anteckning 3 4 3 2" xfId="18218" xr:uid="{4CC76361-B0D9-470B-AF9F-DF5930554D94}"/>
    <cellStyle name="Anteckning 3 4 3 2 2" xfId="18219" xr:uid="{C2CE20C8-9403-4A28-9D03-1C31D6CB5F57}"/>
    <cellStyle name="Anteckning 3 4 3 2 2 2" xfId="18220" xr:uid="{C13010EF-50A7-4F0A-B78F-9D2038D3E903}"/>
    <cellStyle name="Anteckning 3 4 3 2 2_121231-130331" xfId="18221" xr:uid="{598B9F1A-AC37-4D36-B3FB-0CAF4753CDD0}"/>
    <cellStyle name="Anteckning 3 4 3 2 3" xfId="18222" xr:uid="{BE466C46-0F14-4969-963D-0CF6C797A7A7}"/>
    <cellStyle name="Anteckning 3 4 3 2 4" xfId="32858" xr:uid="{B2FC5F82-1901-4320-8F00-1301FC1E5ACE}"/>
    <cellStyle name="Anteckning 3 4 3 2_121231-130331" xfId="18223" xr:uid="{678296E1-25BC-48B1-8A30-53BD252D91EA}"/>
    <cellStyle name="Anteckning 3 4 3 3" xfId="18224" xr:uid="{97E23CA0-20A1-4C64-8451-BB5EC8995388}"/>
    <cellStyle name="Anteckning 3 4 3 3 2" xfId="18225" xr:uid="{3C812F26-DB49-4668-8CD0-45020CCAD620}"/>
    <cellStyle name="Anteckning 3 4 3 3_121231-130331" xfId="18226" xr:uid="{EF70399A-2A43-4565-9175-8104FA75F371}"/>
    <cellStyle name="Anteckning 3 4 3 4" xfId="18227" xr:uid="{FC1D4528-8F34-4203-8B89-E7592E910EB8}"/>
    <cellStyle name="Anteckning 3 4 3 5" xfId="18228" xr:uid="{DC239981-8CCF-4CC6-B77A-A84830E53165}"/>
    <cellStyle name="Anteckning 3 4 3 6" xfId="32859" xr:uid="{C839273B-481D-4449-9481-5F3B7FBDC9B9}"/>
    <cellStyle name="Anteckning 3 4 3 7" xfId="35531" xr:uid="{8FE0EAAC-24AF-48D5-AB5B-99F44FF98995}"/>
    <cellStyle name="Anteckning 3 4 3 8" xfId="39166" xr:uid="{10861092-BA14-4485-8B06-9E028C8EA051}"/>
    <cellStyle name="Anteckning 3 4 3_121231-130331" xfId="18229" xr:uid="{8D0E3FE9-97B1-44D2-BD5E-563B0AC86961}"/>
    <cellStyle name="Anteckning 3 4 4" xfId="18230" xr:uid="{E4744DC2-83F8-417D-82CD-6336A91D35DE}"/>
    <cellStyle name="Anteckning 3 4 4 2" xfId="18231" xr:uid="{B226F0E4-B987-4EE3-A426-E89197B36A4D}"/>
    <cellStyle name="Anteckning 3 4 4 2 2" xfId="18232" xr:uid="{97C0DDA5-E4B7-4F08-87AD-F85055344FB3}"/>
    <cellStyle name="Anteckning 3 4 4 2 2 2" xfId="18233" xr:uid="{4076D2E3-E26D-4261-ABC7-DE1925F625D4}"/>
    <cellStyle name="Anteckning 3 4 4 2 2_121231-130331" xfId="18234" xr:uid="{F1738640-D228-4BAF-8647-CF417459A90E}"/>
    <cellStyle name="Anteckning 3 4 4 2 3" xfId="18235" xr:uid="{B8CAC3C2-919F-4E3B-A8CF-301BAC03B533}"/>
    <cellStyle name="Anteckning 3 4 4 2 4" xfId="32860" xr:uid="{2A0390C4-2EA2-47DF-8A68-3BD724188F25}"/>
    <cellStyle name="Anteckning 3 4 4 2_121231-130331" xfId="18236" xr:uid="{8FF73895-96D5-4600-B68B-72A815D1105C}"/>
    <cellStyle name="Anteckning 3 4 4 3" xfId="18237" xr:uid="{786CC9B3-BB74-4A8E-8DC8-00B14E221E1E}"/>
    <cellStyle name="Anteckning 3 4 4 3 2" xfId="18238" xr:uid="{6678A4EC-4042-4004-A743-AAB66D4D2388}"/>
    <cellStyle name="Anteckning 3 4 4 3_121231-130331" xfId="18239" xr:uid="{BDE199C5-2213-4F8B-B381-FF02703B8CB8}"/>
    <cellStyle name="Anteckning 3 4 4 4" xfId="18240" xr:uid="{D9B8B32D-E500-4ECC-827B-4433BE01F896}"/>
    <cellStyle name="Anteckning 3 4 4 5" xfId="18241" xr:uid="{6EB450D8-56AA-4C67-B14B-3A0D46040AEB}"/>
    <cellStyle name="Anteckning 3 4 4 6" xfId="32861" xr:uid="{3A752804-023C-49F3-8EA4-D139DA17819F}"/>
    <cellStyle name="Anteckning 3 4 4 7" xfId="35532" xr:uid="{562BA57F-51DC-4DBD-9561-A9CD9D2C49CF}"/>
    <cellStyle name="Anteckning 3 4 4 8" xfId="39165" xr:uid="{B5048A88-53E8-40D7-B5E9-1B158E3865F3}"/>
    <cellStyle name="Anteckning 3 4 4_121231-130331" xfId="18242" xr:uid="{BCF415B1-A015-48F8-906E-2BDBE2845D99}"/>
    <cellStyle name="Anteckning 3 4 5" xfId="18243" xr:uid="{5E7FD663-7100-4335-9722-1E9D5DAA1CF1}"/>
    <cellStyle name="Anteckning 3 4 5 2" xfId="18244" xr:uid="{04090E0B-490E-40FC-BDA4-CDBCCABEB333}"/>
    <cellStyle name="Anteckning 3 4 5 2 2" xfId="18245" xr:uid="{CE0D1026-8F99-4624-A791-DD33883CC7ED}"/>
    <cellStyle name="Anteckning 3 4 5 2 3" xfId="32862" xr:uid="{01B7699E-A776-43BA-A4B5-0C0206824D7C}"/>
    <cellStyle name="Anteckning 3 4 5 2_121231-130331" xfId="18246" xr:uid="{4B55FE21-66E5-4D89-B781-E5FA5E693C9E}"/>
    <cellStyle name="Anteckning 3 4 5 3" xfId="18247" xr:uid="{51365DCB-7E9C-48EC-BCB6-FBDE9BCE5FCE}"/>
    <cellStyle name="Anteckning 3 4 5 3 2" xfId="18248" xr:uid="{B76D2A94-07B5-4E32-A798-A5BC361D416E}"/>
    <cellStyle name="Anteckning 3 4 5 3_121231-130331" xfId="18249" xr:uid="{064E231F-DE56-45DE-95EB-69A7FD03FDD5}"/>
    <cellStyle name="Anteckning 3 4 5 4" xfId="18250" xr:uid="{A30C320A-711A-4A22-80C7-F57418401A79}"/>
    <cellStyle name="Anteckning 3 4 5 5" xfId="18251" xr:uid="{A8F19A1B-1797-406C-9AF4-CB2A808035A1}"/>
    <cellStyle name="Anteckning 3 4 5 6" xfId="32863" xr:uid="{4C558DBB-019C-44FE-B022-431647C0F19E}"/>
    <cellStyle name="Anteckning 3 4 5 7" xfId="35533" xr:uid="{D4869645-59D7-4FF3-B131-4B8E8806238B}"/>
    <cellStyle name="Anteckning 3 4 5 8" xfId="39164" xr:uid="{A676850F-552A-48D3-B266-510F6AB58520}"/>
    <cellStyle name="Anteckning 3 4 5_121231-130331" xfId="18252" xr:uid="{6DE5AD76-F6B4-495A-9110-87BC16BA5EA9}"/>
    <cellStyle name="Anteckning 3 4 6" xfId="18253" xr:uid="{D3039942-A7D2-4624-B1F4-09197E79A828}"/>
    <cellStyle name="Anteckning 3 4 6 2" xfId="18254" xr:uid="{7F6E72A6-3E8E-4CF0-9C40-CB705D4D45BF}"/>
    <cellStyle name="Anteckning 3 4 6 2 2" xfId="18255" xr:uid="{C32DB661-58C1-4F4D-ADC8-832DB0D37D87}"/>
    <cellStyle name="Anteckning 3 4 6 2_121231-130331" xfId="18256" xr:uid="{A8F1A8F5-471C-46BC-B81F-AA00AE747E53}"/>
    <cellStyle name="Anteckning 3 4 6 3" xfId="18257" xr:uid="{D3818ECF-7ABA-44EF-8B57-A887974E2A33}"/>
    <cellStyle name="Anteckning 3 4 6 4" xfId="32864" xr:uid="{08C74F71-5D9F-46C0-99AD-A280380D4F50}"/>
    <cellStyle name="Anteckning 3 4 6_121231-130331" xfId="18258" xr:uid="{BA4A2FE9-355E-4463-8F83-E85AFF4B9839}"/>
    <cellStyle name="Anteckning 3 4 7" xfId="18259" xr:uid="{C9D7DD78-0E27-41B2-B58F-0F340ECB5981}"/>
    <cellStyle name="Anteckning 3 4 7 2" xfId="18260" xr:uid="{A61CC1F5-1DD2-48D9-995A-57B09F8D1ED2}"/>
    <cellStyle name="Anteckning 3 4 7_121231-130331" xfId="18261" xr:uid="{37EF4E4F-77B9-4685-824F-713CE36ED20E}"/>
    <cellStyle name="Anteckning 3 4 8" xfId="18262" xr:uid="{166E4CDE-0331-4C47-9E5C-D48E6A499B64}"/>
    <cellStyle name="Anteckning 3 4 9" xfId="18263" xr:uid="{B7480E4C-47EC-4CDB-B282-66A0F9A9204E}"/>
    <cellStyle name="Anteckning 3 4_121231-130331" xfId="18264" xr:uid="{ADF2F8A6-9309-4BD2-AEDD-806198063217}"/>
    <cellStyle name="Anteckning 3 5" xfId="18265" xr:uid="{B828CA91-BFDC-4097-A630-AE748471CBA7}"/>
    <cellStyle name="Anteckning 3 5 10" xfId="32865" xr:uid="{C5EF8816-A1C3-42EC-B9C5-5FFB85CB71D2}"/>
    <cellStyle name="Anteckning 3 5 11" xfId="35534" xr:uid="{94B87165-FC4C-4E39-B1DD-923B3E8AF83A}"/>
    <cellStyle name="Anteckning 3 5 2" xfId="18266" xr:uid="{E07A60A5-9B70-4C15-B877-2E39DD5A5F6B}"/>
    <cellStyle name="Anteckning 3 5 2 2" xfId="18267" xr:uid="{6E92B971-DC1E-437F-884E-F631AD279EB5}"/>
    <cellStyle name="Anteckning 3 5 2 2 2" xfId="18268" xr:uid="{D9B2E780-92AF-4E1E-B091-91F633845C55}"/>
    <cellStyle name="Anteckning 3 5 2 2 2 2" xfId="18269" xr:uid="{9CAC27F6-F8ED-4D61-B72B-0EDED5DD230A}"/>
    <cellStyle name="Anteckning 3 5 2 2 2_121231-130331" xfId="18270" xr:uid="{ADF2816A-8F23-4DB9-8989-E1A8AF527902}"/>
    <cellStyle name="Anteckning 3 5 2 2 3" xfId="18271" xr:uid="{44B747FC-980A-4B30-96B1-66222A1C51B4}"/>
    <cellStyle name="Anteckning 3 5 2 2 4" xfId="32866" xr:uid="{77973066-2C44-4DCE-83FA-7D889E38451E}"/>
    <cellStyle name="Anteckning 3 5 2 2_121231-130331" xfId="18272" xr:uid="{B1FC68D9-2F41-4BDB-9524-5622C1D201E1}"/>
    <cellStyle name="Anteckning 3 5 2 3" xfId="18273" xr:uid="{32F1721C-F800-44C5-9420-B741B54D5E2B}"/>
    <cellStyle name="Anteckning 3 5 2 3 2" xfId="18274" xr:uid="{6FB7A482-B870-4279-BF9E-1055C9A24160}"/>
    <cellStyle name="Anteckning 3 5 2 3_121231-130331" xfId="18275" xr:uid="{45E54580-BC02-461F-BF71-B8240C781A25}"/>
    <cellStyle name="Anteckning 3 5 2 4" xfId="18276" xr:uid="{4740C1E0-3604-4924-8B3C-882D38414D93}"/>
    <cellStyle name="Anteckning 3 5 2 5" xfId="18277" xr:uid="{977BB1BF-BC28-4021-9B21-C60741F2C470}"/>
    <cellStyle name="Anteckning 3 5 2 6" xfId="32867" xr:uid="{088D57B9-D31D-457B-8EED-C7A77661E8F1}"/>
    <cellStyle name="Anteckning 3 5 2 7" xfId="35535" xr:uid="{52470123-D26C-4B33-B3FF-53DABB2E5DB7}"/>
    <cellStyle name="Anteckning 3 5 2 8" xfId="39163" xr:uid="{8A142B5F-1187-4A09-92D7-17E6C350BED9}"/>
    <cellStyle name="Anteckning 3 5 2_121231-130331" xfId="18278" xr:uid="{9ACCF948-27D9-4BC8-B131-CCEFC3170B3B}"/>
    <cellStyle name="Anteckning 3 5 3" xfId="18279" xr:uid="{BA52BC87-3458-48DA-9778-E0F98FE80252}"/>
    <cellStyle name="Anteckning 3 5 3 2" xfId="18280" xr:uid="{2948F386-3F7B-4383-8353-367150FD7044}"/>
    <cellStyle name="Anteckning 3 5 3 2 2" xfId="18281" xr:uid="{279A7E7C-A3A6-4F65-946A-44D6C87B07D7}"/>
    <cellStyle name="Anteckning 3 5 3 2 2 2" xfId="18282" xr:uid="{4FE4C138-CD9F-48C2-80BB-7D20F2EBF010}"/>
    <cellStyle name="Anteckning 3 5 3 2 2_121231-130331" xfId="18283" xr:uid="{0C058B36-697E-4CC5-99B3-3E5931DF2E6F}"/>
    <cellStyle name="Anteckning 3 5 3 2 3" xfId="18284" xr:uid="{0A32D2BD-C90A-4FAD-9C52-CF43B86A1851}"/>
    <cellStyle name="Anteckning 3 5 3 2 4" xfId="32868" xr:uid="{FBB0D059-4DBD-499A-BE72-91237EEDB83B}"/>
    <cellStyle name="Anteckning 3 5 3 2_121231-130331" xfId="18285" xr:uid="{3A13E465-ACBE-4FD5-BADA-96B7A926F3FA}"/>
    <cellStyle name="Anteckning 3 5 3 3" xfId="18286" xr:uid="{91FECC99-0ADB-4CA6-BB91-EB153800B868}"/>
    <cellStyle name="Anteckning 3 5 3 3 2" xfId="18287" xr:uid="{844F60FA-C511-454E-A1B8-F7E9824E6F13}"/>
    <cellStyle name="Anteckning 3 5 3 3_121231-130331" xfId="18288" xr:uid="{A2A1F35B-B719-425E-BE15-C58DD48810B6}"/>
    <cellStyle name="Anteckning 3 5 3 4" xfId="18289" xr:uid="{99411AB9-7D64-4A87-8E96-FFC5656BCF04}"/>
    <cellStyle name="Anteckning 3 5 3 5" xfId="18290" xr:uid="{BD316868-A79F-4E28-9D9C-A806F3BD0099}"/>
    <cellStyle name="Anteckning 3 5 3 6" xfId="32869" xr:uid="{1848D8BD-4522-49E7-926B-1EC19FF52D10}"/>
    <cellStyle name="Anteckning 3 5 3 7" xfId="35536" xr:uid="{27297E5C-2565-4A3C-972B-5FAE1D118FA4}"/>
    <cellStyle name="Anteckning 3 5 3 8" xfId="39162" xr:uid="{53D8AD1E-0E7C-4A23-B7FF-A67F98AF1268}"/>
    <cellStyle name="Anteckning 3 5 3_121231-130331" xfId="18291" xr:uid="{E0D9FE8D-2D11-4CF8-8B19-B0DB8E8033A9}"/>
    <cellStyle name="Anteckning 3 5 4" xfId="18292" xr:uid="{07AC6A9E-31EF-4018-8EDB-19A4A3141245}"/>
    <cellStyle name="Anteckning 3 5 4 2" xfId="18293" xr:uid="{A788B32D-7B81-43BA-BA86-33BBB6F99531}"/>
    <cellStyle name="Anteckning 3 5 4 2 2" xfId="18294" xr:uid="{93D46449-9FE6-4F71-9207-59775884BAEA}"/>
    <cellStyle name="Anteckning 3 5 4 2 2 2" xfId="18295" xr:uid="{93F2414F-ED31-45E4-8EE9-A1B862C675EA}"/>
    <cellStyle name="Anteckning 3 5 4 2 2_121231-130331" xfId="18296" xr:uid="{1F9D4434-E864-4B6E-9A8E-6FB1A1F98B0A}"/>
    <cellStyle name="Anteckning 3 5 4 2 3" xfId="18297" xr:uid="{A22898F3-587E-410C-84FE-9A47E694F0C7}"/>
    <cellStyle name="Anteckning 3 5 4 2 4" xfId="32870" xr:uid="{EFEB27AD-5543-4300-8344-5213240B0A8B}"/>
    <cellStyle name="Anteckning 3 5 4 2_121231-130331" xfId="18298" xr:uid="{F97C6155-11E8-4785-9083-670D6E556274}"/>
    <cellStyle name="Anteckning 3 5 4 3" xfId="18299" xr:uid="{B4C7AB13-3B91-42DF-9CB8-71E8D5E2DC92}"/>
    <cellStyle name="Anteckning 3 5 4 3 2" xfId="18300" xr:uid="{41A12985-9BF8-4E5A-BDCF-76F7BA67863D}"/>
    <cellStyle name="Anteckning 3 5 4 3_121231-130331" xfId="18301" xr:uid="{71CD7C47-0310-4214-8A70-C553779378D5}"/>
    <cellStyle name="Anteckning 3 5 4 4" xfId="18302" xr:uid="{026C1D1B-6E47-4911-892C-87F5007A667C}"/>
    <cellStyle name="Anteckning 3 5 4 5" xfId="18303" xr:uid="{9B42A79F-5D0F-4833-84AA-7E7C2945ABF9}"/>
    <cellStyle name="Anteckning 3 5 4 6" xfId="32871" xr:uid="{6A8F4B52-1E2E-466E-B8E8-EE148994A92B}"/>
    <cellStyle name="Anteckning 3 5 4 7" xfId="35537" xr:uid="{85B59796-6210-42F1-BB27-7872E88B8310}"/>
    <cellStyle name="Anteckning 3 5 4 8" xfId="39161" xr:uid="{1D6C72D8-EAC0-422D-B13E-DA39B3E115CE}"/>
    <cellStyle name="Anteckning 3 5 4_121231-130331" xfId="18304" xr:uid="{D250A37B-E4DF-42E2-B4E0-0DD30BAA0CC7}"/>
    <cellStyle name="Anteckning 3 5 5" xfId="18305" xr:uid="{FB962BE3-5028-49A0-BE33-8719D68BA2CA}"/>
    <cellStyle name="Anteckning 3 5 5 2" xfId="18306" xr:uid="{74C2E106-38BB-46D2-978A-5B72CB1867BC}"/>
    <cellStyle name="Anteckning 3 5 5 2 2" xfId="18307" xr:uid="{5AACA42B-52F0-4DD4-B152-6ED18C4EFEAD}"/>
    <cellStyle name="Anteckning 3 5 5 2 3" xfId="32872" xr:uid="{1D64326B-E49F-4C59-99FC-F927DE3CC1A9}"/>
    <cellStyle name="Anteckning 3 5 5 2_121231-130331" xfId="18308" xr:uid="{B6358CCE-893C-4926-B598-0A9D01C2A4A7}"/>
    <cellStyle name="Anteckning 3 5 5 3" xfId="18309" xr:uid="{7940B2CA-DF49-4177-96D9-509A1E6FAE1D}"/>
    <cellStyle name="Anteckning 3 5 5 3 2" xfId="18310" xr:uid="{309DB77D-72B2-4B4E-A8B8-3C65A0E2016A}"/>
    <cellStyle name="Anteckning 3 5 5 3_121231-130331" xfId="18311" xr:uid="{228F900D-7774-471A-AFD8-F74547E6877E}"/>
    <cellStyle name="Anteckning 3 5 5 4" xfId="18312" xr:uid="{2D1CED79-0ED0-4E3B-862E-25C27159EE75}"/>
    <cellStyle name="Anteckning 3 5 5 5" xfId="18313" xr:uid="{56DD6D09-FEC7-4A8D-9A37-C0CCA1BA280A}"/>
    <cellStyle name="Anteckning 3 5 5 6" xfId="32873" xr:uid="{D6B107D5-40BD-4AC1-AA77-6E4D32F2C856}"/>
    <cellStyle name="Anteckning 3 5 5 7" xfId="35538" xr:uid="{42BFF264-34F5-4142-9A35-2E062340C30A}"/>
    <cellStyle name="Anteckning 3 5 5 8" xfId="39160" xr:uid="{C5628EBC-350D-45AE-A035-1182D94C49F4}"/>
    <cellStyle name="Anteckning 3 5 5_121231-130331" xfId="18314" xr:uid="{93194930-0311-42C7-A403-E05E5AA9F850}"/>
    <cellStyle name="Anteckning 3 5 6" xfId="18315" xr:uid="{F5C96D66-2B9B-4672-8F2E-CBB8DA85F2A3}"/>
    <cellStyle name="Anteckning 3 5 6 2" xfId="18316" xr:uid="{1460A866-8BA0-4266-8008-66C1A0A2E6D4}"/>
    <cellStyle name="Anteckning 3 5 6 2 2" xfId="18317" xr:uid="{193D82BC-F363-496B-A922-129DA366E92F}"/>
    <cellStyle name="Anteckning 3 5 6 2_121231-130331" xfId="18318" xr:uid="{A011EED5-6773-4809-8933-0B072025A3A8}"/>
    <cellStyle name="Anteckning 3 5 6 3" xfId="18319" xr:uid="{30245A4B-106A-4D1D-B7E4-C6BFB9E1B22A}"/>
    <cellStyle name="Anteckning 3 5 6 4" xfId="32874" xr:uid="{C69C18A7-7EBC-4305-B3E7-B657C49BF117}"/>
    <cellStyle name="Anteckning 3 5 6_121231-130331" xfId="18320" xr:uid="{BC297AF6-E459-40EA-A4F2-24BE3D89DD64}"/>
    <cellStyle name="Anteckning 3 5 7" xfId="18321" xr:uid="{001D5A3D-9864-4DD4-ABB6-297C06574B88}"/>
    <cellStyle name="Anteckning 3 5 7 2" xfId="18322" xr:uid="{B105F4D2-7402-47F3-A448-58FEC68AA539}"/>
    <cellStyle name="Anteckning 3 5 7_121231-130331" xfId="18323" xr:uid="{9F2A70BE-4740-4332-BC6F-3F5BD7D0C8C8}"/>
    <cellStyle name="Anteckning 3 5 8" xfId="18324" xr:uid="{08787E1A-B0ED-44FB-B041-1C31E9CACFEA}"/>
    <cellStyle name="Anteckning 3 5 9" xfId="18325" xr:uid="{1FC3197E-3A75-4E60-BE82-DCCDAB19EFB0}"/>
    <cellStyle name="Anteckning 3 5_121231-130331" xfId="18326" xr:uid="{2C309375-CAB4-4BEC-BB2F-3118C51FB7CE}"/>
    <cellStyle name="Anteckning 3 6" xfId="18327" xr:uid="{C311C515-1D0C-4D1D-B812-8EAC77F100C1}"/>
    <cellStyle name="Anteckning 3 6 2" xfId="18328" xr:uid="{EF0D82DF-C698-4FAA-9564-15A29FC7E642}"/>
    <cellStyle name="Anteckning 3 6 2 2" xfId="18329" xr:uid="{2431BCC4-114F-484B-B56B-F454D987C623}"/>
    <cellStyle name="Anteckning 3 6 2 2 2" xfId="18330" xr:uid="{052B10E6-EBA1-4858-A548-8046382F8D42}"/>
    <cellStyle name="Anteckning 3 6 2 2_121231-130331" xfId="18331" xr:uid="{DB9E42D9-265C-4FAA-8E62-A292DFA65C0D}"/>
    <cellStyle name="Anteckning 3 6 2 3" xfId="18332" xr:uid="{46069970-430F-4AB7-B7E3-4F4EAD2A6E5F}"/>
    <cellStyle name="Anteckning 3 6 2 4" xfId="32875" xr:uid="{0A201EA2-C4E1-4790-A22E-660028B749CF}"/>
    <cellStyle name="Anteckning 3 6 2_121231-130331" xfId="18333" xr:uid="{9B704D37-4129-4312-A156-72A19BC96C5C}"/>
    <cellStyle name="Anteckning 3 6 3" xfId="18334" xr:uid="{C677F743-CEDD-45F3-9767-E97DBF285DAF}"/>
    <cellStyle name="Anteckning 3 6 3 2" xfId="18335" xr:uid="{B50FB62B-F062-4A17-A352-1769E8866528}"/>
    <cellStyle name="Anteckning 3 6 3_121231-130331" xfId="18336" xr:uid="{9583BAD8-2A9E-4976-B438-AB0B7CC8B12E}"/>
    <cellStyle name="Anteckning 3 6 4" xfId="18337" xr:uid="{1B8A2BA5-F607-4C12-BFA5-B922B9E79E95}"/>
    <cellStyle name="Anteckning 3 6 5" xfId="18338" xr:uid="{93A318A0-6C21-42A6-9C39-341AF6323363}"/>
    <cellStyle name="Anteckning 3 6 6" xfId="32876" xr:uid="{576DF38E-C54B-485A-B1B8-4070278D8F94}"/>
    <cellStyle name="Anteckning 3 6 7" xfId="35539" xr:uid="{1E22EB79-421A-4F34-BB85-087014DEB3BA}"/>
    <cellStyle name="Anteckning 3 6 8" xfId="39159" xr:uid="{4F76DD57-14D9-4834-A8E6-3D3F777F12D1}"/>
    <cellStyle name="Anteckning 3 6_121231-130331" xfId="18339" xr:uid="{D7B23B74-4A24-47F0-96FB-E6825AA4F6A4}"/>
    <cellStyle name="Anteckning 3 7" xfId="18340" xr:uid="{CFAF1032-F4D0-4558-85F0-54319B3D16E4}"/>
    <cellStyle name="Anteckning 3 7 2" xfId="18341" xr:uid="{BCAAFB4D-B6D2-4350-B738-F09EAD2583B3}"/>
    <cellStyle name="Anteckning 3 7 2 2" xfId="18342" xr:uid="{BC0A162F-9367-44B0-82FD-D3AC12742B8F}"/>
    <cellStyle name="Anteckning 3 7 2 2 2" xfId="18343" xr:uid="{643C3BA1-00A5-4897-AF22-C12B45C8C5D9}"/>
    <cellStyle name="Anteckning 3 7 2 2_121231-130331" xfId="18344" xr:uid="{9F3572E1-A3D8-46EA-BD12-F37C19FDE799}"/>
    <cellStyle name="Anteckning 3 7 2 3" xfId="18345" xr:uid="{8DFD0AA8-5561-4DCA-9CA1-D1ED7B1C41BC}"/>
    <cellStyle name="Anteckning 3 7 2 4" xfId="32877" xr:uid="{74D4E741-124D-4CB1-AC9D-D1CD157415ED}"/>
    <cellStyle name="Anteckning 3 7 2_121231-130331" xfId="18346" xr:uid="{69CB6684-0866-4319-8CC9-27BD95A98C42}"/>
    <cellStyle name="Anteckning 3 7 3" xfId="18347" xr:uid="{FEEDC4BC-1B99-4D77-BB13-F5BF51B90229}"/>
    <cellStyle name="Anteckning 3 7 3 2" xfId="18348" xr:uid="{A659919B-AF07-4B9A-B8AD-72CDA84235A2}"/>
    <cellStyle name="Anteckning 3 7 3_121231-130331" xfId="18349" xr:uid="{1338C9FB-A933-48A6-B725-898870205B86}"/>
    <cellStyle name="Anteckning 3 7 4" xfId="18350" xr:uid="{7F6A5F0C-2209-43A0-86CA-26E32F16DA38}"/>
    <cellStyle name="Anteckning 3 7 5" xfId="18351" xr:uid="{E181ADC7-3781-4F7F-A519-A7A61D422683}"/>
    <cellStyle name="Anteckning 3 7 6" xfId="32878" xr:uid="{BAB468CA-F84F-46B7-B17F-BE36919B93B2}"/>
    <cellStyle name="Anteckning 3 7 7" xfId="35540" xr:uid="{70D5BEDA-A7C3-427C-AE00-810B48701EC1}"/>
    <cellStyle name="Anteckning 3 7 8" xfId="39158" xr:uid="{4E3BFD16-4D86-4B39-A837-C698AFCB3CFE}"/>
    <cellStyle name="Anteckning 3 7_121231-130331" xfId="18352" xr:uid="{3A2020A6-EE06-43D6-AB50-8AA3D6D96842}"/>
    <cellStyle name="Anteckning 3 8" xfId="18353" xr:uid="{49207D9D-1801-4CBA-82AD-886ED9A015CF}"/>
    <cellStyle name="Anteckning 3 8 2" xfId="18354" xr:uid="{AE538D31-361D-498D-9C5C-08B8233973E9}"/>
    <cellStyle name="Anteckning 3 8 2 2" xfId="18355" xr:uid="{71DAB651-A0E3-463C-8153-8AE424E85001}"/>
    <cellStyle name="Anteckning 3 8 2 2 2" xfId="18356" xr:uid="{26E34E62-3C0F-41BA-95FC-FD01B07E4B49}"/>
    <cellStyle name="Anteckning 3 8 2 2_121231-130331" xfId="18357" xr:uid="{0D8CABC9-9D50-4889-BF2A-D3CD24FCCF17}"/>
    <cellStyle name="Anteckning 3 8 2 3" xfId="18358" xr:uid="{21669AAA-1DDA-406B-BAB8-01B68838EFF4}"/>
    <cellStyle name="Anteckning 3 8 2 4" xfId="32879" xr:uid="{84FD7F70-B16F-4E8E-A9DB-CDB3EF2E1D62}"/>
    <cellStyle name="Anteckning 3 8 2_121231-130331" xfId="18359" xr:uid="{7918DBEF-8874-46DA-B887-7C4177024845}"/>
    <cellStyle name="Anteckning 3 8 3" xfId="18360" xr:uid="{4FC69E8D-415D-4620-8615-88629A992B1F}"/>
    <cellStyle name="Anteckning 3 8 3 2" xfId="18361" xr:uid="{EED03185-0D12-4421-8638-3A45D0EA84D7}"/>
    <cellStyle name="Anteckning 3 8 3_121231-130331" xfId="18362" xr:uid="{3D9F65FD-E95E-48E8-AA4A-03857A65427A}"/>
    <cellStyle name="Anteckning 3 8 4" xfId="18363" xr:uid="{C9003B92-7FFA-463C-9797-3FCFB7BA6A26}"/>
    <cellStyle name="Anteckning 3 8 5" xfId="18364" xr:uid="{88C47A5A-CB41-4C32-907E-C3CE695F7EB7}"/>
    <cellStyle name="Anteckning 3 8 6" xfId="32880" xr:uid="{5163F1C2-A36F-4EF5-8226-82CA510EF58A}"/>
    <cellStyle name="Anteckning 3 8 7" xfId="35541" xr:uid="{D6EAE46C-95C9-40C4-94B0-4B5F76198367}"/>
    <cellStyle name="Anteckning 3 8 8" xfId="39157" xr:uid="{DE9A65C9-3F3A-428A-9F87-967BBE3C3013}"/>
    <cellStyle name="Anteckning 3 8_121231-130331" xfId="18365" xr:uid="{4A197703-6F69-4996-BBAF-9B5F58C6678E}"/>
    <cellStyle name="Anteckning 3 9" xfId="18366" xr:uid="{578115EB-B6C8-40BB-ADFB-0F159D49FA01}"/>
    <cellStyle name="Anteckning 3 9 2" xfId="18367" xr:uid="{EBA729E1-4F05-4C21-9ADF-ECBF9B9CC0ED}"/>
    <cellStyle name="Anteckning 3 9 2 2" xfId="18368" xr:uid="{5A3BDD23-EAB3-4176-A2C6-91125304A237}"/>
    <cellStyle name="Anteckning 3 9 2 3" xfId="32881" xr:uid="{6DD90141-8576-4C39-A8EA-42C4E7FB035E}"/>
    <cellStyle name="Anteckning 3 9 2_121231-130331" xfId="18369" xr:uid="{3FC64C44-73D1-4D7F-8D44-790FA49BC7CF}"/>
    <cellStyle name="Anteckning 3 9 3" xfId="18370" xr:uid="{A827C830-C386-479A-B5CA-D7B6747A28F4}"/>
    <cellStyle name="Anteckning 3 9 3 2" xfId="18371" xr:uid="{32EC2439-F945-4574-86AC-32C948A9B2BC}"/>
    <cellStyle name="Anteckning 3 9 3_121231-130331" xfId="18372" xr:uid="{1B0DC8AD-1E2E-4422-A57C-C62D82777191}"/>
    <cellStyle name="Anteckning 3 9 4" xfId="18373" xr:uid="{AAECC5C5-3867-4AC7-ADFC-407440DFB785}"/>
    <cellStyle name="Anteckning 3 9 5" xfId="18374" xr:uid="{ABD4FEC4-C2ED-4E58-82EA-432DECAE08FF}"/>
    <cellStyle name="Anteckning 3 9 6" xfId="32882" xr:uid="{1BE78596-22EE-4B6B-B06A-722800483FA9}"/>
    <cellStyle name="Anteckning 3 9 7" xfId="35542" xr:uid="{4D336591-063B-489B-9AA6-A881F91D6219}"/>
    <cellStyle name="Anteckning 3 9 8" xfId="39156" xr:uid="{DDEEB6C2-8083-4738-B44D-278AA4E9B0F4}"/>
    <cellStyle name="Anteckning 3 9_121231-130331" xfId="18375" xr:uid="{726BB54C-5B48-40E6-A32C-63DC93A5AC5E}"/>
    <cellStyle name="Anteckning 3_121231-130331" xfId="18376" xr:uid="{BB19E3A7-9D6C-48C6-A6E5-F01017750BD8}"/>
    <cellStyle name="Anteckning 30" xfId="18377" xr:uid="{C66430B6-CFEF-4618-9836-FE02EC8B9424}"/>
    <cellStyle name="Anteckning 30 10" xfId="18378" xr:uid="{3D3E78F3-01BB-4FFF-9DA9-483C7307A413}"/>
    <cellStyle name="Anteckning 30 11" xfId="32883" xr:uid="{88CEC84D-3972-4D67-B4AC-72FC30D11D03}"/>
    <cellStyle name="Anteckning 30 12" xfId="35543" xr:uid="{D52614A2-AF6F-4138-95C2-CBF451820289}"/>
    <cellStyle name="Anteckning 30 2" xfId="18379" xr:uid="{C8B00850-6650-4840-BCD0-41ADFAC18CE7}"/>
    <cellStyle name="Anteckning 30 2 2" xfId="18380" xr:uid="{975C46A1-DD36-49D2-B88D-11A35F0C2732}"/>
    <cellStyle name="Anteckning 30 2 2 2" xfId="18381" xr:uid="{69412F60-A1BB-4F19-B6EA-84D82893D2E2}"/>
    <cellStyle name="Anteckning 30 2 2 2 2" xfId="18382" xr:uid="{72BFEF8A-BE9F-4DDD-8012-2EAC415ADC83}"/>
    <cellStyle name="Anteckning 30 2 2 2 3" xfId="32884" xr:uid="{DA972395-CAC9-4A10-BDCF-40BB20DAAB50}"/>
    <cellStyle name="Anteckning 30 2 2 2_121231-130331" xfId="18383" xr:uid="{368CC523-3287-4D1E-9670-DA08B75A73D2}"/>
    <cellStyle name="Anteckning 30 2 2 3" xfId="18384" xr:uid="{1556B0B9-A85C-4C8A-954F-8CB5C6E572FC}"/>
    <cellStyle name="Anteckning 30 2 2 3 2" xfId="18385" xr:uid="{3E028A76-0765-4FF8-86A6-CC12FE32F03F}"/>
    <cellStyle name="Anteckning 30 2 2 3_121231-130331" xfId="18386" xr:uid="{57B0D736-AD4E-43B8-815B-ABE0161218D2}"/>
    <cellStyle name="Anteckning 30 2 2 4" xfId="18387" xr:uid="{9A9E5A2D-4D3A-403E-96DA-CAFD2E8B8241}"/>
    <cellStyle name="Anteckning 30 2 2 5" xfId="18388" xr:uid="{EC27A83C-A694-4A45-A244-C2DF5B8475DB}"/>
    <cellStyle name="Anteckning 30 2 2 6" xfId="32885" xr:uid="{0A7687FE-5B10-4032-9818-C8D80E05015E}"/>
    <cellStyle name="Anteckning 30 2 2 7" xfId="35545" xr:uid="{E02E890B-6157-4C21-8A40-8E6F9A65D3FD}"/>
    <cellStyle name="Anteckning 30 2 2 8" xfId="39154" xr:uid="{B54FA534-A3E9-4AAF-9504-F26306698CF3}"/>
    <cellStyle name="Anteckning 30 2 2_121231-130331" xfId="18389" xr:uid="{43814494-7F45-4C5B-A046-F21C419B27D1}"/>
    <cellStyle name="Anteckning 30 2 3" xfId="18390" xr:uid="{01477A7B-FDA2-4EC8-A76D-3A56D1D6CB83}"/>
    <cellStyle name="Anteckning 30 2 3 2" xfId="18391" xr:uid="{DE2EAB80-D3B4-4E66-AFBD-6618A5D594DA}"/>
    <cellStyle name="Anteckning 30 2 3 2 2" xfId="18392" xr:uid="{9FE4327B-B6AF-44F4-A846-67ABDAE4CB7A}"/>
    <cellStyle name="Anteckning 30 2 3 2_121231-130331" xfId="18393" xr:uid="{7B295DAF-CD01-4FD4-894D-E014B1774EA5}"/>
    <cellStyle name="Anteckning 30 2 3 3" xfId="18394" xr:uid="{E2634D93-9F0C-4F21-810A-1264D4D0231E}"/>
    <cellStyle name="Anteckning 30 2 3 4" xfId="32886" xr:uid="{9566A331-489C-4233-91F3-C2D47A80399B}"/>
    <cellStyle name="Anteckning 30 2 3_121231-130331" xfId="18395" xr:uid="{D517EBF1-A728-46DD-AA67-29C815E490CB}"/>
    <cellStyle name="Anteckning 30 2 4" xfId="18396" xr:uid="{41A0F689-ABE9-4251-AC32-AAF2BED338E6}"/>
    <cellStyle name="Anteckning 30 2 4 2" xfId="18397" xr:uid="{05F239EC-B2A2-478D-A4C4-618C625549AF}"/>
    <cellStyle name="Anteckning 30 2 4_121231-130331" xfId="18398" xr:uid="{D1CCB9BD-E037-4E0D-AA4D-26B02CBFD6C2}"/>
    <cellStyle name="Anteckning 30 2 5" xfId="18399" xr:uid="{400ADF61-855E-419B-BB47-39AD888AE724}"/>
    <cellStyle name="Anteckning 30 2 6" xfId="18400" xr:uid="{D99B94FE-480F-4FC7-A7C0-ED004B17ECC2}"/>
    <cellStyle name="Anteckning 30 2 7" xfId="32887" xr:uid="{E5B99492-1460-4B61-BAA7-4AC654D5E17B}"/>
    <cellStyle name="Anteckning 30 2 8" xfId="35544" xr:uid="{5B73F44B-82BD-4B41-AAC9-951DB00163D3}"/>
    <cellStyle name="Anteckning 30 2 9" xfId="39155" xr:uid="{5A4522B5-32B3-4DF6-915C-32928997F866}"/>
    <cellStyle name="Anteckning 30 2_121231-130331" xfId="18401" xr:uid="{9F573FAC-99D0-4C48-9323-D4AB6555EF1C}"/>
    <cellStyle name="Anteckning 30 3" xfId="18402" xr:uid="{E0F58CB7-5750-4248-BD21-82FFD1691960}"/>
    <cellStyle name="Anteckning 30 3 2" xfId="18403" xr:uid="{AB36BAB8-6DF0-4322-BA20-FE814272EA19}"/>
    <cellStyle name="Anteckning 30 3 2 2" xfId="18404" xr:uid="{3C59249D-B218-44AD-8B8B-423942F166C7}"/>
    <cellStyle name="Anteckning 30 3 2 2 2" xfId="18405" xr:uid="{A35B7285-7EEC-4668-BF67-15CA9536C4C2}"/>
    <cellStyle name="Anteckning 30 3 2 2_121231-130331" xfId="18406" xr:uid="{853181CD-0BF3-46A4-9C1A-0D6BA1910A38}"/>
    <cellStyle name="Anteckning 30 3 2 3" xfId="18407" xr:uid="{49EE5AF7-F9EB-4815-9629-607EBA6E6D77}"/>
    <cellStyle name="Anteckning 30 3 2 4" xfId="32888" xr:uid="{21B2DCB2-868B-44A8-9C4F-1D287BA4A40F}"/>
    <cellStyle name="Anteckning 30 3 2_121231-130331" xfId="18408" xr:uid="{955D17C8-3419-4F98-8DF5-4672BEBDA9B9}"/>
    <cellStyle name="Anteckning 30 3 3" xfId="18409" xr:uid="{6FD3CB01-42AC-4282-8ACC-089CB763A650}"/>
    <cellStyle name="Anteckning 30 3 3 2" xfId="18410" xr:uid="{45B0116A-B12C-4782-A0F7-4133C10DF2B1}"/>
    <cellStyle name="Anteckning 30 3 3_121231-130331" xfId="18411" xr:uid="{5D089A19-6F96-4B5E-A0DD-A5C69B638530}"/>
    <cellStyle name="Anteckning 30 3 4" xfId="18412" xr:uid="{68B5397F-8B12-48FF-B62F-6D6FB16407DD}"/>
    <cellStyle name="Anteckning 30 3 5" xfId="18413" xr:uid="{5E17BBE3-58D3-45C1-BCA4-B04FBBA0183F}"/>
    <cellStyle name="Anteckning 30 3 6" xfId="32889" xr:uid="{E47D55A7-8166-482D-AF12-73F39563E98F}"/>
    <cellStyle name="Anteckning 30 3 7" xfId="35546" xr:uid="{2E22C16F-AB10-46F7-B687-40B37F6F3812}"/>
    <cellStyle name="Anteckning 30 3 8" xfId="39153" xr:uid="{AFFCD8C4-2145-43BA-880C-3D17D903DFA2}"/>
    <cellStyle name="Anteckning 30 3_121231-130331" xfId="18414" xr:uid="{A0A5C90F-4838-4F4A-AB14-585F280CDF89}"/>
    <cellStyle name="Anteckning 30 4" xfId="18415" xr:uid="{4B7FF83C-821A-4006-BFAB-BEA6FD059FCC}"/>
    <cellStyle name="Anteckning 30 4 2" xfId="18416" xr:uid="{1F8103C0-31C1-4F2E-BDA1-E74B4C43A9F9}"/>
    <cellStyle name="Anteckning 30 4 2 2" xfId="18417" xr:uid="{6E9CB0D3-2E2F-4075-82EB-6314A54ADC03}"/>
    <cellStyle name="Anteckning 30 4 2 2 2" xfId="18418" xr:uid="{7FBC912C-9E0C-4D76-B365-9419949B6E28}"/>
    <cellStyle name="Anteckning 30 4 2 2_121231-130331" xfId="18419" xr:uid="{DDCE3D28-80ED-4EE0-879F-EAAAB523D0A9}"/>
    <cellStyle name="Anteckning 30 4 2 3" xfId="18420" xr:uid="{78FCD8CA-5D6B-4E67-B837-4B036E75B99A}"/>
    <cellStyle name="Anteckning 30 4 2 4" xfId="32890" xr:uid="{00984DAD-A622-4563-9210-FD391C6223F7}"/>
    <cellStyle name="Anteckning 30 4 2_121231-130331" xfId="18421" xr:uid="{8E083E32-1A37-4C2A-B754-510128E34627}"/>
    <cellStyle name="Anteckning 30 4 3" xfId="18422" xr:uid="{A2DC5DBF-18CB-4C56-B81A-BCAEBCA09EA7}"/>
    <cellStyle name="Anteckning 30 4 3 2" xfId="18423" xr:uid="{C5F50349-C4B7-43EF-987A-AF1CEAB4073B}"/>
    <cellStyle name="Anteckning 30 4 3_121231-130331" xfId="18424" xr:uid="{612B32F4-4F02-4F82-9833-E4A1A9ADBFB8}"/>
    <cellStyle name="Anteckning 30 4 4" xfId="18425" xr:uid="{B2E27EAE-B539-42CB-8194-FF98E3679BCC}"/>
    <cellStyle name="Anteckning 30 4 5" xfId="18426" xr:uid="{5B848C1B-F657-4E8D-A4E1-C6527E8847EC}"/>
    <cellStyle name="Anteckning 30 4 6" xfId="32891" xr:uid="{C28D5A47-1A5F-4639-AD76-9530CC359AB2}"/>
    <cellStyle name="Anteckning 30 4 7" xfId="35547" xr:uid="{57DE0A67-8F4E-42D1-ADAF-E86AFBCD9EB1}"/>
    <cellStyle name="Anteckning 30 4 8" xfId="39152" xr:uid="{87E8E7A9-095C-42C2-AE98-1718637A8374}"/>
    <cellStyle name="Anteckning 30 4_121231-130331" xfId="18427" xr:uid="{5D233575-0F43-4C4E-AF3B-B6DF63BB1B03}"/>
    <cellStyle name="Anteckning 30 5" xfId="18428" xr:uid="{29B368B9-5760-4B12-B418-96573172C387}"/>
    <cellStyle name="Anteckning 30 5 2" xfId="18429" xr:uid="{ECF21EBF-B53F-4C61-8CA0-8A360BBDB30D}"/>
    <cellStyle name="Anteckning 30 5 2 2" xfId="18430" xr:uid="{D0D9534F-3136-4768-9F47-64E6DC9EF16D}"/>
    <cellStyle name="Anteckning 30 5 2 2 2" xfId="18431" xr:uid="{FDFD23E3-B423-48F9-8896-F362DD71DE91}"/>
    <cellStyle name="Anteckning 30 5 2 2_121231-130331" xfId="18432" xr:uid="{4802917A-4D87-4D4D-ABD9-F37AFE4200A8}"/>
    <cellStyle name="Anteckning 30 5 2 3" xfId="18433" xr:uid="{99C9E4E7-7BB5-4CB5-AE53-7C5EF6CA735C}"/>
    <cellStyle name="Anteckning 30 5 2 4" xfId="32892" xr:uid="{D38BECD6-C265-41F8-93B2-1517106DDCF8}"/>
    <cellStyle name="Anteckning 30 5 2_121231-130331" xfId="18434" xr:uid="{C7B3A0BC-685D-476E-877F-0B04F8B83F08}"/>
    <cellStyle name="Anteckning 30 5 3" xfId="18435" xr:uid="{6B30AC44-DD07-4C6A-9FF1-FE25374ED0CD}"/>
    <cellStyle name="Anteckning 30 5 3 2" xfId="18436" xr:uid="{285BEA9C-AD36-4444-AA98-0C1B58930D41}"/>
    <cellStyle name="Anteckning 30 5 3_121231-130331" xfId="18437" xr:uid="{27165714-7530-4393-8479-EDACB069AA27}"/>
    <cellStyle name="Anteckning 30 5 4" xfId="18438" xr:uid="{B49ECA96-C37D-4EFF-9465-2A1034582296}"/>
    <cellStyle name="Anteckning 30 5 5" xfId="18439" xr:uid="{EDE908D6-BF33-4C1A-A2F2-02ACFC9A61B9}"/>
    <cellStyle name="Anteckning 30 5 6" xfId="32893" xr:uid="{01EF0CD0-3EFD-4229-8B4C-7CF2BD20D21F}"/>
    <cellStyle name="Anteckning 30 5 7" xfId="35548" xr:uid="{C980EEE0-B512-45B9-B8B1-D3AC464BC7A9}"/>
    <cellStyle name="Anteckning 30 5 8" xfId="39151" xr:uid="{7EDAA186-2CA0-4968-B540-161F65F21342}"/>
    <cellStyle name="Anteckning 30 5_121231-130331" xfId="18440" xr:uid="{DA2E7FCC-7EC1-48C6-8A9B-E1D63FE6DB31}"/>
    <cellStyle name="Anteckning 30 6" xfId="18441" xr:uid="{52224220-1AC0-45DB-9AFB-1734532E7841}"/>
    <cellStyle name="Anteckning 30 6 2" xfId="18442" xr:uid="{8F29E348-3E08-4BA6-B5CB-B257F0AE09C1}"/>
    <cellStyle name="Anteckning 30 6 2 2" xfId="18443" xr:uid="{8FB8A78F-0C1F-4E0A-832C-66F18999C12E}"/>
    <cellStyle name="Anteckning 30 6 2 3" xfId="32894" xr:uid="{D83C0AA8-3328-4D88-A8F2-1748D1B2AE62}"/>
    <cellStyle name="Anteckning 30 6 2_121231-130331" xfId="18444" xr:uid="{77AE3DAA-C2C2-4140-9A74-7A892B2575BB}"/>
    <cellStyle name="Anteckning 30 6 3" xfId="18445" xr:uid="{2C4EEA03-C3E8-4F76-9E7A-EC93A51E1FE7}"/>
    <cellStyle name="Anteckning 30 6 3 2" xfId="18446" xr:uid="{76630F1C-1214-40CB-B068-3B5A8725ECFC}"/>
    <cellStyle name="Anteckning 30 6 3_121231-130331" xfId="18447" xr:uid="{7B6DD5C1-CE29-4DCA-B34C-0147FE419B66}"/>
    <cellStyle name="Anteckning 30 6 4" xfId="18448" xr:uid="{A0831DE1-EE09-4FF8-A41A-A52B1A0ACEC7}"/>
    <cellStyle name="Anteckning 30 6 5" xfId="18449" xr:uid="{A98EEC97-FB12-4E5E-B8BD-7A3BF43BBC25}"/>
    <cellStyle name="Anteckning 30 6 6" xfId="32895" xr:uid="{50CA6911-A307-4E82-A69E-52DFEEAED7DF}"/>
    <cellStyle name="Anteckning 30 6 7" xfId="35549" xr:uid="{973BE383-EB72-4BF9-8C95-9306D5D5CE30}"/>
    <cellStyle name="Anteckning 30 6 8" xfId="39150" xr:uid="{FAE5C7C8-6F1F-467D-B7E7-C42ABFB6BA59}"/>
    <cellStyle name="Anteckning 30 6_121231-130331" xfId="18450" xr:uid="{FFE7B74E-84E1-44E4-BC9B-42A9241EDDC4}"/>
    <cellStyle name="Anteckning 30 7" xfId="18451" xr:uid="{1995BB84-88E9-40DF-8717-29CABDFB742A}"/>
    <cellStyle name="Anteckning 30 7 2" xfId="18452" xr:uid="{E768A789-7106-49F2-BD7F-897367470CB8}"/>
    <cellStyle name="Anteckning 30 7 2 2" xfId="18453" xr:uid="{FF8AD48C-998B-4537-9CB2-F45E9627EDD9}"/>
    <cellStyle name="Anteckning 30 7 2_121231-130331" xfId="18454" xr:uid="{A46B1941-E748-4837-B360-5B61D011F617}"/>
    <cellStyle name="Anteckning 30 7 3" xfId="18455" xr:uid="{73B4912B-542A-4F13-953B-36E375576107}"/>
    <cellStyle name="Anteckning 30 7 4" xfId="32896" xr:uid="{49DF43AC-D21C-4B2D-84BC-31755A6606DE}"/>
    <cellStyle name="Anteckning 30 7_121231-130331" xfId="18456" xr:uid="{A2FCEFBD-CCD0-4ED6-B4E6-E049E6713DD7}"/>
    <cellStyle name="Anteckning 30 8" xfId="18457" xr:uid="{B1C4DEB7-FA0F-4F1B-BA15-03E2745D0D35}"/>
    <cellStyle name="Anteckning 30 8 2" xfId="18458" xr:uid="{37A10A30-EF1F-4AC0-A565-7782F2D67AE8}"/>
    <cellStyle name="Anteckning 30 8_121231-130331" xfId="18459" xr:uid="{703807D1-F4CA-4E71-AB21-15E3ED4D2B7F}"/>
    <cellStyle name="Anteckning 30 9" xfId="18460" xr:uid="{B761F146-59D1-4EEF-8CA9-42CAE9BB6B7D}"/>
    <cellStyle name="Anteckning 30_121231-130331" xfId="18461" xr:uid="{247BC120-560E-4C00-9AE5-05AA5494257E}"/>
    <cellStyle name="Anteckning 31" xfId="18462" xr:uid="{C22A6FCD-9165-436B-8A93-4284290F2914}"/>
    <cellStyle name="Anteckning 31 10" xfId="18463" xr:uid="{39A0F492-9618-4DBE-B787-243F61CAFBEA}"/>
    <cellStyle name="Anteckning 31 11" xfId="32897" xr:uid="{C2B46771-9975-4AF3-B2D0-38942954CB96}"/>
    <cellStyle name="Anteckning 31 12" xfId="35550" xr:uid="{20F56477-3C57-4991-9EFF-CAAF3CDAF9E0}"/>
    <cellStyle name="Anteckning 31 2" xfId="18464" xr:uid="{C731994B-C312-476E-9ECE-46BC9474DA88}"/>
    <cellStyle name="Anteckning 31 2 2" xfId="18465" xr:uid="{430F6C35-AB82-49C4-A5D7-1CB5482BB53A}"/>
    <cellStyle name="Anteckning 31 2 2 2" xfId="18466" xr:uid="{FB148406-AD32-4A4E-AC45-A915D10B5BFB}"/>
    <cellStyle name="Anteckning 31 2 2 2 2" xfId="18467" xr:uid="{3DFCEE52-91FE-4787-BDF7-A60DA6093341}"/>
    <cellStyle name="Anteckning 31 2 2 2 3" xfId="32898" xr:uid="{B5C8E156-7C3B-49FA-B972-4C78E3E33C02}"/>
    <cellStyle name="Anteckning 31 2 2 2_121231-130331" xfId="18468" xr:uid="{4E48184F-4C79-48F4-A7E7-1DAB2BCD1910}"/>
    <cellStyle name="Anteckning 31 2 2 3" xfId="18469" xr:uid="{3FD505CB-248C-4751-9912-700AF6F59BFF}"/>
    <cellStyle name="Anteckning 31 2 2 3 2" xfId="18470" xr:uid="{9E15FDA2-2C17-4B8C-A018-1E40CE6F5686}"/>
    <cellStyle name="Anteckning 31 2 2 3_121231-130331" xfId="18471" xr:uid="{67DB9495-80F0-487C-81B6-96ABF535C515}"/>
    <cellStyle name="Anteckning 31 2 2 4" xfId="18472" xr:uid="{54C646AB-9212-432D-A154-E1EB6B4102BD}"/>
    <cellStyle name="Anteckning 31 2 2 5" xfId="18473" xr:uid="{3927BAA5-D69E-4501-99A8-318008076BD2}"/>
    <cellStyle name="Anteckning 31 2 2 6" xfId="32899" xr:uid="{5B255D29-7BA9-4BCC-8FB0-88A216F6CB99}"/>
    <cellStyle name="Anteckning 31 2 2 7" xfId="35552" xr:uid="{130D4667-6AB0-41C4-8EB6-F98BF7BC9356}"/>
    <cellStyle name="Anteckning 31 2 2 8" xfId="39148" xr:uid="{D1BA5343-5B38-4136-BADD-20D49EE3B77C}"/>
    <cellStyle name="Anteckning 31 2 2_121231-130331" xfId="18474" xr:uid="{D43CF8BA-928F-4562-9368-CF66E625CB4F}"/>
    <cellStyle name="Anteckning 31 2 3" xfId="18475" xr:uid="{0D2417EC-55C8-49BB-AF4A-9285740145A8}"/>
    <cellStyle name="Anteckning 31 2 3 2" xfId="18476" xr:uid="{DD94A3A1-FA5E-4487-965E-CC81606ED017}"/>
    <cellStyle name="Anteckning 31 2 3 2 2" xfId="18477" xr:uid="{5BDCD9BE-0297-4EA3-B632-6264F971223A}"/>
    <cellStyle name="Anteckning 31 2 3 2_121231-130331" xfId="18478" xr:uid="{ADCD1687-3B88-40BC-91F0-056126ADB561}"/>
    <cellStyle name="Anteckning 31 2 3 3" xfId="18479" xr:uid="{5A153F70-6BA0-4686-B769-8B4CAF2C0416}"/>
    <cellStyle name="Anteckning 31 2 3 4" xfId="32900" xr:uid="{3F0212CE-2C65-48CD-B368-5809EE8ECEF8}"/>
    <cellStyle name="Anteckning 31 2 3_121231-130331" xfId="18480" xr:uid="{AB751FB8-B8EC-40E2-A98B-ED04EF29CE03}"/>
    <cellStyle name="Anteckning 31 2 4" xfId="18481" xr:uid="{CA7CBFE9-5C9F-4E03-A7A2-415161144B69}"/>
    <cellStyle name="Anteckning 31 2 4 2" xfId="18482" xr:uid="{0FEC514B-B5D8-41D9-B506-320D36E8F868}"/>
    <cellStyle name="Anteckning 31 2 4_121231-130331" xfId="18483" xr:uid="{AF6855DE-B002-46CF-8D75-A44FFBB04482}"/>
    <cellStyle name="Anteckning 31 2 5" xfId="18484" xr:uid="{235BE750-5EAB-4ECA-8345-3AAF3171897A}"/>
    <cellStyle name="Anteckning 31 2 6" xfId="18485" xr:uid="{69F4A2E7-72CE-4952-86B1-72F8FE5ADD50}"/>
    <cellStyle name="Anteckning 31 2 7" xfId="32901" xr:uid="{F68FAE0D-1C97-46F8-B0B9-46363EF91ABD}"/>
    <cellStyle name="Anteckning 31 2 8" xfId="35551" xr:uid="{0F2E356D-5A9B-48D3-96C7-B0C99C89CE4C}"/>
    <cellStyle name="Anteckning 31 2 9" xfId="39149" xr:uid="{17B41F94-7CEA-4230-93DD-3339A92092F4}"/>
    <cellStyle name="Anteckning 31 2_121231-130331" xfId="18486" xr:uid="{56BC9FDB-FF99-4ABC-B934-9797503953BB}"/>
    <cellStyle name="Anteckning 31 3" xfId="18487" xr:uid="{C495532F-F6F4-4210-ACDA-A21570E6FFA5}"/>
    <cellStyle name="Anteckning 31 3 2" xfId="18488" xr:uid="{6B12892C-F45C-495D-A5DF-727180620229}"/>
    <cellStyle name="Anteckning 31 3 2 2" xfId="18489" xr:uid="{95B0A771-8B9D-4885-90B0-B660FAD78DB9}"/>
    <cellStyle name="Anteckning 31 3 2 2 2" xfId="18490" xr:uid="{BF6039FE-A7BF-4A91-8C6A-120386C0D3AC}"/>
    <cellStyle name="Anteckning 31 3 2 2_121231-130331" xfId="18491" xr:uid="{93CACC79-4594-4EAA-9C3B-E7D1743EA8BE}"/>
    <cellStyle name="Anteckning 31 3 2 3" xfId="18492" xr:uid="{4C48DA74-75F0-476C-AE3E-0770370586F1}"/>
    <cellStyle name="Anteckning 31 3 2 4" xfId="32902" xr:uid="{C698F706-C960-4BB7-8617-A436582A72A2}"/>
    <cellStyle name="Anteckning 31 3 2_121231-130331" xfId="18493" xr:uid="{BBDF32F3-AD6F-4BA9-B3AE-F88C2F45574D}"/>
    <cellStyle name="Anteckning 31 3 3" xfId="18494" xr:uid="{D884FACB-69C4-44D3-90E9-241BFCAEC112}"/>
    <cellStyle name="Anteckning 31 3 3 2" xfId="18495" xr:uid="{32846C67-49EF-40C4-8849-0DDF3B34F01D}"/>
    <cellStyle name="Anteckning 31 3 3_121231-130331" xfId="18496" xr:uid="{1809E91F-8124-45F9-8E7E-0C192E5EA2F0}"/>
    <cellStyle name="Anteckning 31 3 4" xfId="18497" xr:uid="{B56D4FB8-A03F-428C-AAEF-A98725EE5CD3}"/>
    <cellStyle name="Anteckning 31 3 5" xfId="18498" xr:uid="{527B6941-7FD0-4604-A70E-EE1C99B608F8}"/>
    <cellStyle name="Anteckning 31 3 6" xfId="32903" xr:uid="{434160B7-8785-4634-9CF9-242DEFB5ACCB}"/>
    <cellStyle name="Anteckning 31 3 7" xfId="35553" xr:uid="{288FF685-208B-4A17-AF19-E5A5ED5404F8}"/>
    <cellStyle name="Anteckning 31 3 8" xfId="39147" xr:uid="{1DC61F66-AA2D-4178-8159-77B7664146BB}"/>
    <cellStyle name="Anteckning 31 3_121231-130331" xfId="18499" xr:uid="{75F3EC7C-9E8B-4540-8B38-3E8615A4FDC2}"/>
    <cellStyle name="Anteckning 31 4" xfId="18500" xr:uid="{92BB31F4-4BC5-40AB-9D21-D50A269BFDF9}"/>
    <cellStyle name="Anteckning 31 4 2" xfId="18501" xr:uid="{26F022D6-8EC2-423F-9E0C-ABCBFCFD0196}"/>
    <cellStyle name="Anteckning 31 4 2 2" xfId="18502" xr:uid="{3BFB136E-2A96-4594-97C2-888F6321F313}"/>
    <cellStyle name="Anteckning 31 4 2 2 2" xfId="18503" xr:uid="{7421C051-D03E-469E-9F4C-5D3233D48789}"/>
    <cellStyle name="Anteckning 31 4 2 2_121231-130331" xfId="18504" xr:uid="{C1CD3813-A2D9-4409-B3D9-ABF12B0E2B2C}"/>
    <cellStyle name="Anteckning 31 4 2 3" xfId="18505" xr:uid="{868F25EF-7295-4CD3-88BE-9712C33DFE60}"/>
    <cellStyle name="Anteckning 31 4 2 4" xfId="32904" xr:uid="{72B4ABAB-2FB3-467B-9E68-D6B198C68246}"/>
    <cellStyle name="Anteckning 31 4 2_121231-130331" xfId="18506" xr:uid="{528D7886-1948-4E9E-95E5-F31E048D4C0E}"/>
    <cellStyle name="Anteckning 31 4 3" xfId="18507" xr:uid="{9B9F5650-8B95-4ACA-BD8E-16E176B3A786}"/>
    <cellStyle name="Anteckning 31 4 3 2" xfId="18508" xr:uid="{2489E12A-C9F3-4A94-9A1C-6DA36159941D}"/>
    <cellStyle name="Anteckning 31 4 3_121231-130331" xfId="18509" xr:uid="{93AE3DF7-E96E-4B5C-94BF-8E4B451A1222}"/>
    <cellStyle name="Anteckning 31 4 4" xfId="18510" xr:uid="{51F38411-4CF9-4B4D-B43D-7FE79357C433}"/>
    <cellStyle name="Anteckning 31 4 5" xfId="18511" xr:uid="{76573312-D650-47E1-8689-E23A2FFA4BF5}"/>
    <cellStyle name="Anteckning 31 4 6" xfId="32905" xr:uid="{B98BC4EE-6220-47A5-851B-B0CA537A8510}"/>
    <cellStyle name="Anteckning 31 4 7" xfId="35554" xr:uid="{F9C0D306-4FFA-47F7-B02F-C4711AB7A41D}"/>
    <cellStyle name="Anteckning 31 4 8" xfId="39146" xr:uid="{25EFAAD6-2F99-4CD9-B763-D1C37EDC530F}"/>
    <cellStyle name="Anteckning 31 4_121231-130331" xfId="18512" xr:uid="{30D49F97-64DE-472C-882A-43CB36625313}"/>
    <cellStyle name="Anteckning 31 5" xfId="18513" xr:uid="{B054649D-7A68-4B9F-B8A3-FDD0FE34EA7A}"/>
    <cellStyle name="Anteckning 31 5 2" xfId="18514" xr:uid="{3C554ED7-50B7-43EE-B925-CD706DA603B7}"/>
    <cellStyle name="Anteckning 31 5 2 2" xfId="18515" xr:uid="{E83834CC-E76E-4905-A532-2D8A90DB7C70}"/>
    <cellStyle name="Anteckning 31 5 2 2 2" xfId="18516" xr:uid="{B6E321A9-E155-4C70-9385-C7FB6AC4CE7B}"/>
    <cellStyle name="Anteckning 31 5 2 2_121231-130331" xfId="18517" xr:uid="{CEBA6C95-04A4-4810-BB6F-71213A01A9A4}"/>
    <cellStyle name="Anteckning 31 5 2 3" xfId="18518" xr:uid="{9028408D-9562-481D-9C9C-F47E5098B689}"/>
    <cellStyle name="Anteckning 31 5 2 4" xfId="32906" xr:uid="{4AAA99D5-A1CC-4E5F-AD80-0C2029ECAF16}"/>
    <cellStyle name="Anteckning 31 5 2_121231-130331" xfId="18519" xr:uid="{1ECADBA9-BC60-4342-BF08-46BEB33DB727}"/>
    <cellStyle name="Anteckning 31 5 3" xfId="18520" xr:uid="{ADEE2F4D-2EF1-409A-BCF1-57E05FA039C7}"/>
    <cellStyle name="Anteckning 31 5 3 2" xfId="18521" xr:uid="{F361D49D-9999-4724-B526-7DA4D01B573D}"/>
    <cellStyle name="Anteckning 31 5 3_121231-130331" xfId="18522" xr:uid="{5DAC6176-D113-49E1-AF29-90C30D80F26D}"/>
    <cellStyle name="Anteckning 31 5 4" xfId="18523" xr:uid="{C3EB2514-2D78-4330-887F-A20507D51D21}"/>
    <cellStyle name="Anteckning 31 5 5" xfId="18524" xr:uid="{9A62C2E1-E74D-4C55-99B3-EBD65D85CB04}"/>
    <cellStyle name="Anteckning 31 5 6" xfId="32907" xr:uid="{C99182B7-5511-44A8-91E0-74B76A23F65A}"/>
    <cellStyle name="Anteckning 31 5 7" xfId="35555" xr:uid="{857C53E1-5217-4400-BCE2-0A50A94D8FBC}"/>
    <cellStyle name="Anteckning 31 5 8" xfId="39145" xr:uid="{1DE7501C-10F2-42EF-B6EB-17E950A153ED}"/>
    <cellStyle name="Anteckning 31 5_121231-130331" xfId="18525" xr:uid="{34DCE6BC-0013-4510-B47B-3D19BEAACD14}"/>
    <cellStyle name="Anteckning 31 6" xfId="18526" xr:uid="{BD81E58C-F817-44CE-AAE2-63DC1F2FA5F1}"/>
    <cellStyle name="Anteckning 31 6 2" xfId="18527" xr:uid="{8048CB6A-D359-4657-AC29-D05501D5370D}"/>
    <cellStyle name="Anteckning 31 6 2 2" xfId="18528" xr:uid="{97183DB8-7C52-4BB9-B149-CB3E569F17EE}"/>
    <cellStyle name="Anteckning 31 6 2 3" xfId="32908" xr:uid="{5262A279-6CE2-4626-9BF2-02930745F4EB}"/>
    <cellStyle name="Anteckning 31 6 2_121231-130331" xfId="18529" xr:uid="{C390647A-F32B-416A-A781-864062B7C1C7}"/>
    <cellStyle name="Anteckning 31 6 3" xfId="18530" xr:uid="{43C04AE8-9766-4E19-9237-0A342FFFD62F}"/>
    <cellStyle name="Anteckning 31 6 3 2" xfId="18531" xr:uid="{87DE9055-C589-4152-A5C8-E16D35F6C24C}"/>
    <cellStyle name="Anteckning 31 6 3_121231-130331" xfId="18532" xr:uid="{E596AA45-464F-4955-9042-A339E0708991}"/>
    <cellStyle name="Anteckning 31 6 4" xfId="18533" xr:uid="{2DA8C9C1-2F9E-4FF6-B18B-0241DAA38906}"/>
    <cellStyle name="Anteckning 31 6 5" xfId="18534" xr:uid="{60E4D088-DE5F-4251-B436-278D9584CEC8}"/>
    <cellStyle name="Anteckning 31 6 6" xfId="32909" xr:uid="{53611A53-4B1D-4BDF-A2AE-FF13BB6502D6}"/>
    <cellStyle name="Anteckning 31 6 7" xfId="35556" xr:uid="{294487EC-0737-4D6D-8FB2-2F00A3552944}"/>
    <cellStyle name="Anteckning 31 6 8" xfId="39144" xr:uid="{3CAEB4A2-AF0A-4794-B507-B8B746A492AA}"/>
    <cellStyle name="Anteckning 31 6_121231-130331" xfId="18535" xr:uid="{FCCF09B8-5388-498A-9787-6E43D4F73560}"/>
    <cellStyle name="Anteckning 31 7" xfId="18536" xr:uid="{1BFA6F2D-D83E-4C52-8398-276E4CB7D22E}"/>
    <cellStyle name="Anteckning 31 7 2" xfId="18537" xr:uid="{A0F4F00C-1B48-4F4E-A587-E55BE0F99B77}"/>
    <cellStyle name="Anteckning 31 7 2 2" xfId="18538" xr:uid="{49D955EE-4E3C-4B42-BF2F-D25EFD127BA4}"/>
    <cellStyle name="Anteckning 31 7 2_121231-130331" xfId="18539" xr:uid="{8D375676-A03E-4EF7-B7AD-FCFC0F72BD39}"/>
    <cellStyle name="Anteckning 31 7 3" xfId="18540" xr:uid="{E6EAF020-D803-491C-BF3E-CA2B2E6F4ADA}"/>
    <cellStyle name="Anteckning 31 7 4" xfId="32910" xr:uid="{A3AACF33-9D92-48D7-8346-E9A4E3478829}"/>
    <cellStyle name="Anteckning 31 7_121231-130331" xfId="18541" xr:uid="{B6063901-ED1E-40B8-B11F-B7261D613E05}"/>
    <cellStyle name="Anteckning 31 8" xfId="18542" xr:uid="{AFEE7506-2BF8-4864-A062-BABC6F12D876}"/>
    <cellStyle name="Anteckning 31 8 2" xfId="18543" xr:uid="{9B8BDB2D-DB6E-4FDB-83AF-634C26A4CC38}"/>
    <cellStyle name="Anteckning 31 8_121231-130331" xfId="18544" xr:uid="{5F3118E6-0529-46E7-B205-99F5A7A9E5CA}"/>
    <cellStyle name="Anteckning 31 9" xfId="18545" xr:uid="{958C756C-BE81-4375-96C4-788797BA0308}"/>
    <cellStyle name="Anteckning 31_121231-130331" xfId="18546" xr:uid="{C340D4B4-4A1E-47CA-B5C6-D8000B8983F0}"/>
    <cellStyle name="Anteckning 32" xfId="18547" xr:uid="{6C8CAF4C-F94C-4A3D-BFEF-8FFCEC176883}"/>
    <cellStyle name="Anteckning 32 10" xfId="18548" xr:uid="{CE47A535-18FD-44A3-8CAD-5BD0112EFA6D}"/>
    <cellStyle name="Anteckning 32 11" xfId="32911" xr:uid="{166C405D-08A7-4D1C-898A-20180B123CF5}"/>
    <cellStyle name="Anteckning 32 12" xfId="35557" xr:uid="{59FD7004-EA22-4EEC-A3C6-9A855A700060}"/>
    <cellStyle name="Anteckning 32 2" xfId="18549" xr:uid="{D2356B15-FDA4-45C2-B047-8A18FA8236F3}"/>
    <cellStyle name="Anteckning 32 2 2" xfId="18550" xr:uid="{C207F70A-6AA0-4618-B3E5-0FB961D1FF1A}"/>
    <cellStyle name="Anteckning 32 2 2 2" xfId="18551" xr:uid="{D0E3951A-FC5E-48A9-844A-9AE1DBC685A4}"/>
    <cellStyle name="Anteckning 32 2 2 2 2" xfId="18552" xr:uid="{0B3314A5-B307-4F6C-B7A3-0B8C56FF1DD0}"/>
    <cellStyle name="Anteckning 32 2 2 2 3" xfId="32912" xr:uid="{487B88B2-30E8-401B-AD60-9B1CD4EA38CE}"/>
    <cellStyle name="Anteckning 32 2 2 2_121231-130331" xfId="18553" xr:uid="{84C56E91-E7DC-4CE7-85AE-5DCD30AF7102}"/>
    <cellStyle name="Anteckning 32 2 2 3" xfId="18554" xr:uid="{894E4DE1-EDEC-4321-888B-8A18ADE11486}"/>
    <cellStyle name="Anteckning 32 2 2 3 2" xfId="18555" xr:uid="{9AF915AB-7799-4A88-BEC0-E50F2E5FA358}"/>
    <cellStyle name="Anteckning 32 2 2 3_121231-130331" xfId="18556" xr:uid="{5EDCB680-89D7-412A-B27A-1A26BAA6EC17}"/>
    <cellStyle name="Anteckning 32 2 2 4" xfId="18557" xr:uid="{32907065-A54D-4C1A-9167-F3C138434A17}"/>
    <cellStyle name="Anteckning 32 2 2 5" xfId="18558" xr:uid="{811A1334-C874-4C6C-9EF3-DED73CC141AA}"/>
    <cellStyle name="Anteckning 32 2 2 6" xfId="32913" xr:uid="{D01D6CA1-1884-4591-A0A8-3667AB75C6D4}"/>
    <cellStyle name="Anteckning 32 2 2 7" xfId="35559" xr:uid="{B23B83E9-F79A-41BE-BBE4-0758629C8920}"/>
    <cellStyle name="Anteckning 32 2 2 8" xfId="39142" xr:uid="{DCA5F6BB-B611-4D80-9106-037327414330}"/>
    <cellStyle name="Anteckning 32 2 2_121231-130331" xfId="18559" xr:uid="{AAAC2013-4D09-480B-A253-99C58564E6B4}"/>
    <cellStyle name="Anteckning 32 2 3" xfId="18560" xr:uid="{C7EB7B51-C04A-46D7-84ED-A976A86FA32D}"/>
    <cellStyle name="Anteckning 32 2 3 2" xfId="18561" xr:uid="{3229C314-53D1-4CC2-A09B-B19B0AFC33ED}"/>
    <cellStyle name="Anteckning 32 2 3 2 2" xfId="18562" xr:uid="{14072454-ECD9-47E5-8FB0-677B057CB001}"/>
    <cellStyle name="Anteckning 32 2 3 2_121231-130331" xfId="18563" xr:uid="{7F290749-D8B5-4E3F-81D2-D093B6B5EE32}"/>
    <cellStyle name="Anteckning 32 2 3 3" xfId="18564" xr:uid="{C1394B52-14B6-4161-8B8E-D3C85B12D780}"/>
    <cellStyle name="Anteckning 32 2 3 4" xfId="32914" xr:uid="{E94F0016-8895-4A5E-94D5-B341E6CA61C3}"/>
    <cellStyle name="Anteckning 32 2 3_121231-130331" xfId="18565" xr:uid="{D2DA5E5A-582C-4A17-AFCE-C57C3851B6A3}"/>
    <cellStyle name="Anteckning 32 2 4" xfId="18566" xr:uid="{DD0462B9-E738-4A84-AC6C-74AA844EA8B4}"/>
    <cellStyle name="Anteckning 32 2 4 2" xfId="18567" xr:uid="{C3C5814F-4C16-4B7B-BC52-AF4D32CB4B57}"/>
    <cellStyle name="Anteckning 32 2 4_121231-130331" xfId="18568" xr:uid="{02B0C372-0D21-404A-B1B0-8C2E024FED26}"/>
    <cellStyle name="Anteckning 32 2 5" xfId="18569" xr:uid="{9BD6077D-7795-4BC5-8FC9-CAEE6AB0E969}"/>
    <cellStyle name="Anteckning 32 2 6" xfId="18570" xr:uid="{A4BD28CF-8487-4F8A-9960-44A2FDBCA839}"/>
    <cellStyle name="Anteckning 32 2 7" xfId="32915" xr:uid="{7F07E697-AF1F-47A2-93B8-3A751F32F2F7}"/>
    <cellStyle name="Anteckning 32 2 8" xfId="35558" xr:uid="{F4F3F100-C673-4824-9431-F9C37481BFC7}"/>
    <cellStyle name="Anteckning 32 2 9" xfId="39143" xr:uid="{8E5862FF-7657-42A6-AAAC-685671E3FF72}"/>
    <cellStyle name="Anteckning 32 2_121231-130331" xfId="18571" xr:uid="{96E5F3C9-E9B0-4D23-9AD4-B528C5A2209F}"/>
    <cellStyle name="Anteckning 32 3" xfId="18572" xr:uid="{ECCDE134-7D96-4E89-9481-87DFF5006B48}"/>
    <cellStyle name="Anteckning 32 3 2" xfId="18573" xr:uid="{57E216BC-B592-4A5B-869E-2D3FE225E1A6}"/>
    <cellStyle name="Anteckning 32 3 2 2" xfId="18574" xr:uid="{8E0F163E-6F84-4386-8891-C3267A1A05B9}"/>
    <cellStyle name="Anteckning 32 3 2 2 2" xfId="18575" xr:uid="{280F0967-F9F1-4095-AB44-3407F1855D60}"/>
    <cellStyle name="Anteckning 32 3 2 2_121231-130331" xfId="18576" xr:uid="{B6823D58-20D8-4E71-A132-5319855EA7C0}"/>
    <cellStyle name="Anteckning 32 3 2 3" xfId="18577" xr:uid="{67E6E63D-3528-42DD-984E-48D4CC2BAF0F}"/>
    <cellStyle name="Anteckning 32 3 2 4" xfId="32916" xr:uid="{773C3EDD-E5F8-4517-9187-806F88FA4B07}"/>
    <cellStyle name="Anteckning 32 3 2_121231-130331" xfId="18578" xr:uid="{6FE36F41-9F82-4EA3-8B30-BEB50CB2EF46}"/>
    <cellStyle name="Anteckning 32 3 3" xfId="18579" xr:uid="{A686B944-DEBE-455B-BB10-EC865C9265A3}"/>
    <cellStyle name="Anteckning 32 3 3 2" xfId="18580" xr:uid="{3610F8B0-0F90-4C78-9D5D-39893F52C10D}"/>
    <cellStyle name="Anteckning 32 3 3_121231-130331" xfId="18581" xr:uid="{619270D7-6A7E-4946-AB54-A77BFC72E852}"/>
    <cellStyle name="Anteckning 32 3 4" xfId="18582" xr:uid="{DAD32CD1-C175-4A4D-BC3F-914B042B327D}"/>
    <cellStyle name="Anteckning 32 3 5" xfId="18583" xr:uid="{8C069085-8F9B-4BE5-9B9E-FE01FB025627}"/>
    <cellStyle name="Anteckning 32 3 6" xfId="32917" xr:uid="{D17891B8-3078-4296-B319-E69D8D0185D3}"/>
    <cellStyle name="Anteckning 32 3 7" xfId="35560" xr:uid="{276BCC14-5C99-4E06-808C-2AFE0FE7F95E}"/>
    <cellStyle name="Anteckning 32 3 8" xfId="39141" xr:uid="{4423E6BD-B990-4B4F-9BB9-95B13A20A623}"/>
    <cellStyle name="Anteckning 32 3_121231-130331" xfId="18584" xr:uid="{5B47480F-ED14-4B2F-95DA-D9891595B8C9}"/>
    <cellStyle name="Anteckning 32 4" xfId="18585" xr:uid="{E311F3F2-7855-4890-BABE-6298B367C367}"/>
    <cellStyle name="Anteckning 32 4 2" xfId="18586" xr:uid="{4744B0C6-5866-46A9-AB12-105A6AC96E30}"/>
    <cellStyle name="Anteckning 32 4 2 2" xfId="18587" xr:uid="{58A32697-0214-4DDD-BA07-C5DE678850DD}"/>
    <cellStyle name="Anteckning 32 4 2 2 2" xfId="18588" xr:uid="{456D9B9F-5BA7-47AD-B07B-0B4E1874EC61}"/>
    <cellStyle name="Anteckning 32 4 2 2_121231-130331" xfId="18589" xr:uid="{3A09F8BF-26BC-42A7-B924-6C15C15C8B4B}"/>
    <cellStyle name="Anteckning 32 4 2 3" xfId="18590" xr:uid="{3997371B-E28C-4837-93FD-35CF203A23BC}"/>
    <cellStyle name="Anteckning 32 4 2 4" xfId="32918" xr:uid="{A7ADAAEE-BB5E-4225-BD20-87C1EB332686}"/>
    <cellStyle name="Anteckning 32 4 2_121231-130331" xfId="18591" xr:uid="{40729729-80B3-4F28-8A75-7F4DFBA28BBF}"/>
    <cellStyle name="Anteckning 32 4 3" xfId="18592" xr:uid="{C5CA8133-1DE1-4AA8-A791-D95374B9F5F7}"/>
    <cellStyle name="Anteckning 32 4 3 2" xfId="18593" xr:uid="{55043BE3-CD0F-47B9-BAE7-66BF6C5BDED4}"/>
    <cellStyle name="Anteckning 32 4 3_121231-130331" xfId="18594" xr:uid="{6F9A1F62-605F-4A16-B057-488B96031480}"/>
    <cellStyle name="Anteckning 32 4 4" xfId="18595" xr:uid="{446DB39A-0F95-4C64-9C70-018BE180EED9}"/>
    <cellStyle name="Anteckning 32 4 5" xfId="18596" xr:uid="{689C3031-65CC-4752-8B00-B67D57F72162}"/>
    <cellStyle name="Anteckning 32 4 6" xfId="32919" xr:uid="{C0E216AA-DC3D-417F-B6AF-3E1FC14E6559}"/>
    <cellStyle name="Anteckning 32 4 7" xfId="35561" xr:uid="{13E5162D-6311-4E2C-A25B-A1F64598B919}"/>
    <cellStyle name="Anteckning 32 4 8" xfId="39140" xr:uid="{01E818FE-74EF-4B2C-85F7-D2770D14E667}"/>
    <cellStyle name="Anteckning 32 4_121231-130331" xfId="18597" xr:uid="{AA38D310-E0F3-4EC5-89A7-163647BD801C}"/>
    <cellStyle name="Anteckning 32 5" xfId="18598" xr:uid="{598DF991-9E7D-4949-841C-560C72AB3234}"/>
    <cellStyle name="Anteckning 32 5 2" xfId="18599" xr:uid="{9D33C5E5-3E9D-48BC-8AEA-B16DBE618AC2}"/>
    <cellStyle name="Anteckning 32 5 2 2" xfId="18600" xr:uid="{83F91CDE-A8FF-43C6-8845-4D39DFD6C6EE}"/>
    <cellStyle name="Anteckning 32 5 2 2 2" xfId="18601" xr:uid="{3B2729FD-3436-4990-A860-6842968884B3}"/>
    <cellStyle name="Anteckning 32 5 2 2_121231-130331" xfId="18602" xr:uid="{40B499D7-3902-4425-AC46-652E2D7776E6}"/>
    <cellStyle name="Anteckning 32 5 2 3" xfId="18603" xr:uid="{9DB088D7-C8B3-4976-81CE-CDD70585BD4B}"/>
    <cellStyle name="Anteckning 32 5 2 4" xfId="32920" xr:uid="{EFB4C9F8-80E9-4C98-BDD9-85AACD32FD30}"/>
    <cellStyle name="Anteckning 32 5 2_121231-130331" xfId="18604" xr:uid="{1346B1A8-73AE-4718-BAEE-1232733C04B9}"/>
    <cellStyle name="Anteckning 32 5 3" xfId="18605" xr:uid="{0D1F2220-A4A0-4AE9-8775-D85ADCA0D969}"/>
    <cellStyle name="Anteckning 32 5 3 2" xfId="18606" xr:uid="{3FB1B0AE-5C1A-4629-9C00-0EFBFDD90DEF}"/>
    <cellStyle name="Anteckning 32 5 3_121231-130331" xfId="18607" xr:uid="{A88BFCCB-DC94-4244-989D-02343F4E6825}"/>
    <cellStyle name="Anteckning 32 5 4" xfId="18608" xr:uid="{9283BADC-D08A-45B1-ACEE-0398A89FB8F5}"/>
    <cellStyle name="Anteckning 32 5 5" xfId="18609" xr:uid="{F0CBB196-2186-49DE-8D07-406C648563C1}"/>
    <cellStyle name="Anteckning 32 5 6" xfId="32921" xr:uid="{B0CA261F-3D65-4913-BBC5-64153F4C957E}"/>
    <cellStyle name="Anteckning 32 5 7" xfId="35562" xr:uid="{C09EC524-73CB-402F-A98E-A39A9021129B}"/>
    <cellStyle name="Anteckning 32 5 8" xfId="39139" xr:uid="{F5FC7FFA-29FE-411D-81C4-B1F401A62E54}"/>
    <cellStyle name="Anteckning 32 5_121231-130331" xfId="18610" xr:uid="{822B385E-B43C-4C2F-AEF6-DC8F52D5E802}"/>
    <cellStyle name="Anteckning 32 6" xfId="18611" xr:uid="{9086D70B-5C43-4CE1-9C1D-936737719F50}"/>
    <cellStyle name="Anteckning 32 6 2" xfId="18612" xr:uid="{E4399575-192B-4A80-99B8-A4CB56D47A85}"/>
    <cellStyle name="Anteckning 32 6 2 2" xfId="18613" xr:uid="{3DD78BF8-629A-45B9-92B7-7B23372ACA88}"/>
    <cellStyle name="Anteckning 32 6 2 3" xfId="32922" xr:uid="{DBAD65D6-0E75-4419-AC67-D8C98639CD5C}"/>
    <cellStyle name="Anteckning 32 6 2_121231-130331" xfId="18614" xr:uid="{6D73C7C6-1208-4C29-9C18-0E03107922BA}"/>
    <cellStyle name="Anteckning 32 6 3" xfId="18615" xr:uid="{F80C8C55-AA15-4883-BD57-3378575C87D3}"/>
    <cellStyle name="Anteckning 32 6 3 2" xfId="18616" xr:uid="{95FC5501-7B9E-4A45-8470-127793E1E895}"/>
    <cellStyle name="Anteckning 32 6 3_121231-130331" xfId="18617" xr:uid="{818BFD8B-1B66-43DF-9CB3-617EDD80AECC}"/>
    <cellStyle name="Anteckning 32 6 4" xfId="18618" xr:uid="{62A424E9-B4CC-4DC6-A965-70E6EA9BBD1F}"/>
    <cellStyle name="Anteckning 32 6 5" xfId="18619" xr:uid="{1B9B51D6-4BE0-49CF-A122-5F3A84B0E930}"/>
    <cellStyle name="Anteckning 32 6 6" xfId="32923" xr:uid="{23AC7A93-7134-4615-B362-607AB9B12E27}"/>
    <cellStyle name="Anteckning 32 6 7" xfId="35563" xr:uid="{E9CC172A-65E9-4BA2-828C-E118DE6BE942}"/>
    <cellStyle name="Anteckning 32 6 8" xfId="39138" xr:uid="{42C594FF-3B6F-4E77-B3FB-65275F91D4DC}"/>
    <cellStyle name="Anteckning 32 6_121231-130331" xfId="18620" xr:uid="{DB15CE67-E9B2-41FB-8B2D-43BC1ACBD069}"/>
    <cellStyle name="Anteckning 32 7" xfId="18621" xr:uid="{32A5BA54-6284-4E71-89F0-FD15DED5762C}"/>
    <cellStyle name="Anteckning 32 7 2" xfId="18622" xr:uid="{599A1E40-A71C-4238-8AD0-671FFD7937F2}"/>
    <cellStyle name="Anteckning 32 7 2 2" xfId="18623" xr:uid="{73F4B84A-B61C-481F-AD9F-956EF6F3C16F}"/>
    <cellStyle name="Anteckning 32 7 2_121231-130331" xfId="18624" xr:uid="{6FE00944-A067-4F7F-8552-127E7832AA19}"/>
    <cellStyle name="Anteckning 32 7 3" xfId="18625" xr:uid="{48EF42A3-8C7B-4723-9F72-F74DA91159E7}"/>
    <cellStyle name="Anteckning 32 7 4" xfId="32924" xr:uid="{73B9A97A-E07D-46F8-994C-A69430846A14}"/>
    <cellStyle name="Anteckning 32 7_121231-130331" xfId="18626" xr:uid="{02D2FA18-2EBC-4D8A-B482-CC99B5D9946F}"/>
    <cellStyle name="Anteckning 32 8" xfId="18627" xr:uid="{DE23E837-0C42-42BB-93F5-ABE8B623C6F0}"/>
    <cellStyle name="Anteckning 32 8 2" xfId="18628" xr:uid="{356C1E46-678E-4836-991E-CB20FA800617}"/>
    <cellStyle name="Anteckning 32 8_121231-130331" xfId="18629" xr:uid="{40649614-4FA5-4DC0-BA5B-0F8E7EC278BD}"/>
    <cellStyle name="Anteckning 32 9" xfId="18630" xr:uid="{505A8BBF-2BC8-4BFB-B242-489C27F36E8A}"/>
    <cellStyle name="Anteckning 32_121231-130331" xfId="18631" xr:uid="{2ED4C9CF-A5D0-43F8-9FDC-C3758126B641}"/>
    <cellStyle name="Anteckning 33" xfId="18632" xr:uid="{FED3ED51-F141-42C7-8AAD-8C778F9094C7}"/>
    <cellStyle name="Anteckning 33 10" xfId="18633" xr:uid="{597D08FF-5C13-40E4-825F-D5D029CE61FE}"/>
    <cellStyle name="Anteckning 33 11" xfId="32925" xr:uid="{6C15CCFE-DA95-4795-9C58-018656A76EED}"/>
    <cellStyle name="Anteckning 33 12" xfId="35564" xr:uid="{A040E398-4185-48FB-A4BB-E5551064F416}"/>
    <cellStyle name="Anteckning 33 2" xfId="18634" xr:uid="{B80F21B1-51BF-4971-8E55-E68FBADFFA5C}"/>
    <cellStyle name="Anteckning 33 2 2" xfId="18635" xr:uid="{409BA682-EE82-4C7C-AD87-D46D6392EB58}"/>
    <cellStyle name="Anteckning 33 2 2 2" xfId="18636" xr:uid="{827EB487-EE42-4B85-9B5A-62CA75A7F3AC}"/>
    <cellStyle name="Anteckning 33 2 2 2 2" xfId="18637" xr:uid="{8CDBB14C-8558-4A5F-8DD0-EBA84A9149E4}"/>
    <cellStyle name="Anteckning 33 2 2 2 3" xfId="32926" xr:uid="{86C38994-E2D4-4826-9F2E-9D3EC52788E9}"/>
    <cellStyle name="Anteckning 33 2 2 2_121231-130331" xfId="18638" xr:uid="{6D2444D1-44EC-4576-9F0B-D4E030EFA971}"/>
    <cellStyle name="Anteckning 33 2 2 3" xfId="18639" xr:uid="{E7DBA1F0-5013-405A-97ED-BDD8F37D782D}"/>
    <cellStyle name="Anteckning 33 2 2 3 2" xfId="18640" xr:uid="{FF848F20-BC67-4982-9772-A779A95E65F0}"/>
    <cellStyle name="Anteckning 33 2 2 3_121231-130331" xfId="18641" xr:uid="{C5F99FC6-7693-431F-84A7-BA1258749A51}"/>
    <cellStyle name="Anteckning 33 2 2 4" xfId="18642" xr:uid="{A99B5087-C5EF-4BF4-9C83-9593B6B361A9}"/>
    <cellStyle name="Anteckning 33 2 2 5" xfId="18643" xr:uid="{8C519B9D-D76F-44B3-9054-2E9E0FA52794}"/>
    <cellStyle name="Anteckning 33 2 2 6" xfId="32927" xr:uid="{80B3E0F2-66D0-46E5-ADD8-0456BA5EC5D0}"/>
    <cellStyle name="Anteckning 33 2 2 7" xfId="35566" xr:uid="{EBE4152D-8751-479C-8DFD-C753011F840B}"/>
    <cellStyle name="Anteckning 33 2 2 8" xfId="39136" xr:uid="{DE0CDD54-F4F1-4EBA-B9F2-9156ECF77C53}"/>
    <cellStyle name="Anteckning 33 2 2_121231-130331" xfId="18644" xr:uid="{FEDFF31F-6D7D-4F0E-8384-3BAABBBBF2CC}"/>
    <cellStyle name="Anteckning 33 2 3" xfId="18645" xr:uid="{1ACF0DC2-2153-4B8B-BB79-8AB0A382CA62}"/>
    <cellStyle name="Anteckning 33 2 3 2" xfId="18646" xr:uid="{51C91089-4F09-4184-9865-CCFB92ED45E9}"/>
    <cellStyle name="Anteckning 33 2 3 2 2" xfId="18647" xr:uid="{46E20A1C-0EBD-4B82-AD59-1046B697B4E3}"/>
    <cellStyle name="Anteckning 33 2 3 2_121231-130331" xfId="18648" xr:uid="{AE40816E-4EAC-4A05-A8DC-46B46BAEF86C}"/>
    <cellStyle name="Anteckning 33 2 3 3" xfId="18649" xr:uid="{65E5A3D5-E6EA-4388-B543-9C4BF15763C4}"/>
    <cellStyle name="Anteckning 33 2 3 4" xfId="32928" xr:uid="{AEA6837F-B759-4CB9-8E6F-78992DC1D172}"/>
    <cellStyle name="Anteckning 33 2 3_121231-130331" xfId="18650" xr:uid="{046CFCEE-61AB-4529-A1F1-92D50E30E912}"/>
    <cellStyle name="Anteckning 33 2 4" xfId="18651" xr:uid="{B27C2EFB-5D53-48F2-B903-80DBE5D981E0}"/>
    <cellStyle name="Anteckning 33 2 4 2" xfId="18652" xr:uid="{260F4816-9BF2-43F8-BB7F-38C792FC8CF0}"/>
    <cellStyle name="Anteckning 33 2 4_121231-130331" xfId="18653" xr:uid="{BC0872AE-24C0-4965-A65E-41F8ACBAA228}"/>
    <cellStyle name="Anteckning 33 2 5" xfId="18654" xr:uid="{241C049A-B0AA-423C-9648-4BB7706AB586}"/>
    <cellStyle name="Anteckning 33 2 6" xfId="18655" xr:uid="{81D63C00-35EC-4E68-844B-50B88D407AA5}"/>
    <cellStyle name="Anteckning 33 2 7" xfId="32929" xr:uid="{FD52A352-2930-43F3-80FF-603164015C75}"/>
    <cellStyle name="Anteckning 33 2 8" xfId="35565" xr:uid="{CFBBE8E1-7F2E-4DC4-BEDD-9426CEBA5BBB}"/>
    <cellStyle name="Anteckning 33 2 9" xfId="39137" xr:uid="{8AE4212B-6235-4C85-BF57-CAAE1FFE74B2}"/>
    <cellStyle name="Anteckning 33 2_121231-130331" xfId="18656" xr:uid="{94F3DD32-A716-461C-A3D8-0E224FF353F7}"/>
    <cellStyle name="Anteckning 33 3" xfId="18657" xr:uid="{4D1A5498-FBD0-464E-921A-3C4E6B5664BA}"/>
    <cellStyle name="Anteckning 33 3 2" xfId="18658" xr:uid="{1218D6F5-9FC9-44FC-98B5-DD6BA696CA7F}"/>
    <cellStyle name="Anteckning 33 3 2 2" xfId="18659" xr:uid="{9A69F72F-81A9-492A-98B1-B7AC39666904}"/>
    <cellStyle name="Anteckning 33 3 2 2 2" xfId="18660" xr:uid="{CA9F01EF-4D67-4661-AF9B-4E252FA5C88C}"/>
    <cellStyle name="Anteckning 33 3 2 2_121231-130331" xfId="18661" xr:uid="{CA7DE3FB-91B2-4699-A522-B86996B9F3B9}"/>
    <cellStyle name="Anteckning 33 3 2 3" xfId="18662" xr:uid="{157A4F44-DA62-4164-A797-D934AF010D76}"/>
    <cellStyle name="Anteckning 33 3 2 4" xfId="32930" xr:uid="{28B33570-3533-4854-8831-E50DB6D10753}"/>
    <cellStyle name="Anteckning 33 3 2_121231-130331" xfId="18663" xr:uid="{A9464271-83E3-45D7-BF19-E40D0B645227}"/>
    <cellStyle name="Anteckning 33 3 3" xfId="18664" xr:uid="{E85FF15D-E781-4C28-8041-B3561941EBDF}"/>
    <cellStyle name="Anteckning 33 3 3 2" xfId="18665" xr:uid="{F9993CA8-5E52-44BE-8F13-256EB95BD8C8}"/>
    <cellStyle name="Anteckning 33 3 3_121231-130331" xfId="18666" xr:uid="{34A83836-1717-417F-B554-93BBF01680BC}"/>
    <cellStyle name="Anteckning 33 3 4" xfId="18667" xr:uid="{8336B945-7397-42BD-8C07-102C95EB7795}"/>
    <cellStyle name="Anteckning 33 3 5" xfId="18668" xr:uid="{9875EEE5-8599-4620-81CB-C92BDBEF9128}"/>
    <cellStyle name="Anteckning 33 3 6" xfId="32931" xr:uid="{2F9E0B4D-05CC-4CB9-841C-EDFEAB58F356}"/>
    <cellStyle name="Anteckning 33 3 7" xfId="35567" xr:uid="{513A0E8C-A532-4113-ADD8-4812724AB0C1}"/>
    <cellStyle name="Anteckning 33 3 8" xfId="39135" xr:uid="{6C31FDF1-E349-4251-A32E-2A0CE5EEEA5F}"/>
    <cellStyle name="Anteckning 33 3_121231-130331" xfId="18669" xr:uid="{50F2E2D3-EE39-4BAD-9C0C-AD0C27B3D5C7}"/>
    <cellStyle name="Anteckning 33 4" xfId="18670" xr:uid="{9FFCC7F4-1012-47DA-BAA6-267957F54D03}"/>
    <cellStyle name="Anteckning 33 4 2" xfId="18671" xr:uid="{14ABD7CC-EB55-4AC0-AB6F-4018E9D4A092}"/>
    <cellStyle name="Anteckning 33 4 2 2" xfId="18672" xr:uid="{BD05CA91-DA78-48DE-B0BB-FC9CCF612BDF}"/>
    <cellStyle name="Anteckning 33 4 2 2 2" xfId="18673" xr:uid="{C377CED6-24AA-4E69-8CC2-8EE6437BA3A5}"/>
    <cellStyle name="Anteckning 33 4 2 2_121231-130331" xfId="18674" xr:uid="{EBBED138-AE49-4CD2-8093-2AD71075A2C0}"/>
    <cellStyle name="Anteckning 33 4 2 3" xfId="18675" xr:uid="{D768F226-3ABB-4F7B-847F-8282570BD3A3}"/>
    <cellStyle name="Anteckning 33 4 2 4" xfId="32932" xr:uid="{ED0886CF-CAEC-423C-BE67-FA86F03BF7C1}"/>
    <cellStyle name="Anteckning 33 4 2_121231-130331" xfId="18676" xr:uid="{51BD3E20-1497-46B8-8A6C-AA9CE7CA3F73}"/>
    <cellStyle name="Anteckning 33 4 3" xfId="18677" xr:uid="{3FDDB5A0-1E0F-471D-8F83-626095E59AB9}"/>
    <cellStyle name="Anteckning 33 4 3 2" xfId="18678" xr:uid="{F9E5E583-F63D-4D3E-BC0B-C38796C65831}"/>
    <cellStyle name="Anteckning 33 4 3_121231-130331" xfId="18679" xr:uid="{B1E2231C-A18C-4D6E-B8A2-2C6058B7FFDC}"/>
    <cellStyle name="Anteckning 33 4 4" xfId="18680" xr:uid="{E802DF12-A397-40DD-81CA-90915B2D4D47}"/>
    <cellStyle name="Anteckning 33 4 5" xfId="18681" xr:uid="{D663CB30-C54E-4FFF-9E63-24C30E8ABAFA}"/>
    <cellStyle name="Anteckning 33 4 6" xfId="32933" xr:uid="{06747F3C-C335-40E7-90A1-1D7DD997196F}"/>
    <cellStyle name="Anteckning 33 4 7" xfId="35568" xr:uid="{5F2209D9-8D7C-4DFB-BF8D-42398CBBBB5F}"/>
    <cellStyle name="Anteckning 33 4 8" xfId="39134" xr:uid="{A82FEAEF-6FE3-492B-9EC8-2DCEA8F7BCE7}"/>
    <cellStyle name="Anteckning 33 4_121231-130331" xfId="18682" xr:uid="{D6732139-DDB7-43CA-A832-B25A524973D8}"/>
    <cellStyle name="Anteckning 33 5" xfId="18683" xr:uid="{14C8FAC5-2402-4358-8F95-38E129753D99}"/>
    <cellStyle name="Anteckning 33 5 2" xfId="18684" xr:uid="{706D4B9D-8B07-447E-A139-FEBE46567898}"/>
    <cellStyle name="Anteckning 33 5 2 2" xfId="18685" xr:uid="{A000252F-4C87-4746-9F4C-B6C096882C46}"/>
    <cellStyle name="Anteckning 33 5 2 2 2" xfId="18686" xr:uid="{BBC88738-C0BF-4587-9AE9-D0DABBD4135F}"/>
    <cellStyle name="Anteckning 33 5 2 2_121231-130331" xfId="18687" xr:uid="{6D4B1DDC-4F8D-4BC1-97D3-180871351D40}"/>
    <cellStyle name="Anteckning 33 5 2 3" xfId="18688" xr:uid="{15FBAC56-6B50-446F-95DF-B4A547A57D32}"/>
    <cellStyle name="Anteckning 33 5 2 4" xfId="32934" xr:uid="{975A2BF4-10E5-4309-8738-47779C7AB658}"/>
    <cellStyle name="Anteckning 33 5 2_121231-130331" xfId="18689" xr:uid="{98A6F38F-060C-4D03-8DFE-FFBE50182478}"/>
    <cellStyle name="Anteckning 33 5 3" xfId="18690" xr:uid="{635F11DF-DABF-4FD3-A30F-99D85DD24F70}"/>
    <cellStyle name="Anteckning 33 5 3 2" xfId="18691" xr:uid="{2CA93D3A-E6B6-478C-839F-6BEA0DF630F3}"/>
    <cellStyle name="Anteckning 33 5 3_121231-130331" xfId="18692" xr:uid="{C526B7D5-B411-443B-975B-9E518297F175}"/>
    <cellStyle name="Anteckning 33 5 4" xfId="18693" xr:uid="{E81B4CE6-98AF-4622-A282-A6E022A9A424}"/>
    <cellStyle name="Anteckning 33 5 5" xfId="18694" xr:uid="{D46B2A14-1993-4E83-A4EE-DFB3263EED33}"/>
    <cellStyle name="Anteckning 33 5 6" xfId="32935" xr:uid="{D08BEB43-70C6-467C-BE61-2D9324EEA9C7}"/>
    <cellStyle name="Anteckning 33 5 7" xfId="35569" xr:uid="{CB30845E-A22E-4B12-B378-49F291EBBA0B}"/>
    <cellStyle name="Anteckning 33 5 8" xfId="39133" xr:uid="{C9AC3A73-63AE-4ECC-9908-F6BAD8A62B51}"/>
    <cellStyle name="Anteckning 33 5_121231-130331" xfId="18695" xr:uid="{8578DE21-79A4-4E5B-89BE-EB0F66CAD0DE}"/>
    <cellStyle name="Anteckning 33 6" xfId="18696" xr:uid="{79C9BFC2-5962-408B-B1A3-47A1396D775F}"/>
    <cellStyle name="Anteckning 33 6 2" xfId="18697" xr:uid="{D910C0D4-F450-472F-9B41-8948CB3EE61B}"/>
    <cellStyle name="Anteckning 33 6 2 2" xfId="18698" xr:uid="{592BD409-C931-478A-8FD6-9E3401C12627}"/>
    <cellStyle name="Anteckning 33 6 2 3" xfId="32936" xr:uid="{680DC316-4A53-405C-9BB0-160EF14380CD}"/>
    <cellStyle name="Anteckning 33 6 2_121231-130331" xfId="18699" xr:uid="{0CD71D9E-75FE-4250-BEED-2CCBDB2CA4DC}"/>
    <cellStyle name="Anteckning 33 6 3" xfId="18700" xr:uid="{74F19597-A500-4009-A295-318489414132}"/>
    <cellStyle name="Anteckning 33 6 3 2" xfId="18701" xr:uid="{EEE88282-8493-4A86-A3DA-0894D5FB6734}"/>
    <cellStyle name="Anteckning 33 6 3_121231-130331" xfId="18702" xr:uid="{D5EA0475-B816-42A2-937E-6269D4177A64}"/>
    <cellStyle name="Anteckning 33 6 4" xfId="18703" xr:uid="{79431641-7935-4796-99DD-B21529BB9960}"/>
    <cellStyle name="Anteckning 33 6 5" xfId="18704" xr:uid="{3F6E3899-0B0E-494A-BC46-49DDF18E1C95}"/>
    <cellStyle name="Anteckning 33 6 6" xfId="32937" xr:uid="{0CA0F5E9-059D-414C-9EE0-A2EE9C775013}"/>
    <cellStyle name="Anteckning 33 6 7" xfId="35570" xr:uid="{42A39753-51AA-438B-87D0-AA0A00B98004}"/>
    <cellStyle name="Anteckning 33 6 8" xfId="39132" xr:uid="{81F868FD-D04D-4FA4-BB8D-082F174F3788}"/>
    <cellStyle name="Anteckning 33 6_121231-130331" xfId="18705" xr:uid="{790B33A0-4D56-4E6C-9F08-6AF0574BB918}"/>
    <cellStyle name="Anteckning 33 7" xfId="18706" xr:uid="{5687A1A2-BD5A-487D-B386-B41716092E19}"/>
    <cellStyle name="Anteckning 33 7 2" xfId="18707" xr:uid="{54891622-E5B1-421E-A592-0FA36C7F2E0C}"/>
    <cellStyle name="Anteckning 33 7 2 2" xfId="18708" xr:uid="{283AF095-6CAF-4645-B525-E07CD4573EF1}"/>
    <cellStyle name="Anteckning 33 7 2_121231-130331" xfId="18709" xr:uid="{DE3975D1-8629-4A09-8562-A21492C351EF}"/>
    <cellStyle name="Anteckning 33 7 3" xfId="18710" xr:uid="{E58E3BEF-1260-46B4-B9C5-A83AAE03F605}"/>
    <cellStyle name="Anteckning 33 7 4" xfId="32938" xr:uid="{62790A27-F723-43B5-8041-0DB6DC585B7E}"/>
    <cellStyle name="Anteckning 33 7_121231-130331" xfId="18711" xr:uid="{D03192A1-C08B-4A6B-B7E0-C5B3BCA77F10}"/>
    <cellStyle name="Anteckning 33 8" xfId="18712" xr:uid="{CC794BE5-09C0-4BFE-A8F4-D3FCD628447B}"/>
    <cellStyle name="Anteckning 33 8 2" xfId="18713" xr:uid="{8D4DAD7A-3DB7-44B9-82A8-817058DC0740}"/>
    <cellStyle name="Anteckning 33 8_121231-130331" xfId="18714" xr:uid="{F2F4CD1A-D5BF-4B58-8701-C22FD39B1D83}"/>
    <cellStyle name="Anteckning 33 9" xfId="18715" xr:uid="{FF3040D6-8FC6-4E3A-B92F-4C56010BDC52}"/>
    <cellStyle name="Anteckning 33_121231-130331" xfId="18716" xr:uid="{7B8F27A7-83F8-4182-92AD-2D6FE1EA7EDE}"/>
    <cellStyle name="Anteckning 34" xfId="18717" xr:uid="{F892F17F-B0DD-4ADE-B08B-6C5566527C22}"/>
    <cellStyle name="Anteckning 34 10" xfId="18718" xr:uid="{F9F1EE80-FB08-474B-AF0C-1193BEE9BEB6}"/>
    <cellStyle name="Anteckning 34 11" xfId="32939" xr:uid="{DB97B1FF-DE7C-4FD7-9A31-465660B63E4A}"/>
    <cellStyle name="Anteckning 34 12" xfId="35571" xr:uid="{7152A0B3-F1BC-47D4-8B23-719C42AA8B06}"/>
    <cellStyle name="Anteckning 34 2" xfId="18719" xr:uid="{A51AB725-4C06-490F-AEA7-BC9CBFBFDFB7}"/>
    <cellStyle name="Anteckning 34 2 2" xfId="18720" xr:uid="{F13259C1-3BAA-4CA0-A87D-06412AF858F1}"/>
    <cellStyle name="Anteckning 34 2 2 2" xfId="18721" xr:uid="{AA366631-4BCE-4F81-AA97-B84244CBC4A7}"/>
    <cellStyle name="Anteckning 34 2 2 2 2" xfId="18722" xr:uid="{2FE484B1-74BD-4119-8735-FFBB6F5EE85D}"/>
    <cellStyle name="Anteckning 34 2 2 2 3" xfId="32940" xr:uid="{F0B7CE6F-6994-4147-A6DB-4B7D8C8EEEBF}"/>
    <cellStyle name="Anteckning 34 2 2 2_121231-130331" xfId="18723" xr:uid="{16ECBA76-1013-4728-BE4C-3E5ED32EE0C9}"/>
    <cellStyle name="Anteckning 34 2 2 3" xfId="18724" xr:uid="{4E0E5458-7F52-439B-A9B7-ED723247EF9B}"/>
    <cellStyle name="Anteckning 34 2 2 3 2" xfId="18725" xr:uid="{DF658E59-C3D8-4616-8EC1-22B89AB6E136}"/>
    <cellStyle name="Anteckning 34 2 2 3_121231-130331" xfId="18726" xr:uid="{B0DA6617-788C-4DCB-959B-B8DFA07F04FF}"/>
    <cellStyle name="Anteckning 34 2 2 4" xfId="18727" xr:uid="{CF26D620-6673-4995-B065-A4D4A3A82A15}"/>
    <cellStyle name="Anteckning 34 2 2 5" xfId="18728" xr:uid="{45925C0D-5FF0-4E6C-A8B6-F93F44C0EC70}"/>
    <cellStyle name="Anteckning 34 2 2 6" xfId="32941" xr:uid="{E41B3ED4-804F-48D9-861F-6F5D1E3CA9C0}"/>
    <cellStyle name="Anteckning 34 2 2 7" xfId="35573" xr:uid="{35A3B541-E0F4-4E75-B392-02C2675FA3FC}"/>
    <cellStyle name="Anteckning 34 2 2 8" xfId="39130" xr:uid="{DDB1E97E-5A90-4F35-8CA6-14C5CE542D6D}"/>
    <cellStyle name="Anteckning 34 2 2_121231-130331" xfId="18729" xr:uid="{9E6FE7C6-FAC0-4F48-8CF2-8217725A4F7E}"/>
    <cellStyle name="Anteckning 34 2 3" xfId="18730" xr:uid="{DF1DAB17-CC72-45B4-8C0F-870DAD25BF0D}"/>
    <cellStyle name="Anteckning 34 2 3 2" xfId="18731" xr:uid="{1880A5F7-E315-4638-B82C-722EE7887BB8}"/>
    <cellStyle name="Anteckning 34 2 3 2 2" xfId="18732" xr:uid="{94285DA7-8215-4157-80FF-32AC4806578D}"/>
    <cellStyle name="Anteckning 34 2 3 2_121231-130331" xfId="18733" xr:uid="{04D982C9-3CA0-4C0C-9F5E-35C4394C1AF7}"/>
    <cellStyle name="Anteckning 34 2 3 3" xfId="18734" xr:uid="{B999833F-3556-4185-BF64-B4CEF3C988E6}"/>
    <cellStyle name="Anteckning 34 2 3 4" xfId="32942" xr:uid="{48BA5357-775E-4F0F-B4AC-FC7E3297F8E0}"/>
    <cellStyle name="Anteckning 34 2 3_121231-130331" xfId="18735" xr:uid="{C41D86B1-0705-457E-AD4B-C23A7F2CB6C0}"/>
    <cellStyle name="Anteckning 34 2 4" xfId="18736" xr:uid="{B98EC1B2-FAB1-48B1-95FC-2DAE37A991F7}"/>
    <cellStyle name="Anteckning 34 2 4 2" xfId="18737" xr:uid="{33E708BF-DFB4-4257-9903-14C542B212CF}"/>
    <cellStyle name="Anteckning 34 2 4_121231-130331" xfId="18738" xr:uid="{955C1C19-EE65-438B-97E7-C67748E464F7}"/>
    <cellStyle name="Anteckning 34 2 5" xfId="18739" xr:uid="{09F7166F-B03E-4945-A8E3-EDA42570A414}"/>
    <cellStyle name="Anteckning 34 2 6" xfId="18740" xr:uid="{8C12A639-4A5D-447F-B119-C7029437BEB4}"/>
    <cellStyle name="Anteckning 34 2 7" xfId="32943" xr:uid="{9FC3CFCB-77C3-4A7A-B998-8AC6C5C85F1A}"/>
    <cellStyle name="Anteckning 34 2 8" xfId="35572" xr:uid="{11C1D27E-2F16-427D-B50C-6C3471C658E4}"/>
    <cellStyle name="Anteckning 34 2 9" xfId="39131" xr:uid="{003434E4-513C-4108-9C67-BECA1DC3FA8B}"/>
    <cellStyle name="Anteckning 34 2_121231-130331" xfId="18741" xr:uid="{D70C4F83-087C-4123-AD8F-7ADFB009E30B}"/>
    <cellStyle name="Anteckning 34 3" xfId="18742" xr:uid="{B4DD257A-3A08-4201-9AAF-977D3C171813}"/>
    <cellStyle name="Anteckning 34 3 2" xfId="18743" xr:uid="{1164B4E7-FF03-45D9-9DE6-F50274EF170B}"/>
    <cellStyle name="Anteckning 34 3 2 2" xfId="18744" xr:uid="{E4F46962-4801-4968-891C-6F700A9617BA}"/>
    <cellStyle name="Anteckning 34 3 2 2 2" xfId="18745" xr:uid="{B95546BB-0B30-472F-91DE-DC599FED23AD}"/>
    <cellStyle name="Anteckning 34 3 2 2_121231-130331" xfId="18746" xr:uid="{AC2B05CD-1AE5-4630-98B8-F4507B3D1BB4}"/>
    <cellStyle name="Anteckning 34 3 2 3" xfId="18747" xr:uid="{49ADE794-0B63-467D-B8E8-6C242413C3FF}"/>
    <cellStyle name="Anteckning 34 3 2 4" xfId="32944" xr:uid="{CC2C3F2C-C10D-4B55-9566-23A977EA29AF}"/>
    <cellStyle name="Anteckning 34 3 2_121231-130331" xfId="18748" xr:uid="{A7CFD56F-5270-4AE9-9BC9-BA489C0054CC}"/>
    <cellStyle name="Anteckning 34 3 3" xfId="18749" xr:uid="{AE75C41B-6C08-40A9-B5A4-62384747275D}"/>
    <cellStyle name="Anteckning 34 3 3 2" xfId="18750" xr:uid="{97132E62-AA40-470D-BDD3-15ABE5383624}"/>
    <cellStyle name="Anteckning 34 3 3_121231-130331" xfId="18751" xr:uid="{21AB71AD-66A1-4E3A-9D75-FD0AFB2C2C51}"/>
    <cellStyle name="Anteckning 34 3 4" xfId="18752" xr:uid="{C034BFC9-264D-417C-AA3F-57BE28BCED45}"/>
    <cellStyle name="Anteckning 34 3 5" xfId="18753" xr:uid="{73CB8ED3-9142-4089-98BC-E24A63D53425}"/>
    <cellStyle name="Anteckning 34 3 6" xfId="32945" xr:uid="{08DD90A7-B278-4AE8-A70D-9F544476F585}"/>
    <cellStyle name="Anteckning 34 3 7" xfId="35574" xr:uid="{EA0C8790-ABE5-4D4C-8AE2-11F3CD866CEB}"/>
    <cellStyle name="Anteckning 34 3 8" xfId="39129" xr:uid="{00EE3EE0-82F0-4DA9-A0E3-5D13B7062483}"/>
    <cellStyle name="Anteckning 34 3_121231-130331" xfId="18754" xr:uid="{5636ACBB-7B42-43EE-9EF2-753598259B31}"/>
    <cellStyle name="Anteckning 34 4" xfId="18755" xr:uid="{F7C594AF-4F2A-4E73-9FA2-EF15F0758324}"/>
    <cellStyle name="Anteckning 34 4 2" xfId="18756" xr:uid="{55AD4715-E197-4E5E-BF1A-A1239DB07FC4}"/>
    <cellStyle name="Anteckning 34 4 2 2" xfId="18757" xr:uid="{48CE3C4B-B760-476E-9B96-58C8B8BDC86F}"/>
    <cellStyle name="Anteckning 34 4 2 2 2" xfId="18758" xr:uid="{1D1A0469-7FE0-4B21-8E0D-A6B6F2E0B789}"/>
    <cellStyle name="Anteckning 34 4 2 2_121231-130331" xfId="18759" xr:uid="{43B4E010-4467-4FD9-815B-BA450D865B9B}"/>
    <cellStyle name="Anteckning 34 4 2 3" xfId="18760" xr:uid="{22037B08-F15C-4AFC-83A5-07D67279B870}"/>
    <cellStyle name="Anteckning 34 4 2 4" xfId="32946" xr:uid="{46915219-485B-4739-9AAE-FAD8B3D29109}"/>
    <cellStyle name="Anteckning 34 4 2_121231-130331" xfId="18761" xr:uid="{58C6BBB9-5FD9-45EB-A14C-6CB653084004}"/>
    <cellStyle name="Anteckning 34 4 3" xfId="18762" xr:uid="{7FE4D0E1-BE09-432C-B295-06A62B45C116}"/>
    <cellStyle name="Anteckning 34 4 3 2" xfId="18763" xr:uid="{7B251817-898F-4AD0-ADB0-F481AE938D10}"/>
    <cellStyle name="Anteckning 34 4 3_121231-130331" xfId="18764" xr:uid="{673C994A-01BF-46F7-9061-3556F9446A0B}"/>
    <cellStyle name="Anteckning 34 4 4" xfId="18765" xr:uid="{B3240BCC-2865-473D-85EE-7871458DE587}"/>
    <cellStyle name="Anteckning 34 4 5" xfId="18766" xr:uid="{9E473181-89C0-4DF9-A011-87482284D673}"/>
    <cellStyle name="Anteckning 34 4 6" xfId="32947" xr:uid="{C1CE8293-4182-4BE7-9860-7330FEAA8768}"/>
    <cellStyle name="Anteckning 34 4 7" xfId="35575" xr:uid="{35BDDEFC-A23A-49BA-85D2-1F4572CA2E6D}"/>
    <cellStyle name="Anteckning 34 4 8" xfId="39128" xr:uid="{5EDF8A4F-648F-47DD-ACA7-A653ED401818}"/>
    <cellStyle name="Anteckning 34 4_121231-130331" xfId="18767" xr:uid="{CD631E05-3172-45A6-9D1C-690E442E59B1}"/>
    <cellStyle name="Anteckning 34 5" xfId="18768" xr:uid="{B8873791-2628-40BF-B444-CACB04908F43}"/>
    <cellStyle name="Anteckning 34 5 2" xfId="18769" xr:uid="{71FFC4A9-F903-4395-A7F5-F0EC947ED032}"/>
    <cellStyle name="Anteckning 34 5 2 2" xfId="18770" xr:uid="{8B910B71-B8B1-4B58-8C58-51428BC8F350}"/>
    <cellStyle name="Anteckning 34 5 2 2 2" xfId="18771" xr:uid="{D5CCAA98-B5D4-4EE1-BF07-9386D25249AB}"/>
    <cellStyle name="Anteckning 34 5 2 2_121231-130331" xfId="18772" xr:uid="{019E3B30-07B9-4DF0-B1F8-D657767A7861}"/>
    <cellStyle name="Anteckning 34 5 2 3" xfId="18773" xr:uid="{65F51384-1F3C-4C2B-9E6E-289952E28E63}"/>
    <cellStyle name="Anteckning 34 5 2 4" xfId="32948" xr:uid="{4BEB3D53-AC05-494D-973E-93BF29632729}"/>
    <cellStyle name="Anteckning 34 5 2_121231-130331" xfId="18774" xr:uid="{41D5E88B-63B8-42E7-8216-B1068CDF59CD}"/>
    <cellStyle name="Anteckning 34 5 3" xfId="18775" xr:uid="{7762B413-E686-4B48-8B69-3B332B24FB7E}"/>
    <cellStyle name="Anteckning 34 5 3 2" xfId="18776" xr:uid="{98FB8AC0-204F-476F-85A2-F65835169C3F}"/>
    <cellStyle name="Anteckning 34 5 3_121231-130331" xfId="18777" xr:uid="{685F0FE6-9DFC-4EA6-8DD1-7C72EED71FB0}"/>
    <cellStyle name="Anteckning 34 5 4" xfId="18778" xr:uid="{EB5D8CB0-B6A5-4233-8C2A-74B6517DB5C0}"/>
    <cellStyle name="Anteckning 34 5 5" xfId="18779" xr:uid="{5A564590-9142-42D9-B3CC-44AE2F4E05FC}"/>
    <cellStyle name="Anteckning 34 5 6" xfId="32949" xr:uid="{80D894C7-07E2-4843-B5F6-5FC826B87B65}"/>
    <cellStyle name="Anteckning 34 5 7" xfId="35576" xr:uid="{F924022E-04B8-4AA3-8870-1E78C94F1CA1}"/>
    <cellStyle name="Anteckning 34 5 8" xfId="39127" xr:uid="{F558185B-0F5C-43CF-BFC6-E69A003D4A37}"/>
    <cellStyle name="Anteckning 34 5_121231-130331" xfId="18780" xr:uid="{0037E200-F1C4-4309-8650-51302BD8EABB}"/>
    <cellStyle name="Anteckning 34 6" xfId="18781" xr:uid="{DD78F6DD-5F16-407F-B59C-7ACC016B78D2}"/>
    <cellStyle name="Anteckning 34 6 2" xfId="18782" xr:uid="{25D6AA43-8592-41DB-8513-452A39BD211E}"/>
    <cellStyle name="Anteckning 34 6 2 2" xfId="18783" xr:uid="{1709BF12-98C6-411D-8716-4E119BB7B5AA}"/>
    <cellStyle name="Anteckning 34 6 2 3" xfId="32950" xr:uid="{077C116E-3986-4B51-89D3-B16AB39DCD6B}"/>
    <cellStyle name="Anteckning 34 6 2_121231-130331" xfId="18784" xr:uid="{57D5CA79-1A3E-4321-AACA-ADF834D52DCE}"/>
    <cellStyle name="Anteckning 34 6 3" xfId="18785" xr:uid="{CD290D43-0702-4213-95D2-604FE817D061}"/>
    <cellStyle name="Anteckning 34 6 3 2" xfId="18786" xr:uid="{4887097B-3938-46F0-B8F5-34BD0F4A791F}"/>
    <cellStyle name="Anteckning 34 6 3_121231-130331" xfId="18787" xr:uid="{245041FF-F0EF-4AF0-B752-CEC0B73EEA8C}"/>
    <cellStyle name="Anteckning 34 6 4" xfId="18788" xr:uid="{23105ECC-37A8-4845-9F43-3431247BFC56}"/>
    <cellStyle name="Anteckning 34 6 5" xfId="18789" xr:uid="{441FCD79-4E55-4E7F-9E1E-9C7C8D6C9F88}"/>
    <cellStyle name="Anteckning 34 6 6" xfId="32951" xr:uid="{B53A6F94-2E63-4DCF-86E7-4BD9E7974AB0}"/>
    <cellStyle name="Anteckning 34 6 7" xfId="35577" xr:uid="{389C75F3-93A7-4CBD-B2DB-06E5E1AD707E}"/>
    <cellStyle name="Anteckning 34 6 8" xfId="39126" xr:uid="{0E66E65F-E2CA-49E2-9F1F-467284B42EAD}"/>
    <cellStyle name="Anteckning 34 6_121231-130331" xfId="18790" xr:uid="{3314AC26-FC7F-4C43-BA7A-BBA5C17F07F5}"/>
    <cellStyle name="Anteckning 34 7" xfId="18791" xr:uid="{25FE7FA6-69B4-4B23-979E-01F62209B473}"/>
    <cellStyle name="Anteckning 34 7 2" xfId="18792" xr:uid="{C3972555-3265-44E0-BD71-E4A3463309A8}"/>
    <cellStyle name="Anteckning 34 7 2 2" xfId="18793" xr:uid="{96C099E8-9977-471A-8BE1-614C1AE24C62}"/>
    <cellStyle name="Anteckning 34 7 2_121231-130331" xfId="18794" xr:uid="{A8FC4206-812A-4853-89AF-E86C72094098}"/>
    <cellStyle name="Anteckning 34 7 3" xfId="18795" xr:uid="{2AE937D8-0E47-4B11-8C34-8D6C2D964CAF}"/>
    <cellStyle name="Anteckning 34 7 4" xfId="32952" xr:uid="{65768BF5-EBB9-4086-B2A4-368F8CEBD3AD}"/>
    <cellStyle name="Anteckning 34 7_121231-130331" xfId="18796" xr:uid="{DA2FCE0B-1D7C-4CA2-A264-560872D3E746}"/>
    <cellStyle name="Anteckning 34 8" xfId="18797" xr:uid="{42B20FDA-B919-4A3F-BB8D-90C6C019BB16}"/>
    <cellStyle name="Anteckning 34 8 2" xfId="18798" xr:uid="{13F57DC1-F2B6-47A5-A716-31CC2690A576}"/>
    <cellStyle name="Anteckning 34 8_121231-130331" xfId="18799" xr:uid="{370C1A83-54B9-4727-948B-3E7145364DF8}"/>
    <cellStyle name="Anteckning 34 9" xfId="18800" xr:uid="{A087C922-B545-4C65-8701-EEB33B5CD7ED}"/>
    <cellStyle name="Anteckning 34_121231-130331" xfId="18801" xr:uid="{61FF1AFA-0B4F-44FE-A0A9-C72FAD64DDA0}"/>
    <cellStyle name="Anteckning 35" xfId="18802" xr:uid="{5B4D343B-B003-43DB-A657-234E432684AC}"/>
    <cellStyle name="Anteckning 35 10" xfId="18803" xr:uid="{A27579E6-05F6-422A-8BDD-DE3C9A3F7F32}"/>
    <cellStyle name="Anteckning 35 11" xfId="32953" xr:uid="{7E31AE22-0B90-49C6-90F2-F5D5CCD1774C}"/>
    <cellStyle name="Anteckning 35 12" xfId="35578" xr:uid="{7FBC495C-4222-4E94-9D17-84A49CD7B5C3}"/>
    <cellStyle name="Anteckning 35 2" xfId="18804" xr:uid="{442FA516-8758-41EF-860B-79BFE09CD687}"/>
    <cellStyle name="Anteckning 35 2 2" xfId="18805" xr:uid="{C5022DBE-8AF6-40F3-AB74-16D0AFFFBE3F}"/>
    <cellStyle name="Anteckning 35 2 2 2" xfId="18806" xr:uid="{8D0C5315-13DD-47B7-8D22-9673E3C7ADDD}"/>
    <cellStyle name="Anteckning 35 2 2 2 2" xfId="18807" xr:uid="{A67F4154-2824-446A-9469-AD82CC4A8F37}"/>
    <cellStyle name="Anteckning 35 2 2 2 3" xfId="32954" xr:uid="{15827C0A-E712-4FDB-A038-16A269E65100}"/>
    <cellStyle name="Anteckning 35 2 2 2_121231-130331" xfId="18808" xr:uid="{FC4844B1-B8FE-42A3-8C04-C3717D1E3077}"/>
    <cellStyle name="Anteckning 35 2 2 3" xfId="18809" xr:uid="{04BB678E-BAB9-4F5D-9FA8-3F6CFEB6979B}"/>
    <cellStyle name="Anteckning 35 2 2 3 2" xfId="18810" xr:uid="{D12A1D2F-BFC7-4BB3-B463-46D7EBBE06E5}"/>
    <cellStyle name="Anteckning 35 2 2 3_121231-130331" xfId="18811" xr:uid="{F1F4429B-C4AF-47CB-9F6C-E28CB849CB31}"/>
    <cellStyle name="Anteckning 35 2 2 4" xfId="18812" xr:uid="{35B270B3-511A-4ECB-B98D-4D66A3904607}"/>
    <cellStyle name="Anteckning 35 2 2 5" xfId="18813" xr:uid="{3ED1EAE4-BB7E-41AB-AC3B-0F4448BFC0C0}"/>
    <cellStyle name="Anteckning 35 2 2 6" xfId="32955" xr:uid="{8DA84F7C-ABE6-4167-B2D4-FC4054D368C0}"/>
    <cellStyle name="Anteckning 35 2 2 7" xfId="35580" xr:uid="{236E5D54-D1CE-4151-9E2A-51659271800F}"/>
    <cellStyle name="Anteckning 35 2 2 8" xfId="39124" xr:uid="{ACF227BD-309F-46D7-B9D7-44318E7A9C84}"/>
    <cellStyle name="Anteckning 35 2 2_121231-130331" xfId="18814" xr:uid="{E9478907-4F01-40C3-8D3C-C0A591842031}"/>
    <cellStyle name="Anteckning 35 2 3" xfId="18815" xr:uid="{A1F75124-F4FB-45A1-8EBE-CAF5505AE811}"/>
    <cellStyle name="Anteckning 35 2 3 2" xfId="18816" xr:uid="{BE34765A-7C4F-46D6-8D68-2C71613139EE}"/>
    <cellStyle name="Anteckning 35 2 3 2 2" xfId="18817" xr:uid="{22A7AA77-1EBA-4DC9-9C64-DD2DB2984870}"/>
    <cellStyle name="Anteckning 35 2 3 2_121231-130331" xfId="18818" xr:uid="{B9A1CACD-899D-49E0-9D6F-F3B08B130F39}"/>
    <cellStyle name="Anteckning 35 2 3 3" xfId="18819" xr:uid="{B5B9C1B6-5A1B-4E59-B1FE-440C6FF48CE3}"/>
    <cellStyle name="Anteckning 35 2 3 4" xfId="32956" xr:uid="{722F6C41-833C-4830-A579-BD4E0F7A0C34}"/>
    <cellStyle name="Anteckning 35 2 3_121231-130331" xfId="18820" xr:uid="{850EA9DF-B074-4911-AFE4-24894FAEB9D0}"/>
    <cellStyle name="Anteckning 35 2 4" xfId="18821" xr:uid="{A1ED1D17-EBC7-4EDC-A32B-1390DA1EC3C5}"/>
    <cellStyle name="Anteckning 35 2 4 2" xfId="18822" xr:uid="{9A93D4EA-C588-4129-BFE6-FF5C1B34B0D3}"/>
    <cellStyle name="Anteckning 35 2 4_121231-130331" xfId="18823" xr:uid="{2BA53DD6-1BFE-4CAF-9343-0E792C72213A}"/>
    <cellStyle name="Anteckning 35 2 5" xfId="18824" xr:uid="{58B3393C-3D08-452E-8607-59C30FC0EBCE}"/>
    <cellStyle name="Anteckning 35 2 6" xfId="18825" xr:uid="{A32A83BF-177B-48B7-949A-194B5580CCBD}"/>
    <cellStyle name="Anteckning 35 2 7" xfId="32957" xr:uid="{D852271B-E869-4725-8E15-B37F27ADB5D9}"/>
    <cellStyle name="Anteckning 35 2 8" xfId="35579" xr:uid="{2E6B44AB-CC3D-4F4C-9EF2-7BC0CB0DE5CD}"/>
    <cellStyle name="Anteckning 35 2 9" xfId="39125" xr:uid="{C2D9C9F9-BBB3-43B1-990F-04CF84EA7839}"/>
    <cellStyle name="Anteckning 35 2_121231-130331" xfId="18826" xr:uid="{DC055939-E27B-48A7-9030-2735A3698AB8}"/>
    <cellStyle name="Anteckning 35 3" xfId="18827" xr:uid="{B048DBBB-7B84-4515-BDF2-7305E5900EC8}"/>
    <cellStyle name="Anteckning 35 3 2" xfId="18828" xr:uid="{81CFA166-4365-4868-8854-66455EDFBDC5}"/>
    <cellStyle name="Anteckning 35 3 2 2" xfId="18829" xr:uid="{914B7087-702D-45EF-86AF-78EA1CC173CB}"/>
    <cellStyle name="Anteckning 35 3 2 2 2" xfId="18830" xr:uid="{E09665EE-7397-4D7E-ABD2-957304957C39}"/>
    <cellStyle name="Anteckning 35 3 2 2_121231-130331" xfId="18831" xr:uid="{3305442E-BA05-48E4-8195-96CB9B99F9B3}"/>
    <cellStyle name="Anteckning 35 3 2 3" xfId="18832" xr:uid="{D763D412-577F-4DA2-AB3C-D7F123B53B84}"/>
    <cellStyle name="Anteckning 35 3 2 4" xfId="32958" xr:uid="{F39DC94B-C737-41C3-8DF4-5DBE96682FF1}"/>
    <cellStyle name="Anteckning 35 3 2_121231-130331" xfId="18833" xr:uid="{4311F986-8202-4B35-8A5E-5473DF984817}"/>
    <cellStyle name="Anteckning 35 3 3" xfId="18834" xr:uid="{0698AF39-3A1E-4A40-B03A-26E2BD332AC0}"/>
    <cellStyle name="Anteckning 35 3 3 2" xfId="18835" xr:uid="{628448E1-4494-4B2A-BB9A-A8F91F41FFB2}"/>
    <cellStyle name="Anteckning 35 3 3_121231-130331" xfId="18836" xr:uid="{26D01550-A87F-4893-BF3D-849CA82AC0E3}"/>
    <cellStyle name="Anteckning 35 3 4" xfId="18837" xr:uid="{5114D0FC-0DFC-4A4F-8FEE-8D1BB896EC74}"/>
    <cellStyle name="Anteckning 35 3 5" xfId="18838" xr:uid="{C6D3073E-487E-4B44-B5F1-D6A86A19F951}"/>
    <cellStyle name="Anteckning 35 3 6" xfId="32959" xr:uid="{4062BA67-DAE3-485D-B09D-5E4421EA903C}"/>
    <cellStyle name="Anteckning 35 3 7" xfId="35581" xr:uid="{060EF7AC-2A9B-4AEB-8BE5-85B8991DFE33}"/>
    <cellStyle name="Anteckning 35 3 8" xfId="39123" xr:uid="{A74C5D14-63F1-41CE-8835-7B6837381B7B}"/>
    <cellStyle name="Anteckning 35 3_121231-130331" xfId="18839" xr:uid="{2CFFDC1D-D6EB-4688-AA64-988AC147A621}"/>
    <cellStyle name="Anteckning 35 4" xfId="18840" xr:uid="{5EEA96B4-4436-4138-A590-9748725C49D9}"/>
    <cellStyle name="Anteckning 35 4 2" xfId="18841" xr:uid="{76A569AC-28FE-421A-9302-302F1C79BD38}"/>
    <cellStyle name="Anteckning 35 4 2 2" xfId="18842" xr:uid="{22F9168A-F200-4347-B4C3-9AF45E5CA918}"/>
    <cellStyle name="Anteckning 35 4 2 2 2" xfId="18843" xr:uid="{630D80A3-D891-4920-8A85-BE63F4596473}"/>
    <cellStyle name="Anteckning 35 4 2 2_121231-130331" xfId="18844" xr:uid="{D3F15D4F-A77E-4674-80DE-4FA1B78A34F6}"/>
    <cellStyle name="Anteckning 35 4 2 3" xfId="18845" xr:uid="{52B83403-ABD6-4891-AD73-041CA47F01F0}"/>
    <cellStyle name="Anteckning 35 4 2 4" xfId="32960" xr:uid="{CE13B89D-1297-4210-A9A8-1BA413C9ED70}"/>
    <cellStyle name="Anteckning 35 4 2_121231-130331" xfId="18846" xr:uid="{895EBCEC-ABBA-41BC-A277-518AFE62845F}"/>
    <cellStyle name="Anteckning 35 4 3" xfId="18847" xr:uid="{9CF9FBC5-1883-491D-84C4-2CDE24A3CF84}"/>
    <cellStyle name="Anteckning 35 4 3 2" xfId="18848" xr:uid="{DC63C273-7360-4DFC-A95A-CD15AF94924B}"/>
    <cellStyle name="Anteckning 35 4 3_121231-130331" xfId="18849" xr:uid="{81084D79-6778-4CD5-BDC4-E971FCB45883}"/>
    <cellStyle name="Anteckning 35 4 4" xfId="18850" xr:uid="{D4EDC5EF-A6A3-4BDA-80CF-CB5977E05EF2}"/>
    <cellStyle name="Anteckning 35 4 5" xfId="18851" xr:uid="{551A8FC4-4622-41E0-8A85-FD219B57E807}"/>
    <cellStyle name="Anteckning 35 4 6" xfId="32961" xr:uid="{C382654A-5B3F-412E-8C67-C30A99BBAA4E}"/>
    <cellStyle name="Anteckning 35 4 7" xfId="35582" xr:uid="{C35BF623-453D-4F85-AB9C-F74DEA82A460}"/>
    <cellStyle name="Anteckning 35 4 8" xfId="39122" xr:uid="{5D85C6A0-092F-4808-B240-8EE287A59FB8}"/>
    <cellStyle name="Anteckning 35 4_121231-130331" xfId="18852" xr:uid="{85C74B9B-781A-4C66-8641-CDE570F9CA9A}"/>
    <cellStyle name="Anteckning 35 5" xfId="18853" xr:uid="{58EF3925-AE9E-4DE8-A5F3-2AA3EB9FAB78}"/>
    <cellStyle name="Anteckning 35 5 2" xfId="18854" xr:uid="{A353E70F-0731-4ED9-BC81-27A69CA322DB}"/>
    <cellStyle name="Anteckning 35 5 2 2" xfId="18855" xr:uid="{2159CD58-DC05-4F7D-8B49-63F89C2310B9}"/>
    <cellStyle name="Anteckning 35 5 2 2 2" xfId="18856" xr:uid="{896326F0-6AE0-4928-B9CD-567DCB277CD3}"/>
    <cellStyle name="Anteckning 35 5 2 2_121231-130331" xfId="18857" xr:uid="{ED25D29B-13B1-4E0A-98E7-49F154CD7261}"/>
    <cellStyle name="Anteckning 35 5 2 3" xfId="18858" xr:uid="{D62ADF9E-FA4E-4470-A2E0-557AC1A6272D}"/>
    <cellStyle name="Anteckning 35 5 2 4" xfId="32962" xr:uid="{76FF3A30-2E07-4476-9C41-7FF21537F326}"/>
    <cellStyle name="Anteckning 35 5 2_121231-130331" xfId="18859" xr:uid="{815C0B42-994D-4930-9AFB-9A5DECB24C62}"/>
    <cellStyle name="Anteckning 35 5 3" xfId="18860" xr:uid="{D9E5A386-FFFF-4267-A1D5-F6B75A2724F1}"/>
    <cellStyle name="Anteckning 35 5 3 2" xfId="18861" xr:uid="{1D69D63B-A657-41AD-AF1E-46C8165123AE}"/>
    <cellStyle name="Anteckning 35 5 3_121231-130331" xfId="18862" xr:uid="{E8E61A0B-A7FA-409F-8A01-20F5DE44DEEA}"/>
    <cellStyle name="Anteckning 35 5 4" xfId="18863" xr:uid="{9C61E446-3AFC-4EDD-85C8-5E95CF9FF7CB}"/>
    <cellStyle name="Anteckning 35 5 5" xfId="18864" xr:uid="{2F5F54C9-4A01-4DCC-AFF6-25A3DD167D1B}"/>
    <cellStyle name="Anteckning 35 5 6" xfId="32963" xr:uid="{F64CC90D-F73E-41FF-9A98-A1F1BBD23E18}"/>
    <cellStyle name="Anteckning 35 5 7" xfId="35583" xr:uid="{1341AE3E-A853-4308-89C2-9E4DC5659259}"/>
    <cellStyle name="Anteckning 35 5 8" xfId="39121" xr:uid="{AFC0900C-8AF8-4CB2-9788-43723A97E609}"/>
    <cellStyle name="Anteckning 35 5_121231-130331" xfId="18865" xr:uid="{5B5DF9B0-B9CA-42F1-958A-BCF0B1B9C68A}"/>
    <cellStyle name="Anteckning 35 6" xfId="18866" xr:uid="{3DC2385E-50E0-4726-BEB9-4DF4CEBCFCD6}"/>
    <cellStyle name="Anteckning 35 6 2" xfId="18867" xr:uid="{3F8D39C2-2E78-4093-9043-3B8AFC625B52}"/>
    <cellStyle name="Anteckning 35 6 2 2" xfId="18868" xr:uid="{6D88EEE4-983B-4593-90E5-CDB530CE2AF0}"/>
    <cellStyle name="Anteckning 35 6 2 3" xfId="32964" xr:uid="{04CFC517-CF73-426C-9FD4-41851ECEC975}"/>
    <cellStyle name="Anteckning 35 6 2_121231-130331" xfId="18869" xr:uid="{EE3549A3-2D5E-47B0-8F37-7CECC5892FE3}"/>
    <cellStyle name="Anteckning 35 6 3" xfId="18870" xr:uid="{EE596BEA-F83D-4A25-8DD6-19F3A7E0F180}"/>
    <cellStyle name="Anteckning 35 6 3 2" xfId="18871" xr:uid="{3AEA5F26-4CCD-4405-B963-E83C1D93DD74}"/>
    <cellStyle name="Anteckning 35 6 3_121231-130331" xfId="18872" xr:uid="{BD3C1664-052A-4D96-8A05-F3B06060D9C5}"/>
    <cellStyle name="Anteckning 35 6 4" xfId="18873" xr:uid="{A8A40A9C-CACE-4DFF-893E-814BC31E3D0A}"/>
    <cellStyle name="Anteckning 35 6 5" xfId="18874" xr:uid="{FEEAE6B7-6794-45F3-BFB2-56C1737E15A4}"/>
    <cellStyle name="Anteckning 35 6 6" xfId="32965" xr:uid="{605D53B3-6CE7-4FE1-8F3D-A4A3F62BDDF4}"/>
    <cellStyle name="Anteckning 35 6 7" xfId="35584" xr:uid="{1436CCAF-6428-4443-B183-8C9F28E9ECB0}"/>
    <cellStyle name="Anteckning 35 6 8" xfId="39120" xr:uid="{4970652D-EF79-41EC-B5E7-364E58A4B72E}"/>
    <cellStyle name="Anteckning 35 6_121231-130331" xfId="18875" xr:uid="{62020DA3-FA1A-4D9B-8BF4-C138CACE215D}"/>
    <cellStyle name="Anteckning 35 7" xfId="18876" xr:uid="{BBAF2321-E834-4719-8D46-4DBAB916E2BD}"/>
    <cellStyle name="Anteckning 35 7 2" xfId="18877" xr:uid="{19A0AC9C-D2DA-4065-BF3A-E563B2693B40}"/>
    <cellStyle name="Anteckning 35 7 2 2" xfId="18878" xr:uid="{1B3789A3-84B0-4B96-AB1E-D65B482A6280}"/>
    <cellStyle name="Anteckning 35 7 2_121231-130331" xfId="18879" xr:uid="{8F28C789-EFA1-4850-82D4-5FEF47012944}"/>
    <cellStyle name="Anteckning 35 7 3" xfId="18880" xr:uid="{43F7E1ED-90A5-421A-B060-0B4EA657BE1D}"/>
    <cellStyle name="Anteckning 35 7 4" xfId="32966" xr:uid="{B55615A7-0038-4865-BBF6-C5300276C649}"/>
    <cellStyle name="Anteckning 35 7_121231-130331" xfId="18881" xr:uid="{05799635-FC4F-49D8-A394-5D6AF7332DEE}"/>
    <cellStyle name="Anteckning 35 8" xfId="18882" xr:uid="{9105472C-81CF-423D-9269-8164DF4A39B8}"/>
    <cellStyle name="Anteckning 35 8 2" xfId="18883" xr:uid="{FD854353-DD9A-40D4-AA01-F50E15EF31C0}"/>
    <cellStyle name="Anteckning 35 8_121231-130331" xfId="18884" xr:uid="{43B1A726-4DC4-4999-A47C-07FED26EAAFA}"/>
    <cellStyle name="Anteckning 35 9" xfId="18885" xr:uid="{AB476C47-62BE-48D9-B259-BF661F54B506}"/>
    <cellStyle name="Anteckning 35_121231-130331" xfId="18886" xr:uid="{821FC233-5D57-46EA-85A0-C68BD60A9052}"/>
    <cellStyle name="Anteckning 36" xfId="18887" xr:uid="{539CCE63-BC30-4A26-9B91-AED5E4534EC8}"/>
    <cellStyle name="Anteckning 36 10" xfId="18888" xr:uid="{A1425B5A-D5C4-41A5-A3DE-309732E2208A}"/>
    <cellStyle name="Anteckning 36 11" xfId="32967" xr:uid="{4E56CFEA-26EF-4CF8-BD4F-1636D29F136F}"/>
    <cellStyle name="Anteckning 36 12" xfId="35585" xr:uid="{29FCB6FF-8A9D-4941-BEF4-ACB2C7BAF7D3}"/>
    <cellStyle name="Anteckning 36 2" xfId="18889" xr:uid="{DCCB37F9-AA40-4614-9915-1E05B2F13936}"/>
    <cellStyle name="Anteckning 36 2 2" xfId="18890" xr:uid="{FFEDF697-F5A8-484F-8C4C-A11E692D6214}"/>
    <cellStyle name="Anteckning 36 2 2 2" xfId="18891" xr:uid="{3D719AB3-CB96-4CB7-A270-134056F4957D}"/>
    <cellStyle name="Anteckning 36 2 2 2 2" xfId="18892" xr:uid="{27F2C517-564E-4224-98CE-618E1C95FA47}"/>
    <cellStyle name="Anteckning 36 2 2 2 3" xfId="32968" xr:uid="{B7B59FF7-5B7E-4827-884B-0041FE521F56}"/>
    <cellStyle name="Anteckning 36 2 2 2_121231-130331" xfId="18893" xr:uid="{2E490788-E052-4939-B669-E383E740A553}"/>
    <cellStyle name="Anteckning 36 2 2 3" xfId="18894" xr:uid="{BC75AB10-8961-4CBD-AAEF-E9A46D5219CF}"/>
    <cellStyle name="Anteckning 36 2 2 3 2" xfId="18895" xr:uid="{601D6E51-6934-410F-A340-C1195AA42C01}"/>
    <cellStyle name="Anteckning 36 2 2 3_121231-130331" xfId="18896" xr:uid="{D19057C1-DA7A-4D36-A588-531B9B3F500D}"/>
    <cellStyle name="Anteckning 36 2 2 4" xfId="18897" xr:uid="{BCDBF806-E46F-44C4-962F-369B625CACFA}"/>
    <cellStyle name="Anteckning 36 2 2 5" xfId="18898" xr:uid="{49F8DB1E-84AB-49C9-9B4B-503382043C93}"/>
    <cellStyle name="Anteckning 36 2 2 6" xfId="32969" xr:uid="{F1B35254-7FA6-4CF4-891A-8E1B947F39B3}"/>
    <cellStyle name="Anteckning 36 2 2 7" xfId="35587" xr:uid="{C7D8C6BB-A393-4BC7-9A85-40FA11C8B4DC}"/>
    <cellStyle name="Anteckning 36 2 2 8" xfId="39118" xr:uid="{919C8BB7-1F6D-454F-B9D3-569C5A843A08}"/>
    <cellStyle name="Anteckning 36 2 2_121231-130331" xfId="18899" xr:uid="{89A758D3-EFAE-4371-ABF7-9BAF7B1F6ACA}"/>
    <cellStyle name="Anteckning 36 2 3" xfId="18900" xr:uid="{31F7FEDB-D84B-48ED-8861-25FF3EDE8749}"/>
    <cellStyle name="Anteckning 36 2 3 2" xfId="18901" xr:uid="{81C0BF22-D32C-46DB-B755-35FAF0A76AB5}"/>
    <cellStyle name="Anteckning 36 2 3 2 2" xfId="18902" xr:uid="{24F73C3B-5625-41CC-AE23-92C04BD2681B}"/>
    <cellStyle name="Anteckning 36 2 3 2_121231-130331" xfId="18903" xr:uid="{D5DA6B33-D351-4637-A4B6-BE3C022E5ECC}"/>
    <cellStyle name="Anteckning 36 2 3 3" xfId="18904" xr:uid="{4119839E-54EA-41AF-8831-BFD0F17E910F}"/>
    <cellStyle name="Anteckning 36 2 3 4" xfId="32970" xr:uid="{5FC1703A-4D40-4259-937E-43DC683F1E94}"/>
    <cellStyle name="Anteckning 36 2 3_121231-130331" xfId="18905" xr:uid="{652BDA5D-4434-4BE1-B97C-8D04FBFC0F6A}"/>
    <cellStyle name="Anteckning 36 2 4" xfId="18906" xr:uid="{A7DAB0EF-041B-4FD6-9B4B-97C402E992F0}"/>
    <cellStyle name="Anteckning 36 2 4 2" xfId="18907" xr:uid="{789F3358-DA95-4147-A2E4-FDB178D80FA8}"/>
    <cellStyle name="Anteckning 36 2 4_121231-130331" xfId="18908" xr:uid="{769461CD-0F1C-45A2-9BAA-F26B26610127}"/>
    <cellStyle name="Anteckning 36 2 5" xfId="18909" xr:uid="{987A9FB9-C377-4E34-87BE-E3A938BC33A5}"/>
    <cellStyle name="Anteckning 36 2 6" xfId="18910" xr:uid="{97840BFE-72D6-43B6-9276-5C74369025B4}"/>
    <cellStyle name="Anteckning 36 2 7" xfId="32971" xr:uid="{43CE995C-542A-4CA0-B304-CAC26851A1FA}"/>
    <cellStyle name="Anteckning 36 2 8" xfId="35586" xr:uid="{895E0F77-8519-453B-B295-76A04B62CBAC}"/>
    <cellStyle name="Anteckning 36 2 9" xfId="39119" xr:uid="{53EE6FC4-1EF2-4CAF-BDDC-F0825B4355EC}"/>
    <cellStyle name="Anteckning 36 2_121231-130331" xfId="18911" xr:uid="{353CC87D-BC17-4301-A3CE-2DD03D1E1ACE}"/>
    <cellStyle name="Anteckning 36 3" xfId="18912" xr:uid="{FEAD73B0-6346-4A74-B2CD-27C329C33002}"/>
    <cellStyle name="Anteckning 36 3 2" xfId="18913" xr:uid="{857166E8-C7BB-46A0-BCCC-0551667CF90A}"/>
    <cellStyle name="Anteckning 36 3 2 2" xfId="18914" xr:uid="{C23B5827-CB34-47AC-98B0-065C420D9F1D}"/>
    <cellStyle name="Anteckning 36 3 2 2 2" xfId="18915" xr:uid="{BA8491C5-E387-4EDD-B2D6-56214C90EF86}"/>
    <cellStyle name="Anteckning 36 3 2 2_121231-130331" xfId="18916" xr:uid="{5ABDDD7A-D3D5-4A6A-BB5C-82B3DE0ABD87}"/>
    <cellStyle name="Anteckning 36 3 2 3" xfId="18917" xr:uid="{29858EFB-218A-478D-96F8-EA43A3353DF0}"/>
    <cellStyle name="Anteckning 36 3 2 4" xfId="32972" xr:uid="{F6B3ACDD-8CDE-4308-918E-C04E629C33D0}"/>
    <cellStyle name="Anteckning 36 3 2_121231-130331" xfId="18918" xr:uid="{F4C921BA-AF61-4961-BA2A-C2E8F6219DFC}"/>
    <cellStyle name="Anteckning 36 3 3" xfId="18919" xr:uid="{DC515BDE-8604-41B8-AB6B-7BE9F841DD61}"/>
    <cellStyle name="Anteckning 36 3 3 2" xfId="18920" xr:uid="{31642B42-CD98-4A55-A749-9F511CB3D1BC}"/>
    <cellStyle name="Anteckning 36 3 3_121231-130331" xfId="18921" xr:uid="{BA624A4D-F7CB-4B13-8C99-C652FC9DAC4C}"/>
    <cellStyle name="Anteckning 36 3 4" xfId="18922" xr:uid="{C826B659-906A-43D5-AE3E-CCA92E8E1909}"/>
    <cellStyle name="Anteckning 36 3 5" xfId="18923" xr:uid="{44F0E826-29E4-47B7-BDFF-7B459F1FF87C}"/>
    <cellStyle name="Anteckning 36 3 6" xfId="32973" xr:uid="{BB2C02C5-17CE-4472-AD3E-28A58FC36864}"/>
    <cellStyle name="Anteckning 36 3 7" xfId="35588" xr:uid="{C0AF551E-3FAB-4A9B-88B3-0EDF40454189}"/>
    <cellStyle name="Anteckning 36 3 8" xfId="39117" xr:uid="{A62EAAE4-97ED-48F9-A945-E807715D09DD}"/>
    <cellStyle name="Anteckning 36 3_121231-130331" xfId="18924" xr:uid="{B8F5A50C-E464-49C9-9525-79F7B1A9E4B1}"/>
    <cellStyle name="Anteckning 36 4" xfId="18925" xr:uid="{F80163D7-9E64-45B8-8355-092ECF02F037}"/>
    <cellStyle name="Anteckning 36 4 2" xfId="18926" xr:uid="{FBC03A3E-EE0E-4F91-9F80-3DE316E99B36}"/>
    <cellStyle name="Anteckning 36 4 2 2" xfId="18927" xr:uid="{D0BECAA2-11F2-43DB-A564-372413FD56A3}"/>
    <cellStyle name="Anteckning 36 4 2 2 2" xfId="18928" xr:uid="{A1F2A9E5-4569-4C25-95B4-8FEA314FAEC0}"/>
    <cellStyle name="Anteckning 36 4 2 2_121231-130331" xfId="18929" xr:uid="{44418CFF-FE31-4CF1-B6BE-E49BFC9B1556}"/>
    <cellStyle name="Anteckning 36 4 2 3" xfId="18930" xr:uid="{FAB58432-8EF9-4E88-8CAD-105E0F3B8766}"/>
    <cellStyle name="Anteckning 36 4 2 4" xfId="32974" xr:uid="{D205DDD8-5094-4E46-99FC-8396AC34DAE1}"/>
    <cellStyle name="Anteckning 36 4 2_121231-130331" xfId="18931" xr:uid="{07AED41C-4B7E-494B-B1F5-50114AE7C0A3}"/>
    <cellStyle name="Anteckning 36 4 3" xfId="18932" xr:uid="{481C9AD8-98FE-4612-B445-678AD7247B41}"/>
    <cellStyle name="Anteckning 36 4 3 2" xfId="18933" xr:uid="{3A69F47D-E415-4B4E-8D79-74D7D330946E}"/>
    <cellStyle name="Anteckning 36 4 3_121231-130331" xfId="18934" xr:uid="{748D8199-53AE-4AD8-A001-B3C87753A13B}"/>
    <cellStyle name="Anteckning 36 4 4" xfId="18935" xr:uid="{13019346-EEBB-4D63-8B4F-42805ECD90FC}"/>
    <cellStyle name="Anteckning 36 4 5" xfId="18936" xr:uid="{B200B719-B21B-4197-9DB0-0078178DC155}"/>
    <cellStyle name="Anteckning 36 4 6" xfId="32975" xr:uid="{ABC14717-DA5B-45E3-B034-01F5F6051961}"/>
    <cellStyle name="Anteckning 36 4 7" xfId="35589" xr:uid="{E29D6795-38C6-4A3A-AAE7-881ADB1EF985}"/>
    <cellStyle name="Anteckning 36 4 8" xfId="39116" xr:uid="{6B5BF04F-7733-4729-B608-E512E74E19E5}"/>
    <cellStyle name="Anteckning 36 4_121231-130331" xfId="18937" xr:uid="{B9357E10-807F-4653-9F1F-2596E99DE7DE}"/>
    <cellStyle name="Anteckning 36 5" xfId="18938" xr:uid="{F7221F56-9201-43D4-BEB3-D2440537929C}"/>
    <cellStyle name="Anteckning 36 5 2" xfId="18939" xr:uid="{5C28E925-8575-4636-A672-01836D73CE87}"/>
    <cellStyle name="Anteckning 36 5 2 2" xfId="18940" xr:uid="{2AF45AF6-0B56-4D64-A863-AAA2F45BC4C2}"/>
    <cellStyle name="Anteckning 36 5 2 2 2" xfId="18941" xr:uid="{65C5F43E-1DB2-44C7-A98F-0DF810AC6968}"/>
    <cellStyle name="Anteckning 36 5 2 2_121231-130331" xfId="18942" xr:uid="{AC4EB8AE-CE6F-4093-A92D-1FE9A9148437}"/>
    <cellStyle name="Anteckning 36 5 2 3" xfId="18943" xr:uid="{F7AACC9A-5FBA-4FD2-8F0B-FB3140A582E2}"/>
    <cellStyle name="Anteckning 36 5 2 4" xfId="32976" xr:uid="{274E9278-36AA-4FF2-BC9F-37D7E5B8A642}"/>
    <cellStyle name="Anteckning 36 5 2_121231-130331" xfId="18944" xr:uid="{66EBA32A-6CBB-4085-88E0-4DB81A9FE45B}"/>
    <cellStyle name="Anteckning 36 5 3" xfId="18945" xr:uid="{ADF1F80C-0AF7-429C-A3C2-A1365160F079}"/>
    <cellStyle name="Anteckning 36 5 3 2" xfId="18946" xr:uid="{B2E7F96B-DE0D-49A5-A590-1F0A15785B94}"/>
    <cellStyle name="Anteckning 36 5 3_121231-130331" xfId="18947" xr:uid="{7D78310E-3213-4781-BBAE-9A6E19A6AF16}"/>
    <cellStyle name="Anteckning 36 5 4" xfId="18948" xr:uid="{72049BDF-677F-4BCD-A4E7-78877FC948DA}"/>
    <cellStyle name="Anteckning 36 5 5" xfId="18949" xr:uid="{05402F8F-3CE7-4D2E-AF67-AF0D88C289F0}"/>
    <cellStyle name="Anteckning 36 5 6" xfId="32977" xr:uid="{7D05B609-78CB-4E40-A93C-E179DF917876}"/>
    <cellStyle name="Anteckning 36 5 7" xfId="35590" xr:uid="{C3A56746-667D-42A3-996B-F1DA966E70E0}"/>
    <cellStyle name="Anteckning 36 5 8" xfId="39115" xr:uid="{E35CA97C-A399-456E-9308-6A35AD5A3381}"/>
    <cellStyle name="Anteckning 36 5_121231-130331" xfId="18950" xr:uid="{3E5ABD2E-5A11-495E-A71C-6B5D4298F0C8}"/>
    <cellStyle name="Anteckning 36 6" xfId="18951" xr:uid="{7C186ED4-C8B0-429B-9E82-E8B2125EF231}"/>
    <cellStyle name="Anteckning 36 6 2" xfId="18952" xr:uid="{89E64BAF-C454-4E0C-9363-F25367D7B4D2}"/>
    <cellStyle name="Anteckning 36 6 2 2" xfId="18953" xr:uid="{1EC196DE-35FD-4478-9BB6-B534608B56AF}"/>
    <cellStyle name="Anteckning 36 6 2 3" xfId="32978" xr:uid="{2DB7D0C9-5DF3-47AE-ADB3-4266099205F8}"/>
    <cellStyle name="Anteckning 36 6 2_121231-130331" xfId="18954" xr:uid="{0C99396A-7A0F-4D2D-80EA-5E314385AD76}"/>
    <cellStyle name="Anteckning 36 6 3" xfId="18955" xr:uid="{A7E88A5C-9285-428E-81F7-92E9C52E3BF3}"/>
    <cellStyle name="Anteckning 36 6 3 2" xfId="18956" xr:uid="{5190D3D9-141F-48FC-A13E-5F2575213E49}"/>
    <cellStyle name="Anteckning 36 6 3_121231-130331" xfId="18957" xr:uid="{CB6785FD-DA2C-41F6-93C7-39A9DD65B244}"/>
    <cellStyle name="Anteckning 36 6 4" xfId="18958" xr:uid="{5B666419-CB93-4BFE-9617-348C00CF4B0A}"/>
    <cellStyle name="Anteckning 36 6 5" xfId="18959" xr:uid="{350C6044-950B-49EC-9D82-76DFACECC47D}"/>
    <cellStyle name="Anteckning 36 6 6" xfId="32979" xr:uid="{31569324-E1D4-4CC9-85D3-12D3B44EF1FE}"/>
    <cellStyle name="Anteckning 36 6 7" xfId="35591" xr:uid="{67EA9665-BF46-430C-B46E-E56D4A401534}"/>
    <cellStyle name="Anteckning 36 6 8" xfId="39114" xr:uid="{E64A4621-A916-49A7-BFE1-2F173596CE3E}"/>
    <cellStyle name="Anteckning 36 6_121231-130331" xfId="18960" xr:uid="{558B79D4-30F6-4A21-ACE2-6F438A7BFB7B}"/>
    <cellStyle name="Anteckning 36 7" xfId="18961" xr:uid="{B16202B8-A4EB-4F45-9FC7-F85D9998F21B}"/>
    <cellStyle name="Anteckning 36 7 2" xfId="18962" xr:uid="{DA8BDD9B-FDBF-441C-8C4E-3FEDCABE260B}"/>
    <cellStyle name="Anteckning 36 7 2 2" xfId="18963" xr:uid="{091D1681-8E6C-463B-B076-2F498947DEF5}"/>
    <cellStyle name="Anteckning 36 7 2_121231-130331" xfId="18964" xr:uid="{5D307500-9D9A-4F5A-A1EC-C6B9BEF0E380}"/>
    <cellStyle name="Anteckning 36 7 3" xfId="18965" xr:uid="{2497F15C-AAC4-491A-8089-6243F9BBB8B5}"/>
    <cellStyle name="Anteckning 36 7 4" xfId="32980" xr:uid="{6FF30CF6-1B72-45ED-BD21-CBBA8C4C5108}"/>
    <cellStyle name="Anteckning 36 7_121231-130331" xfId="18966" xr:uid="{1106FFC9-868B-4CC0-A9CC-6B9BEE8355FD}"/>
    <cellStyle name="Anteckning 36 8" xfId="18967" xr:uid="{DDEC436B-2158-49A2-85A7-AE9DCEC624AC}"/>
    <cellStyle name="Anteckning 36 8 2" xfId="18968" xr:uid="{CE56A062-4A92-48E1-84BC-B07745B60654}"/>
    <cellStyle name="Anteckning 36 8_121231-130331" xfId="18969" xr:uid="{52B50FE9-0CAB-4FEC-AE8C-979FAB87C40A}"/>
    <cellStyle name="Anteckning 36 9" xfId="18970" xr:uid="{48E4EC23-7272-46F8-A8AF-BD5D7D0585BF}"/>
    <cellStyle name="Anteckning 36_121231-130331" xfId="18971" xr:uid="{A627D1E7-BD16-4916-B795-32080A66C97C}"/>
    <cellStyle name="Anteckning 37" xfId="18972" xr:uid="{2460D2BC-1F52-4F53-8792-3F9FF9D9BE67}"/>
    <cellStyle name="Anteckning 37 10" xfId="18973" xr:uid="{B9466A07-45A9-4394-9F63-33BA2BBB9E30}"/>
    <cellStyle name="Anteckning 37 11" xfId="32981" xr:uid="{7624BA1E-EDF7-4DCA-800A-C3E729093FB6}"/>
    <cellStyle name="Anteckning 37 12" xfId="35592" xr:uid="{12D09CBE-AA64-4DFA-8F07-27CF5116E1B5}"/>
    <cellStyle name="Anteckning 37 2" xfId="18974" xr:uid="{C8B18835-3996-4F66-B444-FEF7D9DD7085}"/>
    <cellStyle name="Anteckning 37 2 2" xfId="18975" xr:uid="{56362345-B511-483D-AE43-50AD0FCCEF67}"/>
    <cellStyle name="Anteckning 37 2 2 2" xfId="18976" xr:uid="{ED66BF52-CC13-4D96-B0CB-473AB527463A}"/>
    <cellStyle name="Anteckning 37 2 2 2 2" xfId="18977" xr:uid="{3563EEA5-A605-49BC-B41B-C98F9B61046E}"/>
    <cellStyle name="Anteckning 37 2 2 2 3" xfId="32982" xr:uid="{4E825290-8B32-4677-BE51-EBF3110DF3F5}"/>
    <cellStyle name="Anteckning 37 2 2 2_121231-130331" xfId="18978" xr:uid="{F3C543CD-9551-4DAF-A782-EE2BB4DE6083}"/>
    <cellStyle name="Anteckning 37 2 2 3" xfId="18979" xr:uid="{A71A87F6-3E7B-4A30-8BBD-3218437464D1}"/>
    <cellStyle name="Anteckning 37 2 2 3 2" xfId="18980" xr:uid="{BCF62C20-EDAF-43EC-A9B9-A8F8FC0EF9F7}"/>
    <cellStyle name="Anteckning 37 2 2 3_121231-130331" xfId="18981" xr:uid="{F14DC92F-4D9E-426E-9645-F44C6F345155}"/>
    <cellStyle name="Anteckning 37 2 2 4" xfId="18982" xr:uid="{DFD266E0-E9A1-4144-A55A-CF01EA6CFB13}"/>
    <cellStyle name="Anteckning 37 2 2 5" xfId="18983" xr:uid="{C01CED2C-30B9-4A50-953D-E11CA5B40BE7}"/>
    <cellStyle name="Anteckning 37 2 2 6" xfId="32983" xr:uid="{55CECEAD-5F90-42A6-AD97-7948098D181B}"/>
    <cellStyle name="Anteckning 37 2 2 7" xfId="35594" xr:uid="{A5499ED2-B9E0-4458-BA65-7E0C7FF7F57D}"/>
    <cellStyle name="Anteckning 37 2 2 8" xfId="39112" xr:uid="{99D24595-4843-43AD-AFF0-F69CA2FA166B}"/>
    <cellStyle name="Anteckning 37 2 2_121231-130331" xfId="18984" xr:uid="{065E0A16-949A-4945-B2A3-9668E8C58032}"/>
    <cellStyle name="Anteckning 37 2 3" xfId="18985" xr:uid="{13EB3E54-7654-402E-B836-2CE38FC8048B}"/>
    <cellStyle name="Anteckning 37 2 3 2" xfId="18986" xr:uid="{ACD941A2-A0E4-40D2-BEA5-5F17C9476D3F}"/>
    <cellStyle name="Anteckning 37 2 3 2 2" xfId="18987" xr:uid="{C5C7F0B1-8DF2-45C0-B4DF-989D0FC27EAF}"/>
    <cellStyle name="Anteckning 37 2 3 2_121231-130331" xfId="18988" xr:uid="{4B25BC7D-D89F-4707-86E0-A6DF15AD51E1}"/>
    <cellStyle name="Anteckning 37 2 3 3" xfId="18989" xr:uid="{35998DFB-D862-4C59-8846-F5518B59610C}"/>
    <cellStyle name="Anteckning 37 2 3 4" xfId="32984" xr:uid="{4C3EC27D-AD1D-4251-8F8F-B555BA55AF6A}"/>
    <cellStyle name="Anteckning 37 2 3_121231-130331" xfId="18990" xr:uid="{F2C0B329-F41D-4AEB-A354-862C430827DA}"/>
    <cellStyle name="Anteckning 37 2 4" xfId="18991" xr:uid="{6355B124-4D67-4C86-A6B2-BB8239874662}"/>
    <cellStyle name="Anteckning 37 2 4 2" xfId="18992" xr:uid="{48DDAD88-5FAB-4F70-BED9-3F7B91AD3554}"/>
    <cellStyle name="Anteckning 37 2 4_121231-130331" xfId="18993" xr:uid="{19A18929-FC81-4714-A85C-FC2BB083F178}"/>
    <cellStyle name="Anteckning 37 2 5" xfId="18994" xr:uid="{21782CC1-2C76-4A5F-B9DC-3EF7AB1C817C}"/>
    <cellStyle name="Anteckning 37 2 6" xfId="18995" xr:uid="{E14EB9FA-F131-47A8-A0AE-26F5EFE09319}"/>
    <cellStyle name="Anteckning 37 2 7" xfId="32985" xr:uid="{EAB635CC-8D3E-42E4-95A2-EB63F545F100}"/>
    <cellStyle name="Anteckning 37 2 8" xfId="35593" xr:uid="{76DDBFEE-B3F3-477B-BA1A-E1E57C6B6ACC}"/>
    <cellStyle name="Anteckning 37 2 9" xfId="39113" xr:uid="{620DDED7-5964-4998-90F4-EE7DA4CDCB13}"/>
    <cellStyle name="Anteckning 37 2_121231-130331" xfId="18996" xr:uid="{797BFDA6-14F4-447F-A4D0-36A4ECFCE3B9}"/>
    <cellStyle name="Anteckning 37 3" xfId="18997" xr:uid="{BD4EC880-E32D-4BFE-9D7D-857D9A71A0FF}"/>
    <cellStyle name="Anteckning 37 3 2" xfId="18998" xr:uid="{E151F958-DA04-4976-8A8F-388F50398427}"/>
    <cellStyle name="Anteckning 37 3 2 2" xfId="18999" xr:uid="{491642D0-9984-4B36-A7B8-8DC27E021239}"/>
    <cellStyle name="Anteckning 37 3 2 2 2" xfId="19000" xr:uid="{9C42C21E-9E67-4AD8-8B75-F6D36138AD37}"/>
    <cellStyle name="Anteckning 37 3 2 2_121231-130331" xfId="19001" xr:uid="{E5115F9F-4DF1-44EA-A398-2DBA93A1E312}"/>
    <cellStyle name="Anteckning 37 3 2 3" xfId="19002" xr:uid="{F8438B94-D9FF-4049-9485-43E40349D077}"/>
    <cellStyle name="Anteckning 37 3 2 4" xfId="32986" xr:uid="{CCF7643C-3A98-4AC7-8EA6-C7038F95576A}"/>
    <cellStyle name="Anteckning 37 3 2_121231-130331" xfId="19003" xr:uid="{A95FD97D-914B-44F2-B290-55440867D04D}"/>
    <cellStyle name="Anteckning 37 3 3" xfId="19004" xr:uid="{93F21EA1-2225-4704-9BA1-5AD01FFDACD9}"/>
    <cellStyle name="Anteckning 37 3 3 2" xfId="19005" xr:uid="{6064683F-644E-4067-AA57-BF0D4C698B5F}"/>
    <cellStyle name="Anteckning 37 3 3_121231-130331" xfId="19006" xr:uid="{55E86B9C-FAAF-422F-8FD2-218F9CF22540}"/>
    <cellStyle name="Anteckning 37 3 4" xfId="19007" xr:uid="{28B8F2D4-5E68-4D8D-9C74-343082541ACA}"/>
    <cellStyle name="Anteckning 37 3 5" xfId="19008" xr:uid="{49D0A3DF-E286-441F-9C71-9CDFB2065A66}"/>
    <cellStyle name="Anteckning 37 3 6" xfId="32987" xr:uid="{B8B37057-0674-4A7B-9AAD-B3377D7410BF}"/>
    <cellStyle name="Anteckning 37 3 7" xfId="35595" xr:uid="{A15AFE1C-C2A9-41EF-A36F-61062BD49719}"/>
    <cellStyle name="Anteckning 37 3 8" xfId="39111" xr:uid="{DC9C5F69-0469-47AA-9067-B4D35EDD2CE6}"/>
    <cellStyle name="Anteckning 37 3_121231-130331" xfId="19009" xr:uid="{A09FEC11-F349-4FD6-89FC-169924D82E05}"/>
    <cellStyle name="Anteckning 37 4" xfId="19010" xr:uid="{672E0008-A64E-4BE1-82BC-C22E95AFFCF2}"/>
    <cellStyle name="Anteckning 37 4 2" xfId="19011" xr:uid="{87A4398B-D3F5-4387-9EC6-E91CF70C0AC3}"/>
    <cellStyle name="Anteckning 37 4 2 2" xfId="19012" xr:uid="{8FBAA814-4B83-4FD6-89DC-0BF15EA6772C}"/>
    <cellStyle name="Anteckning 37 4 2 2 2" xfId="19013" xr:uid="{D16AF501-1D81-4A1B-8D95-08C48F68FF20}"/>
    <cellStyle name="Anteckning 37 4 2 2_121231-130331" xfId="19014" xr:uid="{3CE9088D-01A2-49E7-98D0-BEFE7FF4D663}"/>
    <cellStyle name="Anteckning 37 4 2 3" xfId="19015" xr:uid="{9CE5B5FA-2034-4827-A640-6DCEE775706F}"/>
    <cellStyle name="Anteckning 37 4 2 4" xfId="32988" xr:uid="{85DE5C2F-18C7-49E2-B33A-D6FAFE3A6F8B}"/>
    <cellStyle name="Anteckning 37 4 2_121231-130331" xfId="19016" xr:uid="{E0E5699D-4EF9-40CD-8924-5F2A4B998F40}"/>
    <cellStyle name="Anteckning 37 4 3" xfId="19017" xr:uid="{E8C7F2F9-D4C6-4D40-B437-6199759BA27E}"/>
    <cellStyle name="Anteckning 37 4 3 2" xfId="19018" xr:uid="{3BC3CA5F-354D-4779-B7AF-59BDCCB48C9A}"/>
    <cellStyle name="Anteckning 37 4 3_121231-130331" xfId="19019" xr:uid="{07B041FA-E7C8-4461-9DB8-67C8D7183183}"/>
    <cellStyle name="Anteckning 37 4 4" xfId="19020" xr:uid="{DFA4B23A-2305-4C9B-87E3-0B59F074887F}"/>
    <cellStyle name="Anteckning 37 4 5" xfId="19021" xr:uid="{D94310BC-A1FA-4F3F-8A46-C467F087C6C7}"/>
    <cellStyle name="Anteckning 37 4 6" xfId="32989" xr:uid="{2EDFE420-AE4D-4451-8048-04A7127F5797}"/>
    <cellStyle name="Anteckning 37 4 7" xfId="35596" xr:uid="{21A25AAA-7CF8-4A1A-AFD6-933847DA2293}"/>
    <cellStyle name="Anteckning 37 4 8" xfId="39110" xr:uid="{C03BC2C9-6E42-4BE0-B1AE-3D654E345E08}"/>
    <cellStyle name="Anteckning 37 4_121231-130331" xfId="19022" xr:uid="{76BE1E92-C805-4F11-AF26-B9F84E5E25EE}"/>
    <cellStyle name="Anteckning 37 5" xfId="19023" xr:uid="{4B4CC35A-2691-408C-B0CE-B1048D8BEA10}"/>
    <cellStyle name="Anteckning 37 5 2" xfId="19024" xr:uid="{9DF27EEE-CB03-4E08-93FF-178715DD4E67}"/>
    <cellStyle name="Anteckning 37 5 2 2" xfId="19025" xr:uid="{D2CE7D7A-98F6-46C2-9A98-B2564D015A2C}"/>
    <cellStyle name="Anteckning 37 5 2 2 2" xfId="19026" xr:uid="{E2BF584B-C098-4FAE-A904-0545CF3E68C2}"/>
    <cellStyle name="Anteckning 37 5 2 2_121231-130331" xfId="19027" xr:uid="{E762D4C1-EF99-4961-A9DF-384048880959}"/>
    <cellStyle name="Anteckning 37 5 2 3" xfId="19028" xr:uid="{B2F8D0CA-8992-4634-8E1B-BD7BF09BEF2F}"/>
    <cellStyle name="Anteckning 37 5 2 4" xfId="32990" xr:uid="{2FC2D672-B8E2-4FE3-B765-68BDB60E8743}"/>
    <cellStyle name="Anteckning 37 5 2_121231-130331" xfId="19029" xr:uid="{6123CEE7-3CFB-4AC6-A7AA-EC781ACAA26A}"/>
    <cellStyle name="Anteckning 37 5 3" xfId="19030" xr:uid="{2718AB7F-6AD3-4FED-BC37-73D7BD33D9F2}"/>
    <cellStyle name="Anteckning 37 5 3 2" xfId="19031" xr:uid="{0A554CA3-24D8-45BF-8B9F-9155A44E25CD}"/>
    <cellStyle name="Anteckning 37 5 3_121231-130331" xfId="19032" xr:uid="{8DD3561C-74DF-4AFE-A599-2CDAF41880C5}"/>
    <cellStyle name="Anteckning 37 5 4" xfId="19033" xr:uid="{39AE9ABE-565E-41D9-97EB-E3FF62690DD9}"/>
    <cellStyle name="Anteckning 37 5 5" xfId="19034" xr:uid="{B13A8F64-CDCB-439E-BFA9-1013460672A3}"/>
    <cellStyle name="Anteckning 37 5 6" xfId="32991" xr:uid="{54226971-F471-4826-A6F9-909C4EFBAB15}"/>
    <cellStyle name="Anteckning 37 5 7" xfId="35597" xr:uid="{DB202637-25B4-49D2-B5B9-83BD6CB0F35A}"/>
    <cellStyle name="Anteckning 37 5 8" xfId="39109" xr:uid="{C180DDFA-20AC-4567-A1B3-D23390220950}"/>
    <cellStyle name="Anteckning 37 5_121231-130331" xfId="19035" xr:uid="{CBDBB3F9-4430-4E3F-ABE6-E9FB6732D611}"/>
    <cellStyle name="Anteckning 37 6" xfId="19036" xr:uid="{FD1383A0-665A-489F-A0D0-37AF29880FB0}"/>
    <cellStyle name="Anteckning 37 6 2" xfId="19037" xr:uid="{5900E3AB-8F1D-4CD3-915A-C6F43934E8C4}"/>
    <cellStyle name="Anteckning 37 6 2 2" xfId="19038" xr:uid="{3E98DE66-755D-461F-BF63-C526D3714DA3}"/>
    <cellStyle name="Anteckning 37 6 2 3" xfId="32992" xr:uid="{76566A0A-9C16-49E7-9237-2323C9C98A5F}"/>
    <cellStyle name="Anteckning 37 6 2_121231-130331" xfId="19039" xr:uid="{70DA963B-4426-48B4-88A9-A1FAA4D6ED06}"/>
    <cellStyle name="Anteckning 37 6 3" xfId="19040" xr:uid="{BFC36B63-E8BE-4157-96C2-B1BE4F09986F}"/>
    <cellStyle name="Anteckning 37 6 3 2" xfId="19041" xr:uid="{F6C283DA-F128-44C6-BA06-2BEE96886717}"/>
    <cellStyle name="Anteckning 37 6 3_121231-130331" xfId="19042" xr:uid="{30D9C605-CB8E-4542-9FA2-DE7F34C18176}"/>
    <cellStyle name="Anteckning 37 6 4" xfId="19043" xr:uid="{4EA18545-8E1F-4CCC-97B9-94D2B2A75CE3}"/>
    <cellStyle name="Anteckning 37 6 5" xfId="19044" xr:uid="{C7F9C311-3CA1-45E4-A16A-9257169366F2}"/>
    <cellStyle name="Anteckning 37 6 6" xfId="32993" xr:uid="{12AF1F6F-B193-4D7E-A9CF-BA014061701A}"/>
    <cellStyle name="Anteckning 37 6 7" xfId="35598" xr:uid="{2869BFF6-FC30-4AD0-975D-E3CFA6DC3A38}"/>
    <cellStyle name="Anteckning 37 6 8" xfId="39108" xr:uid="{B6D874E7-2F00-4CF6-9D1F-AA2BFCAC74D3}"/>
    <cellStyle name="Anteckning 37 6_121231-130331" xfId="19045" xr:uid="{3676F741-E9A1-477A-AE4A-2857C5BAC17A}"/>
    <cellStyle name="Anteckning 37 7" xfId="19046" xr:uid="{294F90D0-8227-4410-A49E-FAF2053A9AB0}"/>
    <cellStyle name="Anteckning 37 7 2" xfId="19047" xr:uid="{26B18C90-520A-4B3E-9DC8-16006FD71A6D}"/>
    <cellStyle name="Anteckning 37 7 2 2" xfId="19048" xr:uid="{D792A40B-957D-4D7A-9A3B-9D5360BD8DB2}"/>
    <cellStyle name="Anteckning 37 7 2_121231-130331" xfId="19049" xr:uid="{10429F70-7808-4F59-BF6A-1E47149CED23}"/>
    <cellStyle name="Anteckning 37 7 3" xfId="19050" xr:uid="{1DC41242-3803-493C-8673-48393A004375}"/>
    <cellStyle name="Anteckning 37 7 4" xfId="32994" xr:uid="{C9D161F0-25D8-4FE0-8C45-6C660B6EB772}"/>
    <cellStyle name="Anteckning 37 7_121231-130331" xfId="19051" xr:uid="{BBA9E0A6-1812-4925-92E2-00FA920A2468}"/>
    <cellStyle name="Anteckning 37 8" xfId="19052" xr:uid="{B6D73F39-023F-43DB-866B-EEECE857B63D}"/>
    <cellStyle name="Anteckning 37 8 2" xfId="19053" xr:uid="{B9B8CE16-CAB0-49CD-96AE-DD5C79B082B1}"/>
    <cellStyle name="Anteckning 37 8_121231-130331" xfId="19054" xr:uid="{E64E08FF-48F9-45A0-BDDB-D00FD9909290}"/>
    <cellStyle name="Anteckning 37 9" xfId="19055" xr:uid="{3C780B80-C33B-40FE-8C28-C2B019D2F8D7}"/>
    <cellStyle name="Anteckning 37_121231-130331" xfId="19056" xr:uid="{0798D89B-B3D8-4538-8805-384550DFD158}"/>
    <cellStyle name="Anteckning 38" xfId="19057" xr:uid="{C78DC5A9-EAB8-440B-8D6D-E311C87F1BDF}"/>
    <cellStyle name="Anteckning 38 10" xfId="19058" xr:uid="{5A61E311-BFD6-44AF-BE75-0FED8E8F21EF}"/>
    <cellStyle name="Anteckning 38 11" xfId="32995" xr:uid="{394D4027-DD2C-417A-88BC-9C06E10B72AF}"/>
    <cellStyle name="Anteckning 38 12" xfId="35599" xr:uid="{6EC23EE3-EEC0-4364-96D6-8AE7BBCDEA59}"/>
    <cellStyle name="Anteckning 38 2" xfId="19059" xr:uid="{ADA8A4C1-CB6A-4EAF-9F5B-91E084F4368C}"/>
    <cellStyle name="Anteckning 38 2 2" xfId="19060" xr:uid="{8779E3D3-C45A-4C9D-82C4-72D014A2FBE8}"/>
    <cellStyle name="Anteckning 38 2 2 2" xfId="19061" xr:uid="{CA8C58B7-1CB6-4431-AB24-FFDB368C2057}"/>
    <cellStyle name="Anteckning 38 2 2 2 2" xfId="19062" xr:uid="{74572DDA-4F38-4FDA-9305-1BA2F9646C9A}"/>
    <cellStyle name="Anteckning 38 2 2 2 3" xfId="32996" xr:uid="{48EE3291-5BA4-443B-9C23-047ED75C14FF}"/>
    <cellStyle name="Anteckning 38 2 2 2_121231-130331" xfId="19063" xr:uid="{0D7EBF9B-DC9E-4486-BE9F-2587A7E18FA0}"/>
    <cellStyle name="Anteckning 38 2 2 3" xfId="19064" xr:uid="{6DE70F0F-7A2C-48E2-A141-B27A51EBDA32}"/>
    <cellStyle name="Anteckning 38 2 2 3 2" xfId="19065" xr:uid="{B8F08C1F-209D-42EF-A677-CF8C1236094C}"/>
    <cellStyle name="Anteckning 38 2 2 3_121231-130331" xfId="19066" xr:uid="{50044601-4C2D-44C6-A6C4-99AC99203836}"/>
    <cellStyle name="Anteckning 38 2 2 4" xfId="19067" xr:uid="{A7E9435D-4169-4E00-B6E1-C508B892CC29}"/>
    <cellStyle name="Anteckning 38 2 2 5" xfId="19068" xr:uid="{FF2A8180-FB48-4B11-9F73-1C0721F6BD95}"/>
    <cellStyle name="Anteckning 38 2 2 6" xfId="32997" xr:uid="{AC213566-172F-40A1-9826-36E6FBB4156A}"/>
    <cellStyle name="Anteckning 38 2 2 7" xfId="35601" xr:uid="{A49C274A-5D20-4D92-A5F8-36AF5F5D4DC3}"/>
    <cellStyle name="Anteckning 38 2 2 8" xfId="39106" xr:uid="{5E0E78A8-38F2-41C0-8E7F-75FAF1F6251D}"/>
    <cellStyle name="Anteckning 38 2 2_121231-130331" xfId="19069" xr:uid="{5BBD8A4F-EF3D-4A13-B861-DA6A8673FEFA}"/>
    <cellStyle name="Anteckning 38 2 3" xfId="19070" xr:uid="{C0B1A879-C206-4D8E-A4B3-F9360664FEC4}"/>
    <cellStyle name="Anteckning 38 2 3 2" xfId="19071" xr:uid="{F43F4910-78BB-4167-9D93-FB2AFF83BC2A}"/>
    <cellStyle name="Anteckning 38 2 3 2 2" xfId="19072" xr:uid="{CC74929E-4115-481A-A827-DE9FE08BB0D4}"/>
    <cellStyle name="Anteckning 38 2 3 2_121231-130331" xfId="19073" xr:uid="{9628B154-B544-4744-856A-8D6FD5F238E8}"/>
    <cellStyle name="Anteckning 38 2 3 3" xfId="19074" xr:uid="{B5F21387-F444-496A-98A9-0043C6F406C8}"/>
    <cellStyle name="Anteckning 38 2 3 4" xfId="32998" xr:uid="{EFB105D0-74DC-4208-A7AE-A66F128EC00B}"/>
    <cellStyle name="Anteckning 38 2 3_121231-130331" xfId="19075" xr:uid="{E1D77FB5-74D9-461B-9A7F-2F10CBD32B1F}"/>
    <cellStyle name="Anteckning 38 2 4" xfId="19076" xr:uid="{8CE0EC92-71E3-4BCA-BAE3-34A821C2296F}"/>
    <cellStyle name="Anteckning 38 2 4 2" xfId="19077" xr:uid="{E8429566-85F2-4700-A795-3808BB9ECF83}"/>
    <cellStyle name="Anteckning 38 2 4_121231-130331" xfId="19078" xr:uid="{857A70AB-C72A-4901-96D1-8A8F51A24290}"/>
    <cellStyle name="Anteckning 38 2 5" xfId="19079" xr:uid="{8281B85E-87E2-4301-80FC-888D88415E38}"/>
    <cellStyle name="Anteckning 38 2 6" xfId="19080" xr:uid="{25BA18D0-F5B7-4847-8B4B-AD394A6EB7F3}"/>
    <cellStyle name="Anteckning 38 2 7" xfId="32999" xr:uid="{3299EA2C-AC9F-4832-A008-EAC3BB62EB32}"/>
    <cellStyle name="Anteckning 38 2 8" xfId="35600" xr:uid="{0A5FA8DA-D6A7-4AD3-9C90-042812AE3D4C}"/>
    <cellStyle name="Anteckning 38 2 9" xfId="39107" xr:uid="{9392A135-DC3A-4D45-9C0C-58702D62375B}"/>
    <cellStyle name="Anteckning 38 2_121231-130331" xfId="19081" xr:uid="{E1DC2D9A-8FA3-478F-A1FC-A4F5582E9C4A}"/>
    <cellStyle name="Anteckning 38 3" xfId="19082" xr:uid="{82DF830A-E2AF-4B20-8E62-48DD6B7F6D9D}"/>
    <cellStyle name="Anteckning 38 3 2" xfId="19083" xr:uid="{11D55B03-C65F-4450-A5B4-92A76D42823D}"/>
    <cellStyle name="Anteckning 38 3 2 2" xfId="19084" xr:uid="{0335C63A-8960-49F2-837B-D2912055C13C}"/>
    <cellStyle name="Anteckning 38 3 2 2 2" xfId="19085" xr:uid="{7D0CD878-DAFA-4FC5-A1ED-46D0EEB8DAA6}"/>
    <cellStyle name="Anteckning 38 3 2 2_121231-130331" xfId="19086" xr:uid="{3F91AC68-C192-4919-BA78-45D8DF61B30A}"/>
    <cellStyle name="Anteckning 38 3 2 3" xfId="19087" xr:uid="{8686464F-6145-46BB-9CCA-9582D46A8A13}"/>
    <cellStyle name="Anteckning 38 3 2 4" xfId="33000" xr:uid="{55A14AC2-BA38-4964-925D-5663934FBFD7}"/>
    <cellStyle name="Anteckning 38 3 2_121231-130331" xfId="19088" xr:uid="{BE2CB574-EE8E-41FA-9EE7-1E18F57777C3}"/>
    <cellStyle name="Anteckning 38 3 3" xfId="19089" xr:uid="{8060E3B6-EF62-4069-8C9B-2F9EB0872C4D}"/>
    <cellStyle name="Anteckning 38 3 3 2" xfId="19090" xr:uid="{B4365DA5-80ED-49FA-B241-FD5AA3237895}"/>
    <cellStyle name="Anteckning 38 3 3_121231-130331" xfId="19091" xr:uid="{BE6BE7B3-4E26-409A-978E-70DDC0468C57}"/>
    <cellStyle name="Anteckning 38 3 4" xfId="19092" xr:uid="{9D396041-1436-4A58-BD80-E1D8F7CAC417}"/>
    <cellStyle name="Anteckning 38 3 5" xfId="19093" xr:uid="{A639C2F3-6446-4E28-A76E-A5D24994B543}"/>
    <cellStyle name="Anteckning 38 3 6" xfId="33001" xr:uid="{2F0C3B45-6C4E-4325-B459-69041FA98441}"/>
    <cellStyle name="Anteckning 38 3 7" xfId="35602" xr:uid="{EC643791-5D5C-48E0-B607-23A00AC463F8}"/>
    <cellStyle name="Anteckning 38 3 8" xfId="39105" xr:uid="{5A9ABECF-63FD-4A24-AB52-8897E0CC8383}"/>
    <cellStyle name="Anteckning 38 3_121231-130331" xfId="19094" xr:uid="{D57545A2-AA25-4E17-B8D4-E80A739DC364}"/>
    <cellStyle name="Anteckning 38 4" xfId="19095" xr:uid="{AD37B60E-C783-45A8-842A-E60963B2ED11}"/>
    <cellStyle name="Anteckning 38 4 2" xfId="19096" xr:uid="{70FB611B-D473-42AA-8C39-BB8D46CBD928}"/>
    <cellStyle name="Anteckning 38 4 2 2" xfId="19097" xr:uid="{9E4F7185-EE85-4635-B180-A9CD3BCCA46A}"/>
    <cellStyle name="Anteckning 38 4 2 2 2" xfId="19098" xr:uid="{7EA43B5D-2EA6-448C-87B7-F685B051EA10}"/>
    <cellStyle name="Anteckning 38 4 2 2_121231-130331" xfId="19099" xr:uid="{41710F7E-AB6C-4A57-BEDD-7944DCAB9062}"/>
    <cellStyle name="Anteckning 38 4 2 3" xfId="19100" xr:uid="{67B670A4-7F77-40EF-8204-DACF7817D4B8}"/>
    <cellStyle name="Anteckning 38 4 2 4" xfId="33002" xr:uid="{19294B9A-5EBD-480E-AB44-DC479FE748B6}"/>
    <cellStyle name="Anteckning 38 4 2_121231-130331" xfId="19101" xr:uid="{11DB2D78-C9D7-4321-B327-178664D388E1}"/>
    <cellStyle name="Anteckning 38 4 3" xfId="19102" xr:uid="{D49697C5-B11C-4055-9921-5EC28C5BFFD5}"/>
    <cellStyle name="Anteckning 38 4 3 2" xfId="19103" xr:uid="{7A8065E5-05E6-47BB-9F40-98ADF3F94983}"/>
    <cellStyle name="Anteckning 38 4 3_121231-130331" xfId="19104" xr:uid="{0016C629-9151-4EA6-AA2C-2C4782F1F55B}"/>
    <cellStyle name="Anteckning 38 4 4" xfId="19105" xr:uid="{187B881A-650E-4A3E-B5E9-DB384C4BD050}"/>
    <cellStyle name="Anteckning 38 4 5" xfId="19106" xr:uid="{9E83220C-F1E3-414A-9D5B-385859B0078C}"/>
    <cellStyle name="Anteckning 38 4 6" xfId="33003" xr:uid="{EB5EC8A6-851E-4022-A1F5-8E7DCAAB9395}"/>
    <cellStyle name="Anteckning 38 4 7" xfId="35603" xr:uid="{1DF2A0F8-CE26-4FCD-AA2C-112B1D4833E7}"/>
    <cellStyle name="Anteckning 38 4 8" xfId="39104" xr:uid="{56AB3AA3-07B6-4BF3-9417-3A185CC7249D}"/>
    <cellStyle name="Anteckning 38 4_121231-130331" xfId="19107" xr:uid="{0CFC694E-F5AD-45BA-90BF-3456120297F2}"/>
    <cellStyle name="Anteckning 38 5" xfId="19108" xr:uid="{3F2662C9-FD05-4503-B113-14E48BE14AD8}"/>
    <cellStyle name="Anteckning 38 5 2" xfId="19109" xr:uid="{3661BAF0-6542-4B04-806C-09FB8F0E21F6}"/>
    <cellStyle name="Anteckning 38 5 2 2" xfId="19110" xr:uid="{028F92E0-AAC8-498F-AB2B-E79810D9C3B1}"/>
    <cellStyle name="Anteckning 38 5 2 2 2" xfId="19111" xr:uid="{4D9F42DC-A6D9-4262-B8D7-4BFD7C22DBF3}"/>
    <cellStyle name="Anteckning 38 5 2 2_121231-130331" xfId="19112" xr:uid="{B30D7550-466C-43EE-88AB-3F1CC03603BA}"/>
    <cellStyle name="Anteckning 38 5 2 3" xfId="19113" xr:uid="{78DA706D-A6BC-42C3-A3DA-0DB11ECF6B0D}"/>
    <cellStyle name="Anteckning 38 5 2 4" xfId="33004" xr:uid="{9EB04B05-4D35-47FF-BCF4-4F64394D1919}"/>
    <cellStyle name="Anteckning 38 5 2_121231-130331" xfId="19114" xr:uid="{4D202ADB-5671-429E-A718-D01190356618}"/>
    <cellStyle name="Anteckning 38 5 3" xfId="19115" xr:uid="{3A81ADBC-F75C-422C-BED4-13556A6B96ED}"/>
    <cellStyle name="Anteckning 38 5 3 2" xfId="19116" xr:uid="{CC23E155-094B-4F71-AB1A-C055C89FE784}"/>
    <cellStyle name="Anteckning 38 5 3_121231-130331" xfId="19117" xr:uid="{58AC59D5-881B-405D-8C4E-611D43BB3249}"/>
    <cellStyle name="Anteckning 38 5 4" xfId="19118" xr:uid="{F4442D6F-888C-4814-96C1-038841917646}"/>
    <cellStyle name="Anteckning 38 5 5" xfId="19119" xr:uid="{C0649FBF-657E-4E41-AD64-61226C2E10CC}"/>
    <cellStyle name="Anteckning 38 5 6" xfId="33005" xr:uid="{20C7CFA8-EC58-41A4-88F6-9DB9426070B6}"/>
    <cellStyle name="Anteckning 38 5 7" xfId="35604" xr:uid="{36043F30-86D6-4222-85CD-49DB5FC61460}"/>
    <cellStyle name="Anteckning 38 5 8" xfId="39103" xr:uid="{AE1AA7D5-AE57-4D85-9E24-CE30873CF897}"/>
    <cellStyle name="Anteckning 38 5_121231-130331" xfId="19120" xr:uid="{DC33800A-43CE-4C6D-BBF4-B2CDA5F24561}"/>
    <cellStyle name="Anteckning 38 6" xfId="19121" xr:uid="{F96A33DD-741A-4507-961A-50F9DC18BCC7}"/>
    <cellStyle name="Anteckning 38 6 2" xfId="19122" xr:uid="{3333E969-3B73-4DC9-9CF1-7DD0B651C837}"/>
    <cellStyle name="Anteckning 38 6 2 2" xfId="19123" xr:uid="{A07BAED1-CBFE-450B-BF66-BE776E376A3D}"/>
    <cellStyle name="Anteckning 38 6 2 3" xfId="33006" xr:uid="{8D5E8C0E-C330-47A6-BB14-CA5E5FDD9624}"/>
    <cellStyle name="Anteckning 38 6 2_121231-130331" xfId="19124" xr:uid="{63CB67A9-D973-4AD9-BDF0-B25E80C30070}"/>
    <cellStyle name="Anteckning 38 6 3" xfId="19125" xr:uid="{C136FC75-A264-4402-97C4-380AA95CF565}"/>
    <cellStyle name="Anteckning 38 6 3 2" xfId="19126" xr:uid="{4D441847-DEDA-4865-A6C2-B27E61BCB9CE}"/>
    <cellStyle name="Anteckning 38 6 3_121231-130331" xfId="19127" xr:uid="{5976D5B5-1D56-468B-BAB1-81C2EA59318A}"/>
    <cellStyle name="Anteckning 38 6 4" xfId="19128" xr:uid="{14E46856-8EEE-4067-9BEB-2EF12A6193A3}"/>
    <cellStyle name="Anteckning 38 6 5" xfId="19129" xr:uid="{3F14FB93-6637-4FFD-B359-08B08A65EED8}"/>
    <cellStyle name="Anteckning 38 6 6" xfId="33007" xr:uid="{E0F205EA-2AF5-46F2-9FC9-C345942C7E48}"/>
    <cellStyle name="Anteckning 38 6 7" xfId="35605" xr:uid="{11C77DC7-94FB-4E25-A08D-9169471E406E}"/>
    <cellStyle name="Anteckning 38 6 8" xfId="39102" xr:uid="{EB7A402F-A522-450A-B651-A63CF341BD45}"/>
    <cellStyle name="Anteckning 38 6_121231-130331" xfId="19130" xr:uid="{22122598-24A0-4579-B38F-49329EC1FB72}"/>
    <cellStyle name="Anteckning 38 7" xfId="19131" xr:uid="{69F3B60D-1BE5-4387-9379-C827D75AA098}"/>
    <cellStyle name="Anteckning 38 7 2" xfId="19132" xr:uid="{78DA2C69-EAC4-45EA-96D9-BF190255D49E}"/>
    <cellStyle name="Anteckning 38 7 2 2" xfId="19133" xr:uid="{FD9B263E-B42F-40A0-B2A5-BA2153B98DF6}"/>
    <cellStyle name="Anteckning 38 7 2_121231-130331" xfId="19134" xr:uid="{38A5A12F-1029-4F73-B6D7-244F8192CC69}"/>
    <cellStyle name="Anteckning 38 7 3" xfId="19135" xr:uid="{5A4A9D25-7839-409C-AF65-E253EE7AD06D}"/>
    <cellStyle name="Anteckning 38 7 4" xfId="33008" xr:uid="{D9BF84B4-5FCF-402A-8E9C-4CF2B8E273F5}"/>
    <cellStyle name="Anteckning 38 7_121231-130331" xfId="19136" xr:uid="{77350EA4-B46E-4AC0-9CA0-9F1EBC46C306}"/>
    <cellStyle name="Anteckning 38 8" xfId="19137" xr:uid="{DEA12A91-3542-45FA-B25C-E12E6C2460E6}"/>
    <cellStyle name="Anteckning 38 8 2" xfId="19138" xr:uid="{23C04472-0A8A-4AED-AA45-B0558D06CEA8}"/>
    <cellStyle name="Anteckning 38 8_121231-130331" xfId="19139" xr:uid="{3E62118D-4C04-425C-8232-8559E2445E6B}"/>
    <cellStyle name="Anteckning 38 9" xfId="19140" xr:uid="{F49AD780-A2F5-47D0-9EA8-7DF2C0569369}"/>
    <cellStyle name="Anteckning 38_121231-130331" xfId="19141" xr:uid="{D79522FB-8D3F-48A9-9D66-2125D9414866}"/>
    <cellStyle name="Anteckning 39" xfId="19142" xr:uid="{2411C494-583D-4726-B95E-08B3AD46A5B6}"/>
    <cellStyle name="Anteckning 39 10" xfId="19143" xr:uid="{E72E7453-C25C-41A3-9E48-E65FCDE2CCC2}"/>
    <cellStyle name="Anteckning 39 11" xfId="33009" xr:uid="{1E869FCF-D5EC-4F2C-94E9-82C940CA2841}"/>
    <cellStyle name="Anteckning 39 12" xfId="35606" xr:uid="{B2D74D37-F1E8-4ADC-ADF7-39A9F83E83E3}"/>
    <cellStyle name="Anteckning 39 2" xfId="19144" xr:uid="{0C8012D8-8634-4FA5-89CE-6CBC9ED01F43}"/>
    <cellStyle name="Anteckning 39 2 2" xfId="19145" xr:uid="{97508911-C33C-4901-BF51-9082AFD80A05}"/>
    <cellStyle name="Anteckning 39 2 2 2" xfId="19146" xr:uid="{B026036C-EFAB-485B-81DB-154F148E189C}"/>
    <cellStyle name="Anteckning 39 2 2 2 2" xfId="19147" xr:uid="{87903AB3-778F-4F74-B4BE-C5BEFA5985F0}"/>
    <cellStyle name="Anteckning 39 2 2 2 3" xfId="33010" xr:uid="{F9F84017-3275-4CF7-ABDE-08E5368631A9}"/>
    <cellStyle name="Anteckning 39 2 2 2_121231-130331" xfId="19148" xr:uid="{8EAE7A8C-189C-4411-B69D-A52FD26BD6DC}"/>
    <cellStyle name="Anteckning 39 2 2 3" xfId="19149" xr:uid="{E822C541-150E-475D-8B13-4F35C19B091A}"/>
    <cellStyle name="Anteckning 39 2 2 3 2" xfId="19150" xr:uid="{D52CE40D-30F6-436A-B5E8-8FB7FB431C39}"/>
    <cellStyle name="Anteckning 39 2 2 3_121231-130331" xfId="19151" xr:uid="{60F05BB5-E11C-41B2-919F-16AFA32671D4}"/>
    <cellStyle name="Anteckning 39 2 2 4" xfId="19152" xr:uid="{F961664E-A6BE-4C71-85E1-2C26E9576ED5}"/>
    <cellStyle name="Anteckning 39 2 2 5" xfId="19153" xr:uid="{9B4F3DFD-A5CD-4AE9-BCEA-79C801C02866}"/>
    <cellStyle name="Anteckning 39 2 2 6" xfId="33011" xr:uid="{677D5411-BAAB-4D81-B7C2-54C35F3E6AD0}"/>
    <cellStyle name="Anteckning 39 2 2 7" xfId="35608" xr:uid="{7FC68189-F464-4A72-A9D1-0922F3A2CB84}"/>
    <cellStyle name="Anteckning 39 2 2 8" xfId="39100" xr:uid="{78BDFA52-5CDF-4D8E-9144-39B0D4A579E2}"/>
    <cellStyle name="Anteckning 39 2 2_121231-130331" xfId="19154" xr:uid="{E5493C93-B2A4-4C54-90F0-E67CB504F2C2}"/>
    <cellStyle name="Anteckning 39 2 3" xfId="19155" xr:uid="{99D89A0D-1427-4AF4-9AF7-82397751D6B4}"/>
    <cellStyle name="Anteckning 39 2 3 2" xfId="19156" xr:uid="{217E3792-1BAD-4053-AB7D-340786AD4454}"/>
    <cellStyle name="Anteckning 39 2 3 2 2" xfId="19157" xr:uid="{505553FF-DE71-417A-91E3-7C84B428E836}"/>
    <cellStyle name="Anteckning 39 2 3 2_121231-130331" xfId="19158" xr:uid="{827ADC6C-D845-4697-BDDA-08010661E3DC}"/>
    <cellStyle name="Anteckning 39 2 3 3" xfId="19159" xr:uid="{4B747259-217B-4168-9A0D-A14782506684}"/>
    <cellStyle name="Anteckning 39 2 3 4" xfId="33012" xr:uid="{CE99A896-B302-4668-BAB2-F92F7B00EA64}"/>
    <cellStyle name="Anteckning 39 2 3_121231-130331" xfId="19160" xr:uid="{860D15D1-D666-4611-A551-121D138FD268}"/>
    <cellStyle name="Anteckning 39 2 4" xfId="19161" xr:uid="{C7484005-7DC0-40D1-B168-B462D47EC2EA}"/>
    <cellStyle name="Anteckning 39 2 4 2" xfId="19162" xr:uid="{7BBE8B79-B5DA-457F-B163-3C0A11174A5F}"/>
    <cellStyle name="Anteckning 39 2 4_121231-130331" xfId="19163" xr:uid="{779F3646-C56C-4D29-B901-78A0B1A5ACA6}"/>
    <cellStyle name="Anteckning 39 2 5" xfId="19164" xr:uid="{9CD09402-F053-4B51-80B8-42C9362DCDC2}"/>
    <cellStyle name="Anteckning 39 2 6" xfId="19165" xr:uid="{7D8A3182-578B-4B6A-840E-9323DDE1229F}"/>
    <cellStyle name="Anteckning 39 2 7" xfId="33013" xr:uid="{4577ECE1-BD46-476E-A02D-A52884B47BCB}"/>
    <cellStyle name="Anteckning 39 2 8" xfId="35607" xr:uid="{1368EFA5-22B1-4A86-B0A9-14BD9DA57833}"/>
    <cellStyle name="Anteckning 39 2 9" xfId="39101" xr:uid="{A35A0D25-00E6-41E1-BEA6-F95F8D50DB1B}"/>
    <cellStyle name="Anteckning 39 2_121231-130331" xfId="19166" xr:uid="{3F3B3FF9-5D71-4D7F-9944-7C75F894ABD6}"/>
    <cellStyle name="Anteckning 39 3" xfId="19167" xr:uid="{FDD2A0AE-3A26-4D5F-A096-39DBE7FCEB9A}"/>
    <cellStyle name="Anteckning 39 3 2" xfId="19168" xr:uid="{DD9422EB-32C2-4B8C-8EB8-2320D23D2ACC}"/>
    <cellStyle name="Anteckning 39 3 2 2" xfId="19169" xr:uid="{34D6C6E6-FCE3-419B-A29B-17E56D2F7588}"/>
    <cellStyle name="Anteckning 39 3 2 2 2" xfId="19170" xr:uid="{40D46B10-DE2C-4037-90E9-D769821139F9}"/>
    <cellStyle name="Anteckning 39 3 2 2_121231-130331" xfId="19171" xr:uid="{85278B5F-BFA1-49EE-ACF3-13D98B2484A3}"/>
    <cellStyle name="Anteckning 39 3 2 3" xfId="19172" xr:uid="{442CA68D-98F3-4CA3-B9FB-5160BACA73E4}"/>
    <cellStyle name="Anteckning 39 3 2 4" xfId="33014" xr:uid="{C25AFBAC-E551-4928-988A-1FB301A9514B}"/>
    <cellStyle name="Anteckning 39 3 2_121231-130331" xfId="19173" xr:uid="{35F74B92-B9D9-4089-BD54-7DF97BBC5C6E}"/>
    <cellStyle name="Anteckning 39 3 3" xfId="19174" xr:uid="{FC51A523-D433-44EB-B907-F2F95A6E5BA7}"/>
    <cellStyle name="Anteckning 39 3 3 2" xfId="19175" xr:uid="{1B42DBEC-D880-43B8-AEF6-6CAC801233FA}"/>
    <cellStyle name="Anteckning 39 3 3_121231-130331" xfId="19176" xr:uid="{CEEE3A4F-FCCF-426D-B30E-901BAFEA0D5B}"/>
    <cellStyle name="Anteckning 39 3 4" xfId="19177" xr:uid="{D7CD8CB9-1118-40FB-9C43-AFD28E3D390C}"/>
    <cellStyle name="Anteckning 39 3 5" xfId="19178" xr:uid="{BF4E97C9-7161-44AB-9B54-85D9C2181DE0}"/>
    <cellStyle name="Anteckning 39 3 6" xfId="33015" xr:uid="{94CE68D8-6A3D-4582-BD05-5E105CB3F254}"/>
    <cellStyle name="Anteckning 39 3 7" xfId="35609" xr:uid="{9FF7EFF0-F14E-421B-9A87-42D64778887E}"/>
    <cellStyle name="Anteckning 39 3 8" xfId="39099" xr:uid="{AE37FB8F-CD00-4F02-B8FD-592D8C1008A9}"/>
    <cellStyle name="Anteckning 39 3_121231-130331" xfId="19179" xr:uid="{C6FA688F-8220-4A61-B971-8F0816945748}"/>
    <cellStyle name="Anteckning 39 4" xfId="19180" xr:uid="{7B881C43-58CB-40E9-9A09-5CA3EDB8CADF}"/>
    <cellStyle name="Anteckning 39 4 2" xfId="19181" xr:uid="{047AA046-E15C-4BBA-B1A8-6922F96D4651}"/>
    <cellStyle name="Anteckning 39 4 2 2" xfId="19182" xr:uid="{D0FEE57B-B474-4A19-A10D-9D64D3342813}"/>
    <cellStyle name="Anteckning 39 4 2 2 2" xfId="19183" xr:uid="{5C70433E-8039-4D2E-AD19-C2D8C18F31E4}"/>
    <cellStyle name="Anteckning 39 4 2 2_121231-130331" xfId="19184" xr:uid="{408B4F26-D2EB-4AFA-8951-3A0E32E145C9}"/>
    <cellStyle name="Anteckning 39 4 2 3" xfId="19185" xr:uid="{8B02B135-646F-496E-9A43-3F7D77075BAC}"/>
    <cellStyle name="Anteckning 39 4 2 4" xfId="33016" xr:uid="{40A9C6AF-C0D8-41D7-A959-28840634A5C7}"/>
    <cellStyle name="Anteckning 39 4 2_121231-130331" xfId="19186" xr:uid="{C1DBD22F-55D7-452F-B1FC-047FBD1100BB}"/>
    <cellStyle name="Anteckning 39 4 3" xfId="19187" xr:uid="{8CA464A8-3D1E-412A-8541-76ED53EEE921}"/>
    <cellStyle name="Anteckning 39 4 3 2" xfId="19188" xr:uid="{1A6D2F13-49D6-4D87-AC7A-F319107935DE}"/>
    <cellStyle name="Anteckning 39 4 3_121231-130331" xfId="19189" xr:uid="{819209D1-9FCF-4FBA-B406-E7E5950389F4}"/>
    <cellStyle name="Anteckning 39 4 4" xfId="19190" xr:uid="{C9D908F4-7FE9-4606-9081-72E07A7FF44A}"/>
    <cellStyle name="Anteckning 39 4 5" xfId="19191" xr:uid="{F7A8B58F-857E-47C8-B0E1-D76DB820F107}"/>
    <cellStyle name="Anteckning 39 4 6" xfId="33017" xr:uid="{B58289CF-30EA-4430-9429-14C3B8523A3E}"/>
    <cellStyle name="Anteckning 39 4 7" xfId="35610" xr:uid="{C0BA8FE0-4BCD-4E0F-AC80-AC46E296DA14}"/>
    <cellStyle name="Anteckning 39 4 8" xfId="39098" xr:uid="{D2FC9BBC-1800-4848-9570-C3E62DAB29C4}"/>
    <cellStyle name="Anteckning 39 4_121231-130331" xfId="19192" xr:uid="{A429A9AA-3671-4C66-AA7D-3A07FBADAAF0}"/>
    <cellStyle name="Anteckning 39 5" xfId="19193" xr:uid="{538AC853-8570-48B2-B515-83EE0500C9A5}"/>
    <cellStyle name="Anteckning 39 5 2" xfId="19194" xr:uid="{A121FA5E-E9BE-40FB-9B0B-A209BDCB031F}"/>
    <cellStyle name="Anteckning 39 5 2 2" xfId="19195" xr:uid="{39D4784C-86E6-448D-8B8D-B2AADDC583DE}"/>
    <cellStyle name="Anteckning 39 5 2 2 2" xfId="19196" xr:uid="{C5CCA24B-0506-4713-A235-F8279FB8495F}"/>
    <cellStyle name="Anteckning 39 5 2 2_121231-130331" xfId="19197" xr:uid="{35F09C3A-7AB7-40CD-AD41-4C793176DDA4}"/>
    <cellStyle name="Anteckning 39 5 2 3" xfId="19198" xr:uid="{E67A4141-09B5-4603-B8F7-2297828518B8}"/>
    <cellStyle name="Anteckning 39 5 2 4" xfId="33018" xr:uid="{6B37BB2F-A2CA-41AF-9407-38D5FF95E4D3}"/>
    <cellStyle name="Anteckning 39 5 2_121231-130331" xfId="19199" xr:uid="{DA10784B-3B5E-4317-B02C-8DD2C2920E58}"/>
    <cellStyle name="Anteckning 39 5 3" xfId="19200" xr:uid="{102AE8FB-707C-4DA8-8BD3-53AD7D60BEC0}"/>
    <cellStyle name="Anteckning 39 5 3 2" xfId="19201" xr:uid="{1E179423-17CE-4625-8BA5-1169555F7760}"/>
    <cellStyle name="Anteckning 39 5 3_121231-130331" xfId="19202" xr:uid="{D00531E7-0391-4E10-93AE-AF99050CF38D}"/>
    <cellStyle name="Anteckning 39 5 4" xfId="19203" xr:uid="{A807660D-47C3-4BE5-A107-651A66A0367C}"/>
    <cellStyle name="Anteckning 39 5 5" xfId="19204" xr:uid="{3F94A523-2186-4447-AC0B-A32086C84486}"/>
    <cellStyle name="Anteckning 39 5 6" xfId="33019" xr:uid="{82486BCB-9E51-4A17-9E78-4279E17A472F}"/>
    <cellStyle name="Anteckning 39 5 7" xfId="35611" xr:uid="{C7867D2D-4936-4C15-908F-873D2495557A}"/>
    <cellStyle name="Anteckning 39 5 8" xfId="39097" xr:uid="{A54BD4CC-67BF-46C5-9D38-823C7541A838}"/>
    <cellStyle name="Anteckning 39 5_121231-130331" xfId="19205" xr:uid="{3DF826FC-AE89-45C4-9032-8CECF69402C0}"/>
    <cellStyle name="Anteckning 39 6" xfId="19206" xr:uid="{973044E1-680E-4106-ADAA-16648A2773F1}"/>
    <cellStyle name="Anteckning 39 6 2" xfId="19207" xr:uid="{F6936ADA-34DF-4B75-A32F-C916F5F2A13B}"/>
    <cellStyle name="Anteckning 39 6 2 2" xfId="19208" xr:uid="{9688CBAD-300B-49EE-ABCC-C2E05D7A5ACD}"/>
    <cellStyle name="Anteckning 39 6 2 3" xfId="33020" xr:uid="{5892D0B1-B28B-419A-A437-0B365DD77260}"/>
    <cellStyle name="Anteckning 39 6 2_121231-130331" xfId="19209" xr:uid="{10E6AA26-9CC5-4E04-850E-006C778A1BFD}"/>
    <cellStyle name="Anteckning 39 6 3" xfId="19210" xr:uid="{E234501D-4BE8-4AC9-8333-E74458CA1459}"/>
    <cellStyle name="Anteckning 39 6 3 2" xfId="19211" xr:uid="{6B68CB30-4A1E-462E-B36C-2CCB1F203C6D}"/>
    <cellStyle name="Anteckning 39 6 3_121231-130331" xfId="19212" xr:uid="{BB03DA0A-45B1-49E8-A970-C208CDC78340}"/>
    <cellStyle name="Anteckning 39 6 4" xfId="19213" xr:uid="{7A0E4975-2092-4B59-A8B7-6195C9BB3C59}"/>
    <cellStyle name="Anteckning 39 6 5" xfId="19214" xr:uid="{38DD86AA-B866-41B1-8F48-E92DA2A6B963}"/>
    <cellStyle name="Anteckning 39 6 6" xfId="33021" xr:uid="{9071F948-ECCE-43D6-A131-6CB98631E48D}"/>
    <cellStyle name="Anteckning 39 6 7" xfId="35612" xr:uid="{8B6CE9F8-3A06-4F17-A2A6-2338AC977260}"/>
    <cellStyle name="Anteckning 39 6 8" xfId="39096" xr:uid="{375B7EBC-57FC-4FCA-B904-B15E86AC3C01}"/>
    <cellStyle name="Anteckning 39 6_121231-130331" xfId="19215" xr:uid="{F700A78F-5773-4112-ACC6-14FBEA1AAC4E}"/>
    <cellStyle name="Anteckning 39 7" xfId="19216" xr:uid="{BD150A67-10BD-447E-8A83-71EC311BA3B7}"/>
    <cellStyle name="Anteckning 39 7 2" xfId="19217" xr:uid="{C64D3874-7AA0-4D20-AD2F-7C037C287A0C}"/>
    <cellStyle name="Anteckning 39 7 2 2" xfId="19218" xr:uid="{D9C49D50-5DD7-4337-A96B-482E242AF8B1}"/>
    <cellStyle name="Anteckning 39 7 2_121231-130331" xfId="19219" xr:uid="{E344B404-135C-4D1C-9F32-84A46A582521}"/>
    <cellStyle name="Anteckning 39 7 3" xfId="19220" xr:uid="{1BA8BDA8-BCE6-479A-8B39-13214E9B31E8}"/>
    <cellStyle name="Anteckning 39 7 4" xfId="33022" xr:uid="{19C6A3FC-7276-412C-8752-7AA13766666F}"/>
    <cellStyle name="Anteckning 39 7_121231-130331" xfId="19221" xr:uid="{82DAD3D0-D8F9-4D46-81BA-3E4398868BB3}"/>
    <cellStyle name="Anteckning 39 8" xfId="19222" xr:uid="{6B6943F4-3018-46C3-839B-98E9920D4314}"/>
    <cellStyle name="Anteckning 39 8 2" xfId="19223" xr:uid="{399D71B2-6D26-42DA-8A75-B1F1B36C4DD5}"/>
    <cellStyle name="Anteckning 39 8_121231-130331" xfId="19224" xr:uid="{9F4DC159-924E-498A-B32C-84609DBBBB54}"/>
    <cellStyle name="Anteckning 39 9" xfId="19225" xr:uid="{AE1FAE2C-E235-403C-B70E-2CDD3CA87376}"/>
    <cellStyle name="Anteckning 39_121231-130331" xfId="19226" xr:uid="{10383D3C-F777-432E-B3A3-216911C901DD}"/>
    <cellStyle name="Anteckning 4" xfId="144" xr:uid="{7D673D3A-0E73-489A-BF2A-73345D71256E}"/>
    <cellStyle name="Anteckning 4 10" xfId="19227" xr:uid="{94FB801F-A9B5-4438-9403-6478D7BCA9D8}"/>
    <cellStyle name="Anteckning 4 10 2" xfId="19228" xr:uid="{23E4FCA7-8880-464D-B5E5-309B85F88C86}"/>
    <cellStyle name="Anteckning 4 10 2 2" xfId="19229" xr:uid="{136C9900-4885-433A-9618-DA09C38AB6C0}"/>
    <cellStyle name="Anteckning 4 10 2_121231-130331" xfId="19230" xr:uid="{55106E2D-5DFE-4D36-8157-D23C2BDE04CA}"/>
    <cellStyle name="Anteckning 4 10 3" xfId="19231" xr:uid="{85A5E638-4E54-4A29-AD23-D8FA92B10F45}"/>
    <cellStyle name="Anteckning 4 10 4" xfId="33023" xr:uid="{F3B89078-3E18-4BFA-B8CF-1E4AD3A2CAC9}"/>
    <cellStyle name="Anteckning 4 10_121231-130331" xfId="19232" xr:uid="{AD8ED76A-CE63-44D7-BF2B-BDF89B5A79F8}"/>
    <cellStyle name="Anteckning 4 11" xfId="19233" xr:uid="{D482F65E-4A8B-43EE-B1D5-955C742708A8}"/>
    <cellStyle name="Anteckning 4 11 2" xfId="19234" xr:uid="{8D3B86E7-20AD-42BB-8AE8-EB7BBCF1D3E1}"/>
    <cellStyle name="Anteckning 4 11_121231-130331" xfId="19235" xr:uid="{0760E7BF-4F6B-42F1-ACEC-03EFF9681438}"/>
    <cellStyle name="Anteckning 4 12" xfId="19236" xr:uid="{18E663B6-7095-4259-96E6-DEAFDC2DA898}"/>
    <cellStyle name="Anteckning 4 13" xfId="19237" xr:uid="{8D7A6254-FD63-47EF-9EAA-66E76EA18634}"/>
    <cellStyle name="Anteckning 4 14" xfId="19238" xr:uid="{E457CBAC-8422-4FBD-A075-34FAC3C694A8}"/>
    <cellStyle name="Anteckning 4 15" xfId="33024" xr:uid="{32D852A6-220A-4D66-A831-31A5E474AE73}"/>
    <cellStyle name="Anteckning 4 16" xfId="35613" xr:uid="{287FCCCC-844E-4E89-8E56-1C2A172740BF}"/>
    <cellStyle name="Anteckning 4 17" xfId="39095" xr:uid="{A20D046C-45C9-4E12-B673-CFEB45F7E4F4}"/>
    <cellStyle name="Anteckning 4 18" xfId="44712" xr:uid="{B7ED6BF5-0FDA-44E3-86EA-8B0516F276C0}"/>
    <cellStyle name="Anteckning 4 19" xfId="44689" xr:uid="{A9F9F1DA-DAD0-4D29-9886-F5183E7FC02D}"/>
    <cellStyle name="Anteckning 4 2" xfId="19239" xr:uid="{30D6B88B-DF3F-4ACC-9CFF-5FB00ECBDDF2}"/>
    <cellStyle name="Anteckning 4 2 10" xfId="19240" xr:uid="{1FB3AFAA-5AA1-4EE8-BD33-7BA3C7DEF606}"/>
    <cellStyle name="Anteckning 4 2 11" xfId="33025" xr:uid="{69B76904-0536-4A78-92FA-1A50C0002FD3}"/>
    <cellStyle name="Anteckning 4 2 12" xfId="35614" xr:uid="{2024E0CB-FB74-47F0-A9A0-2D12DA67402E}"/>
    <cellStyle name="Anteckning 4 2 2" xfId="19241" xr:uid="{27FDE7E2-0BC3-43DD-A1F5-EEF6D04BC922}"/>
    <cellStyle name="Anteckning 4 2 2 2" xfId="19242" xr:uid="{7259D027-DBBD-4931-AC9B-5493B6BE1B00}"/>
    <cellStyle name="Anteckning 4 2 2 2 2" xfId="19243" xr:uid="{F1678D30-4108-4527-9A22-1DDB91364279}"/>
    <cellStyle name="Anteckning 4 2 2 2 2 2" xfId="19244" xr:uid="{01F05BF6-04AC-427B-80A2-369B6F176A4C}"/>
    <cellStyle name="Anteckning 4 2 2 2 2_121231-130331" xfId="19245" xr:uid="{2A519B05-7154-49B3-8378-5F5C08E75ECD}"/>
    <cellStyle name="Anteckning 4 2 2 2 3" xfId="19246" xr:uid="{E67635CD-D42F-4E6D-BD99-77574E9370C3}"/>
    <cellStyle name="Anteckning 4 2 2 2 4" xfId="33026" xr:uid="{18F5C610-39A0-4583-A55E-ACAFF8F80CE9}"/>
    <cellStyle name="Anteckning 4 2 2 2_121231-130331" xfId="19247" xr:uid="{3A791D6D-8AF4-4C85-AC80-A2D9C83A220F}"/>
    <cellStyle name="Anteckning 4 2 2 3" xfId="19248" xr:uid="{46825CAD-FD06-451C-8160-B2C1F4D9A2FE}"/>
    <cellStyle name="Anteckning 4 2 2 3 2" xfId="19249" xr:uid="{3D87AC1B-3A41-410C-8A98-591E6467CA2C}"/>
    <cellStyle name="Anteckning 4 2 2 3_121231-130331" xfId="19250" xr:uid="{8A4FA58A-5C2C-4196-AEEB-97E628052012}"/>
    <cellStyle name="Anteckning 4 2 2 4" xfId="19251" xr:uid="{C589B311-8B0F-45CE-BAB8-72FEF5D9A823}"/>
    <cellStyle name="Anteckning 4 2 2 5" xfId="19252" xr:uid="{CFDF3F53-2098-494C-8024-A4DBB151A839}"/>
    <cellStyle name="Anteckning 4 2 2 6" xfId="33027" xr:uid="{B0DAFB12-641A-454C-93D6-89C03E9C2C80}"/>
    <cellStyle name="Anteckning 4 2 2 7" xfId="35615" xr:uid="{8D350985-45DC-444F-8984-4BE86A56F0F0}"/>
    <cellStyle name="Anteckning 4 2 2 8" xfId="39094" xr:uid="{A5EDD19D-4933-4F1F-8012-67DE967E1740}"/>
    <cellStyle name="Anteckning 4 2 2_121231-130331" xfId="19253" xr:uid="{2369297E-6DF1-4AE9-8246-F5B205BDBC8F}"/>
    <cellStyle name="Anteckning 4 2 3" xfId="19254" xr:uid="{7D60150D-276C-4B63-96EB-ADF9E33CD80A}"/>
    <cellStyle name="Anteckning 4 2 3 2" xfId="19255" xr:uid="{F8D52E6D-3A43-451C-9021-9C49BE4D40A9}"/>
    <cellStyle name="Anteckning 4 2 3 2 2" xfId="19256" xr:uid="{66446E5A-C471-455D-94E2-693102CE9A34}"/>
    <cellStyle name="Anteckning 4 2 3 2 2 2" xfId="19257" xr:uid="{7B00DB50-2B54-463A-BFB5-7F355A4FDFAA}"/>
    <cellStyle name="Anteckning 4 2 3 2 2_121231-130331" xfId="19258" xr:uid="{8850B3AA-8017-4207-9434-D2522918940D}"/>
    <cellStyle name="Anteckning 4 2 3 2 3" xfId="19259" xr:uid="{02826354-74CC-4BA8-8938-DB4B1E5C3CDF}"/>
    <cellStyle name="Anteckning 4 2 3 2 4" xfId="33028" xr:uid="{25BE9EA3-8DD7-4DF0-BFC9-B691BA8F5064}"/>
    <cellStyle name="Anteckning 4 2 3 2_121231-130331" xfId="19260" xr:uid="{51D1D661-6460-46E5-94EF-7EDD450B6E22}"/>
    <cellStyle name="Anteckning 4 2 3 3" xfId="19261" xr:uid="{0177E89E-5623-446B-8952-7C115379DEC2}"/>
    <cellStyle name="Anteckning 4 2 3 3 2" xfId="19262" xr:uid="{E145303C-5A61-4144-B8B0-F5B9E60F7411}"/>
    <cellStyle name="Anteckning 4 2 3 3_121231-130331" xfId="19263" xr:uid="{ABFCBA97-6030-458C-AEBA-096706CF347B}"/>
    <cellStyle name="Anteckning 4 2 3 4" xfId="19264" xr:uid="{78356E2A-B2D9-4885-89FB-D6F093754906}"/>
    <cellStyle name="Anteckning 4 2 3 5" xfId="19265" xr:uid="{A4D06386-D5C0-46AF-8515-5F8AC94C07E1}"/>
    <cellStyle name="Anteckning 4 2 3 6" xfId="33029" xr:uid="{914313A3-4E49-4676-A629-D8C95CFE3833}"/>
    <cellStyle name="Anteckning 4 2 3 7" xfId="35616" xr:uid="{2297CE04-8672-4775-8CE3-E63B847554A0}"/>
    <cellStyle name="Anteckning 4 2 3 8" xfId="39093" xr:uid="{C26DDBFB-F8B8-49BF-BBAF-6CE4327A68E6}"/>
    <cellStyle name="Anteckning 4 2 3_121231-130331" xfId="19266" xr:uid="{4B0C491B-437A-4FFE-A3FE-58CBB26C6257}"/>
    <cellStyle name="Anteckning 4 2 4" xfId="19267" xr:uid="{4B089A0A-35BF-408B-B3D9-56B492B157AA}"/>
    <cellStyle name="Anteckning 4 2 4 2" xfId="19268" xr:uid="{00D0C71B-CA7B-4143-B9D7-53A0692D47C7}"/>
    <cellStyle name="Anteckning 4 2 4 2 2" xfId="19269" xr:uid="{74F5DB03-DD10-4302-B371-388B8B3A5E57}"/>
    <cellStyle name="Anteckning 4 2 4 2 2 2" xfId="19270" xr:uid="{C97B54ED-82A1-4424-A5D9-68CECD902D77}"/>
    <cellStyle name="Anteckning 4 2 4 2 2_121231-130331" xfId="19271" xr:uid="{CFC12A80-FB33-4449-9ABA-787E6D9FB14C}"/>
    <cellStyle name="Anteckning 4 2 4 2 3" xfId="19272" xr:uid="{B301DF03-9E02-46B3-B1E1-C840ED2B97EA}"/>
    <cellStyle name="Anteckning 4 2 4 2 4" xfId="33030" xr:uid="{BFB105E7-99FA-4D07-9D7B-EAD7278F8BFB}"/>
    <cellStyle name="Anteckning 4 2 4 2_121231-130331" xfId="19273" xr:uid="{B464D1B4-9259-43CD-BB3D-2E82B5FA6E21}"/>
    <cellStyle name="Anteckning 4 2 4 3" xfId="19274" xr:uid="{59A9B03A-E11F-42DF-91B9-DA6F16CC2DC9}"/>
    <cellStyle name="Anteckning 4 2 4 3 2" xfId="19275" xr:uid="{B0C6BC70-F7A0-44DE-A7F7-CD95B8855873}"/>
    <cellStyle name="Anteckning 4 2 4 3_121231-130331" xfId="19276" xr:uid="{2056F02B-AE6D-4572-AFBB-E6675B838BB6}"/>
    <cellStyle name="Anteckning 4 2 4 4" xfId="19277" xr:uid="{A24C8958-626A-4B1F-A177-A64917896B60}"/>
    <cellStyle name="Anteckning 4 2 4 5" xfId="19278" xr:uid="{1850C6FD-56E4-493E-8388-4405259B0E09}"/>
    <cellStyle name="Anteckning 4 2 4 6" xfId="33031" xr:uid="{8C08BC06-8473-41B3-807D-10B253B9631D}"/>
    <cellStyle name="Anteckning 4 2 4 7" xfId="35617" xr:uid="{56D82880-5B39-476B-B3EE-661D784A9735}"/>
    <cellStyle name="Anteckning 4 2 4 8" xfId="39092" xr:uid="{309BDC16-DBBD-4961-A39E-1BEE0C89D79E}"/>
    <cellStyle name="Anteckning 4 2 4_121231-130331" xfId="19279" xr:uid="{14F73B2A-9CF5-42C6-A4D5-824FF7FFB69D}"/>
    <cellStyle name="Anteckning 4 2 5" xfId="19280" xr:uid="{3D5165AA-BA82-4B9B-858B-A9CE5355F73D}"/>
    <cellStyle name="Anteckning 4 2 5 2" xfId="19281" xr:uid="{4EF4F599-501D-4790-9FB3-91F305A85349}"/>
    <cellStyle name="Anteckning 4 2 5 2 2" xfId="19282" xr:uid="{9A81DED1-194C-4CB2-92A2-F8F4621DE454}"/>
    <cellStyle name="Anteckning 4 2 5 2 3" xfId="33032" xr:uid="{C71A6589-05E0-4F3C-8C1D-97958B039EA7}"/>
    <cellStyle name="Anteckning 4 2 5 2_121231-130331" xfId="19283" xr:uid="{4B3A586E-B8EE-4E0B-8780-70F2E651395C}"/>
    <cellStyle name="Anteckning 4 2 5 3" xfId="19284" xr:uid="{9E43D9BE-A38C-4F87-8545-789746E4E374}"/>
    <cellStyle name="Anteckning 4 2 5 3 2" xfId="19285" xr:uid="{3E8708B6-8C4C-43C7-ADB8-7A4B286FB5F1}"/>
    <cellStyle name="Anteckning 4 2 5 3_121231-130331" xfId="19286" xr:uid="{1D27C135-2059-4083-873A-88662B9081C8}"/>
    <cellStyle name="Anteckning 4 2 5 4" xfId="19287" xr:uid="{375EEE38-9A92-4BE0-8460-21E1925D81BB}"/>
    <cellStyle name="Anteckning 4 2 5 5" xfId="19288" xr:uid="{6CD414D7-4C96-4A34-85CF-0AE53D919D10}"/>
    <cellStyle name="Anteckning 4 2 5 6" xfId="33033" xr:uid="{D15174B3-F198-4D7B-918F-69E355C56362}"/>
    <cellStyle name="Anteckning 4 2 5 7" xfId="35618" xr:uid="{73442A5C-0E10-4A06-90ED-E371784CA3BF}"/>
    <cellStyle name="Anteckning 4 2 5 8" xfId="39091" xr:uid="{4A3BCAC8-BF3D-4F25-BA0A-F4CEC5EDEE5F}"/>
    <cellStyle name="Anteckning 4 2 5_121231-130331" xfId="19289" xr:uid="{DF17EFD5-24E4-4816-B4D6-A533B521C255}"/>
    <cellStyle name="Anteckning 4 2 6" xfId="19290" xr:uid="{22A4C6BD-5253-4ED3-85A0-E7D0E754A378}"/>
    <cellStyle name="Anteckning 4 2 6 2" xfId="19291" xr:uid="{3614D262-6408-4C32-9A4F-88C450A3528F}"/>
    <cellStyle name="Anteckning 4 2 6 2 2" xfId="19292" xr:uid="{E3976671-0029-4F4C-B676-8507F1710586}"/>
    <cellStyle name="Anteckning 4 2 6 2_121231-130331" xfId="19293" xr:uid="{D40D51EC-4E3B-4391-997B-CF7AF35C2931}"/>
    <cellStyle name="Anteckning 4 2 6 3" xfId="19294" xr:uid="{527D0A40-490C-4B52-AE51-14E0B0686A8A}"/>
    <cellStyle name="Anteckning 4 2 6 4" xfId="33034" xr:uid="{FB4E6A2B-A1A4-40C2-AC87-F25E2406A18F}"/>
    <cellStyle name="Anteckning 4 2 6_121231-130331" xfId="19295" xr:uid="{226C5F5A-0038-4D68-8765-1E3EDC3BE17D}"/>
    <cellStyle name="Anteckning 4 2 7" xfId="19296" xr:uid="{F41EDC8F-C04E-40B9-9942-670F95A93113}"/>
    <cellStyle name="Anteckning 4 2 7 2" xfId="19297" xr:uid="{4F5D1E3D-E6EF-4BB9-8311-CFFF22592E53}"/>
    <cellStyle name="Anteckning 4 2 7_121231-130331" xfId="19298" xr:uid="{F550CF81-E0A1-4D83-A5C4-8EE8B33C581D}"/>
    <cellStyle name="Anteckning 4 2 8" xfId="19299" xr:uid="{5E3037CB-5623-4DFE-8EF1-844F4D5B783D}"/>
    <cellStyle name="Anteckning 4 2 9" xfId="19300" xr:uid="{F6567234-E7E5-4BE2-850E-3775DF37AF1C}"/>
    <cellStyle name="Anteckning 4 2_121231-130331" xfId="19301" xr:uid="{2B51C3DC-6712-40B0-8CD7-2FDDA36B527C}"/>
    <cellStyle name="Anteckning 4 20" xfId="44650" xr:uid="{358E9A44-251C-48A2-A7F0-5BBC29DE786F}"/>
    <cellStyle name="Anteckning 4 3" xfId="19302" xr:uid="{CBF27EF0-8F0C-48D0-8409-4988F3E11C54}"/>
    <cellStyle name="Anteckning 4 3 10" xfId="33035" xr:uid="{D53DCFBA-FA8F-46F6-A176-06AC000009F5}"/>
    <cellStyle name="Anteckning 4 3 11" xfId="35619" xr:uid="{F332FB5F-CB1F-4B58-AE27-81E330A0B558}"/>
    <cellStyle name="Anteckning 4 3 2" xfId="19303" xr:uid="{FDAF6A73-1CBC-4D76-BC9A-F531117A34C1}"/>
    <cellStyle name="Anteckning 4 3 2 2" xfId="19304" xr:uid="{F3B24773-CE07-4273-904C-8132ACB27BBA}"/>
    <cellStyle name="Anteckning 4 3 2 2 2" xfId="19305" xr:uid="{BFA28DC2-60CD-4550-A479-2DC3ABE153A4}"/>
    <cellStyle name="Anteckning 4 3 2 2 2 2" xfId="19306" xr:uid="{BAE3F86D-B331-46BE-9CCF-9E2D94AB3DB4}"/>
    <cellStyle name="Anteckning 4 3 2 2 2_121231-130331" xfId="19307" xr:uid="{ECA66665-0218-46F0-BCDF-169D6B34E608}"/>
    <cellStyle name="Anteckning 4 3 2 2 3" xfId="19308" xr:uid="{5B71F34C-CBF5-4BE8-BF1C-72A473CC21B0}"/>
    <cellStyle name="Anteckning 4 3 2 2 4" xfId="33036" xr:uid="{CF3C2FB3-2FAA-4CAE-B8AB-01E2D8308446}"/>
    <cellStyle name="Anteckning 4 3 2 2_121231-130331" xfId="19309" xr:uid="{78CB097C-55B9-4188-8223-53D34ABA623F}"/>
    <cellStyle name="Anteckning 4 3 2 3" xfId="19310" xr:uid="{08972FF9-3469-4F70-8C06-6029858F7646}"/>
    <cellStyle name="Anteckning 4 3 2 3 2" xfId="19311" xr:uid="{CE842E90-CC29-4B56-B6BD-BAA55DDE01CE}"/>
    <cellStyle name="Anteckning 4 3 2 3_121231-130331" xfId="19312" xr:uid="{37E08B08-CAB5-4238-A34A-E18C130146C9}"/>
    <cellStyle name="Anteckning 4 3 2 4" xfId="19313" xr:uid="{B38EB319-E182-4B2E-B619-399BD54B46C7}"/>
    <cellStyle name="Anteckning 4 3 2 5" xfId="19314" xr:uid="{CF66552B-2D20-43AC-A228-CB158E0EAC4F}"/>
    <cellStyle name="Anteckning 4 3 2 6" xfId="33037" xr:uid="{45CC0515-2B1E-4D84-9E9D-6C50A7DF5B39}"/>
    <cellStyle name="Anteckning 4 3 2 7" xfId="35620" xr:uid="{8B1DC4F2-A7D7-46F0-ABF2-5EFBBE8B2F5E}"/>
    <cellStyle name="Anteckning 4 3 2 8" xfId="39090" xr:uid="{0CCBCA2C-9060-4936-A9FE-305C73AAE3AB}"/>
    <cellStyle name="Anteckning 4 3 2_121231-130331" xfId="19315" xr:uid="{68CBF45D-6767-4C7D-BA63-60F84DFCBDE0}"/>
    <cellStyle name="Anteckning 4 3 3" xfId="19316" xr:uid="{6DA9C5BE-A98C-42A1-968F-CD2212230802}"/>
    <cellStyle name="Anteckning 4 3 3 2" xfId="19317" xr:uid="{00C42C0C-71D3-4CC4-81B5-E007BC559EEC}"/>
    <cellStyle name="Anteckning 4 3 3 2 2" xfId="19318" xr:uid="{186BAE8B-E88B-47E9-A373-981B055E5881}"/>
    <cellStyle name="Anteckning 4 3 3 2 2 2" xfId="19319" xr:uid="{A1A27C6A-3FB5-4DFF-9685-297F03BBF969}"/>
    <cellStyle name="Anteckning 4 3 3 2 2_121231-130331" xfId="19320" xr:uid="{E148F63E-B0D3-4494-8E4C-8D5CE8DFAAF5}"/>
    <cellStyle name="Anteckning 4 3 3 2 3" xfId="19321" xr:uid="{1AA889A4-1B6E-4637-8214-27D7F4147CEF}"/>
    <cellStyle name="Anteckning 4 3 3 2 4" xfId="33038" xr:uid="{284529E5-CFC1-47FC-B2AF-B54EC101F0C6}"/>
    <cellStyle name="Anteckning 4 3 3 2_121231-130331" xfId="19322" xr:uid="{D1E9E0E3-1E0F-4506-A523-6416E3303106}"/>
    <cellStyle name="Anteckning 4 3 3 3" xfId="19323" xr:uid="{BE3979F5-2723-4E6A-A073-CCEB34A9BD52}"/>
    <cellStyle name="Anteckning 4 3 3 3 2" xfId="19324" xr:uid="{B81760E4-7288-482C-B5DC-75CAE7EB8A87}"/>
    <cellStyle name="Anteckning 4 3 3 3_121231-130331" xfId="19325" xr:uid="{FF4EBF4B-4623-41BD-8814-08C73D3CAA4F}"/>
    <cellStyle name="Anteckning 4 3 3 4" xfId="19326" xr:uid="{F64BBD28-4128-4015-9D4B-9E4402396F5E}"/>
    <cellStyle name="Anteckning 4 3 3 5" xfId="19327" xr:uid="{B7DAF47E-99C0-42F2-A349-8B81CBAC3990}"/>
    <cellStyle name="Anteckning 4 3 3 6" xfId="33039" xr:uid="{5F47EC06-D110-4F5E-90B5-153CFF8D3817}"/>
    <cellStyle name="Anteckning 4 3 3 7" xfId="35621" xr:uid="{632CE0D8-CA32-49FC-B2CF-FFDA6F028ECD}"/>
    <cellStyle name="Anteckning 4 3 3 8" xfId="39089" xr:uid="{C1273357-4FC7-4419-BCAA-362B329A1798}"/>
    <cellStyle name="Anteckning 4 3 3_121231-130331" xfId="19328" xr:uid="{5E7D2425-ED8F-4EB3-9E8A-86ED7F96B9DB}"/>
    <cellStyle name="Anteckning 4 3 4" xfId="19329" xr:uid="{7E8DF543-0DBF-44B8-AC51-9CE8DF03E5B6}"/>
    <cellStyle name="Anteckning 4 3 4 2" xfId="19330" xr:uid="{1AB8AB67-65EF-4D2A-82E3-D355A61AA69F}"/>
    <cellStyle name="Anteckning 4 3 4 2 2" xfId="19331" xr:uid="{F4BDAC30-1DF5-48CB-BA19-9E9F5628813F}"/>
    <cellStyle name="Anteckning 4 3 4 2 2 2" xfId="19332" xr:uid="{9455476F-1FD2-43B6-BB1B-1BD554F825DC}"/>
    <cellStyle name="Anteckning 4 3 4 2 2_121231-130331" xfId="19333" xr:uid="{02528170-0E75-494D-A5AA-8A59C664EE5B}"/>
    <cellStyle name="Anteckning 4 3 4 2 3" xfId="19334" xr:uid="{235F677C-67CD-4A4D-B80F-841BB81426B5}"/>
    <cellStyle name="Anteckning 4 3 4 2 4" xfId="33040" xr:uid="{0D8202C6-4E98-44D3-AE48-72CA1AD2AA6F}"/>
    <cellStyle name="Anteckning 4 3 4 2_121231-130331" xfId="19335" xr:uid="{BD36D520-ECC5-4DF6-8709-B718444EBB2C}"/>
    <cellStyle name="Anteckning 4 3 4 3" xfId="19336" xr:uid="{2E606458-3AF7-4EB0-A128-9D917595FE43}"/>
    <cellStyle name="Anteckning 4 3 4 3 2" xfId="19337" xr:uid="{E94BD28A-B1C3-41FE-A423-3135906EEB09}"/>
    <cellStyle name="Anteckning 4 3 4 3_121231-130331" xfId="19338" xr:uid="{00A449A3-B315-4430-AA05-C42CFFA3E990}"/>
    <cellStyle name="Anteckning 4 3 4 4" xfId="19339" xr:uid="{1285B967-27EC-44CD-A018-BB9D93803A6E}"/>
    <cellStyle name="Anteckning 4 3 4 5" xfId="19340" xr:uid="{A4EA7F4A-A4B7-44A4-BB08-47842DCC6193}"/>
    <cellStyle name="Anteckning 4 3 4 6" xfId="33041" xr:uid="{785E4335-B34C-4B79-8EB4-CFCC1ADFA692}"/>
    <cellStyle name="Anteckning 4 3 4 7" xfId="35622" xr:uid="{8A553AA8-BD10-4CF8-BD6D-B176FB7CB4BA}"/>
    <cellStyle name="Anteckning 4 3 4 8" xfId="39088" xr:uid="{E17404AB-FEC0-48BA-BB51-8C8CA909C6A8}"/>
    <cellStyle name="Anteckning 4 3 4_121231-130331" xfId="19341" xr:uid="{265DBB11-37FF-4C9F-9B46-44E3880E96F2}"/>
    <cellStyle name="Anteckning 4 3 5" xfId="19342" xr:uid="{379C6D60-F6AA-4200-8203-FD56E062DDC2}"/>
    <cellStyle name="Anteckning 4 3 5 2" xfId="19343" xr:uid="{8B598412-2EDB-4BF1-9D13-9A3BBCD924E3}"/>
    <cellStyle name="Anteckning 4 3 5 2 2" xfId="19344" xr:uid="{664A6C38-CA1C-445A-85E8-6F04EBCA04E8}"/>
    <cellStyle name="Anteckning 4 3 5 2 3" xfId="33042" xr:uid="{9E071EC1-CE93-4907-9616-14BCB88D9BA8}"/>
    <cellStyle name="Anteckning 4 3 5 2_121231-130331" xfId="19345" xr:uid="{E945BCF8-22C8-4D4F-B9A0-341E143BA5C1}"/>
    <cellStyle name="Anteckning 4 3 5 3" xfId="19346" xr:uid="{80B6B368-6B07-41D3-A370-4EDDA50840CD}"/>
    <cellStyle name="Anteckning 4 3 5 3 2" xfId="19347" xr:uid="{BBCC2D65-6C06-4444-81B0-6539233D2DCA}"/>
    <cellStyle name="Anteckning 4 3 5 3_121231-130331" xfId="19348" xr:uid="{6B219DA5-01CD-446B-A244-60C03FA0677F}"/>
    <cellStyle name="Anteckning 4 3 5 4" xfId="19349" xr:uid="{CE9EA634-47C2-44AD-9A11-39D576D737DD}"/>
    <cellStyle name="Anteckning 4 3 5 5" xfId="19350" xr:uid="{82289485-CAEA-4569-96A3-A0C4D76403C5}"/>
    <cellStyle name="Anteckning 4 3 5 6" xfId="33043" xr:uid="{41987B8E-E4F7-445B-BD42-88A97C9DDC2A}"/>
    <cellStyle name="Anteckning 4 3 5 7" xfId="35623" xr:uid="{C453F269-B688-4B00-8A52-DCD89A681376}"/>
    <cellStyle name="Anteckning 4 3 5 8" xfId="39087" xr:uid="{C5C3B87B-FF35-48C2-9C22-E03A52E0395E}"/>
    <cellStyle name="Anteckning 4 3 5_121231-130331" xfId="19351" xr:uid="{3B9F916D-3B70-4B56-8900-BE81701E723E}"/>
    <cellStyle name="Anteckning 4 3 6" xfId="19352" xr:uid="{C94291D9-6DA4-4294-A6DA-F798486B5808}"/>
    <cellStyle name="Anteckning 4 3 6 2" xfId="19353" xr:uid="{3774C6BC-2898-4077-8690-7ACE76F25791}"/>
    <cellStyle name="Anteckning 4 3 6 2 2" xfId="19354" xr:uid="{F95CB4C4-686D-418C-AF51-21C66AE1042F}"/>
    <cellStyle name="Anteckning 4 3 6 2_121231-130331" xfId="19355" xr:uid="{37F93F57-D8B0-4752-9225-E7C0A2ECAD4D}"/>
    <cellStyle name="Anteckning 4 3 6 3" xfId="19356" xr:uid="{128B3B5B-1FE3-43EB-967D-01D0C9C3215C}"/>
    <cellStyle name="Anteckning 4 3 6 4" xfId="33044" xr:uid="{B8E9FB15-2539-4242-A246-A2DED8876104}"/>
    <cellStyle name="Anteckning 4 3 6_121231-130331" xfId="19357" xr:uid="{67663ADE-7FEE-4304-A27E-9F075F3D3F42}"/>
    <cellStyle name="Anteckning 4 3 7" xfId="19358" xr:uid="{1AFF807E-2BCE-42F4-ABFB-2356E1CB5ACC}"/>
    <cellStyle name="Anteckning 4 3 7 2" xfId="19359" xr:uid="{E1DC938D-464A-4169-8979-9CAB1DF4409D}"/>
    <cellStyle name="Anteckning 4 3 7_121231-130331" xfId="19360" xr:uid="{ED69DAA1-C839-411E-A8E6-9036C6BF2ECE}"/>
    <cellStyle name="Anteckning 4 3 8" xfId="19361" xr:uid="{B80C7F24-B6E4-416D-B8EA-311CDA02C245}"/>
    <cellStyle name="Anteckning 4 3 9" xfId="19362" xr:uid="{2E294848-297B-4BAF-8DF4-E849111E23B8}"/>
    <cellStyle name="Anteckning 4 3_121231-130331" xfId="19363" xr:uid="{6ABD9286-2641-4A67-B8E0-984DA79A3DD3}"/>
    <cellStyle name="Anteckning 4 4" xfId="19364" xr:uid="{E5644AA5-0D24-467C-B4F6-6FD5A5689B87}"/>
    <cellStyle name="Anteckning 4 4 10" xfId="33045" xr:uid="{E86F114C-5FB3-4CA5-8C1F-7D15ACA8B730}"/>
    <cellStyle name="Anteckning 4 4 11" xfId="35624" xr:uid="{81C5B3BF-C48B-4CEE-9DA3-DA6BD8B55BF8}"/>
    <cellStyle name="Anteckning 4 4 2" xfId="19365" xr:uid="{B9A3A0EE-3F10-4AFC-A60B-5A21E788CBCC}"/>
    <cellStyle name="Anteckning 4 4 2 2" xfId="19366" xr:uid="{1D2D9F22-AD1C-48E6-B7C3-2B95085223CF}"/>
    <cellStyle name="Anteckning 4 4 2 2 2" xfId="19367" xr:uid="{2F5E25FA-DEFC-4272-80B5-865E6BCF12D1}"/>
    <cellStyle name="Anteckning 4 4 2 2 2 2" xfId="19368" xr:uid="{B2DA6EFD-C884-4270-816D-9CDA26AB92F6}"/>
    <cellStyle name="Anteckning 4 4 2 2 2_121231-130331" xfId="19369" xr:uid="{79F0B566-4A17-4FBE-8855-BEAFDF90D966}"/>
    <cellStyle name="Anteckning 4 4 2 2 3" xfId="19370" xr:uid="{BEC88F73-7F60-43F7-849C-9EAB32115374}"/>
    <cellStyle name="Anteckning 4 4 2 2 4" xfId="33046" xr:uid="{32C8EBF8-06F6-4AE2-A6F0-DB05820BFA72}"/>
    <cellStyle name="Anteckning 4 4 2 2_121231-130331" xfId="19371" xr:uid="{699FD69B-D675-4359-89B1-C69951E6BA5B}"/>
    <cellStyle name="Anteckning 4 4 2 3" xfId="19372" xr:uid="{819F97C1-6953-45B6-AE8A-CF31E6B37A0B}"/>
    <cellStyle name="Anteckning 4 4 2 3 2" xfId="19373" xr:uid="{1E541E52-2D15-44B9-BD5B-DF8BAFF37B54}"/>
    <cellStyle name="Anteckning 4 4 2 3_121231-130331" xfId="19374" xr:uid="{3A2CB54B-EFC1-4D39-9E19-803990A406F9}"/>
    <cellStyle name="Anteckning 4 4 2 4" xfId="19375" xr:uid="{416832A5-6BB0-4B00-B47B-254B0BF49552}"/>
    <cellStyle name="Anteckning 4 4 2 5" xfId="19376" xr:uid="{61115EA1-D95C-4F5A-8F43-2B97092CD26E}"/>
    <cellStyle name="Anteckning 4 4 2 6" xfId="33047" xr:uid="{8A422341-E531-4E25-A266-1D4274C730D5}"/>
    <cellStyle name="Anteckning 4 4 2 7" xfId="35625" xr:uid="{D0E29076-9023-40A8-AFCE-693D1F41C51F}"/>
    <cellStyle name="Anteckning 4 4 2 8" xfId="39086" xr:uid="{4D306B81-D436-457F-A23E-B53E0C3CA468}"/>
    <cellStyle name="Anteckning 4 4 2_121231-130331" xfId="19377" xr:uid="{13E68508-6B66-44FF-A1BD-8AB4105AA7CB}"/>
    <cellStyle name="Anteckning 4 4 3" xfId="19378" xr:uid="{0BDC8BFE-BA6D-4668-952C-E4EA12AC9E85}"/>
    <cellStyle name="Anteckning 4 4 3 2" xfId="19379" xr:uid="{60813CE6-4C89-49BF-A10B-B00EE553610E}"/>
    <cellStyle name="Anteckning 4 4 3 2 2" xfId="19380" xr:uid="{914E4234-20B7-4DD5-98FB-D0285CE15577}"/>
    <cellStyle name="Anteckning 4 4 3 2 2 2" xfId="19381" xr:uid="{C3CD6707-BDEC-4856-B7BA-0CF5422D9F8D}"/>
    <cellStyle name="Anteckning 4 4 3 2 2_121231-130331" xfId="19382" xr:uid="{517F4B78-9376-469E-A249-2D7F58C3128A}"/>
    <cellStyle name="Anteckning 4 4 3 2 3" xfId="19383" xr:uid="{5770E379-96A9-4F61-A60F-2CB9F3CAF09B}"/>
    <cellStyle name="Anteckning 4 4 3 2 4" xfId="33048" xr:uid="{FCA9444F-7A71-412F-A9B4-33FB66AC7F30}"/>
    <cellStyle name="Anteckning 4 4 3 2_121231-130331" xfId="19384" xr:uid="{86E9FFAC-2198-4197-B928-63B6AC4F6919}"/>
    <cellStyle name="Anteckning 4 4 3 3" xfId="19385" xr:uid="{7539834D-E2C9-4FBC-AB7C-5A45EB3B2145}"/>
    <cellStyle name="Anteckning 4 4 3 3 2" xfId="19386" xr:uid="{4ADA0716-664D-4E26-A227-B8BADAB0EAA0}"/>
    <cellStyle name="Anteckning 4 4 3 3_121231-130331" xfId="19387" xr:uid="{EB89FB0D-54A3-4A27-9DFE-2C74946B2CC8}"/>
    <cellStyle name="Anteckning 4 4 3 4" xfId="19388" xr:uid="{B61955E5-C3FD-4C4F-89C6-BD29ECD1982B}"/>
    <cellStyle name="Anteckning 4 4 3 5" xfId="19389" xr:uid="{DAFC1DD5-4500-42D4-AEA1-453B91C62E5C}"/>
    <cellStyle name="Anteckning 4 4 3 6" xfId="33049" xr:uid="{F923E305-BF59-4367-A089-D7EE07542C25}"/>
    <cellStyle name="Anteckning 4 4 3 7" xfId="35626" xr:uid="{AC8E7DF5-0BE3-4FA2-B66D-64337BFD538B}"/>
    <cellStyle name="Anteckning 4 4 3 8" xfId="39085" xr:uid="{80D9C720-E8D6-40A1-A42C-EFC5E241C539}"/>
    <cellStyle name="Anteckning 4 4 3_121231-130331" xfId="19390" xr:uid="{7A7F0A33-007B-4534-B6FE-DA37A95D973C}"/>
    <cellStyle name="Anteckning 4 4 4" xfId="19391" xr:uid="{C4C22C5C-3254-4BD4-BA77-4F943BF15488}"/>
    <cellStyle name="Anteckning 4 4 4 2" xfId="19392" xr:uid="{1323B923-291A-4CDB-AA2A-975FE2DF95C3}"/>
    <cellStyle name="Anteckning 4 4 4 2 2" xfId="19393" xr:uid="{43587A4F-0B8A-4F77-B72D-0668B4C2762C}"/>
    <cellStyle name="Anteckning 4 4 4 2 2 2" xfId="19394" xr:uid="{EF5DAA66-0D9F-4C0E-9307-3C60770655DE}"/>
    <cellStyle name="Anteckning 4 4 4 2 2_121231-130331" xfId="19395" xr:uid="{DA12441E-4926-499F-AC6B-DA492DCFBE68}"/>
    <cellStyle name="Anteckning 4 4 4 2 3" xfId="19396" xr:uid="{65304656-21A0-4C5D-8844-A1EADBA90C9C}"/>
    <cellStyle name="Anteckning 4 4 4 2 4" xfId="33050" xr:uid="{B214F0A5-3B82-4F03-AACF-DAB3FEFE2790}"/>
    <cellStyle name="Anteckning 4 4 4 2_121231-130331" xfId="19397" xr:uid="{C1D87C89-5407-42A3-8E21-0EA508A85410}"/>
    <cellStyle name="Anteckning 4 4 4 3" xfId="19398" xr:uid="{03128E10-386B-49EC-84E1-CAB2529C8511}"/>
    <cellStyle name="Anteckning 4 4 4 3 2" xfId="19399" xr:uid="{7FDDA83C-58C0-4266-8EA8-3D03DBCF81F7}"/>
    <cellStyle name="Anteckning 4 4 4 3_121231-130331" xfId="19400" xr:uid="{A50DB2DF-963B-4849-AED7-5DE178D4281B}"/>
    <cellStyle name="Anteckning 4 4 4 4" xfId="19401" xr:uid="{8A53FE4E-08C0-4CE0-9DF8-9A40C1085DA4}"/>
    <cellStyle name="Anteckning 4 4 4 5" xfId="19402" xr:uid="{47CBE808-8B5A-4EFE-8674-B13053CDD6E7}"/>
    <cellStyle name="Anteckning 4 4 4 6" xfId="33051" xr:uid="{37177A27-7F6C-4AB4-B6BB-58F0B4459B5C}"/>
    <cellStyle name="Anteckning 4 4 4 7" xfId="35627" xr:uid="{72FD435B-6A5D-4CDD-80A3-6DB2EA8E9E66}"/>
    <cellStyle name="Anteckning 4 4 4 8" xfId="39084" xr:uid="{202EB45C-1AE3-4E9A-BAA9-C1BF7B7F0063}"/>
    <cellStyle name="Anteckning 4 4 4_121231-130331" xfId="19403" xr:uid="{ADCD09FE-AEC8-49B9-956A-BF81687D8423}"/>
    <cellStyle name="Anteckning 4 4 5" xfId="19404" xr:uid="{EC20F4F5-B05E-4B98-BF58-69C1148B8942}"/>
    <cellStyle name="Anteckning 4 4 5 2" xfId="19405" xr:uid="{4A65B183-68FF-4AAE-9364-51F48A818A74}"/>
    <cellStyle name="Anteckning 4 4 5 2 2" xfId="19406" xr:uid="{FF8B9113-52D7-4120-A459-6BEB3BFD4B29}"/>
    <cellStyle name="Anteckning 4 4 5 2 3" xfId="33052" xr:uid="{21694C4A-A890-40D6-9C8A-D1A05234F599}"/>
    <cellStyle name="Anteckning 4 4 5 2_121231-130331" xfId="19407" xr:uid="{7F63EA4D-F2C1-4944-944D-B995D366B485}"/>
    <cellStyle name="Anteckning 4 4 5 3" xfId="19408" xr:uid="{943F77C8-14BC-47D3-BBA4-616C05502232}"/>
    <cellStyle name="Anteckning 4 4 5 3 2" xfId="19409" xr:uid="{E5AE7EDE-AD8B-4D21-B402-A2C80CA5D6A7}"/>
    <cellStyle name="Anteckning 4 4 5 3_121231-130331" xfId="19410" xr:uid="{630FDC7D-0484-4BD4-948C-9446DE810A64}"/>
    <cellStyle name="Anteckning 4 4 5 4" xfId="19411" xr:uid="{498A5E33-610E-474A-9F53-2A15506F7AA6}"/>
    <cellStyle name="Anteckning 4 4 5 5" xfId="19412" xr:uid="{D72E89FF-7D70-452B-AF91-D4B6B941DACA}"/>
    <cellStyle name="Anteckning 4 4 5 6" xfId="33053" xr:uid="{9C0685EF-6BBE-46F2-91E2-D9D0F2118A26}"/>
    <cellStyle name="Anteckning 4 4 5 7" xfId="35628" xr:uid="{5CB916D7-E969-4294-9404-88731096F319}"/>
    <cellStyle name="Anteckning 4 4 5 8" xfId="39083" xr:uid="{8016571E-6A5C-42B6-A920-EE4071781BF4}"/>
    <cellStyle name="Anteckning 4 4 5_121231-130331" xfId="19413" xr:uid="{A087D4D5-E2B1-4AC5-A9F2-B7761DAD515E}"/>
    <cellStyle name="Anteckning 4 4 6" xfId="19414" xr:uid="{3F9C1A55-0A87-48FF-95AD-2E8EC813D70A}"/>
    <cellStyle name="Anteckning 4 4 6 2" xfId="19415" xr:uid="{B429605E-4434-402F-AFE6-0B19048F5A84}"/>
    <cellStyle name="Anteckning 4 4 6 2 2" xfId="19416" xr:uid="{EC8F9FF2-6D83-407D-A7A2-E321D13BD141}"/>
    <cellStyle name="Anteckning 4 4 6 2_121231-130331" xfId="19417" xr:uid="{9CC2143C-F3E0-42B4-A900-2F267DE297FE}"/>
    <cellStyle name="Anteckning 4 4 6 3" xfId="19418" xr:uid="{8761E335-6D07-421C-9FB8-4A68F6F56742}"/>
    <cellStyle name="Anteckning 4 4 6 4" xfId="33054" xr:uid="{EC801F89-B5B6-4741-8682-002FAE2FF716}"/>
    <cellStyle name="Anteckning 4 4 6_121231-130331" xfId="19419" xr:uid="{6A38F58E-7AD9-40E5-B2F3-F35C7A1AFF1A}"/>
    <cellStyle name="Anteckning 4 4 7" xfId="19420" xr:uid="{A6BF11DA-C2A0-42F1-B3D4-A4C5811F9405}"/>
    <cellStyle name="Anteckning 4 4 7 2" xfId="19421" xr:uid="{84C96AA5-DEA3-494C-8755-6F8C3C8124C8}"/>
    <cellStyle name="Anteckning 4 4 7_121231-130331" xfId="19422" xr:uid="{6E09EBEE-9131-472B-B1C4-431D89AD359D}"/>
    <cellStyle name="Anteckning 4 4 8" xfId="19423" xr:uid="{F23F0382-5CF1-4ED0-930B-9B54F72BFE39}"/>
    <cellStyle name="Anteckning 4 4 9" xfId="19424" xr:uid="{6CAE687B-820B-4C88-BD7B-FC33BC93F33D}"/>
    <cellStyle name="Anteckning 4 4_121231-130331" xfId="19425" xr:uid="{FBFE9AA5-08BC-4287-BBC7-359B5D4A8D94}"/>
    <cellStyle name="Anteckning 4 5" xfId="19426" xr:uid="{FAB8E952-0518-4D91-8508-F8325C97868B}"/>
    <cellStyle name="Anteckning 4 5 10" xfId="33055" xr:uid="{423C0C8B-8F72-4661-9C05-22DBC7EBCBB4}"/>
    <cellStyle name="Anteckning 4 5 11" xfId="35629" xr:uid="{2EFA27E3-E5FE-4862-A35D-78247FB764A1}"/>
    <cellStyle name="Anteckning 4 5 2" xfId="19427" xr:uid="{0B24A4FF-9B00-4CD0-BB35-7605514AC50A}"/>
    <cellStyle name="Anteckning 4 5 2 2" xfId="19428" xr:uid="{66DD021A-F0A3-4D27-965B-25A10E74E3D6}"/>
    <cellStyle name="Anteckning 4 5 2 2 2" xfId="19429" xr:uid="{48D80730-B949-4895-A810-4EF5EF5CBB50}"/>
    <cellStyle name="Anteckning 4 5 2 2 2 2" xfId="19430" xr:uid="{A3172EF3-BCEB-4DE3-8426-A6AFFF4CB4D3}"/>
    <cellStyle name="Anteckning 4 5 2 2 2_121231-130331" xfId="19431" xr:uid="{8D98236E-6F75-412D-B542-F64BEE2D6CBF}"/>
    <cellStyle name="Anteckning 4 5 2 2 3" xfId="19432" xr:uid="{E096867B-CA59-4C23-87B7-BD6014D4B93E}"/>
    <cellStyle name="Anteckning 4 5 2 2 4" xfId="33056" xr:uid="{EC784152-EE82-4C2B-B50C-5B6EDEB43BC3}"/>
    <cellStyle name="Anteckning 4 5 2 2_121231-130331" xfId="19433" xr:uid="{2B87C6E0-C0F3-4D9F-BB04-7EF96FDA241B}"/>
    <cellStyle name="Anteckning 4 5 2 3" xfId="19434" xr:uid="{766583E0-E317-4193-B307-0E0E2B1BADC8}"/>
    <cellStyle name="Anteckning 4 5 2 3 2" xfId="19435" xr:uid="{8FA09900-4912-4009-89F6-AF1606713B37}"/>
    <cellStyle name="Anteckning 4 5 2 3_121231-130331" xfId="19436" xr:uid="{D89FF2E3-46CA-49E4-B222-BEBDA2F65B64}"/>
    <cellStyle name="Anteckning 4 5 2 4" xfId="19437" xr:uid="{0A9E66B5-9C83-4AA0-A961-1AA45A9CAB81}"/>
    <cellStyle name="Anteckning 4 5 2 5" xfId="19438" xr:uid="{65C7E9C1-0AB2-4989-9019-DF6706290BF9}"/>
    <cellStyle name="Anteckning 4 5 2 6" xfId="33057" xr:uid="{003CC0BB-F6E1-4F2D-BB0D-94CD60898D1C}"/>
    <cellStyle name="Anteckning 4 5 2 7" xfId="35630" xr:uid="{EF7BE039-CCEE-4491-86F7-DC6593F945E6}"/>
    <cellStyle name="Anteckning 4 5 2 8" xfId="39082" xr:uid="{2E23702D-C8AD-4967-95B8-B77EA378D02F}"/>
    <cellStyle name="Anteckning 4 5 2_121231-130331" xfId="19439" xr:uid="{29A3837E-5DCA-4A07-997E-73C1482A0591}"/>
    <cellStyle name="Anteckning 4 5 3" xfId="19440" xr:uid="{825B519A-67D5-48DD-BA5D-2C98CC547EA7}"/>
    <cellStyle name="Anteckning 4 5 3 2" xfId="19441" xr:uid="{E2B60CBF-C9FE-4CE6-827F-641DF611A3F5}"/>
    <cellStyle name="Anteckning 4 5 3 2 2" xfId="19442" xr:uid="{5077195B-242B-4923-985D-47A61608BE62}"/>
    <cellStyle name="Anteckning 4 5 3 2 2 2" xfId="19443" xr:uid="{9667BB30-74EB-4A42-A0D6-7B46D26CEAF0}"/>
    <cellStyle name="Anteckning 4 5 3 2 2_121231-130331" xfId="19444" xr:uid="{620969E2-E2C6-4BA8-AE5A-3BA06BB2A283}"/>
    <cellStyle name="Anteckning 4 5 3 2 3" xfId="19445" xr:uid="{70DC56FD-E315-4A8D-AC9E-676C1334CD51}"/>
    <cellStyle name="Anteckning 4 5 3 2 4" xfId="33058" xr:uid="{D8E92F05-476D-433A-82F1-796FD7B1ABCF}"/>
    <cellStyle name="Anteckning 4 5 3 2_121231-130331" xfId="19446" xr:uid="{4641F006-F077-4058-B99B-2B1974693268}"/>
    <cellStyle name="Anteckning 4 5 3 3" xfId="19447" xr:uid="{1463E9B0-D7D7-4C6B-87A1-95BC00F47C2E}"/>
    <cellStyle name="Anteckning 4 5 3 3 2" xfId="19448" xr:uid="{EBCD7679-0D8A-47C0-AFDA-BDDAAEAF983A}"/>
    <cellStyle name="Anteckning 4 5 3 3_121231-130331" xfId="19449" xr:uid="{69EC80F6-5022-4F37-99FB-33AB8B4F71BC}"/>
    <cellStyle name="Anteckning 4 5 3 4" xfId="19450" xr:uid="{9B5865F8-A465-4008-97A3-2C1A91052D1C}"/>
    <cellStyle name="Anteckning 4 5 3 5" xfId="19451" xr:uid="{2BF725AE-D43D-43D6-9052-02113E8B77B0}"/>
    <cellStyle name="Anteckning 4 5 3 6" xfId="33059" xr:uid="{0B54FEEE-F4CD-4714-AEA4-641E753A5AA1}"/>
    <cellStyle name="Anteckning 4 5 3 7" xfId="35631" xr:uid="{EA3ADCD8-38B3-41A0-B659-581CDF35A20B}"/>
    <cellStyle name="Anteckning 4 5 3 8" xfId="39081" xr:uid="{EFBBA2DD-05C8-4809-BCD4-59AF7CC59A33}"/>
    <cellStyle name="Anteckning 4 5 3_121231-130331" xfId="19452" xr:uid="{5BAAC7EB-B904-4DF4-8B4E-0343B603524D}"/>
    <cellStyle name="Anteckning 4 5 4" xfId="19453" xr:uid="{C3564FEA-79ED-4716-B8F0-FD9E86BBDDBF}"/>
    <cellStyle name="Anteckning 4 5 4 2" xfId="19454" xr:uid="{D75B1760-4738-4C62-AB2B-5F8EE9A3ABB1}"/>
    <cellStyle name="Anteckning 4 5 4 2 2" xfId="19455" xr:uid="{23331BCD-84F2-4EA1-BC6D-66ECFE96D77E}"/>
    <cellStyle name="Anteckning 4 5 4 2 2 2" xfId="19456" xr:uid="{96C7FC2B-9D25-45AC-988B-92B141E27B7F}"/>
    <cellStyle name="Anteckning 4 5 4 2 2_121231-130331" xfId="19457" xr:uid="{F350422B-FA9B-4FAC-9057-0DE3431A2BDE}"/>
    <cellStyle name="Anteckning 4 5 4 2 3" xfId="19458" xr:uid="{0EACB231-E2D0-499E-8CDB-03E4B36EC99A}"/>
    <cellStyle name="Anteckning 4 5 4 2 4" xfId="33060" xr:uid="{DE4E32CB-A782-4944-917A-0A9983D16A3A}"/>
    <cellStyle name="Anteckning 4 5 4 2_121231-130331" xfId="19459" xr:uid="{AC7D84A6-690F-4156-8B8B-BBE1AFCC99B8}"/>
    <cellStyle name="Anteckning 4 5 4 3" xfId="19460" xr:uid="{5EC0A3DB-30AE-4927-ACB7-87EB463DAE86}"/>
    <cellStyle name="Anteckning 4 5 4 3 2" xfId="19461" xr:uid="{C84544AA-7AFE-4EEA-8289-66FE6866AE01}"/>
    <cellStyle name="Anteckning 4 5 4 3_121231-130331" xfId="19462" xr:uid="{8D216392-28B0-43F6-BC3D-D84D724826EE}"/>
    <cellStyle name="Anteckning 4 5 4 4" xfId="19463" xr:uid="{2884D58A-3D46-4EB4-BE00-5E431252A74F}"/>
    <cellStyle name="Anteckning 4 5 4 5" xfId="19464" xr:uid="{0EB1CB22-EDD1-4382-BDBB-02AA076E82E2}"/>
    <cellStyle name="Anteckning 4 5 4 6" xfId="33061" xr:uid="{5976991E-2F11-4723-9F7D-F23DA66F9173}"/>
    <cellStyle name="Anteckning 4 5 4 7" xfId="35632" xr:uid="{F6F56016-DF3F-4DB0-ABA0-470AC226AF17}"/>
    <cellStyle name="Anteckning 4 5 4 8" xfId="39080" xr:uid="{C264B3C7-BC9A-48AC-9F6D-564ED354F372}"/>
    <cellStyle name="Anteckning 4 5 4_121231-130331" xfId="19465" xr:uid="{A3AD1216-639D-45A2-A993-27321C21DE83}"/>
    <cellStyle name="Anteckning 4 5 5" xfId="19466" xr:uid="{60E499B7-B699-45AA-948A-D6982733AE73}"/>
    <cellStyle name="Anteckning 4 5 5 2" xfId="19467" xr:uid="{CC5D9CD1-32F3-401C-9C2C-8F96D1A41FED}"/>
    <cellStyle name="Anteckning 4 5 5 2 2" xfId="19468" xr:uid="{8045523D-DB71-48A9-BD7A-BB432FF6761D}"/>
    <cellStyle name="Anteckning 4 5 5 2 3" xfId="33062" xr:uid="{92F16AA7-F836-4F74-A0B5-8FADBF27310F}"/>
    <cellStyle name="Anteckning 4 5 5 2_121231-130331" xfId="19469" xr:uid="{3FCC1243-C2F3-4E96-B6FD-B973B905BF20}"/>
    <cellStyle name="Anteckning 4 5 5 3" xfId="19470" xr:uid="{76956972-F08D-49BC-A76A-48DA99C7A0A1}"/>
    <cellStyle name="Anteckning 4 5 5 3 2" xfId="19471" xr:uid="{8B034525-8851-4AD5-9F78-375C1A9C6339}"/>
    <cellStyle name="Anteckning 4 5 5 3_121231-130331" xfId="19472" xr:uid="{D4463CD9-DCAD-4B4D-9EC3-279CB76C8B33}"/>
    <cellStyle name="Anteckning 4 5 5 4" xfId="19473" xr:uid="{E02E6019-D47B-4E25-A497-6D7B8120B31C}"/>
    <cellStyle name="Anteckning 4 5 5 5" xfId="19474" xr:uid="{DAA59A63-AEE3-4686-99DE-AA37EB96741E}"/>
    <cellStyle name="Anteckning 4 5 5 6" xfId="33063" xr:uid="{59B522A4-5E7F-42FC-A402-1A855BFC2B80}"/>
    <cellStyle name="Anteckning 4 5 5 7" xfId="35633" xr:uid="{63434B15-8E5E-4F4E-86F9-AFC4D4E3D9C7}"/>
    <cellStyle name="Anteckning 4 5 5 8" xfId="39079" xr:uid="{0720AFD0-67F1-4846-938D-F3663CD34AEC}"/>
    <cellStyle name="Anteckning 4 5 5_121231-130331" xfId="19475" xr:uid="{00317C43-C13B-43A6-AE20-2764916CC200}"/>
    <cellStyle name="Anteckning 4 5 6" xfId="19476" xr:uid="{3422802E-5BBC-4F94-8DAD-630AF1A2E220}"/>
    <cellStyle name="Anteckning 4 5 6 2" xfId="19477" xr:uid="{D12E0ECD-0C90-45B1-8660-854953416D7D}"/>
    <cellStyle name="Anteckning 4 5 6 2 2" xfId="19478" xr:uid="{6A333FC6-5786-4D00-BEAB-B51F17A627A4}"/>
    <cellStyle name="Anteckning 4 5 6 2_121231-130331" xfId="19479" xr:uid="{67DD2B6C-A604-4ABC-A2A4-D06A1B7CC942}"/>
    <cellStyle name="Anteckning 4 5 6 3" xfId="19480" xr:uid="{A5FD13AC-5DF0-4CF5-A3A5-31468F456EFE}"/>
    <cellStyle name="Anteckning 4 5 6 4" xfId="33064" xr:uid="{0B19BC48-03B3-481F-A6C7-312B8B12E752}"/>
    <cellStyle name="Anteckning 4 5 6_121231-130331" xfId="19481" xr:uid="{3772269E-8E66-4146-ABA7-A4BA2684E82E}"/>
    <cellStyle name="Anteckning 4 5 7" xfId="19482" xr:uid="{47FF5787-B561-4067-A492-48E109BE544C}"/>
    <cellStyle name="Anteckning 4 5 7 2" xfId="19483" xr:uid="{DF49CB7C-AE40-44D7-88FA-1A802E6F36CE}"/>
    <cellStyle name="Anteckning 4 5 7_121231-130331" xfId="19484" xr:uid="{9969BD53-DBF0-4486-9741-E3CB5263E046}"/>
    <cellStyle name="Anteckning 4 5 8" xfId="19485" xr:uid="{BF0E614A-819B-4F07-9BFC-BFFB13087CF2}"/>
    <cellStyle name="Anteckning 4 5 9" xfId="19486" xr:uid="{6CB92B04-0BB8-4D3F-A924-ADE48359CA22}"/>
    <cellStyle name="Anteckning 4 5_121231-130331" xfId="19487" xr:uid="{942F8822-1B1C-4E8D-ADFC-D394FCC30050}"/>
    <cellStyle name="Anteckning 4 6" xfId="19488" xr:uid="{16DBA4D0-570D-4758-8869-C3B227F8DE0E}"/>
    <cellStyle name="Anteckning 4 6 2" xfId="19489" xr:uid="{7B6A92E3-7DFF-44F3-801B-C94F506C25DE}"/>
    <cellStyle name="Anteckning 4 6 2 2" xfId="19490" xr:uid="{86C2599C-AACD-433E-A4BF-7192D8EE298A}"/>
    <cellStyle name="Anteckning 4 6 2 2 2" xfId="19491" xr:uid="{CBD8DC52-F2B5-446C-907A-B47E5AD6F178}"/>
    <cellStyle name="Anteckning 4 6 2 2_121231-130331" xfId="19492" xr:uid="{94497931-E6E6-4E79-B5D7-1D48E9490FEF}"/>
    <cellStyle name="Anteckning 4 6 2 3" xfId="19493" xr:uid="{CB24F93F-694B-4379-821C-3A13A9531E26}"/>
    <cellStyle name="Anteckning 4 6 2 4" xfId="33065" xr:uid="{CEB2DA1D-AE3C-4ED1-A099-E78EDC568CA4}"/>
    <cellStyle name="Anteckning 4 6 2_121231-130331" xfId="19494" xr:uid="{BF796D43-2AD1-4699-BAAB-45A7CA98CBA8}"/>
    <cellStyle name="Anteckning 4 6 3" xfId="19495" xr:uid="{2C04C893-3504-4792-A753-DE2D6A5291EB}"/>
    <cellStyle name="Anteckning 4 6 3 2" xfId="19496" xr:uid="{2881582F-369A-4A11-9103-BD8F202BEBD0}"/>
    <cellStyle name="Anteckning 4 6 3_121231-130331" xfId="19497" xr:uid="{4EA3122C-84B7-48B2-892C-2EECAB2F5414}"/>
    <cellStyle name="Anteckning 4 6 4" xfId="19498" xr:uid="{E45BEC60-7320-4C4E-A685-4757B1C4D402}"/>
    <cellStyle name="Anteckning 4 6 5" xfId="19499" xr:uid="{54A6DA9F-0318-4357-828D-014FCC9D095E}"/>
    <cellStyle name="Anteckning 4 6 6" xfId="33066" xr:uid="{C83C1132-A318-466A-A2DB-E5878F1B9111}"/>
    <cellStyle name="Anteckning 4 6 7" xfId="35634" xr:uid="{B0C490ED-3F53-4C8A-9B91-0C8121A91485}"/>
    <cellStyle name="Anteckning 4 6 8" xfId="39078" xr:uid="{BA00009B-92FF-487B-B796-07F46A4FE2A2}"/>
    <cellStyle name="Anteckning 4 6_121231-130331" xfId="19500" xr:uid="{5D7CFD0A-A7C3-4113-9F89-10C18EAE6017}"/>
    <cellStyle name="Anteckning 4 7" xfId="19501" xr:uid="{B0BC7FFC-035E-4222-A743-4883680ECBA3}"/>
    <cellStyle name="Anteckning 4 7 2" xfId="19502" xr:uid="{FCF248C4-F7F2-49A3-BED1-C58E43F5866A}"/>
    <cellStyle name="Anteckning 4 7 2 2" xfId="19503" xr:uid="{C3EEE45B-811E-4DFA-AE93-96AAA10BCC47}"/>
    <cellStyle name="Anteckning 4 7 2 2 2" xfId="19504" xr:uid="{359B63B6-2BFA-4C59-A8BB-468C75FCA279}"/>
    <cellStyle name="Anteckning 4 7 2 2_121231-130331" xfId="19505" xr:uid="{115351F1-7863-4C6B-9F4B-0A7CB06B93AA}"/>
    <cellStyle name="Anteckning 4 7 2 3" xfId="19506" xr:uid="{67AFA563-47EC-47B4-9A77-87D6D4FAC590}"/>
    <cellStyle name="Anteckning 4 7 2 4" xfId="33067" xr:uid="{DEEC955F-8BB1-4CD3-A239-68D77DADA2D7}"/>
    <cellStyle name="Anteckning 4 7 2_121231-130331" xfId="19507" xr:uid="{6E29CE59-14A4-4177-8BBC-4438444C74E4}"/>
    <cellStyle name="Anteckning 4 7 3" xfId="19508" xr:uid="{88856E08-869F-4CA1-8EEF-E66DB5AB78BE}"/>
    <cellStyle name="Anteckning 4 7 3 2" xfId="19509" xr:uid="{E6BD8E42-C408-471B-A930-7D9B021E3E36}"/>
    <cellStyle name="Anteckning 4 7 3_121231-130331" xfId="19510" xr:uid="{4B31FB42-7DE0-446A-BEB7-D8C2DD259AA9}"/>
    <cellStyle name="Anteckning 4 7 4" xfId="19511" xr:uid="{56C3AC15-5EC8-48E8-9EC0-883F89E10979}"/>
    <cellStyle name="Anteckning 4 7 5" xfId="19512" xr:uid="{4694EF31-C6F1-4928-A983-5B784890539E}"/>
    <cellStyle name="Anteckning 4 7 6" xfId="33068" xr:uid="{A7BB23B9-4A8A-4E72-8FDC-12CFF7EB073D}"/>
    <cellStyle name="Anteckning 4 7 7" xfId="35635" xr:uid="{D59E82D6-0775-4AC7-9C2D-F15164D56B32}"/>
    <cellStyle name="Anteckning 4 7 8" xfId="39077" xr:uid="{ED07ADF9-9DEC-4886-BB49-62C9ED463286}"/>
    <cellStyle name="Anteckning 4 7_121231-130331" xfId="19513" xr:uid="{D69EAE87-F18B-4C82-8CDF-55FD4CE96DDB}"/>
    <cellStyle name="Anteckning 4 8" xfId="19514" xr:uid="{0B2A8ED0-4123-4945-B54F-00280F44D883}"/>
    <cellStyle name="Anteckning 4 8 2" xfId="19515" xr:uid="{23F1698E-E3E2-499B-8115-F9AFE3BC037E}"/>
    <cellStyle name="Anteckning 4 8 2 2" xfId="19516" xr:uid="{3E4773C1-2B94-45CF-96CC-C0C9B46C4C45}"/>
    <cellStyle name="Anteckning 4 8 2 2 2" xfId="19517" xr:uid="{A13CB667-58A9-4743-8358-E489445A76F3}"/>
    <cellStyle name="Anteckning 4 8 2 2_121231-130331" xfId="19518" xr:uid="{C7D86CF0-4FCA-43D5-9623-1FF1CCE5D6DB}"/>
    <cellStyle name="Anteckning 4 8 2 3" xfId="19519" xr:uid="{823A0ED7-B5FF-4531-AFA3-91A23227F1C7}"/>
    <cellStyle name="Anteckning 4 8 2 4" xfId="33069" xr:uid="{346C475D-A5C3-4AE4-B02C-A350BAB080AE}"/>
    <cellStyle name="Anteckning 4 8 2_121231-130331" xfId="19520" xr:uid="{7EFAC201-4773-4663-BF2B-B4A9B3DE49FD}"/>
    <cellStyle name="Anteckning 4 8 3" xfId="19521" xr:uid="{B82459ED-E074-44FA-A1AE-2F9CBC2A1305}"/>
    <cellStyle name="Anteckning 4 8 3 2" xfId="19522" xr:uid="{E3632C75-D187-4156-9040-864447B33A36}"/>
    <cellStyle name="Anteckning 4 8 3_121231-130331" xfId="19523" xr:uid="{71CE0A6A-E80E-445A-A3C0-C5A8B170D913}"/>
    <cellStyle name="Anteckning 4 8 4" xfId="19524" xr:uid="{BAABEA8B-607B-4BCB-B3EF-F73D43755717}"/>
    <cellStyle name="Anteckning 4 8 5" xfId="19525" xr:uid="{CA1CFB0A-6238-4751-86CA-58C62F73016C}"/>
    <cellStyle name="Anteckning 4 8 6" xfId="33070" xr:uid="{9ABA0E13-FE9F-4CFC-8287-282C2AE85EF7}"/>
    <cellStyle name="Anteckning 4 8 7" xfId="35636" xr:uid="{4D053F2C-8905-4209-9EFE-6C9AF658D036}"/>
    <cellStyle name="Anteckning 4 8 8" xfId="39076" xr:uid="{6847F9FE-E520-47F0-8539-83307060416A}"/>
    <cellStyle name="Anteckning 4 8_121231-130331" xfId="19526" xr:uid="{A003027F-A594-42B1-A9AE-90B6B137B17C}"/>
    <cellStyle name="Anteckning 4 9" xfId="19527" xr:uid="{089871D9-1FFD-4A0C-AC64-51BA9ABD4D15}"/>
    <cellStyle name="Anteckning 4 9 2" xfId="19528" xr:uid="{F8CB410B-F614-445C-AD68-2D9891B653DA}"/>
    <cellStyle name="Anteckning 4 9 2 2" xfId="19529" xr:uid="{EB2F333C-0CC7-4796-97E5-8506740F3217}"/>
    <cellStyle name="Anteckning 4 9 2 3" xfId="33071" xr:uid="{962B8DD4-A6F9-403A-9505-E42C716DF589}"/>
    <cellStyle name="Anteckning 4 9 2_121231-130331" xfId="19530" xr:uid="{108B4523-CE67-447B-B60C-758BAF3CDE47}"/>
    <cellStyle name="Anteckning 4 9 3" xfId="19531" xr:uid="{C843A928-4AC0-4D96-B205-0F37510964D4}"/>
    <cellStyle name="Anteckning 4 9 3 2" xfId="19532" xr:uid="{CA506187-0EA9-45D2-A05E-B2B0E57A1BDA}"/>
    <cellStyle name="Anteckning 4 9 3_121231-130331" xfId="19533" xr:uid="{8C46C500-E2AB-44E6-8CEF-9CA6DE03C9A5}"/>
    <cellStyle name="Anteckning 4 9 4" xfId="19534" xr:uid="{A3151863-5449-4719-934E-C2975429DFB0}"/>
    <cellStyle name="Anteckning 4 9 5" xfId="19535" xr:uid="{23715CB2-9EC8-4FFA-A7A5-CFBF38C306A4}"/>
    <cellStyle name="Anteckning 4 9 6" xfId="33072" xr:uid="{02B8B9F7-FD01-43A4-BAAD-F5EA67589E08}"/>
    <cellStyle name="Anteckning 4 9 7" xfId="35637" xr:uid="{76C90B36-9476-4885-A548-093E0494A895}"/>
    <cellStyle name="Anteckning 4 9 8" xfId="39075" xr:uid="{8A3BCB40-49FB-4FB1-A3A7-72D48923D9AF}"/>
    <cellStyle name="Anteckning 4 9_121231-130331" xfId="19536" xr:uid="{7F977A66-EAF6-4D65-A343-1CD33C662A74}"/>
    <cellStyle name="Anteckning 4_121231-130331" xfId="19537" xr:uid="{7DE1B58C-2995-48CA-90F8-BB24C6A00857}"/>
    <cellStyle name="Anteckning 40" xfId="19538" xr:uid="{D48A033A-4730-465E-9AF2-4F82989FF164}"/>
    <cellStyle name="Anteckning 40 10" xfId="19539" xr:uid="{ABABD3D2-AEFE-45EE-AA14-D35464C0197D}"/>
    <cellStyle name="Anteckning 40 11" xfId="33073" xr:uid="{E4697B01-1400-4271-A9B8-6F0117D00440}"/>
    <cellStyle name="Anteckning 40 12" xfId="35638" xr:uid="{A74EC65D-7CB8-4EA7-B81A-5565AC427F58}"/>
    <cellStyle name="Anteckning 40 2" xfId="19540" xr:uid="{55F5FBEF-D201-4243-9607-C490908FA097}"/>
    <cellStyle name="Anteckning 40 2 2" xfId="19541" xr:uid="{7F34F910-BE71-4FC4-A94D-0688270B582E}"/>
    <cellStyle name="Anteckning 40 2 2 2" xfId="19542" xr:uid="{0F6C20CF-75C4-4383-9541-34E191FCB959}"/>
    <cellStyle name="Anteckning 40 2 2 2 2" xfId="19543" xr:uid="{887B685C-8D3F-4050-9514-6B2EF5E7257F}"/>
    <cellStyle name="Anteckning 40 2 2 2 3" xfId="33074" xr:uid="{E825309A-7CE8-4662-A8B0-D53F46FD3040}"/>
    <cellStyle name="Anteckning 40 2 2 2_121231-130331" xfId="19544" xr:uid="{8DAFB6D9-C24F-49B2-B1F2-8C398262A411}"/>
    <cellStyle name="Anteckning 40 2 2 3" xfId="19545" xr:uid="{E0C1D7EC-89B3-4FA1-94AB-1FEB4DDC66CB}"/>
    <cellStyle name="Anteckning 40 2 2 3 2" xfId="19546" xr:uid="{462976EC-F32E-4AE5-9071-BFB8FF252EDD}"/>
    <cellStyle name="Anteckning 40 2 2 3_121231-130331" xfId="19547" xr:uid="{03ACF989-FC63-4011-A7E4-D80DE3C6E1B6}"/>
    <cellStyle name="Anteckning 40 2 2 4" xfId="19548" xr:uid="{892DD174-3961-496B-91C0-B8B1F587C4DF}"/>
    <cellStyle name="Anteckning 40 2 2 5" xfId="19549" xr:uid="{C6B3C4B9-3F2E-450D-BD9E-3FC634A17F11}"/>
    <cellStyle name="Anteckning 40 2 2 6" xfId="33075" xr:uid="{96ECBC28-7851-4389-9743-EDC37FEF9E84}"/>
    <cellStyle name="Anteckning 40 2 2 7" xfId="35640" xr:uid="{2829DDAC-15E9-4EDB-B7BC-A14A316160A2}"/>
    <cellStyle name="Anteckning 40 2 2 8" xfId="39073" xr:uid="{138C3D65-246C-4DBE-B5B0-398306E28CC3}"/>
    <cellStyle name="Anteckning 40 2 2_121231-130331" xfId="19550" xr:uid="{5780B92D-31C5-4D08-B442-B61AD89AA0D6}"/>
    <cellStyle name="Anteckning 40 2 3" xfId="19551" xr:uid="{E4F1D249-6E8E-4A98-AD86-E451D0E87224}"/>
    <cellStyle name="Anteckning 40 2 3 2" xfId="19552" xr:uid="{AE5D7FF0-03CA-4D35-81B9-837F02F7AAA4}"/>
    <cellStyle name="Anteckning 40 2 3 2 2" xfId="19553" xr:uid="{E7BC48B8-AEAF-45EC-93BC-902F10C40D42}"/>
    <cellStyle name="Anteckning 40 2 3 2_121231-130331" xfId="19554" xr:uid="{874F91FC-7C29-45B6-BF2E-4F93592EBE76}"/>
    <cellStyle name="Anteckning 40 2 3 3" xfId="19555" xr:uid="{832E0F57-505F-4361-880A-34447B8FCC7C}"/>
    <cellStyle name="Anteckning 40 2 3 4" xfId="33076" xr:uid="{07FB7B1D-7F67-4074-8311-8F5AF2476559}"/>
    <cellStyle name="Anteckning 40 2 3_121231-130331" xfId="19556" xr:uid="{4367EDF3-0A67-4545-ACCD-2A662CDDABC8}"/>
    <cellStyle name="Anteckning 40 2 4" xfId="19557" xr:uid="{FB977852-25DB-4C5D-8354-0F0BD31F2D80}"/>
    <cellStyle name="Anteckning 40 2 4 2" xfId="19558" xr:uid="{CC6547A2-FA7E-486E-8771-D3A44B351D1E}"/>
    <cellStyle name="Anteckning 40 2 4_121231-130331" xfId="19559" xr:uid="{ED3EA381-7EF0-461D-88C0-41BB51321DFF}"/>
    <cellStyle name="Anteckning 40 2 5" xfId="19560" xr:uid="{C0169FA9-A228-4A84-AC23-F424530FFFFE}"/>
    <cellStyle name="Anteckning 40 2 6" xfId="19561" xr:uid="{A2ADDA93-A46C-4E2C-988E-70A97B06B1C5}"/>
    <cellStyle name="Anteckning 40 2 7" xfId="33077" xr:uid="{6D319A13-F2B4-4B4C-A702-D07EC8970F28}"/>
    <cellStyle name="Anteckning 40 2 8" xfId="35639" xr:uid="{F6964125-7141-439E-A1E1-7C95B8646DC4}"/>
    <cellStyle name="Anteckning 40 2 9" xfId="39074" xr:uid="{0A52ADD5-F38D-45BF-AA8F-B2173E7BFA91}"/>
    <cellStyle name="Anteckning 40 2_121231-130331" xfId="19562" xr:uid="{14D45070-6549-42AB-98B0-C55830DE4F7E}"/>
    <cellStyle name="Anteckning 40 3" xfId="19563" xr:uid="{C21BFD2F-45BC-4C13-B640-5942CC39EBDB}"/>
    <cellStyle name="Anteckning 40 3 2" xfId="19564" xr:uid="{5C4D6B76-4DDC-4413-A1FB-3E9FEF20177E}"/>
    <cellStyle name="Anteckning 40 3 2 2" xfId="19565" xr:uid="{34CE0B55-D865-45EA-A623-6EB190F608DD}"/>
    <cellStyle name="Anteckning 40 3 2 2 2" xfId="19566" xr:uid="{E6F9B27E-3AF0-4EB0-9D1D-C0270667AF6A}"/>
    <cellStyle name="Anteckning 40 3 2 2_121231-130331" xfId="19567" xr:uid="{E94ED7B6-73C1-4A71-83F7-D27DD57E5762}"/>
    <cellStyle name="Anteckning 40 3 2 3" xfId="19568" xr:uid="{DB89D548-A53E-4BAF-92E8-95F5EB9929A7}"/>
    <cellStyle name="Anteckning 40 3 2 4" xfId="33078" xr:uid="{D80CE971-FAE2-4272-85A8-3E168096C099}"/>
    <cellStyle name="Anteckning 40 3 2_121231-130331" xfId="19569" xr:uid="{546A1849-80F7-4484-98AC-758309610CBA}"/>
    <cellStyle name="Anteckning 40 3 3" xfId="19570" xr:uid="{AE4BD256-323C-41BA-84FE-4250030C0CF3}"/>
    <cellStyle name="Anteckning 40 3 3 2" xfId="19571" xr:uid="{106E144F-1E03-40C1-91DE-8320B05A70F0}"/>
    <cellStyle name="Anteckning 40 3 3_121231-130331" xfId="19572" xr:uid="{050D96CA-C06B-419B-9652-CEC920C72ABA}"/>
    <cellStyle name="Anteckning 40 3 4" xfId="19573" xr:uid="{C2F6ECB7-7DD5-4F21-B6E9-F5EC44CC05A7}"/>
    <cellStyle name="Anteckning 40 3 5" xfId="19574" xr:uid="{EEE1A18F-726D-4CBD-B181-E86B49C369D5}"/>
    <cellStyle name="Anteckning 40 3 6" xfId="33079" xr:uid="{5011E6FC-3292-48F5-8EDA-61E44E219337}"/>
    <cellStyle name="Anteckning 40 3 7" xfId="35641" xr:uid="{95384B10-7940-47A8-AFB8-8369ADC0E5F3}"/>
    <cellStyle name="Anteckning 40 3 8" xfId="39072" xr:uid="{B600E3B7-0524-4F65-9548-515BB418F32F}"/>
    <cellStyle name="Anteckning 40 3_121231-130331" xfId="19575" xr:uid="{6F5E778E-013C-4EC7-8C94-0792553F3A3E}"/>
    <cellStyle name="Anteckning 40 4" xfId="19576" xr:uid="{E55D8834-C5CF-4FD1-B96F-56108FEBE7E1}"/>
    <cellStyle name="Anteckning 40 4 2" xfId="19577" xr:uid="{D1BC9071-8AA2-4D0E-BEC6-EF207BD2266F}"/>
    <cellStyle name="Anteckning 40 4 2 2" xfId="19578" xr:uid="{6884604E-ED65-4B8D-9841-14A02247E227}"/>
    <cellStyle name="Anteckning 40 4 2 2 2" xfId="19579" xr:uid="{017BFFF1-E250-4B0F-9DAC-2D29FADFD48A}"/>
    <cellStyle name="Anteckning 40 4 2 2_121231-130331" xfId="19580" xr:uid="{62DC4AAF-7099-4894-B829-1397BD59CA85}"/>
    <cellStyle name="Anteckning 40 4 2 3" xfId="19581" xr:uid="{4EE0557D-4446-493B-BDCA-60F317B671A4}"/>
    <cellStyle name="Anteckning 40 4 2 4" xfId="33080" xr:uid="{81CBCD1C-BC26-4D2E-AE18-FF75D20E56CE}"/>
    <cellStyle name="Anteckning 40 4 2_121231-130331" xfId="19582" xr:uid="{38FF053A-27E3-4165-9E10-AFE3477531E1}"/>
    <cellStyle name="Anteckning 40 4 3" xfId="19583" xr:uid="{69E2582A-2B90-4A34-B9E1-CF8FDD7E88B4}"/>
    <cellStyle name="Anteckning 40 4 3 2" xfId="19584" xr:uid="{B264F740-EA00-4AB8-8306-CBCCF5BA0F19}"/>
    <cellStyle name="Anteckning 40 4 3_121231-130331" xfId="19585" xr:uid="{8716A516-20EF-42D2-9B3B-F66688E57377}"/>
    <cellStyle name="Anteckning 40 4 4" xfId="19586" xr:uid="{4ED80ADE-DF79-458F-9DA6-0170EF75F0BB}"/>
    <cellStyle name="Anteckning 40 4 5" xfId="19587" xr:uid="{22CD1927-8E9A-4057-A0C1-B4A2D5E7F0BE}"/>
    <cellStyle name="Anteckning 40 4 6" xfId="33081" xr:uid="{3E00764F-D420-40F8-8207-4E6EF2F2EE5B}"/>
    <cellStyle name="Anteckning 40 4 7" xfId="35642" xr:uid="{207F594C-46A5-4AC9-8956-A77BDAF5FDCD}"/>
    <cellStyle name="Anteckning 40 4 8" xfId="39071" xr:uid="{90750CFB-32E8-41A6-B0A1-1A8E285DBD18}"/>
    <cellStyle name="Anteckning 40 4_121231-130331" xfId="19588" xr:uid="{37F4EB3F-B473-4895-AC44-7A41987E4D28}"/>
    <cellStyle name="Anteckning 40 5" xfId="19589" xr:uid="{7252DC2D-CCC0-4F86-96C8-B434652DA735}"/>
    <cellStyle name="Anteckning 40 5 2" xfId="19590" xr:uid="{2EF255CE-DDE6-4EE4-AAB7-882BAC9FA6B9}"/>
    <cellStyle name="Anteckning 40 5 2 2" xfId="19591" xr:uid="{7AE69F6F-5F25-4C8A-A009-FE88BBA1C326}"/>
    <cellStyle name="Anteckning 40 5 2 2 2" xfId="19592" xr:uid="{F8C91A9B-95BB-4115-8751-78E00A23C938}"/>
    <cellStyle name="Anteckning 40 5 2 2_121231-130331" xfId="19593" xr:uid="{358997E3-359C-4425-A106-5674F6BA64D9}"/>
    <cellStyle name="Anteckning 40 5 2 3" xfId="19594" xr:uid="{8B5E4B28-7993-4D19-AC24-A8703F798229}"/>
    <cellStyle name="Anteckning 40 5 2 4" xfId="33082" xr:uid="{F58D2AF6-062A-4090-B5A0-6B5B707E4CD1}"/>
    <cellStyle name="Anteckning 40 5 2_121231-130331" xfId="19595" xr:uid="{C318187A-ED0E-4CB7-A9E5-35C31E32EBEA}"/>
    <cellStyle name="Anteckning 40 5 3" xfId="19596" xr:uid="{B6F4A515-2F21-4D6A-9FEC-BE5C80AAD7C7}"/>
    <cellStyle name="Anteckning 40 5 3 2" xfId="19597" xr:uid="{4311C0FB-9841-43D3-821A-E6F6788B75EA}"/>
    <cellStyle name="Anteckning 40 5 3_121231-130331" xfId="19598" xr:uid="{F09942DC-69D2-4022-80E6-1899FEE8F9AE}"/>
    <cellStyle name="Anteckning 40 5 4" xfId="19599" xr:uid="{948129A8-152A-466C-BA52-9116CAEA2328}"/>
    <cellStyle name="Anteckning 40 5 5" xfId="19600" xr:uid="{13E8AE6C-DFFE-41D4-AE98-E799718D27BC}"/>
    <cellStyle name="Anteckning 40 5 6" xfId="33083" xr:uid="{CDCA56F4-08BE-49B5-A10F-3B8535CED630}"/>
    <cellStyle name="Anteckning 40 5 7" xfId="35643" xr:uid="{590AACA3-D017-454D-B030-CAADE36C333C}"/>
    <cellStyle name="Anteckning 40 5 8" xfId="39070" xr:uid="{AED67547-DF64-4A6A-959B-07E9102C512C}"/>
    <cellStyle name="Anteckning 40 5_121231-130331" xfId="19601" xr:uid="{3C4D175D-F177-49FB-A563-ED68601B399A}"/>
    <cellStyle name="Anteckning 40 6" xfId="19602" xr:uid="{F32B3048-E4BF-4D49-A29C-D51A31267F19}"/>
    <cellStyle name="Anteckning 40 6 2" xfId="19603" xr:uid="{D399612F-D90D-49B7-8483-4FE4E96BBBDA}"/>
    <cellStyle name="Anteckning 40 6 2 2" xfId="19604" xr:uid="{9C9F1B38-EFF6-4D1E-9330-2A1C1E88EE90}"/>
    <cellStyle name="Anteckning 40 6 2 3" xfId="33084" xr:uid="{FEB2AA45-DFB1-4BD4-9568-18292B92661F}"/>
    <cellStyle name="Anteckning 40 6 2_121231-130331" xfId="19605" xr:uid="{15BBB2F5-002A-465A-8368-E0F6D417B736}"/>
    <cellStyle name="Anteckning 40 6 3" xfId="19606" xr:uid="{9F78A922-2ADC-41C7-A74A-F8794E2BAFBA}"/>
    <cellStyle name="Anteckning 40 6 3 2" xfId="19607" xr:uid="{F87C475A-4414-4BA7-B915-5C81F97AA724}"/>
    <cellStyle name="Anteckning 40 6 3_121231-130331" xfId="19608" xr:uid="{E7E684CF-8B11-4AC3-AAD5-A2584F2C89A5}"/>
    <cellStyle name="Anteckning 40 6 4" xfId="19609" xr:uid="{387B0328-462C-46FF-960A-DAB95CDBED96}"/>
    <cellStyle name="Anteckning 40 6 5" xfId="19610" xr:uid="{373EDA85-23F5-4116-BD66-1A0BEC4E0F5E}"/>
    <cellStyle name="Anteckning 40 6 6" xfId="33085" xr:uid="{C2CC005B-56B4-4B70-B859-31F2A7E5FA5F}"/>
    <cellStyle name="Anteckning 40 6 7" xfId="35644" xr:uid="{56A35222-6A70-40E8-B8A4-B73569AE7D6A}"/>
    <cellStyle name="Anteckning 40 6 8" xfId="39069" xr:uid="{ABCD1649-AFE3-446F-A43B-6DF98B84714D}"/>
    <cellStyle name="Anteckning 40 6_121231-130331" xfId="19611" xr:uid="{1D09EF70-135E-4F85-8BF8-308530E726E2}"/>
    <cellStyle name="Anteckning 40 7" xfId="19612" xr:uid="{F0769477-3FD7-4F05-94F3-500DEF7680CD}"/>
    <cellStyle name="Anteckning 40 7 2" xfId="19613" xr:uid="{2D144B5B-A479-4990-A68C-C3D5F68799C7}"/>
    <cellStyle name="Anteckning 40 7 2 2" xfId="19614" xr:uid="{393B63B2-FE37-41D8-841B-EDAB0F3DBB5C}"/>
    <cellStyle name="Anteckning 40 7 2_121231-130331" xfId="19615" xr:uid="{34FA3EB9-A413-44A8-B040-9BB73B5025DD}"/>
    <cellStyle name="Anteckning 40 7 3" xfId="19616" xr:uid="{DF5BCD9E-0273-4982-A76B-9F1624D10B0C}"/>
    <cellStyle name="Anteckning 40 7 4" xfId="33086" xr:uid="{C59B499A-727E-4F26-BDEA-C9E96E053AEF}"/>
    <cellStyle name="Anteckning 40 7_121231-130331" xfId="19617" xr:uid="{341A5889-A9EA-49C9-A9DB-D56B5CC15A09}"/>
    <cellStyle name="Anteckning 40 8" xfId="19618" xr:uid="{751BF082-5E25-4269-85BA-BAD366BBEB58}"/>
    <cellStyle name="Anteckning 40 8 2" xfId="19619" xr:uid="{E802A374-BDB9-4381-9328-F29AE8D5E291}"/>
    <cellStyle name="Anteckning 40 8_121231-130331" xfId="19620" xr:uid="{0238CE59-6D09-4ED3-A606-E1804765191D}"/>
    <cellStyle name="Anteckning 40 9" xfId="19621" xr:uid="{F57F639A-4C9F-49EB-9260-1AA3761075B0}"/>
    <cellStyle name="Anteckning 40_121231-130331" xfId="19622" xr:uid="{2509BE20-772A-440B-8CFB-272D4353183A}"/>
    <cellStyle name="Anteckning 41" xfId="19623" xr:uid="{58A5D067-9C62-4CC1-A3A0-EAC51F4FBD41}"/>
    <cellStyle name="Anteckning 41 10" xfId="19624" xr:uid="{3191EB54-5DFB-4D0C-A217-5E0A4795D3CB}"/>
    <cellStyle name="Anteckning 41 11" xfId="33087" xr:uid="{42ADF207-0A7B-4652-9A13-D22D1DDAF774}"/>
    <cellStyle name="Anteckning 41 12" xfId="35645" xr:uid="{EA7BB39B-497A-45BF-B926-081B5155131C}"/>
    <cellStyle name="Anteckning 41 2" xfId="19625" xr:uid="{86DE3F27-A460-4482-863A-8D04EF41188C}"/>
    <cellStyle name="Anteckning 41 2 2" xfId="19626" xr:uid="{EC761150-CA05-4BCC-AD8B-9E4570BDB8F6}"/>
    <cellStyle name="Anteckning 41 2 2 2" xfId="19627" xr:uid="{231B66CD-0ADB-4981-A55E-DA73AC1CB848}"/>
    <cellStyle name="Anteckning 41 2 2 2 2" xfId="19628" xr:uid="{602607B8-2870-485B-AB43-15581F6791B2}"/>
    <cellStyle name="Anteckning 41 2 2 2 3" xfId="33088" xr:uid="{4674B7E6-EA31-4737-B589-8B9E75082B09}"/>
    <cellStyle name="Anteckning 41 2 2 2_121231-130331" xfId="19629" xr:uid="{1AA87C8E-71DE-4DF4-8D0E-A4D909835CD4}"/>
    <cellStyle name="Anteckning 41 2 2 3" xfId="19630" xr:uid="{6731F037-BCB5-431E-BB02-3C2C0BC48DAA}"/>
    <cellStyle name="Anteckning 41 2 2 3 2" xfId="19631" xr:uid="{F7ABCF2E-3F6A-4351-9149-0D068496B059}"/>
    <cellStyle name="Anteckning 41 2 2 3_121231-130331" xfId="19632" xr:uid="{9A041CBD-E946-42A5-AC2A-74EE0DE9D83B}"/>
    <cellStyle name="Anteckning 41 2 2 4" xfId="19633" xr:uid="{16DF0DD5-A9DE-41D9-AE06-B0F99DC2E806}"/>
    <cellStyle name="Anteckning 41 2 2 5" xfId="19634" xr:uid="{1DD92662-F93D-4A57-8158-1DF849C0976B}"/>
    <cellStyle name="Anteckning 41 2 2 6" xfId="33089" xr:uid="{3E11E4EF-D8C6-48F0-A873-F6115EB87E1E}"/>
    <cellStyle name="Anteckning 41 2 2 7" xfId="35647" xr:uid="{AC6B2551-E489-4633-907A-3855125F8924}"/>
    <cellStyle name="Anteckning 41 2 2 8" xfId="39067" xr:uid="{23DEEA46-5134-4914-9F26-DD5ED8CA3ED9}"/>
    <cellStyle name="Anteckning 41 2 2_121231-130331" xfId="19635" xr:uid="{020CC556-61B5-4C0E-8BA0-2F5936E2DE3E}"/>
    <cellStyle name="Anteckning 41 2 3" xfId="19636" xr:uid="{9EE9FC49-9678-4F46-A1E8-766A36E1D8D0}"/>
    <cellStyle name="Anteckning 41 2 3 2" xfId="19637" xr:uid="{BD8D7CA9-55E8-454B-8E60-4B718C32DA5F}"/>
    <cellStyle name="Anteckning 41 2 3 2 2" xfId="19638" xr:uid="{9C3BB0F8-ECFB-44E8-9E6E-09C89D482187}"/>
    <cellStyle name="Anteckning 41 2 3 2_121231-130331" xfId="19639" xr:uid="{1264FE74-FF88-4DFB-9AFE-C6E29322EB8E}"/>
    <cellStyle name="Anteckning 41 2 3 3" xfId="19640" xr:uid="{ADFB1CD9-3560-4490-9A79-A5DF0656A241}"/>
    <cellStyle name="Anteckning 41 2 3 4" xfId="33090" xr:uid="{3DC6A880-52C6-4BCE-AD5C-75AB5F2B1F09}"/>
    <cellStyle name="Anteckning 41 2 3_121231-130331" xfId="19641" xr:uid="{9492907E-16C8-4170-8046-742FABB73541}"/>
    <cellStyle name="Anteckning 41 2 4" xfId="19642" xr:uid="{8D475C31-EC0B-4176-9573-3C58AD056776}"/>
    <cellStyle name="Anteckning 41 2 4 2" xfId="19643" xr:uid="{A8E04545-7232-4D4F-80F6-5C702EF578AA}"/>
    <cellStyle name="Anteckning 41 2 4_121231-130331" xfId="19644" xr:uid="{4F072613-A6C9-49AD-A574-49622B8DFD1D}"/>
    <cellStyle name="Anteckning 41 2 5" xfId="19645" xr:uid="{5BFE6AD3-DC65-4B72-B13C-B0C84A33CE86}"/>
    <cellStyle name="Anteckning 41 2 6" xfId="19646" xr:uid="{86A3B765-483F-4B5B-A0E6-7ABF9F13DBE5}"/>
    <cellStyle name="Anteckning 41 2 7" xfId="33091" xr:uid="{82F11F83-AFC2-4D23-B918-4F07C2854346}"/>
    <cellStyle name="Anteckning 41 2 8" xfId="35646" xr:uid="{5FF66B20-A397-4988-93AD-97CB750A0ADC}"/>
    <cellStyle name="Anteckning 41 2 9" xfId="39068" xr:uid="{B130CD94-3CAE-4303-A77F-89D3BDC90D1A}"/>
    <cellStyle name="Anteckning 41 2_121231-130331" xfId="19647" xr:uid="{FBBE89CD-5C59-400E-9927-ADADB157182F}"/>
    <cellStyle name="Anteckning 41 3" xfId="19648" xr:uid="{B2F0C69E-162F-4F8D-80B6-4AB1B876886A}"/>
    <cellStyle name="Anteckning 41 3 2" xfId="19649" xr:uid="{21038F77-68E5-4935-A344-8C4BC966177B}"/>
    <cellStyle name="Anteckning 41 3 2 2" xfId="19650" xr:uid="{3F9C1366-17D3-4B06-A104-FE5BFB66B8ED}"/>
    <cellStyle name="Anteckning 41 3 2 2 2" xfId="19651" xr:uid="{A33684B2-FD3B-459C-95D7-95D756531C5A}"/>
    <cellStyle name="Anteckning 41 3 2 2_121231-130331" xfId="19652" xr:uid="{54C2E15E-D683-49A0-8463-95FBFF0937F7}"/>
    <cellStyle name="Anteckning 41 3 2 3" xfId="19653" xr:uid="{77F37CD4-02D2-487B-9F25-FC503D007E5C}"/>
    <cellStyle name="Anteckning 41 3 2 4" xfId="33092" xr:uid="{25745EEF-9A23-4742-9C4D-49226EDBA3AE}"/>
    <cellStyle name="Anteckning 41 3 2_121231-130331" xfId="19654" xr:uid="{442BBD1E-8AC9-45E9-BB46-A20372263F99}"/>
    <cellStyle name="Anteckning 41 3 3" xfId="19655" xr:uid="{8ECEE2CC-C9F1-4C46-9C5B-4D63C76014AE}"/>
    <cellStyle name="Anteckning 41 3 3 2" xfId="19656" xr:uid="{93B0C8FC-0A6D-446B-B22D-F917250E2BB4}"/>
    <cellStyle name="Anteckning 41 3 3_121231-130331" xfId="19657" xr:uid="{48078BC0-6653-4248-A7C0-DC7FC7A46BD4}"/>
    <cellStyle name="Anteckning 41 3 4" xfId="19658" xr:uid="{9C9DF70C-6C9F-4D51-B63B-7B7EB558CC4F}"/>
    <cellStyle name="Anteckning 41 3 5" xfId="19659" xr:uid="{DF2341E0-8928-4E75-9803-47D5C452CE5F}"/>
    <cellStyle name="Anteckning 41 3 6" xfId="33093" xr:uid="{4397D1F0-6F02-4374-944F-530FA8BE52B6}"/>
    <cellStyle name="Anteckning 41 3 7" xfId="35648" xr:uid="{D4A148AD-E5B4-44D4-A335-D522BBF01880}"/>
    <cellStyle name="Anteckning 41 3 8" xfId="39066" xr:uid="{6C5FD75B-AA67-48C6-A60D-EE75F03C8842}"/>
    <cellStyle name="Anteckning 41 3_121231-130331" xfId="19660" xr:uid="{7402CA3F-5DB2-4CAA-AE80-8081F18820F2}"/>
    <cellStyle name="Anteckning 41 4" xfId="19661" xr:uid="{DBFFD88F-82A8-4A64-BAAB-1803D3A239D6}"/>
    <cellStyle name="Anteckning 41 4 2" xfId="19662" xr:uid="{8F018A14-E524-4846-BF61-C12BDC266753}"/>
    <cellStyle name="Anteckning 41 4 2 2" xfId="19663" xr:uid="{B0BE9AE9-9F04-45EE-97D6-7C9E8F72D611}"/>
    <cellStyle name="Anteckning 41 4 2 2 2" xfId="19664" xr:uid="{6413F0F7-2B0B-4AE6-8B6B-F5F8D53A9EFF}"/>
    <cellStyle name="Anteckning 41 4 2 2_121231-130331" xfId="19665" xr:uid="{E4E891B9-1883-4BA8-8030-5DCA264B50B8}"/>
    <cellStyle name="Anteckning 41 4 2 3" xfId="19666" xr:uid="{515DC58E-CF5B-4589-9674-E0AF18DD2BBF}"/>
    <cellStyle name="Anteckning 41 4 2 4" xfId="33094" xr:uid="{96F4C1E9-F952-4611-92A8-78C963E93B71}"/>
    <cellStyle name="Anteckning 41 4 2_121231-130331" xfId="19667" xr:uid="{FD08920C-79AE-4F8F-9B7C-9324C4350399}"/>
    <cellStyle name="Anteckning 41 4 3" xfId="19668" xr:uid="{AB2D4449-4738-4F6E-9120-BBA70D71E8E7}"/>
    <cellStyle name="Anteckning 41 4 3 2" xfId="19669" xr:uid="{1B6D3F3B-53B4-4CBB-86A5-1AF03E2569F9}"/>
    <cellStyle name="Anteckning 41 4 3_121231-130331" xfId="19670" xr:uid="{C3B542C8-7E6E-4071-8EF7-D08906ABD24F}"/>
    <cellStyle name="Anteckning 41 4 4" xfId="19671" xr:uid="{DFD17B4C-0D8C-4700-BC90-3DEECF7EFD57}"/>
    <cellStyle name="Anteckning 41 4 5" xfId="19672" xr:uid="{7A88C621-922E-41B8-86A0-624077E3ACF8}"/>
    <cellStyle name="Anteckning 41 4 6" xfId="33095" xr:uid="{C12D9739-D7AA-4A6A-BB37-79717EE8BB60}"/>
    <cellStyle name="Anteckning 41 4 7" xfId="35649" xr:uid="{0BB42ADF-C26E-480B-813D-1BB52708924D}"/>
    <cellStyle name="Anteckning 41 4 8" xfId="39065" xr:uid="{7B15915B-A1E9-4DAB-AFC7-6214CB87F6D1}"/>
    <cellStyle name="Anteckning 41 4_121231-130331" xfId="19673" xr:uid="{27DF1DFF-2B82-47A4-A46E-5A8AA348643E}"/>
    <cellStyle name="Anteckning 41 5" xfId="19674" xr:uid="{D3A2627D-171C-4790-9DCF-5E14999EC54C}"/>
    <cellStyle name="Anteckning 41 5 2" xfId="19675" xr:uid="{B49D9EA7-5E26-4967-B585-A8DF4DB5BAA8}"/>
    <cellStyle name="Anteckning 41 5 2 2" xfId="19676" xr:uid="{67DACAC4-B0C7-4118-BBC4-B167557CE020}"/>
    <cellStyle name="Anteckning 41 5 2 2 2" xfId="19677" xr:uid="{40790443-225C-4B57-AB63-005ECD722531}"/>
    <cellStyle name="Anteckning 41 5 2 2_121231-130331" xfId="19678" xr:uid="{AF6EEC7B-A776-45E7-AB03-0AB4DDA44D8F}"/>
    <cellStyle name="Anteckning 41 5 2 3" xfId="19679" xr:uid="{398A82AE-A5CB-4C12-8056-B8203FB4A33A}"/>
    <cellStyle name="Anteckning 41 5 2 4" xfId="33096" xr:uid="{CA833277-D6CE-4FEE-B48A-7A1B3C551DF0}"/>
    <cellStyle name="Anteckning 41 5 2_121231-130331" xfId="19680" xr:uid="{585FF260-68EE-47F1-BAAC-D0AAE6FDA3D6}"/>
    <cellStyle name="Anteckning 41 5 3" xfId="19681" xr:uid="{7EE9F20D-A9A8-4C92-8B20-54FC663F0025}"/>
    <cellStyle name="Anteckning 41 5 3 2" xfId="19682" xr:uid="{8F7F75D9-CE4B-4BB2-A952-475E5CECB561}"/>
    <cellStyle name="Anteckning 41 5 3_121231-130331" xfId="19683" xr:uid="{C507B37F-0E77-43B0-8853-B3249E2691A4}"/>
    <cellStyle name="Anteckning 41 5 4" xfId="19684" xr:uid="{D633C816-187E-496A-A1B7-4D13529D759B}"/>
    <cellStyle name="Anteckning 41 5 5" xfId="19685" xr:uid="{C4DCE825-50D1-4259-8939-A7F034F7CC12}"/>
    <cellStyle name="Anteckning 41 5 6" xfId="33097" xr:uid="{44CA7FB3-54ED-4092-A7DF-30DABE0459A5}"/>
    <cellStyle name="Anteckning 41 5 7" xfId="35650" xr:uid="{BB302717-3151-4CD8-9519-CF2EAF90F6E3}"/>
    <cellStyle name="Anteckning 41 5 8" xfId="39064" xr:uid="{DD9EE3F7-E460-449B-B84D-4623E8269DE4}"/>
    <cellStyle name="Anteckning 41 5_121231-130331" xfId="19686" xr:uid="{67B6A660-74D3-4F56-87F1-F16FACA5CAC3}"/>
    <cellStyle name="Anteckning 41 6" xfId="19687" xr:uid="{7E8498AB-2C9F-46BE-8C7D-6986E4F14C25}"/>
    <cellStyle name="Anteckning 41 6 2" xfId="19688" xr:uid="{F10A2D0E-91F2-4B96-B474-B0BC3319A820}"/>
    <cellStyle name="Anteckning 41 6 2 2" xfId="19689" xr:uid="{50CBC871-2268-4881-AE3A-079229119F6C}"/>
    <cellStyle name="Anteckning 41 6 2 3" xfId="33098" xr:uid="{8960B22F-B9F9-4421-A012-3366AED15B17}"/>
    <cellStyle name="Anteckning 41 6 2_121231-130331" xfId="19690" xr:uid="{B47CD68B-5377-4DCB-886F-B153B81D5E9C}"/>
    <cellStyle name="Anteckning 41 6 3" xfId="19691" xr:uid="{212CB078-6ABB-49CA-A70E-ACA70DA96771}"/>
    <cellStyle name="Anteckning 41 6 3 2" xfId="19692" xr:uid="{259C0E78-61B4-4C16-B139-ACE4F7A74346}"/>
    <cellStyle name="Anteckning 41 6 3_121231-130331" xfId="19693" xr:uid="{28C81BAC-C7D3-4721-933F-C724F16CF0CF}"/>
    <cellStyle name="Anteckning 41 6 4" xfId="19694" xr:uid="{62894327-B369-4C63-AF41-899ADEF00B37}"/>
    <cellStyle name="Anteckning 41 6 5" xfId="19695" xr:uid="{55062280-2C7A-4F55-902C-F1838C080749}"/>
    <cellStyle name="Anteckning 41 6 6" xfId="33099" xr:uid="{EB574BB8-A44A-4A1A-A440-E24C72AAD624}"/>
    <cellStyle name="Anteckning 41 6 7" xfId="35651" xr:uid="{24B32397-48E3-4DA4-BF28-8E7CC01831A0}"/>
    <cellStyle name="Anteckning 41 6 8" xfId="39063" xr:uid="{77D67EFE-8B26-4010-AF9C-85BA37CF152C}"/>
    <cellStyle name="Anteckning 41 6_121231-130331" xfId="19696" xr:uid="{1116E3EA-5FE0-4877-A9E8-F1C7D640957F}"/>
    <cellStyle name="Anteckning 41 7" xfId="19697" xr:uid="{B3C78780-19B3-4AE3-A80E-AF7134DF13DA}"/>
    <cellStyle name="Anteckning 41 7 2" xfId="19698" xr:uid="{41F96789-190C-4B35-B2B2-0EE116486B66}"/>
    <cellStyle name="Anteckning 41 7 2 2" xfId="19699" xr:uid="{DC894178-E70A-465D-96F6-DB7E4CD2B103}"/>
    <cellStyle name="Anteckning 41 7 2_121231-130331" xfId="19700" xr:uid="{3A9BD96E-BE2F-4597-AD4B-412FD6AAEC0E}"/>
    <cellStyle name="Anteckning 41 7 3" xfId="19701" xr:uid="{EE5D0260-1EA9-4635-AB27-2A602B99C04D}"/>
    <cellStyle name="Anteckning 41 7 4" xfId="33100" xr:uid="{F1EE4A00-7FA7-4092-9B91-5EEBFF103163}"/>
    <cellStyle name="Anteckning 41 7_121231-130331" xfId="19702" xr:uid="{CC05459B-9498-450C-95E3-B590CA912971}"/>
    <cellStyle name="Anteckning 41 8" xfId="19703" xr:uid="{4B7C0C66-69FE-42D2-82D1-24D7C353DBF7}"/>
    <cellStyle name="Anteckning 41 8 2" xfId="19704" xr:uid="{872B039D-3748-4F0E-BDB5-323C6E558875}"/>
    <cellStyle name="Anteckning 41 8_121231-130331" xfId="19705" xr:uid="{62F7AFD1-EE9E-4F5B-A9B6-895124F8F3CC}"/>
    <cellStyle name="Anteckning 41 9" xfId="19706" xr:uid="{14E03395-CD6E-454E-94C6-70ADD493A1F3}"/>
    <cellStyle name="Anteckning 41_121231-130331" xfId="19707" xr:uid="{A26D19D2-E6CF-4122-BF56-9FBEF1E15F3F}"/>
    <cellStyle name="Anteckning 42" xfId="19708" xr:uid="{738E4E7F-C6BE-46EC-A77F-B3F4D9E3C535}"/>
    <cellStyle name="Anteckning 42 10" xfId="19709" xr:uid="{BD7CBD49-148C-488A-B8E9-7DF2BFA77C50}"/>
    <cellStyle name="Anteckning 42 11" xfId="33101" xr:uid="{BC5FA783-2625-4541-804C-5E5BE9091533}"/>
    <cellStyle name="Anteckning 42 12" xfId="35652" xr:uid="{B4079323-2A9A-4DD1-9CEE-5E017C690F5A}"/>
    <cellStyle name="Anteckning 42 2" xfId="19710" xr:uid="{5F33CAE9-89FA-412D-8728-5E5D892F07E3}"/>
    <cellStyle name="Anteckning 42 2 2" xfId="19711" xr:uid="{F666A8AD-6F27-4164-BE53-36BFEEDCA35A}"/>
    <cellStyle name="Anteckning 42 2 2 2" xfId="19712" xr:uid="{671BE5F7-7A8B-436B-82C5-BC1FCEDC42DE}"/>
    <cellStyle name="Anteckning 42 2 2 2 2" xfId="19713" xr:uid="{7A2C78E3-C6C9-4C0D-823B-8A91A38BA729}"/>
    <cellStyle name="Anteckning 42 2 2 2 3" xfId="33102" xr:uid="{C8CD353C-C223-4522-86DE-031FC1D0672F}"/>
    <cellStyle name="Anteckning 42 2 2 2_121231-130331" xfId="19714" xr:uid="{FC18BD74-B3E3-4C37-B54C-9DD001D10D78}"/>
    <cellStyle name="Anteckning 42 2 2 3" xfId="19715" xr:uid="{58F79EE1-0DB6-4FEC-B268-A621B3A9358B}"/>
    <cellStyle name="Anteckning 42 2 2 3 2" xfId="19716" xr:uid="{5CC5FAEF-4EC4-4334-9DA1-7D143441DB04}"/>
    <cellStyle name="Anteckning 42 2 2 3_121231-130331" xfId="19717" xr:uid="{A9A435DD-B0D7-43AE-AEC9-02CDB5FA3DA2}"/>
    <cellStyle name="Anteckning 42 2 2 4" xfId="19718" xr:uid="{00309028-4FD1-4579-87E6-7D9C62E24D94}"/>
    <cellStyle name="Anteckning 42 2 2 5" xfId="19719" xr:uid="{91924BA3-0CFF-4798-8C24-4D32CD5B37BA}"/>
    <cellStyle name="Anteckning 42 2 2 6" xfId="33103" xr:uid="{28BB9D14-79D1-4381-8BDF-5D3327DAE6F6}"/>
    <cellStyle name="Anteckning 42 2 2 7" xfId="35654" xr:uid="{E802A025-C5B8-4AA7-95E4-06054E5D1865}"/>
    <cellStyle name="Anteckning 42 2 2 8" xfId="39061" xr:uid="{0D57EFAD-AABB-4F72-8598-8AB1DFFB036F}"/>
    <cellStyle name="Anteckning 42 2 2_121231-130331" xfId="19720" xr:uid="{633E3352-A900-4F43-90F4-11E2E3CC671B}"/>
    <cellStyle name="Anteckning 42 2 3" xfId="19721" xr:uid="{462C51AB-AD89-4670-AE58-803F100AD51E}"/>
    <cellStyle name="Anteckning 42 2 3 2" xfId="19722" xr:uid="{BAD46B8A-AC07-4136-AD83-C40D5A8D9AE3}"/>
    <cellStyle name="Anteckning 42 2 3 2 2" xfId="19723" xr:uid="{EB2BA7D4-56D5-4AB7-B1B6-51EC206994AD}"/>
    <cellStyle name="Anteckning 42 2 3 2_121231-130331" xfId="19724" xr:uid="{482BAAB0-39A7-42DD-B097-CF9CA22BB793}"/>
    <cellStyle name="Anteckning 42 2 3 3" xfId="19725" xr:uid="{202676B4-E867-4075-B535-4F21CF334F9C}"/>
    <cellStyle name="Anteckning 42 2 3 4" xfId="33104" xr:uid="{92D60780-DEA2-4601-BE74-4FE7B507031D}"/>
    <cellStyle name="Anteckning 42 2 3_121231-130331" xfId="19726" xr:uid="{69448FEC-59C4-42D8-9E40-20ECBC74AD23}"/>
    <cellStyle name="Anteckning 42 2 4" xfId="19727" xr:uid="{D6B79A45-8155-4CA6-8A03-E2CFDEA5278E}"/>
    <cellStyle name="Anteckning 42 2 4 2" xfId="19728" xr:uid="{97C74D0A-EAEA-4750-BF10-E2837DEC9EA2}"/>
    <cellStyle name="Anteckning 42 2 4_121231-130331" xfId="19729" xr:uid="{C14C6A40-5CB3-4B0A-9DB5-00C04A934951}"/>
    <cellStyle name="Anteckning 42 2 5" xfId="19730" xr:uid="{04BF27D9-E2E8-4C74-A456-2A83C1333833}"/>
    <cellStyle name="Anteckning 42 2 6" xfId="19731" xr:uid="{5E4CB5B4-C541-446C-BC4C-75D5B981DD6C}"/>
    <cellStyle name="Anteckning 42 2 7" xfId="33105" xr:uid="{C4AB7921-8881-4DB3-A3CC-B90FF4B6BC28}"/>
    <cellStyle name="Anteckning 42 2 8" xfId="35653" xr:uid="{7F1E0721-F147-4BDE-8343-084C3EC9103F}"/>
    <cellStyle name="Anteckning 42 2 9" xfId="39062" xr:uid="{368B99D2-1790-452F-B9DD-62797B3EF18A}"/>
    <cellStyle name="Anteckning 42 2_121231-130331" xfId="19732" xr:uid="{AE2C31EE-46EA-4FCD-90DA-1A92BEC7E908}"/>
    <cellStyle name="Anteckning 42 3" xfId="19733" xr:uid="{21484E6A-1E19-4A26-B06B-8CD7D56459EA}"/>
    <cellStyle name="Anteckning 42 3 2" xfId="19734" xr:uid="{7A229F2D-8561-48BC-BEE3-2CA7636872DB}"/>
    <cellStyle name="Anteckning 42 3 2 2" xfId="19735" xr:uid="{8942DE0C-D92A-4D2A-A99F-8AB25A1666CB}"/>
    <cellStyle name="Anteckning 42 3 2 2 2" xfId="19736" xr:uid="{542F87EF-A16B-4D02-A19C-8D604AA3D8EB}"/>
    <cellStyle name="Anteckning 42 3 2 2_121231-130331" xfId="19737" xr:uid="{EA83C5A8-3957-450B-ADD3-226702088377}"/>
    <cellStyle name="Anteckning 42 3 2 3" xfId="19738" xr:uid="{AC9F5D3F-E6C6-492C-B8BE-424F1426CDBD}"/>
    <cellStyle name="Anteckning 42 3 2 4" xfId="33106" xr:uid="{AB8672C3-33E7-4173-A31F-DFF379B7AC16}"/>
    <cellStyle name="Anteckning 42 3 2_121231-130331" xfId="19739" xr:uid="{55929687-2007-46A4-8BB3-29FE8A33B7F6}"/>
    <cellStyle name="Anteckning 42 3 3" xfId="19740" xr:uid="{B3A0A9B4-E9CF-41EF-A29F-613F47474AD8}"/>
    <cellStyle name="Anteckning 42 3 3 2" xfId="19741" xr:uid="{777B78DD-E842-4786-8583-4F6186BD437E}"/>
    <cellStyle name="Anteckning 42 3 3_121231-130331" xfId="19742" xr:uid="{F66E7089-4892-4AA2-B6DE-DB8C3A7D1E28}"/>
    <cellStyle name="Anteckning 42 3 4" xfId="19743" xr:uid="{40DF3C93-D9AC-466E-ACEC-7878D6F13D26}"/>
    <cellStyle name="Anteckning 42 3 5" xfId="19744" xr:uid="{EDCFBE77-784A-4CF4-8290-3EEB66111973}"/>
    <cellStyle name="Anteckning 42 3 6" xfId="33107" xr:uid="{CC1A9028-E203-4F39-A8A0-69610FB13163}"/>
    <cellStyle name="Anteckning 42 3 7" xfId="35655" xr:uid="{C07D70E8-D0CE-460D-A2DA-3C6C311BC188}"/>
    <cellStyle name="Anteckning 42 3 8" xfId="39060" xr:uid="{8BD6E905-0685-4277-A30E-48A0876CCA9F}"/>
    <cellStyle name="Anteckning 42 3_121231-130331" xfId="19745" xr:uid="{592DFA8F-8694-4B18-8779-D84260BFD090}"/>
    <cellStyle name="Anteckning 42 4" xfId="19746" xr:uid="{DFB12DF0-CB05-4B10-8ADA-88FB0F54AA16}"/>
    <cellStyle name="Anteckning 42 4 2" xfId="19747" xr:uid="{739E7D40-1792-43BD-9773-CACD8700BA50}"/>
    <cellStyle name="Anteckning 42 4 2 2" xfId="19748" xr:uid="{9782567C-C088-4853-93C0-3E0CF10AE53A}"/>
    <cellStyle name="Anteckning 42 4 2 2 2" xfId="19749" xr:uid="{B2E0F52D-0726-4650-81B4-311CEDCC8DDD}"/>
    <cellStyle name="Anteckning 42 4 2 2_121231-130331" xfId="19750" xr:uid="{914DAB93-9C77-4789-89AC-B4DD9376CB7D}"/>
    <cellStyle name="Anteckning 42 4 2 3" xfId="19751" xr:uid="{F2F00A5B-DEF1-4CAE-9E40-CF679A79B2F4}"/>
    <cellStyle name="Anteckning 42 4 2 4" xfId="33108" xr:uid="{19900908-4B79-4D71-9D42-0F67CD771518}"/>
    <cellStyle name="Anteckning 42 4 2_121231-130331" xfId="19752" xr:uid="{3304EE76-656F-490E-890E-B35222EB7B87}"/>
    <cellStyle name="Anteckning 42 4 3" xfId="19753" xr:uid="{AC006E91-717A-4FEF-9292-E8895D0A8D96}"/>
    <cellStyle name="Anteckning 42 4 3 2" xfId="19754" xr:uid="{F123CC5C-4ECB-4686-8B7C-2DC4BFAF0AA4}"/>
    <cellStyle name="Anteckning 42 4 3_121231-130331" xfId="19755" xr:uid="{1007CA2C-EC23-476B-B299-306DEBE7BA88}"/>
    <cellStyle name="Anteckning 42 4 4" xfId="19756" xr:uid="{D7F9F636-BC2A-4D84-8865-9E46B62D6138}"/>
    <cellStyle name="Anteckning 42 4 5" xfId="19757" xr:uid="{3923E93A-B186-49FF-B814-6CE2E3F4A7B3}"/>
    <cellStyle name="Anteckning 42 4 6" xfId="33109" xr:uid="{0669CD6D-DDBE-44B7-A915-C607B052C1EC}"/>
    <cellStyle name="Anteckning 42 4 7" xfId="35656" xr:uid="{5D48D276-16E5-45BE-9BAA-80EBECCF31E6}"/>
    <cellStyle name="Anteckning 42 4 8" xfId="39059" xr:uid="{AFC9FA66-C43C-4E91-9781-ADDBB491DB8E}"/>
    <cellStyle name="Anteckning 42 4_121231-130331" xfId="19758" xr:uid="{7C0F2138-8A2E-4522-A28E-70D06BA3D8BE}"/>
    <cellStyle name="Anteckning 42 5" xfId="19759" xr:uid="{6B8EDE7F-E255-4C0D-B4E5-A156E9E11C09}"/>
    <cellStyle name="Anteckning 42 5 2" xfId="19760" xr:uid="{84DCF943-11F8-4784-9EDE-E50068776232}"/>
    <cellStyle name="Anteckning 42 5 2 2" xfId="19761" xr:uid="{00EA1A17-5D04-49A0-9E6A-CC00951F32DF}"/>
    <cellStyle name="Anteckning 42 5 2 2 2" xfId="19762" xr:uid="{7E780BAE-2A48-46DA-AE1C-44B24DE2A838}"/>
    <cellStyle name="Anteckning 42 5 2 2_121231-130331" xfId="19763" xr:uid="{3B3C92AC-BD06-4FA7-981A-0168D8A20E4B}"/>
    <cellStyle name="Anteckning 42 5 2 3" xfId="19764" xr:uid="{AC2612DE-BCEA-4BFC-AEE1-CA8E85236057}"/>
    <cellStyle name="Anteckning 42 5 2 4" xfId="33110" xr:uid="{86706858-F1C2-4F8C-B2A7-1E8D2E71DA79}"/>
    <cellStyle name="Anteckning 42 5 2_121231-130331" xfId="19765" xr:uid="{230122D3-3B56-4CA9-8F71-D8B1063E82C9}"/>
    <cellStyle name="Anteckning 42 5 3" xfId="19766" xr:uid="{011960B1-3CC1-4728-9754-D0C45EF6D10A}"/>
    <cellStyle name="Anteckning 42 5 3 2" xfId="19767" xr:uid="{2E96C48E-755A-497C-87E6-20AB0102FE74}"/>
    <cellStyle name="Anteckning 42 5 3_121231-130331" xfId="19768" xr:uid="{E50A4029-0D20-4DC7-B122-B8F3D5F25008}"/>
    <cellStyle name="Anteckning 42 5 4" xfId="19769" xr:uid="{78829C8E-A3DC-4941-938C-75E929B1C73C}"/>
    <cellStyle name="Anteckning 42 5 5" xfId="19770" xr:uid="{BA2DE13A-56F2-4B0A-B184-EDDFF677E848}"/>
    <cellStyle name="Anteckning 42 5 6" xfId="33111" xr:uid="{B6C5D355-F7F6-4B47-BFCA-0B593AE97B95}"/>
    <cellStyle name="Anteckning 42 5 7" xfId="35657" xr:uid="{6DDFDC8D-974D-4ACE-872D-BFDB671DA565}"/>
    <cellStyle name="Anteckning 42 5 8" xfId="39058" xr:uid="{D0E72577-4203-41C5-8E7B-D2CFE079E723}"/>
    <cellStyle name="Anteckning 42 5_121231-130331" xfId="19771" xr:uid="{D57F6102-C645-4AB9-BC7B-03B8C11634C7}"/>
    <cellStyle name="Anteckning 42 6" xfId="19772" xr:uid="{5DBA219B-6C6F-40BE-A929-1D5994431269}"/>
    <cellStyle name="Anteckning 42 6 2" xfId="19773" xr:uid="{FE122566-DE2C-462E-894B-7BA0CFA9C17F}"/>
    <cellStyle name="Anteckning 42 6 2 2" xfId="19774" xr:uid="{9854579A-AD45-4460-A26B-7449D6679F97}"/>
    <cellStyle name="Anteckning 42 6 2 3" xfId="33112" xr:uid="{9C5D623F-0B19-4D4F-8114-A1943B295C5F}"/>
    <cellStyle name="Anteckning 42 6 2_121231-130331" xfId="19775" xr:uid="{916D892C-7EC4-467E-86FE-BA9005EC416D}"/>
    <cellStyle name="Anteckning 42 6 3" xfId="19776" xr:uid="{FE606ED1-9FCB-4CC8-A0EF-E157AD19A91C}"/>
    <cellStyle name="Anteckning 42 6 3 2" xfId="19777" xr:uid="{B8663B71-7E10-4191-B0D6-E12A497BE0E9}"/>
    <cellStyle name="Anteckning 42 6 3_121231-130331" xfId="19778" xr:uid="{AB7F3E43-1FD0-4B5E-A35C-D39F028040FA}"/>
    <cellStyle name="Anteckning 42 6 4" xfId="19779" xr:uid="{F8C13EEE-BF55-4297-8A6B-B0D2144CDE05}"/>
    <cellStyle name="Anteckning 42 6 5" xfId="19780" xr:uid="{BFB4E98D-663C-4C9D-B5F7-80925F1F9782}"/>
    <cellStyle name="Anteckning 42 6 6" xfId="33113" xr:uid="{D215AAEE-BAC2-4CF1-9669-3153445367C5}"/>
    <cellStyle name="Anteckning 42 6 7" xfId="35658" xr:uid="{4D5B070E-2DDE-45C8-B9CD-4E862E53AF59}"/>
    <cellStyle name="Anteckning 42 6 8" xfId="39057" xr:uid="{8D79E473-E0E9-4113-9730-2CF45F6C88F0}"/>
    <cellStyle name="Anteckning 42 6_121231-130331" xfId="19781" xr:uid="{3A24DAEB-EE19-47DC-A40E-4C0AB8111DB0}"/>
    <cellStyle name="Anteckning 42 7" xfId="19782" xr:uid="{42C3E97D-0500-452F-A623-A094E1D21AF7}"/>
    <cellStyle name="Anteckning 42 7 2" xfId="19783" xr:uid="{0E73321F-B5D6-4605-8FE9-C83EEE10B0FF}"/>
    <cellStyle name="Anteckning 42 7 2 2" xfId="19784" xr:uid="{EDA3E002-D4E4-4DF7-AB1A-7DBBB3DCE34B}"/>
    <cellStyle name="Anteckning 42 7 2_121231-130331" xfId="19785" xr:uid="{EC559868-F088-4845-A0C5-2F6F88243F4D}"/>
    <cellStyle name="Anteckning 42 7 3" xfId="19786" xr:uid="{1D8385AC-5E8F-4309-9D97-7BB4FCA03DDC}"/>
    <cellStyle name="Anteckning 42 7 4" xfId="33114" xr:uid="{CEA2A432-39EA-4493-AE52-245322878B90}"/>
    <cellStyle name="Anteckning 42 7_121231-130331" xfId="19787" xr:uid="{B4AE64DB-23AF-4633-9863-F0007249427C}"/>
    <cellStyle name="Anteckning 42 8" xfId="19788" xr:uid="{13A673BC-16DE-43BE-B510-FC1EB3EB463F}"/>
    <cellStyle name="Anteckning 42 8 2" xfId="19789" xr:uid="{B6B567D0-7768-4BF3-BA43-0582A2378001}"/>
    <cellStyle name="Anteckning 42 8_121231-130331" xfId="19790" xr:uid="{72202BFA-E250-4150-8AE3-7F382B123ADD}"/>
    <cellStyle name="Anteckning 42 9" xfId="19791" xr:uid="{2EE6DC77-796D-4FB2-9BFC-90A6E607A4E1}"/>
    <cellStyle name="Anteckning 42_121231-130331" xfId="19792" xr:uid="{5904C1B0-11E2-42E3-AF0F-6C3AD6FC7BF5}"/>
    <cellStyle name="Anteckning 43" xfId="19793" xr:uid="{CBF03C49-9348-42A7-9A02-EAF02D6E9A63}"/>
    <cellStyle name="Anteckning 43 10" xfId="19794" xr:uid="{17F05066-D480-426D-AFC5-2759BCA3163A}"/>
    <cellStyle name="Anteckning 43 11" xfId="33115" xr:uid="{4C4E9764-9185-4FD7-9F16-CD6B7DB6D831}"/>
    <cellStyle name="Anteckning 43 12" xfId="35659" xr:uid="{1D265579-AE5A-4FA9-9450-39B8CD36BC0E}"/>
    <cellStyle name="Anteckning 43 2" xfId="19795" xr:uid="{CBFA78E5-CF94-46C8-95D7-5B0C0A527272}"/>
    <cellStyle name="Anteckning 43 2 2" xfId="19796" xr:uid="{BB96F744-FEBF-4B7F-A3AD-A2E80BCC6A47}"/>
    <cellStyle name="Anteckning 43 2 2 2" xfId="19797" xr:uid="{1F55A857-13A7-4B7C-A376-E22FBFAC3706}"/>
    <cellStyle name="Anteckning 43 2 2 2 2" xfId="19798" xr:uid="{B23ACF13-CAFE-4A7F-8E8B-95D066F89122}"/>
    <cellStyle name="Anteckning 43 2 2 2 3" xfId="33116" xr:uid="{E4B6BBD3-08EB-46DF-8D42-211E643E8AE7}"/>
    <cellStyle name="Anteckning 43 2 2 2_121231-130331" xfId="19799" xr:uid="{5303774C-77D1-443B-AEFA-F1641426CC9C}"/>
    <cellStyle name="Anteckning 43 2 2 3" xfId="19800" xr:uid="{15033146-509A-4A09-889A-E1771D633873}"/>
    <cellStyle name="Anteckning 43 2 2 3 2" xfId="19801" xr:uid="{0F23E4E5-7DB6-4F33-8640-D4818DFDF04D}"/>
    <cellStyle name="Anteckning 43 2 2 3_121231-130331" xfId="19802" xr:uid="{14DE938A-477D-408F-A836-85AD3C2E64EA}"/>
    <cellStyle name="Anteckning 43 2 2 4" xfId="19803" xr:uid="{CB08FC32-A732-4048-838E-38FD1D74FD60}"/>
    <cellStyle name="Anteckning 43 2 2 5" xfId="19804" xr:uid="{1773FE5D-6BF2-4BD4-91A3-42B484A88627}"/>
    <cellStyle name="Anteckning 43 2 2 6" xfId="33117" xr:uid="{BAA1294C-A2F8-4251-8132-E8C6BA57A0D9}"/>
    <cellStyle name="Anteckning 43 2 2 7" xfId="35661" xr:uid="{455E9427-D012-46CF-B203-6F07C0116AE9}"/>
    <cellStyle name="Anteckning 43 2 2 8" xfId="39055" xr:uid="{98EA1C50-2AE2-459D-BF8A-F17987B9454B}"/>
    <cellStyle name="Anteckning 43 2 2_121231-130331" xfId="19805" xr:uid="{6993DA9E-BD74-48D4-96AE-915609248EC9}"/>
    <cellStyle name="Anteckning 43 2 3" xfId="19806" xr:uid="{45B0F4D1-152B-417B-9133-D9FB5465CCBA}"/>
    <cellStyle name="Anteckning 43 2 3 2" xfId="19807" xr:uid="{045DFAA4-929E-4232-85E8-1BC6546E00BD}"/>
    <cellStyle name="Anteckning 43 2 3 2 2" xfId="19808" xr:uid="{013B29B2-809A-44E1-B385-81B8E1B2405D}"/>
    <cellStyle name="Anteckning 43 2 3 2_121231-130331" xfId="19809" xr:uid="{E2838ACE-993F-4B5A-BD37-984E2196AE72}"/>
    <cellStyle name="Anteckning 43 2 3 3" xfId="19810" xr:uid="{EA762649-D2CC-4CA5-89EE-CE27FB6B20FB}"/>
    <cellStyle name="Anteckning 43 2 3 4" xfId="33118" xr:uid="{58A9AC8D-18D7-4411-B06E-951ECDA651FB}"/>
    <cellStyle name="Anteckning 43 2 3_121231-130331" xfId="19811" xr:uid="{87D6DF83-5C39-4C0B-B256-493A6CA363A0}"/>
    <cellStyle name="Anteckning 43 2 4" xfId="19812" xr:uid="{60E0E6A2-7539-4BB9-B3E5-DC1F301643AB}"/>
    <cellStyle name="Anteckning 43 2 4 2" xfId="19813" xr:uid="{CB270D35-2BD7-4961-93CC-3890B09B855A}"/>
    <cellStyle name="Anteckning 43 2 4_121231-130331" xfId="19814" xr:uid="{A09FDF9C-A7DF-4DD1-B80E-B52DC91C5EA3}"/>
    <cellStyle name="Anteckning 43 2 5" xfId="19815" xr:uid="{A887FFF9-C301-463E-9667-0F7B38701D63}"/>
    <cellStyle name="Anteckning 43 2 6" xfId="19816" xr:uid="{6C09C303-5BEA-4CA9-A587-65234B6CAF7B}"/>
    <cellStyle name="Anteckning 43 2 7" xfId="33119" xr:uid="{6A3DEB1D-5F39-4248-96F6-6ECE7450EA5E}"/>
    <cellStyle name="Anteckning 43 2 8" xfId="35660" xr:uid="{BC8BA5B1-3C5E-47F1-B66C-1645C9FA1203}"/>
    <cellStyle name="Anteckning 43 2 9" xfId="39056" xr:uid="{65D8D031-470A-443E-A483-B75A8C340091}"/>
    <cellStyle name="Anteckning 43 2_121231-130331" xfId="19817" xr:uid="{1AB56E3B-10DF-4364-B06F-64408A3DCFD9}"/>
    <cellStyle name="Anteckning 43 3" xfId="19818" xr:uid="{42B406A2-46F2-44AE-A7C9-A7C3DFC19E28}"/>
    <cellStyle name="Anteckning 43 3 2" xfId="19819" xr:uid="{028173DA-143F-421F-9AE4-6E4875CBBF78}"/>
    <cellStyle name="Anteckning 43 3 2 2" xfId="19820" xr:uid="{D2136600-F6BC-4760-8A8F-707A7C3C2ABC}"/>
    <cellStyle name="Anteckning 43 3 2 2 2" xfId="19821" xr:uid="{7BF054E3-DB57-4D7F-AB0F-AE15DD4AB49E}"/>
    <cellStyle name="Anteckning 43 3 2 2_121231-130331" xfId="19822" xr:uid="{99F6D6E5-6CD0-4E8B-944E-380875D9F0AF}"/>
    <cellStyle name="Anteckning 43 3 2 3" xfId="19823" xr:uid="{45DFAEC4-682A-4DC3-83CF-DB4352FE4964}"/>
    <cellStyle name="Anteckning 43 3 2 4" xfId="33120" xr:uid="{3A7FE4B7-51EA-4212-8C49-CE6137FD3892}"/>
    <cellStyle name="Anteckning 43 3 2_121231-130331" xfId="19824" xr:uid="{80CE17B7-8BAF-4B80-9679-E992C4F955B3}"/>
    <cellStyle name="Anteckning 43 3 3" xfId="19825" xr:uid="{68B72422-4EF9-4813-88D6-9410033851D1}"/>
    <cellStyle name="Anteckning 43 3 3 2" xfId="19826" xr:uid="{8BB1C3E8-840E-46FF-9E87-E3524F972C7D}"/>
    <cellStyle name="Anteckning 43 3 3_121231-130331" xfId="19827" xr:uid="{41A06C3B-DB2A-49E4-909E-B0212F082D5B}"/>
    <cellStyle name="Anteckning 43 3 4" xfId="19828" xr:uid="{764E2CF6-D7B5-48C5-B680-5C63FD2C43ED}"/>
    <cellStyle name="Anteckning 43 3 5" xfId="19829" xr:uid="{EE7A2F03-698D-43AF-BA62-4AD23437E88E}"/>
    <cellStyle name="Anteckning 43 3 6" xfId="33121" xr:uid="{35887205-AA88-47D4-8E68-207435BE24AC}"/>
    <cellStyle name="Anteckning 43 3 7" xfId="35662" xr:uid="{C5F81196-BEF4-4310-AE42-1384721EAA00}"/>
    <cellStyle name="Anteckning 43 3 8" xfId="39054" xr:uid="{6CE1BCD5-3B50-49AB-BC78-C3D53A216879}"/>
    <cellStyle name="Anteckning 43 3_121231-130331" xfId="19830" xr:uid="{2DB15B76-97A8-4E41-B2C6-81116EE16A39}"/>
    <cellStyle name="Anteckning 43 4" xfId="19831" xr:uid="{E5F309EF-AC4E-428D-958B-5089F39F5CC2}"/>
    <cellStyle name="Anteckning 43 4 2" xfId="19832" xr:uid="{42733D9D-403F-4153-8C37-09A537C52CFC}"/>
    <cellStyle name="Anteckning 43 4 2 2" xfId="19833" xr:uid="{42222E76-D388-4E0A-B451-48C09817117F}"/>
    <cellStyle name="Anteckning 43 4 2 2 2" xfId="19834" xr:uid="{AF539A82-956F-489A-A21D-2E774B8AC974}"/>
    <cellStyle name="Anteckning 43 4 2 2_121231-130331" xfId="19835" xr:uid="{39337980-6B3E-4F5D-922A-F5456A556F08}"/>
    <cellStyle name="Anteckning 43 4 2 3" xfId="19836" xr:uid="{838D2429-2E4B-4FB5-A9F1-73E12FA4DF3B}"/>
    <cellStyle name="Anteckning 43 4 2 4" xfId="33122" xr:uid="{4AE76A27-B360-4E61-83BF-83F26288FD38}"/>
    <cellStyle name="Anteckning 43 4 2_121231-130331" xfId="19837" xr:uid="{339DC135-F31F-4B2B-AE5C-1B56B37DBDF8}"/>
    <cellStyle name="Anteckning 43 4 3" xfId="19838" xr:uid="{2006E4C9-8804-4931-8198-82A04B196495}"/>
    <cellStyle name="Anteckning 43 4 3 2" xfId="19839" xr:uid="{BE22677C-C4D9-4C73-9686-4CEFC9F022BB}"/>
    <cellStyle name="Anteckning 43 4 3_121231-130331" xfId="19840" xr:uid="{47D17428-332C-443B-88C8-D11F3A451060}"/>
    <cellStyle name="Anteckning 43 4 4" xfId="19841" xr:uid="{9D2CFBA6-9982-45A3-AE2A-DB384A384B5B}"/>
    <cellStyle name="Anteckning 43 4 5" xfId="19842" xr:uid="{B6364BD2-BBFB-4AE3-81FA-111D4193F310}"/>
    <cellStyle name="Anteckning 43 4 6" xfId="33123" xr:uid="{AA2917C9-1C3D-424C-89AA-11B8069732B2}"/>
    <cellStyle name="Anteckning 43 4 7" xfId="35663" xr:uid="{784B0612-1DCA-4D68-8F05-B83CC1B1C2BF}"/>
    <cellStyle name="Anteckning 43 4 8" xfId="39053" xr:uid="{246427CA-64DC-4160-BF64-C33448F43CB1}"/>
    <cellStyle name="Anteckning 43 4_121231-130331" xfId="19843" xr:uid="{F73428BF-B4FC-4CB5-B26D-9FA3833278FD}"/>
    <cellStyle name="Anteckning 43 5" xfId="19844" xr:uid="{F9CAEEF0-FF09-4C10-8B5C-DC4DB67C1A11}"/>
    <cellStyle name="Anteckning 43 5 2" xfId="19845" xr:uid="{D1B5010B-4DBE-4F9D-B6E0-22C4FF20D3A0}"/>
    <cellStyle name="Anteckning 43 5 2 2" xfId="19846" xr:uid="{E5560BCF-DF40-4718-A1BE-58CE72D8C9BA}"/>
    <cellStyle name="Anteckning 43 5 2 2 2" xfId="19847" xr:uid="{96D3046B-E85C-4D6A-A75F-AAE670CA09F4}"/>
    <cellStyle name="Anteckning 43 5 2 2_121231-130331" xfId="19848" xr:uid="{C80632E7-A0A4-43D7-8228-30A7A0E9A31C}"/>
    <cellStyle name="Anteckning 43 5 2 3" xfId="19849" xr:uid="{BFD96F2C-6251-4D11-BB47-E091FBDC4352}"/>
    <cellStyle name="Anteckning 43 5 2 4" xfId="33124" xr:uid="{B157161F-55E8-40AD-92DC-806FBB854395}"/>
    <cellStyle name="Anteckning 43 5 2_121231-130331" xfId="19850" xr:uid="{72BF72D9-0ABA-41B2-90C4-EA496B78D827}"/>
    <cellStyle name="Anteckning 43 5 3" xfId="19851" xr:uid="{7A3C2235-7CB9-4E4F-9D19-578C7BDC2132}"/>
    <cellStyle name="Anteckning 43 5 3 2" xfId="19852" xr:uid="{3C2F13D7-1C18-461A-8409-0A9A639B8387}"/>
    <cellStyle name="Anteckning 43 5 3_121231-130331" xfId="19853" xr:uid="{CAF7404B-BA8C-4187-A07A-4BFC38BE2E93}"/>
    <cellStyle name="Anteckning 43 5 4" xfId="19854" xr:uid="{E299654F-E68D-4FEB-A4F7-BAB1E445D25E}"/>
    <cellStyle name="Anteckning 43 5 5" xfId="19855" xr:uid="{7AA75422-9C77-4E54-974B-66D116862503}"/>
    <cellStyle name="Anteckning 43 5 6" xfId="33125" xr:uid="{B1691EDB-A8AF-4941-BB05-507A14993A08}"/>
    <cellStyle name="Anteckning 43 5 7" xfId="35664" xr:uid="{C22D2369-8FAE-4CD1-A7F8-90C4B19DD14A}"/>
    <cellStyle name="Anteckning 43 5 8" xfId="39052" xr:uid="{663455F7-BDB0-4F26-9526-AFC6DAA47BCD}"/>
    <cellStyle name="Anteckning 43 5_121231-130331" xfId="19856" xr:uid="{7B4036BA-D23E-4EEA-9AFC-4F6ECEE00FF6}"/>
    <cellStyle name="Anteckning 43 6" xfId="19857" xr:uid="{6728EF5F-BF82-40F4-BD1E-5C37D3052F3A}"/>
    <cellStyle name="Anteckning 43 6 2" xfId="19858" xr:uid="{DFC0C72A-631A-4ACB-AFA1-F6513A427819}"/>
    <cellStyle name="Anteckning 43 6 2 2" xfId="19859" xr:uid="{C33AB46F-C4B3-4B0D-8183-33333DBB58A9}"/>
    <cellStyle name="Anteckning 43 6 2 3" xfId="33126" xr:uid="{FD570C80-0463-432B-B4D1-A8F3FF1175BA}"/>
    <cellStyle name="Anteckning 43 6 2_121231-130331" xfId="19860" xr:uid="{192D3C73-FA64-4992-A1F6-D3E45658569B}"/>
    <cellStyle name="Anteckning 43 6 3" xfId="19861" xr:uid="{A904B191-CC3A-4463-AC14-58E2EE0C1669}"/>
    <cellStyle name="Anteckning 43 6 3 2" xfId="19862" xr:uid="{B4E99E51-8721-475E-A707-BE0171E3BAF8}"/>
    <cellStyle name="Anteckning 43 6 3_121231-130331" xfId="19863" xr:uid="{988D29C1-0962-4D8C-B3ED-BAFCBF4E6ED9}"/>
    <cellStyle name="Anteckning 43 6 4" xfId="19864" xr:uid="{F7CA6157-96C5-4D7B-B24E-1FCE4E94BAA2}"/>
    <cellStyle name="Anteckning 43 6 5" xfId="19865" xr:uid="{BDCDA129-BB6B-4E10-B7EC-B5D3668D9A06}"/>
    <cellStyle name="Anteckning 43 6 6" xfId="33127" xr:uid="{DBEE3BDB-CE3F-4938-B79D-4E4BB31D6725}"/>
    <cellStyle name="Anteckning 43 6 7" xfId="35665" xr:uid="{47A5B4E6-4571-4325-85E4-421B1505C09C}"/>
    <cellStyle name="Anteckning 43 6 8" xfId="39051" xr:uid="{BB769B36-739B-4F0E-9FA9-D1721B1B50F5}"/>
    <cellStyle name="Anteckning 43 6_121231-130331" xfId="19866" xr:uid="{D6F2DEB1-9752-437D-A5E8-C181981D9554}"/>
    <cellStyle name="Anteckning 43 7" xfId="19867" xr:uid="{05B3063A-7BA7-452A-9AE0-5D8D4A5B7FDD}"/>
    <cellStyle name="Anteckning 43 7 2" xfId="19868" xr:uid="{4E037C99-BD2B-48FF-9B9C-C89ABDD4A187}"/>
    <cellStyle name="Anteckning 43 7 2 2" xfId="19869" xr:uid="{E123B3C7-72CA-4AF6-950F-89EE1085C168}"/>
    <cellStyle name="Anteckning 43 7 2_121231-130331" xfId="19870" xr:uid="{9D7CC299-4C9C-49F0-AC7E-0BD7369F96A5}"/>
    <cellStyle name="Anteckning 43 7 3" xfId="19871" xr:uid="{05C955E4-8CCE-48FC-B491-3DED1E8B62F6}"/>
    <cellStyle name="Anteckning 43 7 4" xfId="33128" xr:uid="{3618B35D-8720-4460-848D-53013F30BA19}"/>
    <cellStyle name="Anteckning 43 7_121231-130331" xfId="19872" xr:uid="{B35CED58-0BDD-40F7-A108-A0008B065660}"/>
    <cellStyle name="Anteckning 43 8" xfId="19873" xr:uid="{D7987163-747D-4770-9A6C-B813FC5DFA76}"/>
    <cellStyle name="Anteckning 43 8 2" xfId="19874" xr:uid="{21F20B82-1C42-4834-9383-EC83BC7D1469}"/>
    <cellStyle name="Anteckning 43 8_121231-130331" xfId="19875" xr:uid="{30C4EEDA-F611-4F56-B656-219CF93E6175}"/>
    <cellStyle name="Anteckning 43 9" xfId="19876" xr:uid="{4B7E5050-2335-4D2F-BFFC-E8884AF6B424}"/>
    <cellStyle name="Anteckning 43_121231-130331" xfId="19877" xr:uid="{B1CE3219-83BD-4FAC-A1E2-2BC3E0F97A6B}"/>
    <cellStyle name="Anteckning 44" xfId="19878" xr:uid="{4A89AC72-799F-4EAE-8BF0-ECE61E03E429}"/>
    <cellStyle name="Anteckning 44 10" xfId="19879" xr:uid="{594C7895-5E6E-4A8C-B0AF-AEAA16F4F2B8}"/>
    <cellStyle name="Anteckning 44 11" xfId="33129" xr:uid="{A44165A9-E790-44F2-ABE0-6CF40328AEAB}"/>
    <cellStyle name="Anteckning 44 12" xfId="35666" xr:uid="{FD67A951-0495-494F-B60B-B6BB137C1E50}"/>
    <cellStyle name="Anteckning 44 2" xfId="19880" xr:uid="{A32DE78E-25DC-4C0E-8DB4-CD5809F1C59B}"/>
    <cellStyle name="Anteckning 44 2 2" xfId="19881" xr:uid="{43C157C4-D933-467D-BF90-868AAB46E837}"/>
    <cellStyle name="Anteckning 44 2 2 2" xfId="19882" xr:uid="{1C135EC4-D240-4917-9DF1-81F6D7A58B10}"/>
    <cellStyle name="Anteckning 44 2 2 2 2" xfId="19883" xr:uid="{8306173A-528E-417B-873D-083FD348A216}"/>
    <cellStyle name="Anteckning 44 2 2 2 3" xfId="33130" xr:uid="{9715974E-A4A5-4BE4-BD00-5001E92ABA09}"/>
    <cellStyle name="Anteckning 44 2 2 2_121231-130331" xfId="19884" xr:uid="{C8F0A727-7371-4CD4-A57E-4F23F86EBEA0}"/>
    <cellStyle name="Anteckning 44 2 2 3" xfId="19885" xr:uid="{BC045171-0642-4268-9B90-82F67879E68B}"/>
    <cellStyle name="Anteckning 44 2 2 3 2" xfId="19886" xr:uid="{A33A6225-17B7-468C-AF39-F0BBC62FCC0F}"/>
    <cellStyle name="Anteckning 44 2 2 3_121231-130331" xfId="19887" xr:uid="{7AD90500-9FCE-421B-BDE2-B2B1180B2032}"/>
    <cellStyle name="Anteckning 44 2 2 4" xfId="19888" xr:uid="{274CAC35-CA00-40B1-905D-20F9D3214F7A}"/>
    <cellStyle name="Anteckning 44 2 2 5" xfId="19889" xr:uid="{9516B2FD-FFFE-4330-998B-85345F78D340}"/>
    <cellStyle name="Anteckning 44 2 2 6" xfId="33131" xr:uid="{50340FF7-BA1E-4136-BCC6-459EBC01A5B4}"/>
    <cellStyle name="Anteckning 44 2 2 7" xfId="35668" xr:uid="{4A7C18B9-0088-40E9-B58E-EE809F5F94BA}"/>
    <cellStyle name="Anteckning 44 2 2 8" xfId="39049" xr:uid="{CC1C8375-EF75-4512-8AFC-0FFA0C876179}"/>
    <cellStyle name="Anteckning 44 2 2_121231-130331" xfId="19890" xr:uid="{3FD65FAD-E9A4-4BFD-B681-78700B06D82A}"/>
    <cellStyle name="Anteckning 44 2 3" xfId="19891" xr:uid="{985C0009-6011-4439-8A56-733E22735911}"/>
    <cellStyle name="Anteckning 44 2 3 2" xfId="19892" xr:uid="{EFCC4D70-A4AF-4FB1-8DCE-9AADD3EE6CA3}"/>
    <cellStyle name="Anteckning 44 2 3 2 2" xfId="19893" xr:uid="{14685454-418A-4F5D-B6D7-B88A4D0B8F62}"/>
    <cellStyle name="Anteckning 44 2 3 2_121231-130331" xfId="19894" xr:uid="{1CDB39E7-8857-4B51-836F-8A7B3171D346}"/>
    <cellStyle name="Anteckning 44 2 3 3" xfId="19895" xr:uid="{54B21FB7-5854-4DC5-B296-01E69AF3E105}"/>
    <cellStyle name="Anteckning 44 2 3 4" xfId="33132" xr:uid="{F44157E2-B880-45E6-869A-E96DAF9A6D4E}"/>
    <cellStyle name="Anteckning 44 2 3_121231-130331" xfId="19896" xr:uid="{517C31EE-088A-4AB7-A391-D82E78BDD31F}"/>
    <cellStyle name="Anteckning 44 2 4" xfId="19897" xr:uid="{B5D8FE92-55B0-4826-867B-D8D08827F0E5}"/>
    <cellStyle name="Anteckning 44 2 4 2" xfId="19898" xr:uid="{558C9992-F787-49EF-AC9B-E2D15C6B258C}"/>
    <cellStyle name="Anteckning 44 2 4_121231-130331" xfId="19899" xr:uid="{8669EA95-E4F7-40B6-B1D7-86CC1A7217F4}"/>
    <cellStyle name="Anteckning 44 2 5" xfId="19900" xr:uid="{4FAD27CD-6C2A-4CCE-A9FF-1529080CDE60}"/>
    <cellStyle name="Anteckning 44 2 6" xfId="19901" xr:uid="{C70D0E9C-B90C-476F-AEDD-593D576F927E}"/>
    <cellStyle name="Anteckning 44 2 7" xfId="33133" xr:uid="{44847BAD-0FA1-4586-B460-493F75DC663A}"/>
    <cellStyle name="Anteckning 44 2 8" xfId="35667" xr:uid="{75C86657-D73B-4195-82D6-44553CB62203}"/>
    <cellStyle name="Anteckning 44 2 9" xfId="39050" xr:uid="{BEB849C2-C54B-47E7-8CCA-D89B8F22B1CB}"/>
    <cellStyle name="Anteckning 44 2_121231-130331" xfId="19902" xr:uid="{B441673B-B724-4EB0-9D43-C2A47071190E}"/>
    <cellStyle name="Anteckning 44 3" xfId="19903" xr:uid="{F0CE319C-728B-469E-9BEA-4A65E8AB09BA}"/>
    <cellStyle name="Anteckning 44 3 2" xfId="19904" xr:uid="{A03BC5FD-B6BC-46E2-8D6A-4EFFFFFD0AE7}"/>
    <cellStyle name="Anteckning 44 3 2 2" xfId="19905" xr:uid="{5D79F6D6-0C97-45E6-9FE2-4938D087C59F}"/>
    <cellStyle name="Anteckning 44 3 2 2 2" xfId="19906" xr:uid="{89BEB42C-23F9-4B1C-95E3-EB8BC1C900D3}"/>
    <cellStyle name="Anteckning 44 3 2 2_121231-130331" xfId="19907" xr:uid="{0C493364-1CBB-400F-B4AE-E356BC4D17B3}"/>
    <cellStyle name="Anteckning 44 3 2 3" xfId="19908" xr:uid="{67C64CFD-C838-4701-99F5-7F6388BE8E20}"/>
    <cellStyle name="Anteckning 44 3 2 4" xfId="33134" xr:uid="{30855EED-B6CC-45EA-8788-CC26F3B43F0B}"/>
    <cellStyle name="Anteckning 44 3 2_121231-130331" xfId="19909" xr:uid="{4E05B27E-CCFD-4281-A5CD-290DB2A41172}"/>
    <cellStyle name="Anteckning 44 3 3" xfId="19910" xr:uid="{2F972531-6A1B-4C5D-B817-06B5776C8BA7}"/>
    <cellStyle name="Anteckning 44 3 3 2" xfId="19911" xr:uid="{75D44985-D063-4235-9035-5CA53C2C1DBC}"/>
    <cellStyle name="Anteckning 44 3 3_121231-130331" xfId="19912" xr:uid="{C39804A7-CEA9-4257-9134-2B9F6F798B3E}"/>
    <cellStyle name="Anteckning 44 3 4" xfId="19913" xr:uid="{98EB980E-5F5E-4AA9-A418-8FF504BCD396}"/>
    <cellStyle name="Anteckning 44 3 5" xfId="19914" xr:uid="{7ED0907C-17DA-44FF-95A0-6F94100CEC7F}"/>
    <cellStyle name="Anteckning 44 3 6" xfId="33135" xr:uid="{810B6C11-7F78-4D32-BF77-D70169AFDCE1}"/>
    <cellStyle name="Anteckning 44 3 7" xfId="35669" xr:uid="{B3D25358-9FE1-42D0-A30B-C8B48AA919D8}"/>
    <cellStyle name="Anteckning 44 3 8" xfId="39048" xr:uid="{FDF796A2-4E6E-4FF2-8948-44FC0EA60FAE}"/>
    <cellStyle name="Anteckning 44 3_121231-130331" xfId="19915" xr:uid="{36E3145C-159C-4C98-B17A-E703C413B2E6}"/>
    <cellStyle name="Anteckning 44 4" xfId="19916" xr:uid="{2AD2A1D9-42CA-491A-8C8E-7031CDF77D45}"/>
    <cellStyle name="Anteckning 44 4 2" xfId="19917" xr:uid="{950F9927-F15C-45A1-BE13-68FAA8FBC6A7}"/>
    <cellStyle name="Anteckning 44 4 2 2" xfId="19918" xr:uid="{4A1A8D22-8D16-4990-A94E-1C70931C44E2}"/>
    <cellStyle name="Anteckning 44 4 2 2 2" xfId="19919" xr:uid="{89956D30-E03B-4372-AB74-973983AFE575}"/>
    <cellStyle name="Anteckning 44 4 2 2_121231-130331" xfId="19920" xr:uid="{8DEEBC5F-DB91-4A32-9C74-04D82677667B}"/>
    <cellStyle name="Anteckning 44 4 2 3" xfId="19921" xr:uid="{5763FF4E-3391-499B-8508-019E1CC00245}"/>
    <cellStyle name="Anteckning 44 4 2 4" xfId="33136" xr:uid="{27C40C08-D81B-4266-8303-D9538CDDEB65}"/>
    <cellStyle name="Anteckning 44 4 2_121231-130331" xfId="19922" xr:uid="{AAFC47A9-0ADB-43F0-8BC8-363A71B5768C}"/>
    <cellStyle name="Anteckning 44 4 3" xfId="19923" xr:uid="{9BF01AAB-E4E8-40C4-B1BE-983DE88D0945}"/>
    <cellStyle name="Anteckning 44 4 3 2" xfId="19924" xr:uid="{1B1DDBBA-5E63-4033-AE7F-279FA5C27051}"/>
    <cellStyle name="Anteckning 44 4 3_121231-130331" xfId="19925" xr:uid="{7E85345A-4F96-4770-A487-7805D1200BB7}"/>
    <cellStyle name="Anteckning 44 4 4" xfId="19926" xr:uid="{9D815BC2-757E-41AB-B971-8EAC663087BA}"/>
    <cellStyle name="Anteckning 44 4 5" xfId="19927" xr:uid="{72F34C47-2C5A-4B29-A997-336278CA374D}"/>
    <cellStyle name="Anteckning 44 4 6" xfId="33137" xr:uid="{90EB2222-2CBE-4B4B-89E5-16A4270623D4}"/>
    <cellStyle name="Anteckning 44 4 7" xfId="35670" xr:uid="{908B186A-FFFA-4B8B-9CD8-2FB9EF636A69}"/>
    <cellStyle name="Anteckning 44 4 8" xfId="39047" xr:uid="{123A6E77-9396-4855-9D46-30E1CA8E25F2}"/>
    <cellStyle name="Anteckning 44 4_121231-130331" xfId="19928" xr:uid="{1DC49198-CF80-4525-909C-E1F7E1BD0C8F}"/>
    <cellStyle name="Anteckning 44 5" xfId="19929" xr:uid="{9A3B5600-3717-4ED0-BCA1-4B6F115CAD02}"/>
    <cellStyle name="Anteckning 44 5 2" xfId="19930" xr:uid="{499FC3F1-701C-42DE-934A-4DB5C8ECC30A}"/>
    <cellStyle name="Anteckning 44 5 2 2" xfId="19931" xr:uid="{D9ED0ED0-B628-4689-BEA3-4DAE87AF5525}"/>
    <cellStyle name="Anteckning 44 5 2 2 2" xfId="19932" xr:uid="{1C8EC096-2829-4B7A-B262-0B8CB9DC6719}"/>
    <cellStyle name="Anteckning 44 5 2 2_121231-130331" xfId="19933" xr:uid="{11DCB900-FA44-499D-88DE-A00725DDAE6E}"/>
    <cellStyle name="Anteckning 44 5 2 3" xfId="19934" xr:uid="{71565B1C-7B87-41CF-8438-C47510BAAF00}"/>
    <cellStyle name="Anteckning 44 5 2 4" xfId="33138" xr:uid="{D5BEE35C-96AB-4324-805C-B64B33B2F1CE}"/>
    <cellStyle name="Anteckning 44 5 2_121231-130331" xfId="19935" xr:uid="{417BF709-364B-4556-91DF-BACD3CCF9A7F}"/>
    <cellStyle name="Anteckning 44 5 3" xfId="19936" xr:uid="{413D2EAE-FED6-4AD9-8306-140B39778D07}"/>
    <cellStyle name="Anteckning 44 5 3 2" xfId="19937" xr:uid="{807D93EC-525A-4693-A924-9C12D59D75D7}"/>
    <cellStyle name="Anteckning 44 5 3_121231-130331" xfId="19938" xr:uid="{F411BBC7-A199-42A2-B887-E7BCE0E3D372}"/>
    <cellStyle name="Anteckning 44 5 4" xfId="19939" xr:uid="{C404FBA6-589E-4407-87A9-8437F7802519}"/>
    <cellStyle name="Anteckning 44 5 5" xfId="19940" xr:uid="{980C824B-383E-4504-B589-9998C5CBF956}"/>
    <cellStyle name="Anteckning 44 5 6" xfId="33139" xr:uid="{830AD033-5FAB-43A9-B5BC-AF1D2AD5F672}"/>
    <cellStyle name="Anteckning 44 5 7" xfId="35671" xr:uid="{7C6B1E2B-95E6-4A0E-A79C-18293E9D878A}"/>
    <cellStyle name="Anteckning 44 5 8" xfId="39046" xr:uid="{93CF86A4-2061-43FD-95A0-79CA46EAB566}"/>
    <cellStyle name="Anteckning 44 5_121231-130331" xfId="19941" xr:uid="{B527F238-B1D8-42AF-8885-A2649FE4CCF0}"/>
    <cellStyle name="Anteckning 44 6" xfId="19942" xr:uid="{D341DFED-2A4F-4CC6-ACD4-D23764CD3BF6}"/>
    <cellStyle name="Anteckning 44 6 2" xfId="19943" xr:uid="{0A66D7CA-06C7-4540-8F88-C09F5A504158}"/>
    <cellStyle name="Anteckning 44 6 2 2" xfId="19944" xr:uid="{F030266E-75E7-4962-A390-426AA7F513D0}"/>
    <cellStyle name="Anteckning 44 6 2 3" xfId="33140" xr:uid="{DD40C7F8-A585-44FD-A69F-E0E4FF7D6598}"/>
    <cellStyle name="Anteckning 44 6 2_121231-130331" xfId="19945" xr:uid="{C2AF54BB-5CEC-4BE3-B368-4B26AE05F04A}"/>
    <cellStyle name="Anteckning 44 6 3" xfId="19946" xr:uid="{0B1D12FE-9501-44C9-9FD4-54FE82A2A8FA}"/>
    <cellStyle name="Anteckning 44 6 3 2" xfId="19947" xr:uid="{F7D3D95C-C3C1-4400-9D27-CAAB454833F6}"/>
    <cellStyle name="Anteckning 44 6 3_121231-130331" xfId="19948" xr:uid="{266382D5-05EB-4BB6-BC25-2A78399F2DB2}"/>
    <cellStyle name="Anteckning 44 6 4" xfId="19949" xr:uid="{88326C07-27B0-49A2-8C25-C89918455091}"/>
    <cellStyle name="Anteckning 44 6 5" xfId="19950" xr:uid="{08674CBA-55D8-4E12-8C68-C36CCE965F13}"/>
    <cellStyle name="Anteckning 44 6 6" xfId="33141" xr:uid="{980FA1CE-BCC7-40FC-8690-96C75C99D79C}"/>
    <cellStyle name="Anteckning 44 6 7" xfId="35672" xr:uid="{64F24998-B5AD-452D-BF5E-E254F89DC054}"/>
    <cellStyle name="Anteckning 44 6 8" xfId="39045" xr:uid="{0DA8BADD-D4D1-4AF6-AEC5-C8A53496B0A5}"/>
    <cellStyle name="Anteckning 44 6_121231-130331" xfId="19951" xr:uid="{A0F914E5-F3DF-4884-AF70-9983B449915E}"/>
    <cellStyle name="Anteckning 44 7" xfId="19952" xr:uid="{F3AF4352-B94B-4707-A016-B462230C5020}"/>
    <cellStyle name="Anteckning 44 7 2" xfId="19953" xr:uid="{4D0EA76E-8481-45F1-8BEF-31BDF8355AC5}"/>
    <cellStyle name="Anteckning 44 7 2 2" xfId="19954" xr:uid="{89FA2E5B-E088-48FE-B561-F028C04714FC}"/>
    <cellStyle name="Anteckning 44 7 2_121231-130331" xfId="19955" xr:uid="{3963ECBA-50F5-4B93-99CD-54F26BCAD8EB}"/>
    <cellStyle name="Anteckning 44 7 3" xfId="19956" xr:uid="{63013599-5746-42BF-896A-CD226E199209}"/>
    <cellStyle name="Anteckning 44 7 4" xfId="33142" xr:uid="{4ACFDF4E-25F8-4F21-95CF-6B4D3CFEF7C8}"/>
    <cellStyle name="Anteckning 44 7_121231-130331" xfId="19957" xr:uid="{18654C51-5A31-462C-8B83-A7EDE5B07A55}"/>
    <cellStyle name="Anteckning 44 8" xfId="19958" xr:uid="{263F2EA6-707D-49D4-8BF1-50C9C1594A9D}"/>
    <cellStyle name="Anteckning 44 8 2" xfId="19959" xr:uid="{A4DF6DCB-1C5A-4070-94F1-D4F02EDBCC32}"/>
    <cellStyle name="Anteckning 44 8_121231-130331" xfId="19960" xr:uid="{E7239247-8F7D-40C8-9F6A-119A4A5D8CBF}"/>
    <cellStyle name="Anteckning 44 9" xfId="19961" xr:uid="{32F698FE-799E-4F66-879C-956731E2A490}"/>
    <cellStyle name="Anteckning 44_121231-130331" xfId="19962" xr:uid="{FB291954-A88E-47EB-9FC4-937780F9355F}"/>
    <cellStyle name="Anteckning 45" xfId="19963" xr:uid="{FEBCE030-EC82-4FE0-98B6-DB4E8A424A6C}"/>
    <cellStyle name="Anteckning 45 10" xfId="19964" xr:uid="{D468D7EB-DD01-4440-A744-41D7A1E059E4}"/>
    <cellStyle name="Anteckning 45 11" xfId="33143" xr:uid="{A4C52D23-3BE3-4870-937B-B10C8D75529C}"/>
    <cellStyle name="Anteckning 45 12" xfId="35673" xr:uid="{49C2B321-359F-42D6-8535-8C4350D64103}"/>
    <cellStyle name="Anteckning 45 2" xfId="19965" xr:uid="{7DD26099-A2AF-4746-8B06-5288995C23D1}"/>
    <cellStyle name="Anteckning 45 2 2" xfId="19966" xr:uid="{8DE796AB-0E5A-4E21-91C9-26CC3C6A33E2}"/>
    <cellStyle name="Anteckning 45 2 2 2" xfId="19967" xr:uid="{F76FDDDF-F5F1-44A9-B591-913AB9444374}"/>
    <cellStyle name="Anteckning 45 2 2 2 2" xfId="19968" xr:uid="{E429D956-EBF1-4303-8721-C0333D757F79}"/>
    <cellStyle name="Anteckning 45 2 2 2 3" xfId="33144" xr:uid="{24AF6A3D-D48B-431C-9886-3496B6DC5287}"/>
    <cellStyle name="Anteckning 45 2 2 2_121231-130331" xfId="19969" xr:uid="{996456CE-205B-4AE9-BED1-10FAA90C78CD}"/>
    <cellStyle name="Anteckning 45 2 2 3" xfId="19970" xr:uid="{F809F236-BE62-47DC-AFC0-AF2CF18F399D}"/>
    <cellStyle name="Anteckning 45 2 2 3 2" xfId="19971" xr:uid="{1F28F6AD-8724-42DC-A445-EFAC654FBE55}"/>
    <cellStyle name="Anteckning 45 2 2 3_121231-130331" xfId="19972" xr:uid="{970B1D10-77D3-40E0-857C-64B78A76035C}"/>
    <cellStyle name="Anteckning 45 2 2 4" xfId="19973" xr:uid="{7479167F-67D0-4401-A973-431C16E6BC02}"/>
    <cellStyle name="Anteckning 45 2 2 5" xfId="19974" xr:uid="{A92F0A0A-3A7F-4F8A-AC53-C636D3D22E58}"/>
    <cellStyle name="Anteckning 45 2 2 6" xfId="33145" xr:uid="{8A3A2F4D-F875-47A3-AE9B-66FFEC2748A0}"/>
    <cellStyle name="Anteckning 45 2 2 7" xfId="35675" xr:uid="{C031095F-885E-4DE3-AC16-0C6332C96491}"/>
    <cellStyle name="Anteckning 45 2 2 8" xfId="39043" xr:uid="{13CF8309-06C2-4E30-B41B-AB6628E6F2D2}"/>
    <cellStyle name="Anteckning 45 2 2_121231-130331" xfId="19975" xr:uid="{B79B54C6-AF5B-4090-B997-A410280A1E6B}"/>
    <cellStyle name="Anteckning 45 2 3" xfId="19976" xr:uid="{9BE16705-2837-47AB-942B-DBE8B9BB2ABC}"/>
    <cellStyle name="Anteckning 45 2 3 2" xfId="19977" xr:uid="{6B083CC2-BA86-4B51-B324-5F601315D33C}"/>
    <cellStyle name="Anteckning 45 2 3 2 2" xfId="19978" xr:uid="{1C60CACB-FE6F-440C-9425-090151B15DEC}"/>
    <cellStyle name="Anteckning 45 2 3 2_121231-130331" xfId="19979" xr:uid="{4DE0BCC9-FCB2-42FC-A9FC-E03A84C3C06C}"/>
    <cellStyle name="Anteckning 45 2 3 3" xfId="19980" xr:uid="{27429059-1419-4EE8-9102-2FC40855E9BD}"/>
    <cellStyle name="Anteckning 45 2 3 4" xfId="33146" xr:uid="{8226FE68-B6E6-4E05-A0E3-CA50A85A3E1C}"/>
    <cellStyle name="Anteckning 45 2 3_121231-130331" xfId="19981" xr:uid="{A0698F02-EDC9-4284-BC77-3793BE07800E}"/>
    <cellStyle name="Anteckning 45 2 4" xfId="19982" xr:uid="{6491A5BC-C739-4055-ABBC-09AEB476B696}"/>
    <cellStyle name="Anteckning 45 2 4 2" xfId="19983" xr:uid="{B01890EC-4AA8-4123-80E8-48E421E6131C}"/>
    <cellStyle name="Anteckning 45 2 4_121231-130331" xfId="19984" xr:uid="{D03A681B-9025-4C0B-B15C-39B30E572AAB}"/>
    <cellStyle name="Anteckning 45 2 5" xfId="19985" xr:uid="{D843BF06-DCE0-45B8-9C2C-7CA8C3BB2366}"/>
    <cellStyle name="Anteckning 45 2 6" xfId="19986" xr:uid="{86C19E71-F863-4498-A7A6-74E96364EBA6}"/>
    <cellStyle name="Anteckning 45 2 7" xfId="33147" xr:uid="{46C12AEA-A690-4E0F-B90F-49EEE70FB16F}"/>
    <cellStyle name="Anteckning 45 2 8" xfId="35674" xr:uid="{899A0F02-55EA-4A2D-B5CF-F00A250656B7}"/>
    <cellStyle name="Anteckning 45 2 9" xfId="39044" xr:uid="{8BC7FBA1-1B71-4C36-900D-0E76024CEF82}"/>
    <cellStyle name="Anteckning 45 2_121231-130331" xfId="19987" xr:uid="{62D9C298-3066-4778-A097-BA15F5AD0757}"/>
    <cellStyle name="Anteckning 45 3" xfId="19988" xr:uid="{954D2F9A-6667-4DC4-9566-FBF1DDDC57E0}"/>
    <cellStyle name="Anteckning 45 3 2" xfId="19989" xr:uid="{8B4DF51E-9110-4188-9F41-40EA7CF73299}"/>
    <cellStyle name="Anteckning 45 3 2 2" xfId="19990" xr:uid="{5D6DCEB5-D737-439A-AF38-CED7E63385BD}"/>
    <cellStyle name="Anteckning 45 3 2 2 2" xfId="19991" xr:uid="{7BABD4FE-53C5-4446-9A26-C0E88A386E46}"/>
    <cellStyle name="Anteckning 45 3 2 2_121231-130331" xfId="19992" xr:uid="{2BEDA60B-AF7D-4638-9004-2EE11B8F73E3}"/>
    <cellStyle name="Anteckning 45 3 2 3" xfId="19993" xr:uid="{45D3C7E6-EB27-43DF-B5A2-848C10F35BE7}"/>
    <cellStyle name="Anteckning 45 3 2 4" xfId="33148" xr:uid="{5E5BC6FF-AD4B-4D23-AB63-0A2F3E673B3E}"/>
    <cellStyle name="Anteckning 45 3 2_121231-130331" xfId="19994" xr:uid="{1383FF92-2CCB-4F6E-9E56-804B9BA93F56}"/>
    <cellStyle name="Anteckning 45 3 3" xfId="19995" xr:uid="{21BCE38D-2F66-4DBB-93A2-1CF381E7D32A}"/>
    <cellStyle name="Anteckning 45 3 3 2" xfId="19996" xr:uid="{442C5042-9B80-4CBA-B760-658E89AFBD99}"/>
    <cellStyle name="Anteckning 45 3 3_121231-130331" xfId="19997" xr:uid="{90BFA6D1-21B1-4698-8DB4-42BEDE25F9BE}"/>
    <cellStyle name="Anteckning 45 3 4" xfId="19998" xr:uid="{E640590A-8BEB-4743-8094-E86558C3C38F}"/>
    <cellStyle name="Anteckning 45 3 5" xfId="19999" xr:uid="{6604395D-12D3-4F1E-8224-64247751F9CF}"/>
    <cellStyle name="Anteckning 45 3 6" xfId="33149" xr:uid="{EF422A2C-55D3-4BAB-9B9A-5015A4C1462C}"/>
    <cellStyle name="Anteckning 45 3 7" xfId="35676" xr:uid="{03659E2C-016C-4445-8C7D-F1F0670E0936}"/>
    <cellStyle name="Anteckning 45 3 8" xfId="39042" xr:uid="{852BB0E9-F790-41AE-9380-7BED865E2D88}"/>
    <cellStyle name="Anteckning 45 3_121231-130331" xfId="20000" xr:uid="{7C65F0B6-86A8-4F20-92AD-D6EEEA54D825}"/>
    <cellStyle name="Anteckning 45 4" xfId="20001" xr:uid="{106F4EE6-8F8D-42AB-AF5D-FEDC2908942D}"/>
    <cellStyle name="Anteckning 45 4 2" xfId="20002" xr:uid="{F9703D13-AF06-4AA2-AFE2-FC40A4C66F7F}"/>
    <cellStyle name="Anteckning 45 4 2 2" xfId="20003" xr:uid="{CCCB1F07-A0E7-4046-BA9F-863D25CE0B4C}"/>
    <cellStyle name="Anteckning 45 4 2 2 2" xfId="20004" xr:uid="{698E4785-B76D-499D-898B-266AF69F54A2}"/>
    <cellStyle name="Anteckning 45 4 2 2_121231-130331" xfId="20005" xr:uid="{AAEC58EA-1A11-4988-BE8C-8573704E1C53}"/>
    <cellStyle name="Anteckning 45 4 2 3" xfId="20006" xr:uid="{2880DF27-5CEC-4527-BC02-40D6E76B4CD4}"/>
    <cellStyle name="Anteckning 45 4 2 4" xfId="33150" xr:uid="{5D401B41-B1FB-4C92-9B50-2998CE9C154B}"/>
    <cellStyle name="Anteckning 45 4 2_121231-130331" xfId="20007" xr:uid="{692C7C93-FA0D-46DB-8E31-8DD2E0E345B3}"/>
    <cellStyle name="Anteckning 45 4 3" xfId="20008" xr:uid="{898DE682-8C72-4B71-8A85-62231C32941D}"/>
    <cellStyle name="Anteckning 45 4 3 2" xfId="20009" xr:uid="{17F5BD06-1133-49D2-81B5-5381FF17D05A}"/>
    <cellStyle name="Anteckning 45 4 3_121231-130331" xfId="20010" xr:uid="{D2709625-FA92-4083-98B0-0F890A9AE68C}"/>
    <cellStyle name="Anteckning 45 4 4" xfId="20011" xr:uid="{7C21454E-D141-4369-B3F4-568FCE326BF0}"/>
    <cellStyle name="Anteckning 45 4 5" xfId="20012" xr:uid="{1E10CAC1-DD9E-4806-BCE4-ADE1161BB5F5}"/>
    <cellStyle name="Anteckning 45 4 6" xfId="33151" xr:uid="{0C426970-F52A-4AC0-95F6-0F43726A4CC5}"/>
    <cellStyle name="Anteckning 45 4 7" xfId="35677" xr:uid="{5C39D9B5-51DE-43C2-999E-93EBB65AAA02}"/>
    <cellStyle name="Anteckning 45 4 8" xfId="39041" xr:uid="{D6072DFF-8A42-43AF-B636-5A21E0275A5D}"/>
    <cellStyle name="Anteckning 45 4_121231-130331" xfId="20013" xr:uid="{2159942C-E47F-4E45-933D-CFD3515E5663}"/>
    <cellStyle name="Anteckning 45 5" xfId="20014" xr:uid="{316701F0-96FE-41F6-84D6-5C721F67388E}"/>
    <cellStyle name="Anteckning 45 5 2" xfId="20015" xr:uid="{098F3EE2-9024-47D9-B79E-4467C72D1FE0}"/>
    <cellStyle name="Anteckning 45 5 2 2" xfId="20016" xr:uid="{A07A25B7-DDF5-4164-8A03-5A2945324E36}"/>
    <cellStyle name="Anteckning 45 5 2 2 2" xfId="20017" xr:uid="{3687F4BA-2C78-4F7B-9154-78CE513C0929}"/>
    <cellStyle name="Anteckning 45 5 2 2_121231-130331" xfId="20018" xr:uid="{D15D99E2-E179-4E6A-B744-3945247DD6A2}"/>
    <cellStyle name="Anteckning 45 5 2 3" xfId="20019" xr:uid="{9B6877F0-F66A-4013-87DF-04406FF52D3B}"/>
    <cellStyle name="Anteckning 45 5 2 4" xfId="33152" xr:uid="{FABED7FD-0A3E-428F-9DC9-5285DF29D115}"/>
    <cellStyle name="Anteckning 45 5 2_121231-130331" xfId="20020" xr:uid="{E2A5E444-1968-41FB-B317-9E286D3F40C6}"/>
    <cellStyle name="Anteckning 45 5 3" xfId="20021" xr:uid="{08D94691-C5D5-4447-A678-B58552BDFFEB}"/>
    <cellStyle name="Anteckning 45 5 3 2" xfId="20022" xr:uid="{B2B1B552-4FED-43B3-8AD8-AF2B6081B1E3}"/>
    <cellStyle name="Anteckning 45 5 3_121231-130331" xfId="20023" xr:uid="{95AB6822-5EE8-4AF4-9C0B-32FB3C8ABDF2}"/>
    <cellStyle name="Anteckning 45 5 4" xfId="20024" xr:uid="{FFD24981-0FDB-4F60-8D65-C0D0BC51D2C8}"/>
    <cellStyle name="Anteckning 45 5 5" xfId="20025" xr:uid="{E514389B-0D62-45B0-9B21-D29180F8F2BF}"/>
    <cellStyle name="Anteckning 45 5 6" xfId="33153" xr:uid="{F4D2AE46-3DA6-4EE1-8314-BA4C8645646B}"/>
    <cellStyle name="Anteckning 45 5 7" xfId="35678" xr:uid="{300B758B-6797-40B2-8CB4-2CA901086CB0}"/>
    <cellStyle name="Anteckning 45 5 8" xfId="39040" xr:uid="{A57670C2-214E-46E8-93EC-89F1E2B23C6D}"/>
    <cellStyle name="Anteckning 45 5_121231-130331" xfId="20026" xr:uid="{17B98B60-AF65-4ED7-97CA-1EC80F527522}"/>
    <cellStyle name="Anteckning 45 6" xfId="20027" xr:uid="{39EE62A5-6556-4C66-81A9-C7431E9FE519}"/>
    <cellStyle name="Anteckning 45 6 2" xfId="20028" xr:uid="{36DBCDBC-21DE-4461-95C1-1CA26A823F60}"/>
    <cellStyle name="Anteckning 45 6 2 2" xfId="20029" xr:uid="{CB34FA24-449F-40AE-87AB-48D30D9B3515}"/>
    <cellStyle name="Anteckning 45 6 2 3" xfId="33154" xr:uid="{EE061E90-C877-4638-A25D-1CFD99FB0752}"/>
    <cellStyle name="Anteckning 45 6 2_121231-130331" xfId="20030" xr:uid="{80B64EC0-2247-4746-8798-464CBE0344E4}"/>
    <cellStyle name="Anteckning 45 6 3" xfId="20031" xr:uid="{862721CE-0FBE-4C97-AA77-E7D239C8BC08}"/>
    <cellStyle name="Anteckning 45 6 3 2" xfId="20032" xr:uid="{721D63D0-BE3E-4FE8-9511-2F438F1A927F}"/>
    <cellStyle name="Anteckning 45 6 3_121231-130331" xfId="20033" xr:uid="{C7D49631-F843-4558-A281-73DB26122270}"/>
    <cellStyle name="Anteckning 45 6 4" xfId="20034" xr:uid="{DCA180DE-40A1-4AF4-A4FA-25A32361007C}"/>
    <cellStyle name="Anteckning 45 6 5" xfId="20035" xr:uid="{21F08460-DCDF-452F-B7D6-BCE9A14FF36E}"/>
    <cellStyle name="Anteckning 45 6 6" xfId="33155" xr:uid="{9BD9DD23-05DC-4EEE-AE1F-117683191F83}"/>
    <cellStyle name="Anteckning 45 6 7" xfId="35679" xr:uid="{B0CE8E27-1D27-46A3-8BA1-9F9ED8703D57}"/>
    <cellStyle name="Anteckning 45 6 8" xfId="39039" xr:uid="{BCDB8D04-A48A-48A0-BED7-F6121BC1879C}"/>
    <cellStyle name="Anteckning 45 6_121231-130331" xfId="20036" xr:uid="{379D179D-5B1C-420F-AD01-006CB36B01BA}"/>
    <cellStyle name="Anteckning 45 7" xfId="20037" xr:uid="{B09BD08D-DEFA-46DA-91E3-2F5B840A2CF5}"/>
    <cellStyle name="Anteckning 45 7 2" xfId="20038" xr:uid="{F29ACA50-E4CE-416C-A5A6-71C81FA7B467}"/>
    <cellStyle name="Anteckning 45 7 2 2" xfId="20039" xr:uid="{2FF5C120-9BAF-45AF-8592-010141D5DA48}"/>
    <cellStyle name="Anteckning 45 7 2_121231-130331" xfId="20040" xr:uid="{DE3ED69A-E072-4C72-99FD-59CC163A2D6A}"/>
    <cellStyle name="Anteckning 45 7 3" xfId="20041" xr:uid="{D1BCD481-CF89-462F-A44D-BBF7DB9D7396}"/>
    <cellStyle name="Anteckning 45 7 4" xfId="33156" xr:uid="{F51451BD-96E5-4A72-BE7A-F95D8F867450}"/>
    <cellStyle name="Anteckning 45 7_121231-130331" xfId="20042" xr:uid="{6462E1B6-EE33-44AB-9B0F-F6F82C906B18}"/>
    <cellStyle name="Anteckning 45 8" xfId="20043" xr:uid="{C21969B1-5E04-48AB-BB6D-FB5A52F724AC}"/>
    <cellStyle name="Anteckning 45 8 2" xfId="20044" xr:uid="{340D326E-6417-4944-AFE5-726E682FEB2F}"/>
    <cellStyle name="Anteckning 45 8_121231-130331" xfId="20045" xr:uid="{AA851979-F99D-4105-92BF-A658BCC4FE52}"/>
    <cellStyle name="Anteckning 45 9" xfId="20046" xr:uid="{50EBF884-0753-4202-9B58-BACE928F37FF}"/>
    <cellStyle name="Anteckning 45_121231-130331" xfId="20047" xr:uid="{3362D7DE-111D-45D8-AD0B-64865A521391}"/>
    <cellStyle name="Anteckning 46" xfId="20048" xr:uid="{AACEEF01-301B-4ACD-88BF-B8307E7142AC}"/>
    <cellStyle name="Anteckning 46 10" xfId="20049" xr:uid="{06DC0C15-DBA3-47DE-9526-C2201F2D2C09}"/>
    <cellStyle name="Anteckning 46 11" xfId="33157" xr:uid="{3FABEBA7-7972-4458-BE40-E1882056F7F7}"/>
    <cellStyle name="Anteckning 46 12" xfId="35680" xr:uid="{C7F931D7-84E9-48BC-BEBD-7076A256DEF9}"/>
    <cellStyle name="Anteckning 46 2" xfId="20050" xr:uid="{A69530D0-106C-4015-83B3-024F2DF43293}"/>
    <cellStyle name="Anteckning 46 2 2" xfId="20051" xr:uid="{9C3A8C0B-AA77-4D18-9DEB-E3434FCC79EB}"/>
    <cellStyle name="Anteckning 46 2 2 2" xfId="20052" xr:uid="{19A512B2-97EF-4708-B1C8-CBA9BC9E6F33}"/>
    <cellStyle name="Anteckning 46 2 2 2 2" xfId="20053" xr:uid="{F8D8725C-C3AC-4A46-AD79-03EA33240F4A}"/>
    <cellStyle name="Anteckning 46 2 2 2 3" xfId="33158" xr:uid="{A6FE4CD6-216D-4E25-83B8-2F6C5F6ECAE7}"/>
    <cellStyle name="Anteckning 46 2 2 2_121231-130331" xfId="20054" xr:uid="{29FC077F-C9EB-41D8-8577-86C70E77076F}"/>
    <cellStyle name="Anteckning 46 2 2 3" xfId="20055" xr:uid="{B962F8F4-B3D1-476B-B8D9-C7A17C0D3EF8}"/>
    <cellStyle name="Anteckning 46 2 2 3 2" xfId="20056" xr:uid="{2655540D-D457-4A60-A7AD-0FC0CF81E731}"/>
    <cellStyle name="Anteckning 46 2 2 3_121231-130331" xfId="20057" xr:uid="{A2DE21CF-1F1B-46EB-A606-937A8C2C8B4E}"/>
    <cellStyle name="Anteckning 46 2 2 4" xfId="20058" xr:uid="{D235FA72-AD24-4C0E-8E47-6174A1744DA3}"/>
    <cellStyle name="Anteckning 46 2 2 5" xfId="20059" xr:uid="{C015F19E-C6B8-45D9-8189-760271F97412}"/>
    <cellStyle name="Anteckning 46 2 2 6" xfId="33159" xr:uid="{4FB17C9A-B2E6-4421-B777-68EB003F84CC}"/>
    <cellStyle name="Anteckning 46 2 2 7" xfId="35682" xr:uid="{17D1FCD4-A868-45DF-8566-91E4F0870424}"/>
    <cellStyle name="Anteckning 46 2 2 8" xfId="39037" xr:uid="{35238B3B-2822-4560-AAAE-FAE2D340D57D}"/>
    <cellStyle name="Anteckning 46 2 2_121231-130331" xfId="20060" xr:uid="{FEBDAD15-A9B8-4891-BEE6-C9D41C12F5C3}"/>
    <cellStyle name="Anteckning 46 2 3" xfId="20061" xr:uid="{09FA917B-128F-48FD-A741-CE94145FAD4B}"/>
    <cellStyle name="Anteckning 46 2 3 2" xfId="20062" xr:uid="{BB28A36E-D8A3-4EFB-98B2-2B293427EF40}"/>
    <cellStyle name="Anteckning 46 2 3 2 2" xfId="20063" xr:uid="{6C3FE5E2-5A1E-4A90-A4FA-B1F97F5C5F4F}"/>
    <cellStyle name="Anteckning 46 2 3 2_121231-130331" xfId="20064" xr:uid="{EA56D42C-54E5-4A15-9BE1-09E8AAF06EED}"/>
    <cellStyle name="Anteckning 46 2 3 3" xfId="20065" xr:uid="{BA758E01-E04F-4A12-B8B5-F94BEF0A8392}"/>
    <cellStyle name="Anteckning 46 2 3 4" xfId="33160" xr:uid="{783726F3-D7D6-4594-A0C3-CFE35A948AE1}"/>
    <cellStyle name="Anteckning 46 2 3_121231-130331" xfId="20066" xr:uid="{9FD439EA-571E-4172-9B63-CA89A1E2AFAA}"/>
    <cellStyle name="Anteckning 46 2 4" xfId="20067" xr:uid="{62D2E8B9-B576-4322-8977-A2643EB9E116}"/>
    <cellStyle name="Anteckning 46 2 4 2" xfId="20068" xr:uid="{4D841E42-E724-4F74-820B-7AD8B30E2E08}"/>
    <cellStyle name="Anteckning 46 2 4_121231-130331" xfId="20069" xr:uid="{13B412CC-B21D-4B6D-9B75-B0076D873965}"/>
    <cellStyle name="Anteckning 46 2 5" xfId="20070" xr:uid="{41F7FEA1-902A-422E-84A6-26F3E783B3B3}"/>
    <cellStyle name="Anteckning 46 2 6" xfId="20071" xr:uid="{F037CB68-C14C-48EE-A016-133BCE6D9CC1}"/>
    <cellStyle name="Anteckning 46 2 7" xfId="33161" xr:uid="{85AD1986-ECDB-4E62-B9F2-F059C1103274}"/>
    <cellStyle name="Anteckning 46 2 8" xfId="35681" xr:uid="{E93258ED-00DC-4397-A430-D6DFDDECBDD2}"/>
    <cellStyle name="Anteckning 46 2 9" xfId="39038" xr:uid="{BCE19D42-9A3E-48BD-BE8D-8800716B3362}"/>
    <cellStyle name="Anteckning 46 2_121231-130331" xfId="20072" xr:uid="{C85345A0-A1C3-455A-AE17-58BA996BCA30}"/>
    <cellStyle name="Anteckning 46 3" xfId="20073" xr:uid="{9160FC8C-80B9-4809-B9A6-0EBDA9E7833A}"/>
    <cellStyle name="Anteckning 46 3 2" xfId="20074" xr:uid="{51A2ADC5-008C-429F-B0B6-A16023402E20}"/>
    <cellStyle name="Anteckning 46 3 2 2" xfId="20075" xr:uid="{91828E99-5CEE-458D-BB7E-2C96F2383C64}"/>
    <cellStyle name="Anteckning 46 3 2 2 2" xfId="20076" xr:uid="{8CBE1E52-B534-4FD0-9C07-BEB18FCDF7EE}"/>
    <cellStyle name="Anteckning 46 3 2 2_121231-130331" xfId="20077" xr:uid="{394359B6-BB40-4949-9FA1-D6BD65C05B6E}"/>
    <cellStyle name="Anteckning 46 3 2 3" xfId="20078" xr:uid="{1A91CAF0-C82A-4EA3-974B-34A21E59679F}"/>
    <cellStyle name="Anteckning 46 3 2 4" xfId="33162" xr:uid="{AE085133-9A5D-4DB5-986D-4A28F28A2E88}"/>
    <cellStyle name="Anteckning 46 3 2_121231-130331" xfId="20079" xr:uid="{FE1352BF-4C1F-4247-A041-DE3F3D271001}"/>
    <cellStyle name="Anteckning 46 3 3" xfId="20080" xr:uid="{660E8842-CE82-40FD-B59A-70FC64465783}"/>
    <cellStyle name="Anteckning 46 3 3 2" xfId="20081" xr:uid="{A13B68BC-F4C4-4401-B8EF-23047067393B}"/>
    <cellStyle name="Anteckning 46 3 3_121231-130331" xfId="20082" xr:uid="{B17838B1-B507-4851-984A-81103ACFD960}"/>
    <cellStyle name="Anteckning 46 3 4" xfId="20083" xr:uid="{2FC66BAC-05CE-4C43-915B-36E53A920FFA}"/>
    <cellStyle name="Anteckning 46 3 5" xfId="20084" xr:uid="{9710244F-E000-4585-9FA9-EA9B4FDD3533}"/>
    <cellStyle name="Anteckning 46 3 6" xfId="33163" xr:uid="{101BBE0F-9AFD-46CB-945C-5AB7B4D3BCD8}"/>
    <cellStyle name="Anteckning 46 3 7" xfId="35683" xr:uid="{D260820A-2E79-4DF5-A8EA-C086760BDB71}"/>
    <cellStyle name="Anteckning 46 3 8" xfId="39036" xr:uid="{0C5502DE-D02B-4EA5-A75B-E03F82780F2D}"/>
    <cellStyle name="Anteckning 46 3_121231-130331" xfId="20085" xr:uid="{FCDDC588-E81F-4F8E-BAD0-F86B73D9597D}"/>
    <cellStyle name="Anteckning 46 4" xfId="20086" xr:uid="{C04DACA9-743F-43A0-B387-52AF8EA2CB28}"/>
    <cellStyle name="Anteckning 46 4 2" xfId="20087" xr:uid="{985128EC-9A77-40D0-8706-B4B2B954C215}"/>
    <cellStyle name="Anteckning 46 4 2 2" xfId="20088" xr:uid="{EDBC8568-BB1B-40EF-971F-09410F399CBF}"/>
    <cellStyle name="Anteckning 46 4 2 2 2" xfId="20089" xr:uid="{84EEFA70-EBFF-4197-9CC9-1FBFDE65CC99}"/>
    <cellStyle name="Anteckning 46 4 2 2_121231-130331" xfId="20090" xr:uid="{B7F43FCC-EB0E-4081-A475-19983F253FEA}"/>
    <cellStyle name="Anteckning 46 4 2 3" xfId="20091" xr:uid="{85B593B7-0E2B-405C-9A78-69D34E36530E}"/>
    <cellStyle name="Anteckning 46 4 2 4" xfId="33164" xr:uid="{BFCC903D-E5DC-4F66-AE89-45DFD11F72C5}"/>
    <cellStyle name="Anteckning 46 4 2_121231-130331" xfId="20092" xr:uid="{93947FF4-B4EA-48C0-B559-FC9420A06896}"/>
    <cellStyle name="Anteckning 46 4 3" xfId="20093" xr:uid="{07501C24-07FC-4537-A0D7-8F77B72EC9F0}"/>
    <cellStyle name="Anteckning 46 4 3 2" xfId="20094" xr:uid="{E8FA6684-3745-45A2-8AD9-135DDA5A52D2}"/>
    <cellStyle name="Anteckning 46 4 3_121231-130331" xfId="20095" xr:uid="{45200048-910F-4E3F-88B4-09E68FCC733E}"/>
    <cellStyle name="Anteckning 46 4 4" xfId="20096" xr:uid="{B6A941F7-0837-42EA-BE53-01CEB6462533}"/>
    <cellStyle name="Anteckning 46 4 5" xfId="20097" xr:uid="{CF7185E5-EA05-42B8-9665-68AD241C53EA}"/>
    <cellStyle name="Anteckning 46 4 6" xfId="33165" xr:uid="{C4F41D3C-1E24-40CF-8C79-1DFA699D612F}"/>
    <cellStyle name="Anteckning 46 4 7" xfId="35684" xr:uid="{848B4521-A65D-4450-BD0F-B8789C96FBCE}"/>
    <cellStyle name="Anteckning 46 4 8" xfId="39035" xr:uid="{DA53CD22-1495-45C9-8D60-E364D64E6666}"/>
    <cellStyle name="Anteckning 46 4_121231-130331" xfId="20098" xr:uid="{80F38324-5723-47AF-8C56-52D8616ACA82}"/>
    <cellStyle name="Anteckning 46 5" xfId="20099" xr:uid="{31BDD447-1C59-4354-8A95-76B3B3BA49B0}"/>
    <cellStyle name="Anteckning 46 5 2" xfId="20100" xr:uid="{197D06E3-E4D4-4F25-B7D8-7E7C35ACC282}"/>
    <cellStyle name="Anteckning 46 5 2 2" xfId="20101" xr:uid="{3093F2D7-7155-4D55-9325-EAD865B85AF6}"/>
    <cellStyle name="Anteckning 46 5 2 2 2" xfId="20102" xr:uid="{63F93859-0247-455C-BAE3-E47FDC44135D}"/>
    <cellStyle name="Anteckning 46 5 2 2_121231-130331" xfId="20103" xr:uid="{D1786E32-CC73-48FD-9C4C-9C784BEE6331}"/>
    <cellStyle name="Anteckning 46 5 2 3" xfId="20104" xr:uid="{B6DB542E-74D8-4A52-A35A-43BC218F9FED}"/>
    <cellStyle name="Anteckning 46 5 2 4" xfId="33166" xr:uid="{1A9D17E5-7FAB-4C58-9479-9E3F712471C3}"/>
    <cellStyle name="Anteckning 46 5 2_121231-130331" xfId="20105" xr:uid="{F265624D-D425-4E54-8D5B-810749391885}"/>
    <cellStyle name="Anteckning 46 5 3" xfId="20106" xr:uid="{B19F3C92-5B05-4F2F-AF99-211D49B16830}"/>
    <cellStyle name="Anteckning 46 5 3 2" xfId="20107" xr:uid="{EF5FDFC0-85B5-4187-8DE0-4D7B4E106A78}"/>
    <cellStyle name="Anteckning 46 5 3_121231-130331" xfId="20108" xr:uid="{4A60C1E5-00E7-4005-BFD8-AF8A89C5D90C}"/>
    <cellStyle name="Anteckning 46 5 4" xfId="20109" xr:uid="{F45D2079-35C3-485F-BF83-09C00CF2FAB9}"/>
    <cellStyle name="Anteckning 46 5 5" xfId="20110" xr:uid="{B475B553-1EAB-41E1-9F18-35B82CCFE5F9}"/>
    <cellStyle name="Anteckning 46 5 6" xfId="33167" xr:uid="{1321CE4A-52F6-457C-94F0-41C4837DD3A1}"/>
    <cellStyle name="Anteckning 46 5 7" xfId="35685" xr:uid="{656B215E-C1AC-4B15-AA00-46F786E5B319}"/>
    <cellStyle name="Anteckning 46 5 8" xfId="39034" xr:uid="{3FFBDAB6-11D8-4804-922B-B574B2A10CEC}"/>
    <cellStyle name="Anteckning 46 5_121231-130331" xfId="20111" xr:uid="{95E42E24-E1C9-4AB3-A860-D6B199EB48ED}"/>
    <cellStyle name="Anteckning 46 6" xfId="20112" xr:uid="{F1E63E2F-771F-4745-82BA-D15354A5FE9D}"/>
    <cellStyle name="Anteckning 46 6 2" xfId="20113" xr:uid="{B8641F54-B645-4909-B66E-F393CD05454E}"/>
    <cellStyle name="Anteckning 46 6 2 2" xfId="20114" xr:uid="{2EFF5249-94D0-451D-B6CC-BEAD0A2B5B2A}"/>
    <cellStyle name="Anteckning 46 6 2 3" xfId="33168" xr:uid="{6EA44930-8F9C-4197-B2D4-193CAA36051A}"/>
    <cellStyle name="Anteckning 46 6 2_121231-130331" xfId="20115" xr:uid="{AEDAC010-88D2-4E8E-A282-82733466C2D6}"/>
    <cellStyle name="Anteckning 46 6 3" xfId="20116" xr:uid="{736A0557-3AB3-4E0A-A662-5F87BBE13C5F}"/>
    <cellStyle name="Anteckning 46 6 3 2" xfId="20117" xr:uid="{49640709-95CB-46FD-8FB7-E92910349869}"/>
    <cellStyle name="Anteckning 46 6 3_121231-130331" xfId="20118" xr:uid="{C59AB379-3B76-4EDF-9632-43821F691542}"/>
    <cellStyle name="Anteckning 46 6 4" xfId="20119" xr:uid="{199741A8-D5AF-493B-92A5-95D611F0E498}"/>
    <cellStyle name="Anteckning 46 6 5" xfId="20120" xr:uid="{402F5649-8D64-4370-A3B9-B5639AA41DF0}"/>
    <cellStyle name="Anteckning 46 6 6" xfId="33169" xr:uid="{229FD61A-7C59-48F5-BE0D-1D3C3CEAC66B}"/>
    <cellStyle name="Anteckning 46 6 7" xfId="35686" xr:uid="{C54B393C-46F8-4FA8-BD2C-A381F023E519}"/>
    <cellStyle name="Anteckning 46 6 8" xfId="39033" xr:uid="{89378A01-36DD-4F50-92F8-B6B660C19E8F}"/>
    <cellStyle name="Anteckning 46 6_121231-130331" xfId="20121" xr:uid="{A58E70C7-B94F-42D3-A916-486977F9ED2E}"/>
    <cellStyle name="Anteckning 46 7" xfId="20122" xr:uid="{8F55C802-596B-4548-AC1E-D62B289FECE0}"/>
    <cellStyle name="Anteckning 46 7 2" xfId="20123" xr:uid="{BEFC2DD2-87AF-48A5-8A43-F39BDC6FC1D6}"/>
    <cellStyle name="Anteckning 46 7 2 2" xfId="20124" xr:uid="{E87B1E2D-D5E9-4544-9361-1A2D2963B529}"/>
    <cellStyle name="Anteckning 46 7 2_121231-130331" xfId="20125" xr:uid="{7181DC76-5823-4B8F-A073-34A030C5FA30}"/>
    <cellStyle name="Anteckning 46 7 3" xfId="20126" xr:uid="{C12BA58D-4828-4E82-9FCC-9762CDBF1B2A}"/>
    <cellStyle name="Anteckning 46 7 4" xfId="33170" xr:uid="{8FF21BCD-A675-4ED7-B3A3-37865E704EE1}"/>
    <cellStyle name="Anteckning 46 7_121231-130331" xfId="20127" xr:uid="{885B4700-6E45-4199-AD26-FC2898699E71}"/>
    <cellStyle name="Anteckning 46 8" xfId="20128" xr:uid="{28A61C31-6684-4CBF-A6CB-951B49B924D5}"/>
    <cellStyle name="Anteckning 46 8 2" xfId="20129" xr:uid="{567DD907-B464-447E-BF4D-ADFD04D47FF2}"/>
    <cellStyle name="Anteckning 46 8_121231-130331" xfId="20130" xr:uid="{EE5C11E4-C82F-4AB7-BF90-05B6AA1A588C}"/>
    <cellStyle name="Anteckning 46 9" xfId="20131" xr:uid="{4B51D45C-509A-4AFA-AAAA-DC74AF183978}"/>
    <cellStyle name="Anteckning 46_121231-130331" xfId="20132" xr:uid="{BC36FE98-27D8-4BB5-93CF-2560DB3A9DE0}"/>
    <cellStyle name="Anteckning 47" xfId="20133" xr:uid="{CFD314F8-9DA2-44A7-858A-1BFB0DCCAD45}"/>
    <cellStyle name="Anteckning 47 10" xfId="20134" xr:uid="{6F1D1472-F167-4F18-AC5A-2299521AA69D}"/>
    <cellStyle name="Anteckning 47 11" xfId="33171" xr:uid="{0C027B98-4CB6-46EE-97A2-60B91AE9E917}"/>
    <cellStyle name="Anteckning 47 12" xfId="35687" xr:uid="{F967CC80-595F-4F36-B00D-16A5268AE31E}"/>
    <cellStyle name="Anteckning 47 2" xfId="20135" xr:uid="{76F03702-551B-4E58-80AB-051F4A0B5767}"/>
    <cellStyle name="Anteckning 47 2 2" xfId="20136" xr:uid="{2F44331B-5B5A-4F03-A7C6-A9C55B00F317}"/>
    <cellStyle name="Anteckning 47 2 2 2" xfId="20137" xr:uid="{02A02488-4B73-41FE-8F88-01D6FB09EF38}"/>
    <cellStyle name="Anteckning 47 2 2 2 2" xfId="20138" xr:uid="{E84C8375-0F08-4E10-9562-CD08EAAC5BB6}"/>
    <cellStyle name="Anteckning 47 2 2 2 3" xfId="33172" xr:uid="{164D31C3-59D9-4679-9534-0C451C406A17}"/>
    <cellStyle name="Anteckning 47 2 2 2_121231-130331" xfId="20139" xr:uid="{D45EEE57-CFAC-4A64-83B0-0786F8D25FE1}"/>
    <cellStyle name="Anteckning 47 2 2 3" xfId="20140" xr:uid="{4880B5CF-0DA9-4469-8C69-AB99B8EDB280}"/>
    <cellStyle name="Anteckning 47 2 2 3 2" xfId="20141" xr:uid="{E8D6BAF1-820D-4096-9895-DE3CF17836CC}"/>
    <cellStyle name="Anteckning 47 2 2 3_121231-130331" xfId="20142" xr:uid="{62DC138E-E478-47F8-BE01-9624769EBDE8}"/>
    <cellStyle name="Anteckning 47 2 2 4" xfId="20143" xr:uid="{6B3A7D6E-F495-4D16-AEA3-65783E2C6415}"/>
    <cellStyle name="Anteckning 47 2 2 5" xfId="20144" xr:uid="{3B73CCF7-FAAD-4189-8955-E454CECC30FB}"/>
    <cellStyle name="Anteckning 47 2 2 6" xfId="33173" xr:uid="{8394D90D-3DCD-42DB-84BE-C27FB259FC86}"/>
    <cellStyle name="Anteckning 47 2 2 7" xfId="35689" xr:uid="{8D60EBC0-84A2-4F3D-9AF0-2B3F01C1C4CF}"/>
    <cellStyle name="Anteckning 47 2 2 8" xfId="39031" xr:uid="{4138F7EF-CAC3-4DA3-BD77-004D7516E887}"/>
    <cellStyle name="Anteckning 47 2 2_121231-130331" xfId="20145" xr:uid="{8C800F95-4BAC-420F-8141-F96D985CED5A}"/>
    <cellStyle name="Anteckning 47 2 3" xfId="20146" xr:uid="{AA2D87C7-FD23-4C18-BDB0-38A801C864C9}"/>
    <cellStyle name="Anteckning 47 2 3 2" xfId="20147" xr:uid="{42B74238-5D7F-46AD-A1E0-7CEF737A5FEA}"/>
    <cellStyle name="Anteckning 47 2 3 2 2" xfId="20148" xr:uid="{A178F566-FBCF-4EBA-A899-96759D1EAE76}"/>
    <cellStyle name="Anteckning 47 2 3 2_121231-130331" xfId="20149" xr:uid="{28668D94-4FBD-4A4A-BBA4-2A5FFE45CE40}"/>
    <cellStyle name="Anteckning 47 2 3 3" xfId="20150" xr:uid="{58CD1681-E9EF-41FF-A2E4-6A2C0096EA6C}"/>
    <cellStyle name="Anteckning 47 2 3 4" xfId="33174" xr:uid="{58BF4817-DCD5-414E-B032-6043452BCDD5}"/>
    <cellStyle name="Anteckning 47 2 3_121231-130331" xfId="20151" xr:uid="{BBD24631-294D-436F-9563-C0929984D108}"/>
    <cellStyle name="Anteckning 47 2 4" xfId="20152" xr:uid="{51ED792E-CF7E-48F2-8F75-4B47F9382BEA}"/>
    <cellStyle name="Anteckning 47 2 4 2" xfId="20153" xr:uid="{3F0DD578-A86B-42C0-8B16-CBF548DE34A4}"/>
    <cellStyle name="Anteckning 47 2 4_121231-130331" xfId="20154" xr:uid="{9B93F8D1-0195-4AE8-92F9-8672B8FBC16E}"/>
    <cellStyle name="Anteckning 47 2 5" xfId="20155" xr:uid="{E7BB992C-8ED4-44E3-BA73-885BDC91B02D}"/>
    <cellStyle name="Anteckning 47 2 6" xfId="20156" xr:uid="{8B693D51-F789-4CBA-9859-DF86F748232F}"/>
    <cellStyle name="Anteckning 47 2 7" xfId="33175" xr:uid="{EDBC3B25-2FAF-46A7-988B-162B4DD4E4AF}"/>
    <cellStyle name="Anteckning 47 2 8" xfId="35688" xr:uid="{8D851911-8144-4648-8053-4B9A77FB7E03}"/>
    <cellStyle name="Anteckning 47 2 9" xfId="39032" xr:uid="{E7768B78-2464-4BD9-9BCB-D29212F230D2}"/>
    <cellStyle name="Anteckning 47 2_121231-130331" xfId="20157" xr:uid="{31D3B1DD-FBF0-4294-B7CF-447734A4FF62}"/>
    <cellStyle name="Anteckning 47 3" xfId="20158" xr:uid="{FD74C23D-F14D-4CC4-A1A5-1AC640EAA525}"/>
    <cellStyle name="Anteckning 47 3 2" xfId="20159" xr:uid="{F6C9A23C-AB87-435C-89AE-4DAC9F8845CB}"/>
    <cellStyle name="Anteckning 47 3 2 2" xfId="20160" xr:uid="{E75BDA5D-27B8-4E8A-8BA7-D7EDEFF44EAE}"/>
    <cellStyle name="Anteckning 47 3 2 2 2" xfId="20161" xr:uid="{F953CE4F-1C03-47FF-9F5F-069FCBB20309}"/>
    <cellStyle name="Anteckning 47 3 2 2_121231-130331" xfId="20162" xr:uid="{F5AE6B75-B2B3-4E64-9D74-0B7784102A8D}"/>
    <cellStyle name="Anteckning 47 3 2 3" xfId="20163" xr:uid="{9E63AF94-8BA8-4E8E-8482-AACC87410806}"/>
    <cellStyle name="Anteckning 47 3 2 4" xfId="33176" xr:uid="{E173E091-0EB2-452B-9F71-0821AC561077}"/>
    <cellStyle name="Anteckning 47 3 2_121231-130331" xfId="20164" xr:uid="{97766115-9FE3-4203-9E67-508876FA973C}"/>
    <cellStyle name="Anteckning 47 3 3" xfId="20165" xr:uid="{1DF2453A-A1A4-49EC-A895-B2A325FACCF7}"/>
    <cellStyle name="Anteckning 47 3 3 2" xfId="20166" xr:uid="{838AB5FA-912C-424D-81E1-BEB8C46AC529}"/>
    <cellStyle name="Anteckning 47 3 3_121231-130331" xfId="20167" xr:uid="{CAEC196C-C936-4055-AB6C-E27AA0C6EE4D}"/>
    <cellStyle name="Anteckning 47 3 4" xfId="20168" xr:uid="{E4C04A14-6F12-4156-AF34-5CDA691884F2}"/>
    <cellStyle name="Anteckning 47 3 5" xfId="20169" xr:uid="{AC0A55A0-2417-4E17-8205-7A10A492650F}"/>
    <cellStyle name="Anteckning 47 3 6" xfId="33177" xr:uid="{252BF233-E18F-4A65-97AC-DF6297B3A03B}"/>
    <cellStyle name="Anteckning 47 3 7" xfId="35690" xr:uid="{162EB36E-FC62-4FE9-B7F1-E1ACB1A10594}"/>
    <cellStyle name="Anteckning 47 3 8" xfId="39030" xr:uid="{2B6BF713-3220-4566-8B16-A32D762EC361}"/>
    <cellStyle name="Anteckning 47 3_121231-130331" xfId="20170" xr:uid="{731DD508-949E-456B-AA1F-E9ABB5C0FFEC}"/>
    <cellStyle name="Anteckning 47 4" xfId="20171" xr:uid="{7058AD49-EDAC-47D2-8444-F437AD578342}"/>
    <cellStyle name="Anteckning 47 4 2" xfId="20172" xr:uid="{FA7E0FB9-30EA-4BAF-8991-5CC4618CE833}"/>
    <cellStyle name="Anteckning 47 4 2 2" xfId="20173" xr:uid="{050AF92E-D222-4351-8CE0-78E587DCB87E}"/>
    <cellStyle name="Anteckning 47 4 2 2 2" xfId="20174" xr:uid="{34A54E9E-337E-473F-ACBA-4A19A187A2C1}"/>
    <cellStyle name="Anteckning 47 4 2 2_121231-130331" xfId="20175" xr:uid="{7DBCC85F-9D43-4528-A199-1AD3262EFC9F}"/>
    <cellStyle name="Anteckning 47 4 2 3" xfId="20176" xr:uid="{921E8392-5845-4067-B6C3-FBAF3228FDCA}"/>
    <cellStyle name="Anteckning 47 4 2 4" xfId="33178" xr:uid="{B8143605-9419-4EDB-8895-77536CB2415B}"/>
    <cellStyle name="Anteckning 47 4 2_121231-130331" xfId="20177" xr:uid="{F6DECCD3-762A-4F1E-99A0-DEA12A29229D}"/>
    <cellStyle name="Anteckning 47 4 3" xfId="20178" xr:uid="{789B0A2D-DE65-4AD8-AEBD-1EA8CEB346C9}"/>
    <cellStyle name="Anteckning 47 4 3 2" xfId="20179" xr:uid="{62544586-66F0-4DFC-BAE2-EC690EB65DC5}"/>
    <cellStyle name="Anteckning 47 4 3_121231-130331" xfId="20180" xr:uid="{B0E06265-50C7-4BA2-9579-6487FE99C04A}"/>
    <cellStyle name="Anteckning 47 4 4" xfId="20181" xr:uid="{3546A830-6608-4756-B38B-150A5100A147}"/>
    <cellStyle name="Anteckning 47 4 5" xfId="20182" xr:uid="{6722B2C0-27B4-4E62-B1A5-350B06362AA8}"/>
    <cellStyle name="Anteckning 47 4 6" xfId="33179" xr:uid="{067CD7FE-0841-4736-AABA-ADA14E3FB02B}"/>
    <cellStyle name="Anteckning 47 4 7" xfId="35691" xr:uid="{76043983-0CA7-492D-9B78-B37E209AD9A4}"/>
    <cellStyle name="Anteckning 47 4 8" xfId="39029" xr:uid="{6A884757-49E2-403A-BDEB-03682224273B}"/>
    <cellStyle name="Anteckning 47 4_121231-130331" xfId="20183" xr:uid="{83B5FB98-936B-455B-B1FA-4DCFE9804319}"/>
    <cellStyle name="Anteckning 47 5" xfId="20184" xr:uid="{04C0CCD4-7E9D-4FE5-A35D-BE8D77156E60}"/>
    <cellStyle name="Anteckning 47 5 2" xfId="20185" xr:uid="{62F91CA0-0FCF-44C3-86F1-E80C1E6D3D76}"/>
    <cellStyle name="Anteckning 47 5 2 2" xfId="20186" xr:uid="{4B9B7CFC-0B67-48BF-BC2F-D0950C64A9DF}"/>
    <cellStyle name="Anteckning 47 5 2 2 2" xfId="20187" xr:uid="{17E70748-C82D-444D-B804-C2743A04897F}"/>
    <cellStyle name="Anteckning 47 5 2 2_121231-130331" xfId="20188" xr:uid="{A8AE1B7A-B0B8-4FFB-B065-AAB318582B86}"/>
    <cellStyle name="Anteckning 47 5 2 3" xfId="20189" xr:uid="{7E1A8DD4-2EC2-4D4C-9356-25FDC424730B}"/>
    <cellStyle name="Anteckning 47 5 2 4" xfId="33180" xr:uid="{17958FA5-D413-4BF3-A92E-36C9ECA294BE}"/>
    <cellStyle name="Anteckning 47 5 2_121231-130331" xfId="20190" xr:uid="{BFA12A53-2B2D-4089-B3F1-5D739062EF0F}"/>
    <cellStyle name="Anteckning 47 5 3" xfId="20191" xr:uid="{D8D4D3B2-B998-4328-97A8-430042FFA1FA}"/>
    <cellStyle name="Anteckning 47 5 3 2" xfId="20192" xr:uid="{48E544AD-425F-4A5D-8BBB-C4B7EC444452}"/>
    <cellStyle name="Anteckning 47 5 3_121231-130331" xfId="20193" xr:uid="{4A6607C3-2F6E-4A9C-B08D-6D81E389DE3A}"/>
    <cellStyle name="Anteckning 47 5 4" xfId="20194" xr:uid="{DA11A735-36A1-4699-B039-EE6ACF48F536}"/>
    <cellStyle name="Anteckning 47 5 5" xfId="20195" xr:uid="{C72B3F11-718E-4FD9-8BC6-5160B3404FC5}"/>
    <cellStyle name="Anteckning 47 5 6" xfId="33181" xr:uid="{3D6C7B89-8454-4669-B47E-883D4BC8A4A6}"/>
    <cellStyle name="Anteckning 47 5 7" xfId="35692" xr:uid="{B3FE71C9-0279-46D4-9DE1-B884BFD17EF8}"/>
    <cellStyle name="Anteckning 47 5 8" xfId="39028" xr:uid="{5201C8A8-22D3-4F72-848A-1CC59929A24C}"/>
    <cellStyle name="Anteckning 47 5_121231-130331" xfId="20196" xr:uid="{C2BF7C0B-BAF0-4399-AA8C-DB8B4EC48D40}"/>
    <cellStyle name="Anteckning 47 6" xfId="20197" xr:uid="{20D86826-8497-4032-9E3F-833B7153B9B0}"/>
    <cellStyle name="Anteckning 47 6 2" xfId="20198" xr:uid="{940A82B6-4CD8-4B11-B5C7-DEC5567D49D3}"/>
    <cellStyle name="Anteckning 47 6 2 2" xfId="20199" xr:uid="{9063F1E0-A818-44DF-B79F-4C4A595487C2}"/>
    <cellStyle name="Anteckning 47 6 2 3" xfId="33182" xr:uid="{83C396D3-FB9E-490C-A061-078D8EC99432}"/>
    <cellStyle name="Anteckning 47 6 2_121231-130331" xfId="20200" xr:uid="{624F1651-4FAF-4270-9F3D-CE24A95D3771}"/>
    <cellStyle name="Anteckning 47 6 3" xfId="20201" xr:uid="{45FA5E7D-A3F5-457E-B116-6DDBF257B8D3}"/>
    <cellStyle name="Anteckning 47 6 3 2" xfId="20202" xr:uid="{B3AD77C8-67D4-495B-90C5-C43F5E3A67E6}"/>
    <cellStyle name="Anteckning 47 6 3_121231-130331" xfId="20203" xr:uid="{BFF61E8E-425C-463C-AFEC-ABFC7578CF79}"/>
    <cellStyle name="Anteckning 47 6 4" xfId="20204" xr:uid="{646CEA36-5F12-4C9E-BF22-74E3B65EFE82}"/>
    <cellStyle name="Anteckning 47 6 5" xfId="20205" xr:uid="{02A8D3EA-C33E-4073-AC08-08B04D571AC1}"/>
    <cellStyle name="Anteckning 47 6 6" xfId="33183" xr:uid="{84DD9724-2FA4-4745-9FB8-CD7752B5DA46}"/>
    <cellStyle name="Anteckning 47 6 7" xfId="35693" xr:uid="{D3FC6D91-E540-4F56-B64D-E9022B2ABA73}"/>
    <cellStyle name="Anteckning 47 6 8" xfId="39027" xr:uid="{2C80B3C1-7E8C-44D3-93BC-7916BA600AAD}"/>
    <cellStyle name="Anteckning 47 6_121231-130331" xfId="20206" xr:uid="{31DF5BCE-2C57-42C7-A48C-F89924FB7994}"/>
    <cellStyle name="Anteckning 47 7" xfId="20207" xr:uid="{A27748AD-8E86-4E59-8566-5A39E568DE85}"/>
    <cellStyle name="Anteckning 47 7 2" xfId="20208" xr:uid="{71943F14-7104-4894-A760-854DAA28D256}"/>
    <cellStyle name="Anteckning 47 7 2 2" xfId="20209" xr:uid="{60EBC716-F15E-4DDF-8E29-ABDE1D75187C}"/>
    <cellStyle name="Anteckning 47 7 2_121231-130331" xfId="20210" xr:uid="{88E6E505-1DE0-449C-8989-241269BF733F}"/>
    <cellStyle name="Anteckning 47 7 3" xfId="20211" xr:uid="{FEC4F0D6-BD0F-4AF6-BB51-552DEEF9DB57}"/>
    <cellStyle name="Anteckning 47 7 4" xfId="33184" xr:uid="{FCF9430D-0B2D-4911-A32F-2AA8889B5E37}"/>
    <cellStyle name="Anteckning 47 7_121231-130331" xfId="20212" xr:uid="{E0D2E795-591C-497E-AFB7-60AF7379C019}"/>
    <cellStyle name="Anteckning 47 8" xfId="20213" xr:uid="{222960C2-FFF9-47C4-8EBB-C1CD4EB3D1CB}"/>
    <cellStyle name="Anteckning 47 8 2" xfId="20214" xr:uid="{21493D19-B600-4D1E-9691-73810697C123}"/>
    <cellStyle name="Anteckning 47 8_121231-130331" xfId="20215" xr:uid="{55DB6950-C317-4696-A47A-13627EA35A47}"/>
    <cellStyle name="Anteckning 47 9" xfId="20216" xr:uid="{5403B1D6-CED5-4D66-873E-D6C74DE0E440}"/>
    <cellStyle name="Anteckning 47_121231-130331" xfId="20217" xr:uid="{BCF1ECF7-BF85-48C4-B1B6-52F7476264CA}"/>
    <cellStyle name="Anteckning 48" xfId="20218" xr:uid="{80971D06-5811-475F-9DB1-8B71BBBA3311}"/>
    <cellStyle name="Anteckning 48 10" xfId="20219" xr:uid="{8ED1D295-E4FF-4D88-A7A0-DE1541D69F7F}"/>
    <cellStyle name="Anteckning 48 11" xfId="33185" xr:uid="{5C3EB8C8-A2F4-4208-906E-19A4F194EBB8}"/>
    <cellStyle name="Anteckning 48 12" xfId="35694" xr:uid="{8B5585AE-2F7A-40F7-8A43-4CFF49814840}"/>
    <cellStyle name="Anteckning 48 2" xfId="20220" xr:uid="{AA93168D-75D3-4481-A985-5159F8D9BA23}"/>
    <cellStyle name="Anteckning 48 2 2" xfId="20221" xr:uid="{A141497C-8F49-432E-A670-CCBB2F0474ED}"/>
    <cellStyle name="Anteckning 48 2 2 2" xfId="20222" xr:uid="{2CC3647A-6A51-4A00-B7F9-C108695FF37D}"/>
    <cellStyle name="Anteckning 48 2 2 2 2" xfId="20223" xr:uid="{DB984F60-1568-4D8F-AAF7-79E24172FA1D}"/>
    <cellStyle name="Anteckning 48 2 2 2 3" xfId="33186" xr:uid="{E57E9FD4-0DF6-46DD-8E3C-F79F6F84EADD}"/>
    <cellStyle name="Anteckning 48 2 2 2_121231-130331" xfId="20224" xr:uid="{9C990A1E-F865-4555-8E98-206C05BA5DE5}"/>
    <cellStyle name="Anteckning 48 2 2 3" xfId="20225" xr:uid="{89264F5A-B8FE-42A8-914F-CDE00E8491C0}"/>
    <cellStyle name="Anteckning 48 2 2 3 2" xfId="20226" xr:uid="{CA97C319-1EC5-4E37-A808-45C656244348}"/>
    <cellStyle name="Anteckning 48 2 2 3_121231-130331" xfId="20227" xr:uid="{C9453507-7995-4D6F-A6E9-76314FCB22AB}"/>
    <cellStyle name="Anteckning 48 2 2 4" xfId="20228" xr:uid="{6FB21BBC-E856-4DF2-A4E7-C74C48F63297}"/>
    <cellStyle name="Anteckning 48 2 2 5" xfId="20229" xr:uid="{70CE5B41-064A-40F3-BB34-254AB7A50917}"/>
    <cellStyle name="Anteckning 48 2 2 6" xfId="33187" xr:uid="{4B335B88-BF5E-43A8-B0C4-4011FC08C85C}"/>
    <cellStyle name="Anteckning 48 2 2 7" xfId="35696" xr:uid="{FF80DE16-77AA-4AAD-BEDE-6E7060A69E6D}"/>
    <cellStyle name="Anteckning 48 2 2 8" xfId="39025" xr:uid="{2B9ACB1C-37F1-4FC5-80D4-C3611B401DB5}"/>
    <cellStyle name="Anteckning 48 2 2_121231-130331" xfId="20230" xr:uid="{9302F84B-EBD9-4CE5-B2B9-5C72EF6FB900}"/>
    <cellStyle name="Anteckning 48 2 3" xfId="20231" xr:uid="{445DF19A-6340-477E-BAD2-41BCC2EA9C7D}"/>
    <cellStyle name="Anteckning 48 2 3 2" xfId="20232" xr:uid="{3D579552-A55F-4432-97AD-45082496AA1E}"/>
    <cellStyle name="Anteckning 48 2 3 2 2" xfId="20233" xr:uid="{C4343E5F-11C1-49C4-89D1-1A6524258E47}"/>
    <cellStyle name="Anteckning 48 2 3 2_121231-130331" xfId="20234" xr:uid="{2D08E78A-9DDB-4749-A83F-6CA7957CB4D6}"/>
    <cellStyle name="Anteckning 48 2 3 3" xfId="20235" xr:uid="{CDF72953-EE73-459D-BD2B-2B17156D4A70}"/>
    <cellStyle name="Anteckning 48 2 3 4" xfId="33188" xr:uid="{F5F3303D-3A40-48D4-B953-5F2C3C3A5984}"/>
    <cellStyle name="Anteckning 48 2 3_121231-130331" xfId="20236" xr:uid="{3169A3FF-554A-4854-B494-A6D92E783056}"/>
    <cellStyle name="Anteckning 48 2 4" xfId="20237" xr:uid="{A0034E63-DD6B-4BC1-A71C-DB261149A380}"/>
    <cellStyle name="Anteckning 48 2 4 2" xfId="20238" xr:uid="{DE1A1B54-5C09-485E-AAF7-850A9049AD5B}"/>
    <cellStyle name="Anteckning 48 2 4_121231-130331" xfId="20239" xr:uid="{2C621D49-A6EE-497B-9D0C-60A3544A12BF}"/>
    <cellStyle name="Anteckning 48 2 5" xfId="20240" xr:uid="{3077EDAB-FA12-4865-96E4-F8B55BB40644}"/>
    <cellStyle name="Anteckning 48 2 6" xfId="20241" xr:uid="{804C3463-3DCA-4D1D-9E1C-5844CB34D07B}"/>
    <cellStyle name="Anteckning 48 2 7" xfId="33189" xr:uid="{65F3B753-28E3-4428-8884-6A82103C565A}"/>
    <cellStyle name="Anteckning 48 2 8" xfId="35695" xr:uid="{84E3B635-EB68-45A1-B8AF-AA0747563A80}"/>
    <cellStyle name="Anteckning 48 2 9" xfId="39026" xr:uid="{F4910DDD-0484-4616-A7D2-0859071A3220}"/>
    <cellStyle name="Anteckning 48 2_121231-130331" xfId="20242" xr:uid="{A423521D-3B07-40ED-9A59-50D33C50CBA6}"/>
    <cellStyle name="Anteckning 48 3" xfId="20243" xr:uid="{75E58697-5095-4EE1-8EF4-E674E876743B}"/>
    <cellStyle name="Anteckning 48 3 2" xfId="20244" xr:uid="{69A548D3-4BD5-45BE-A9CE-1AF2989132B6}"/>
    <cellStyle name="Anteckning 48 3 2 2" xfId="20245" xr:uid="{85B26CB4-C3C2-4E56-A244-972B675DC9FF}"/>
    <cellStyle name="Anteckning 48 3 2 2 2" xfId="20246" xr:uid="{761B4830-7AA8-4C79-9EA0-11F5897DC379}"/>
    <cellStyle name="Anteckning 48 3 2 2_121231-130331" xfId="20247" xr:uid="{D543EBAD-68CD-420A-AD4C-FBFFD5FEF625}"/>
    <cellStyle name="Anteckning 48 3 2 3" xfId="20248" xr:uid="{BFA40925-5708-4F3E-AD56-AC013D1A1958}"/>
    <cellStyle name="Anteckning 48 3 2 4" xfId="33190" xr:uid="{E5993069-EA30-43C4-A087-D7C98F5FDD0C}"/>
    <cellStyle name="Anteckning 48 3 2_121231-130331" xfId="20249" xr:uid="{0348C217-40AB-4BDE-B9FC-4700F1CC4544}"/>
    <cellStyle name="Anteckning 48 3 3" xfId="20250" xr:uid="{3D1F8B1C-FB2E-44BD-A6C6-5B8481A074F6}"/>
    <cellStyle name="Anteckning 48 3 3 2" xfId="20251" xr:uid="{3C57E81B-DA5F-4470-A765-1F7B174F06B2}"/>
    <cellStyle name="Anteckning 48 3 3_121231-130331" xfId="20252" xr:uid="{F48A4513-9BFF-4B22-8803-003E1CD27B19}"/>
    <cellStyle name="Anteckning 48 3 4" xfId="20253" xr:uid="{145D10C6-EAA8-48EF-AF57-134F238262F8}"/>
    <cellStyle name="Anteckning 48 3 5" xfId="20254" xr:uid="{2496AFC1-9766-4837-9252-393B3543D03B}"/>
    <cellStyle name="Anteckning 48 3 6" xfId="33191" xr:uid="{787AC7D1-8244-4924-8C43-B9022FACEAE1}"/>
    <cellStyle name="Anteckning 48 3 7" xfId="35697" xr:uid="{D40DBC14-C5AC-47FD-8D0C-04DA8416E6A9}"/>
    <cellStyle name="Anteckning 48 3 8" xfId="39024" xr:uid="{862BD201-BD21-4049-B8F9-EA5071C67937}"/>
    <cellStyle name="Anteckning 48 3_121231-130331" xfId="20255" xr:uid="{AC09DB98-6E09-448D-8780-B8689181F1CC}"/>
    <cellStyle name="Anteckning 48 4" xfId="20256" xr:uid="{0884E093-CEAB-43BB-B839-AE0602408CE6}"/>
    <cellStyle name="Anteckning 48 4 2" xfId="20257" xr:uid="{B924B17E-010B-41B0-9A6F-18B24101931C}"/>
    <cellStyle name="Anteckning 48 4 2 2" xfId="20258" xr:uid="{E7925170-3DBB-4C0C-B0C1-51527C5D9532}"/>
    <cellStyle name="Anteckning 48 4 2 2 2" xfId="20259" xr:uid="{E757E497-9DF4-43C5-84F3-DCC7190D9361}"/>
    <cellStyle name="Anteckning 48 4 2 2_121231-130331" xfId="20260" xr:uid="{D3F3A78B-616C-4782-AB3E-3406E78865EC}"/>
    <cellStyle name="Anteckning 48 4 2 3" xfId="20261" xr:uid="{6A621C86-D9CA-4BED-A04E-4957D856513F}"/>
    <cellStyle name="Anteckning 48 4 2 4" xfId="33192" xr:uid="{F7EAB381-7389-44DD-B5C6-C0B8CB46E006}"/>
    <cellStyle name="Anteckning 48 4 2_121231-130331" xfId="20262" xr:uid="{D78A175E-77DD-4103-8342-172CD76B5090}"/>
    <cellStyle name="Anteckning 48 4 3" xfId="20263" xr:uid="{2894FDE9-457E-4934-9D6D-1795AFFF39B5}"/>
    <cellStyle name="Anteckning 48 4 3 2" xfId="20264" xr:uid="{69F7A607-3083-43F7-9B21-8D100DF5CF11}"/>
    <cellStyle name="Anteckning 48 4 3_121231-130331" xfId="20265" xr:uid="{D69EDE49-955B-45C0-85A5-C0ABD4C71A39}"/>
    <cellStyle name="Anteckning 48 4 4" xfId="20266" xr:uid="{4F9EB965-F18B-493E-A697-A486300A02B5}"/>
    <cellStyle name="Anteckning 48 4 5" xfId="20267" xr:uid="{3D26E6A5-B22B-4363-AA49-71FE9C59C220}"/>
    <cellStyle name="Anteckning 48 4 6" xfId="33193" xr:uid="{F0EF70A8-4091-431F-B1E2-6DF9B0EF3F2C}"/>
    <cellStyle name="Anteckning 48 4 7" xfId="35698" xr:uid="{939F8170-92D8-4009-9D5E-746A9E73D358}"/>
    <cellStyle name="Anteckning 48 4 8" xfId="39023" xr:uid="{D7C21423-20C8-4A2B-9C76-4697C0D91E2A}"/>
    <cellStyle name="Anteckning 48 4_121231-130331" xfId="20268" xr:uid="{6A194756-7EF3-45AF-8A2B-4F9ACDEBF994}"/>
    <cellStyle name="Anteckning 48 5" xfId="20269" xr:uid="{336CC58C-85D6-45A6-9216-34ED0D411E02}"/>
    <cellStyle name="Anteckning 48 5 2" xfId="20270" xr:uid="{B5DD000B-E717-4CD3-AC3E-EB8CCB7FB1CC}"/>
    <cellStyle name="Anteckning 48 5 2 2" xfId="20271" xr:uid="{A46471A0-ABD0-4972-9733-0E83C2AA6E5F}"/>
    <cellStyle name="Anteckning 48 5 2 2 2" xfId="20272" xr:uid="{0DE0361A-B7CB-4A0F-9B99-59E4211355D0}"/>
    <cellStyle name="Anteckning 48 5 2 2_121231-130331" xfId="20273" xr:uid="{E242BF93-85B1-40A4-AA8B-AF4D717331F1}"/>
    <cellStyle name="Anteckning 48 5 2 3" xfId="20274" xr:uid="{73E434CE-D38E-4AAD-B157-3817748C1BB2}"/>
    <cellStyle name="Anteckning 48 5 2 4" xfId="33194" xr:uid="{C63FA5F7-A674-4F3D-B8B9-93E43450AF47}"/>
    <cellStyle name="Anteckning 48 5 2_121231-130331" xfId="20275" xr:uid="{407BFE7F-C83A-47AA-BBDB-DC5EC0EA7424}"/>
    <cellStyle name="Anteckning 48 5 3" xfId="20276" xr:uid="{B39EAFA5-BE0C-4660-9BA5-122253F27A0F}"/>
    <cellStyle name="Anteckning 48 5 3 2" xfId="20277" xr:uid="{DE158BFA-2DF4-4432-95B1-80520A9861C0}"/>
    <cellStyle name="Anteckning 48 5 3_121231-130331" xfId="20278" xr:uid="{C942D447-5153-43FE-B25D-FBD4FD285FAC}"/>
    <cellStyle name="Anteckning 48 5 4" xfId="20279" xr:uid="{3DDF8EC0-4086-4241-BCFC-46F32A3582F9}"/>
    <cellStyle name="Anteckning 48 5 5" xfId="20280" xr:uid="{5A767D60-7EEE-4846-A6D6-203C825432E1}"/>
    <cellStyle name="Anteckning 48 5 6" xfId="33195" xr:uid="{0F117BC0-8D0E-40EF-AE48-C0C478650D0C}"/>
    <cellStyle name="Anteckning 48 5 7" xfId="35699" xr:uid="{77D2908F-7DE5-4149-855C-28F1E61C8E36}"/>
    <cellStyle name="Anteckning 48 5 8" xfId="39022" xr:uid="{70C01CE6-2002-4FD1-85B8-55B86D243948}"/>
    <cellStyle name="Anteckning 48 5_121231-130331" xfId="20281" xr:uid="{EF24CD25-66FB-4DAE-AAD6-ED61BF3E5B36}"/>
    <cellStyle name="Anteckning 48 6" xfId="20282" xr:uid="{1D517195-13EF-4E3C-AA32-F075A7E3BBB4}"/>
    <cellStyle name="Anteckning 48 6 2" xfId="20283" xr:uid="{5C4F7B9E-A1E5-4086-9E04-0E113251F858}"/>
    <cellStyle name="Anteckning 48 6 2 2" xfId="20284" xr:uid="{279BD65F-0505-4C94-8773-F01EC02C1B0A}"/>
    <cellStyle name="Anteckning 48 6 2 3" xfId="33196" xr:uid="{F31542A5-1254-409D-856D-E70C5BE921A6}"/>
    <cellStyle name="Anteckning 48 6 2_121231-130331" xfId="20285" xr:uid="{F011682D-38A5-4C1C-AE8F-892FF4406619}"/>
    <cellStyle name="Anteckning 48 6 3" xfId="20286" xr:uid="{BB1BAC46-D7EF-4A28-9B36-7209A80D1019}"/>
    <cellStyle name="Anteckning 48 6 3 2" xfId="20287" xr:uid="{0EBF2A09-B59B-4C5A-A2B5-D6B666C38592}"/>
    <cellStyle name="Anteckning 48 6 3_121231-130331" xfId="20288" xr:uid="{C2308873-E503-4DC5-8B36-29A1AEEE5F15}"/>
    <cellStyle name="Anteckning 48 6 4" xfId="20289" xr:uid="{4FA786D6-1ABB-4B04-861F-D3CDC3337001}"/>
    <cellStyle name="Anteckning 48 6 5" xfId="20290" xr:uid="{84C026BF-B93C-4486-8763-BDF54ED4F267}"/>
    <cellStyle name="Anteckning 48 6 6" xfId="33197" xr:uid="{B9103FBF-FAF9-4B73-A502-5EFF8B5933ED}"/>
    <cellStyle name="Anteckning 48 6 7" xfId="35700" xr:uid="{FFBD3492-245B-404B-874F-BCDF6B1834DB}"/>
    <cellStyle name="Anteckning 48 6 8" xfId="39021" xr:uid="{045DEE3D-1992-4066-BC6D-4EB149B98942}"/>
    <cellStyle name="Anteckning 48 6_121231-130331" xfId="20291" xr:uid="{C17E0E77-4DB7-4ACA-A80F-DFD29BAE7DB5}"/>
    <cellStyle name="Anteckning 48 7" xfId="20292" xr:uid="{9131C4B8-8BDA-4A5E-B26A-B80B8FF27098}"/>
    <cellStyle name="Anteckning 48 7 2" xfId="20293" xr:uid="{3657117D-8135-4A4B-B505-8D727E8F1E43}"/>
    <cellStyle name="Anteckning 48 7 2 2" xfId="20294" xr:uid="{5624EA21-A554-44C7-B2AB-FD9989DBF59F}"/>
    <cellStyle name="Anteckning 48 7 2_121231-130331" xfId="20295" xr:uid="{97DFC934-012D-49AE-8705-7111106DB11D}"/>
    <cellStyle name="Anteckning 48 7 3" xfId="20296" xr:uid="{139DE9C7-9F69-4501-B0FD-5DE8AF041460}"/>
    <cellStyle name="Anteckning 48 7 4" xfId="33198" xr:uid="{326874E1-E6DD-4CCF-9F9F-A724A472AA80}"/>
    <cellStyle name="Anteckning 48 7_121231-130331" xfId="20297" xr:uid="{8851F5FC-6222-4790-8C41-9C10CA5EB909}"/>
    <cellStyle name="Anteckning 48 8" xfId="20298" xr:uid="{25188627-9C61-4E45-B2C5-5A987A4736C8}"/>
    <cellStyle name="Anteckning 48 8 2" xfId="20299" xr:uid="{9029E149-782D-446C-A832-89975F65E649}"/>
    <cellStyle name="Anteckning 48 8_121231-130331" xfId="20300" xr:uid="{C717541D-4B10-4B35-97AE-01A0583A4CDE}"/>
    <cellStyle name="Anteckning 48 9" xfId="20301" xr:uid="{5D8DB40D-4187-4DB7-81B1-1205CE55E038}"/>
    <cellStyle name="Anteckning 48_121231-130331" xfId="20302" xr:uid="{E6083CFF-C813-4B7D-82E9-14604548A928}"/>
    <cellStyle name="Anteckning 49" xfId="20303" xr:uid="{BB95906D-FECA-4878-92D7-BE12CA907426}"/>
    <cellStyle name="Anteckning 49 10" xfId="20304" xr:uid="{A0D7D736-DDE5-4E65-B8E6-B3229305E489}"/>
    <cellStyle name="Anteckning 49 11" xfId="33199" xr:uid="{99E6B5F1-C24E-4A4F-8897-E1C1970FD242}"/>
    <cellStyle name="Anteckning 49 12" xfId="35701" xr:uid="{14306E87-3088-404A-8FF4-89A94982DC46}"/>
    <cellStyle name="Anteckning 49 2" xfId="20305" xr:uid="{7BE98BB6-2292-499F-8C26-D3A0E8A501EB}"/>
    <cellStyle name="Anteckning 49 2 2" xfId="20306" xr:uid="{A29E5D8B-43DF-4EE8-B72C-EF974B4CE227}"/>
    <cellStyle name="Anteckning 49 2 2 2" xfId="20307" xr:uid="{20AC8019-81AF-4D98-882C-8D55114BEB71}"/>
    <cellStyle name="Anteckning 49 2 2 2 2" xfId="20308" xr:uid="{E819592B-6A0F-47B2-918D-D4310EA4518D}"/>
    <cellStyle name="Anteckning 49 2 2 2 3" xfId="33200" xr:uid="{F701AA48-C809-498B-B854-9EC58142F2DC}"/>
    <cellStyle name="Anteckning 49 2 2 2_121231-130331" xfId="20309" xr:uid="{EBE4BA61-C101-4CB7-AAEE-4F9E61B6CA56}"/>
    <cellStyle name="Anteckning 49 2 2 3" xfId="20310" xr:uid="{7FDF8BE2-7A10-4D16-B477-6ED4B2E794C3}"/>
    <cellStyle name="Anteckning 49 2 2 3 2" xfId="20311" xr:uid="{EFF404B4-C79E-49A8-8A20-345B25FCFF3F}"/>
    <cellStyle name="Anteckning 49 2 2 3_121231-130331" xfId="20312" xr:uid="{699B7B1F-7E47-4C23-AF3A-68B0B9A554E2}"/>
    <cellStyle name="Anteckning 49 2 2 4" xfId="20313" xr:uid="{5B7AD326-2191-4DD1-8AFE-7AB627C463B8}"/>
    <cellStyle name="Anteckning 49 2 2 5" xfId="20314" xr:uid="{67AC8105-2AB3-4F14-BD89-8121AFA0AE0C}"/>
    <cellStyle name="Anteckning 49 2 2 6" xfId="33201" xr:uid="{7A1788C6-B921-4448-AEBA-510265103E2F}"/>
    <cellStyle name="Anteckning 49 2 2 7" xfId="35703" xr:uid="{19D66E0C-2EF6-4F39-99E8-0AADF0C1CEF5}"/>
    <cellStyle name="Anteckning 49 2 2 8" xfId="39019" xr:uid="{EA0247D4-2079-461E-B483-99BA577737EA}"/>
    <cellStyle name="Anteckning 49 2 2_121231-130331" xfId="20315" xr:uid="{5575146E-FB6D-47A1-A8F7-C4B371BF395B}"/>
    <cellStyle name="Anteckning 49 2 3" xfId="20316" xr:uid="{8DB5EE80-121F-4583-AA2E-319AC161B376}"/>
    <cellStyle name="Anteckning 49 2 3 2" xfId="20317" xr:uid="{647CE95F-8471-4D64-B815-2BBE9641BE59}"/>
    <cellStyle name="Anteckning 49 2 3 2 2" xfId="20318" xr:uid="{A3D434E4-7CAF-4BBC-AAB4-BA2040123744}"/>
    <cellStyle name="Anteckning 49 2 3 2_121231-130331" xfId="20319" xr:uid="{72874485-3C46-42FF-87B4-FFAEF0BD502C}"/>
    <cellStyle name="Anteckning 49 2 3 3" xfId="20320" xr:uid="{B26E2DDD-02DB-4974-97E8-A1C746877A63}"/>
    <cellStyle name="Anteckning 49 2 3 4" xfId="33202" xr:uid="{8D37EB9A-7966-45EE-B030-E4919D6F8878}"/>
    <cellStyle name="Anteckning 49 2 3_121231-130331" xfId="20321" xr:uid="{7B53D3F8-6F85-4560-B62C-DC9C0C065463}"/>
    <cellStyle name="Anteckning 49 2 4" xfId="20322" xr:uid="{1101DE1A-FBF0-43D9-88C8-E4C15FE83919}"/>
    <cellStyle name="Anteckning 49 2 4 2" xfId="20323" xr:uid="{A92B2FAF-F01B-40A3-9892-97FCD2C75B79}"/>
    <cellStyle name="Anteckning 49 2 4_121231-130331" xfId="20324" xr:uid="{50D4F871-C95C-44F1-B5C1-44780D1D86E4}"/>
    <cellStyle name="Anteckning 49 2 5" xfId="20325" xr:uid="{42EEF193-B96A-4027-95C3-145FB7A53CAF}"/>
    <cellStyle name="Anteckning 49 2 6" xfId="20326" xr:uid="{8DD185D3-8198-4D42-AB92-240F55BE3794}"/>
    <cellStyle name="Anteckning 49 2 7" xfId="33203" xr:uid="{3E719507-D49A-4D22-BA15-E621D41BC09F}"/>
    <cellStyle name="Anteckning 49 2 8" xfId="35702" xr:uid="{7090289E-0D23-4A3E-B792-617E29FFF91C}"/>
    <cellStyle name="Anteckning 49 2 9" xfId="39020" xr:uid="{EA1A2784-E4BD-4EAC-9054-0696C7CB6897}"/>
    <cellStyle name="Anteckning 49 2_121231-130331" xfId="20327" xr:uid="{159DF0DD-C424-4EB3-B2D9-A684FBDDE8FF}"/>
    <cellStyle name="Anteckning 49 3" xfId="20328" xr:uid="{1A5B7E27-A47A-4B03-9F9D-84C88D01152E}"/>
    <cellStyle name="Anteckning 49 3 2" xfId="20329" xr:uid="{1EB8E9A0-1F60-4BAE-91FF-A673C12A865C}"/>
    <cellStyle name="Anteckning 49 3 2 2" xfId="20330" xr:uid="{ED3582AC-9340-4967-81BF-DFADA8FEB45C}"/>
    <cellStyle name="Anteckning 49 3 2 2 2" xfId="20331" xr:uid="{0F0B0145-802F-4A5A-ABED-076882DFFCE2}"/>
    <cellStyle name="Anteckning 49 3 2 2_121231-130331" xfId="20332" xr:uid="{7928BE8B-B9CC-4C10-A509-73D435F2BFFE}"/>
    <cellStyle name="Anteckning 49 3 2 3" xfId="20333" xr:uid="{49794035-2DED-4DAF-A1F0-10A53E28C33D}"/>
    <cellStyle name="Anteckning 49 3 2 4" xfId="33204" xr:uid="{8BD6734D-9AB6-48F9-8624-E3C03CBC4948}"/>
    <cellStyle name="Anteckning 49 3 2_121231-130331" xfId="20334" xr:uid="{3A59CDEB-ADC2-4095-ABC1-0932DD89FC48}"/>
    <cellStyle name="Anteckning 49 3 3" xfId="20335" xr:uid="{98B968AF-D35F-45CA-B2EF-A8D919B7BAA9}"/>
    <cellStyle name="Anteckning 49 3 3 2" xfId="20336" xr:uid="{DEA1EBD9-1847-44F1-B7F4-F0B0CEFEAB20}"/>
    <cellStyle name="Anteckning 49 3 3_121231-130331" xfId="20337" xr:uid="{4F248964-ECF3-4FE2-B22E-F5BF5DBAEB63}"/>
    <cellStyle name="Anteckning 49 3 4" xfId="20338" xr:uid="{EA4FA3A8-EE72-4A69-9797-F9AD44CE1166}"/>
    <cellStyle name="Anteckning 49 3 5" xfId="20339" xr:uid="{68EE1AD1-6C47-4D38-8C6E-713DCD4A033B}"/>
    <cellStyle name="Anteckning 49 3 6" xfId="33205" xr:uid="{6D65D02A-A858-49D2-BFD5-7722CCF19BE1}"/>
    <cellStyle name="Anteckning 49 3 7" xfId="35704" xr:uid="{B1DD63B8-E995-4B0C-84D9-4B3036DC5936}"/>
    <cellStyle name="Anteckning 49 3 8" xfId="39018" xr:uid="{FECBCC90-AAB0-41E1-B7F6-FE81A05C835D}"/>
    <cellStyle name="Anteckning 49 3_121231-130331" xfId="20340" xr:uid="{69083FB9-4136-4D80-90CC-F0F2F9E7E918}"/>
    <cellStyle name="Anteckning 49 4" xfId="20341" xr:uid="{8B2C7C98-B9C4-4472-9D8F-151952522C32}"/>
    <cellStyle name="Anteckning 49 4 2" xfId="20342" xr:uid="{DD7966C2-A374-4C66-A9A7-C4CA9611F0BE}"/>
    <cellStyle name="Anteckning 49 4 2 2" xfId="20343" xr:uid="{E74E1AF1-A601-4861-A172-D2B529F189AF}"/>
    <cellStyle name="Anteckning 49 4 2 2 2" xfId="20344" xr:uid="{318613D5-D32A-4A9B-B946-B17ACBC1005B}"/>
    <cellStyle name="Anteckning 49 4 2 2_121231-130331" xfId="20345" xr:uid="{54DB8BA1-44A0-4805-B65B-E0A6F760DFF9}"/>
    <cellStyle name="Anteckning 49 4 2 3" xfId="20346" xr:uid="{095719EB-8221-4E7A-82DA-3A44F108AC26}"/>
    <cellStyle name="Anteckning 49 4 2 4" xfId="33206" xr:uid="{1C586E1A-0266-4C65-89F6-BC43BCB60352}"/>
    <cellStyle name="Anteckning 49 4 2_121231-130331" xfId="20347" xr:uid="{AC7F4C53-04A8-4CDE-ACA2-67C7A5ABDBE1}"/>
    <cellStyle name="Anteckning 49 4 3" xfId="20348" xr:uid="{D086A161-9888-41BD-95F8-2ECE7784FDE8}"/>
    <cellStyle name="Anteckning 49 4 3 2" xfId="20349" xr:uid="{3DF78E6D-47F2-46FD-B5FA-BFE86F03DC21}"/>
    <cellStyle name="Anteckning 49 4 3_121231-130331" xfId="20350" xr:uid="{F781FDD5-2C5C-426B-91BE-984CDBB86327}"/>
    <cellStyle name="Anteckning 49 4 4" xfId="20351" xr:uid="{DC68C706-19F8-4855-B86E-A1BCDF912FF9}"/>
    <cellStyle name="Anteckning 49 4 5" xfId="20352" xr:uid="{131C3218-7F1C-4A14-AB9F-5A1967CC4F52}"/>
    <cellStyle name="Anteckning 49 4 6" xfId="33207" xr:uid="{C4DF1F43-39CC-45D4-90FE-C9165601C33F}"/>
    <cellStyle name="Anteckning 49 4 7" xfId="35705" xr:uid="{9082C988-0522-4F7A-95AB-45E3EAE93D06}"/>
    <cellStyle name="Anteckning 49 4 8" xfId="39017" xr:uid="{974E02A7-63C5-4164-88AC-51AB20042BAF}"/>
    <cellStyle name="Anteckning 49 4_121231-130331" xfId="20353" xr:uid="{EF94BBA7-3056-4C76-A77A-621BE7347173}"/>
    <cellStyle name="Anteckning 49 5" xfId="20354" xr:uid="{AF19AFF2-680D-4632-A997-302FB31762AF}"/>
    <cellStyle name="Anteckning 49 5 2" xfId="20355" xr:uid="{6DB47EA2-C75E-49C6-A8AB-016B1F52EF7D}"/>
    <cellStyle name="Anteckning 49 5 2 2" xfId="20356" xr:uid="{BD7180C3-003C-47A3-A571-00EEB816E2A6}"/>
    <cellStyle name="Anteckning 49 5 2 2 2" xfId="20357" xr:uid="{B33531D6-B770-4F94-ADC6-FA511C337104}"/>
    <cellStyle name="Anteckning 49 5 2 2_121231-130331" xfId="20358" xr:uid="{76625666-2CDA-4393-AD24-CDBF57444643}"/>
    <cellStyle name="Anteckning 49 5 2 3" xfId="20359" xr:uid="{198D67BA-3028-4049-94FC-A218E5B6DF7A}"/>
    <cellStyle name="Anteckning 49 5 2 4" xfId="33208" xr:uid="{8FB7D8EC-51CF-476E-866B-E3FC975DD6D1}"/>
    <cellStyle name="Anteckning 49 5 2_121231-130331" xfId="20360" xr:uid="{C1CB8A3F-6AA0-4BED-8F50-0D97D4DF2F34}"/>
    <cellStyle name="Anteckning 49 5 3" xfId="20361" xr:uid="{B08EE647-41C7-49CE-8732-76B0377A7D74}"/>
    <cellStyle name="Anteckning 49 5 3 2" xfId="20362" xr:uid="{55823571-A77E-4A17-8B2F-C7232EFB5EB1}"/>
    <cellStyle name="Anteckning 49 5 3_121231-130331" xfId="20363" xr:uid="{196F5F88-BA4C-46A1-80DB-BF600B7644C1}"/>
    <cellStyle name="Anteckning 49 5 4" xfId="20364" xr:uid="{A876F722-ADEE-4CC2-A908-A7DFD9B21993}"/>
    <cellStyle name="Anteckning 49 5 5" xfId="20365" xr:uid="{DF9FC5EA-B1EA-46D2-8032-6085A2688F9B}"/>
    <cellStyle name="Anteckning 49 5 6" xfId="33209" xr:uid="{5CC2FD21-1221-491F-ABDA-D1E620CFDE9F}"/>
    <cellStyle name="Anteckning 49 5 7" xfId="35706" xr:uid="{335787FC-C02B-43F0-9313-3DD798C96084}"/>
    <cellStyle name="Anteckning 49 5 8" xfId="39016" xr:uid="{9F7FC3EF-0A32-45E7-A344-D230AE7F795A}"/>
    <cellStyle name="Anteckning 49 5_121231-130331" xfId="20366" xr:uid="{6BA7A1EA-3797-4906-B355-2C32DA1E3768}"/>
    <cellStyle name="Anteckning 49 6" xfId="20367" xr:uid="{E915156F-8C52-47FD-AA32-F796C8A4B9D6}"/>
    <cellStyle name="Anteckning 49 6 2" xfId="20368" xr:uid="{3859F5AF-EE1A-484E-A84B-393C5D173E91}"/>
    <cellStyle name="Anteckning 49 6 2 2" xfId="20369" xr:uid="{8902FC0B-C1DD-4041-A2BF-17DE53C424BB}"/>
    <cellStyle name="Anteckning 49 6 2 3" xfId="33210" xr:uid="{C51D6329-358C-41B9-9B52-756D91689EAA}"/>
    <cellStyle name="Anteckning 49 6 2_121231-130331" xfId="20370" xr:uid="{66357081-16DA-49A5-92FE-8078EA4A3CAA}"/>
    <cellStyle name="Anteckning 49 6 3" xfId="20371" xr:uid="{3ECF9030-A0A9-4F41-82D2-02CBCF018BB6}"/>
    <cellStyle name="Anteckning 49 6 3 2" xfId="20372" xr:uid="{EDB2BA86-58AD-4126-B016-EA80D305CFE1}"/>
    <cellStyle name="Anteckning 49 6 3_121231-130331" xfId="20373" xr:uid="{17DA33A6-F57A-4751-93C9-4E555EE486CC}"/>
    <cellStyle name="Anteckning 49 6 4" xfId="20374" xr:uid="{7B1C203D-AC94-4EB4-9EBE-D28C23C04FEC}"/>
    <cellStyle name="Anteckning 49 6 5" xfId="20375" xr:uid="{D233806B-5CBE-47BB-AA4B-4875D42F41B1}"/>
    <cellStyle name="Anteckning 49 6 6" xfId="33211" xr:uid="{098D1F23-F3A8-4B3A-8ABA-1810A17774D4}"/>
    <cellStyle name="Anteckning 49 6 7" xfId="35707" xr:uid="{83DCEB96-C22C-40F9-B63E-63AFE9A71810}"/>
    <cellStyle name="Anteckning 49 6 8" xfId="39015" xr:uid="{99073A4D-0391-40A6-834C-CD5F3B1278DD}"/>
    <cellStyle name="Anteckning 49 6_121231-130331" xfId="20376" xr:uid="{41046C85-80FE-4CEB-9A8D-BE0CDB45B67B}"/>
    <cellStyle name="Anteckning 49 7" xfId="20377" xr:uid="{EB542157-51EE-474A-8F7B-30E0290D0C52}"/>
    <cellStyle name="Anteckning 49 7 2" xfId="20378" xr:uid="{12E126C3-04BC-416C-AE62-91C02185562A}"/>
    <cellStyle name="Anteckning 49 7 2 2" xfId="20379" xr:uid="{FABBF966-25A8-4E73-89A3-E7D0CB0E6BBC}"/>
    <cellStyle name="Anteckning 49 7 2_121231-130331" xfId="20380" xr:uid="{5E7EF7C3-7255-47DE-8198-F0DC1E241F0C}"/>
    <cellStyle name="Anteckning 49 7 3" xfId="20381" xr:uid="{A435E89C-5734-4F23-B2A0-2CD7B58DC2F7}"/>
    <cellStyle name="Anteckning 49 7 4" xfId="33212" xr:uid="{D28D97F3-70A8-4680-87B1-07A642A8EBA4}"/>
    <cellStyle name="Anteckning 49 7_121231-130331" xfId="20382" xr:uid="{50876AF1-ED1F-47F8-9089-E663AC85ADF2}"/>
    <cellStyle name="Anteckning 49 8" xfId="20383" xr:uid="{3BF91056-ABF8-41C4-8025-0BA98E8ACE12}"/>
    <cellStyle name="Anteckning 49 8 2" xfId="20384" xr:uid="{0FA34336-6E06-4284-9F50-2C2B6988C5C9}"/>
    <cellStyle name="Anteckning 49 8_121231-130331" xfId="20385" xr:uid="{214AC4A9-4F16-496E-A8FD-083277592F49}"/>
    <cellStyle name="Anteckning 49 9" xfId="20386" xr:uid="{35641F33-3697-4354-A5D7-39A8D88CE392}"/>
    <cellStyle name="Anteckning 49_121231-130331" xfId="20387" xr:uid="{F7C32D86-B0B5-406E-A094-1F6BD91D6343}"/>
    <cellStyle name="Anteckning 5" xfId="145" xr:uid="{1F330DF0-C450-4852-A46A-CDB0F8565DEC}"/>
    <cellStyle name="Anteckning 5 10" xfId="20388" xr:uid="{A96E417E-2CAF-4B0B-9BFF-FEB285F63EBE}"/>
    <cellStyle name="Anteckning 5 10 2" xfId="20389" xr:uid="{202F4B2C-5572-46F3-BFF0-E29232ECD483}"/>
    <cellStyle name="Anteckning 5 10_121231-130331" xfId="20390" xr:uid="{876CE242-83D5-460E-948A-C7ECC474F38B}"/>
    <cellStyle name="Anteckning 5 11" xfId="20391" xr:uid="{9BC57FF4-4739-4C4B-B991-66CB6F77B81E}"/>
    <cellStyle name="Anteckning 5 12" xfId="20392" xr:uid="{1E252824-723B-4DEE-81E7-504D7125732A}"/>
    <cellStyle name="Anteckning 5 13" xfId="20393" xr:uid="{400FD746-12E2-4136-AA8C-5C640D3E55A4}"/>
    <cellStyle name="Anteckning 5 14" xfId="33213" xr:uid="{EFD3E8CE-7373-4BC1-A8D2-542CBBD0C22B}"/>
    <cellStyle name="Anteckning 5 14 2" xfId="33214" xr:uid="{043B5539-C2AC-4FAD-A36F-5F414537E1B6}"/>
    <cellStyle name="Anteckning 5 15" xfId="33215" xr:uid="{98581D44-C3D2-4F7C-997C-32F270C3A4C0}"/>
    <cellStyle name="Anteckning 5 16" xfId="33216" xr:uid="{DCDEF03D-DF1D-4C9A-84D9-7D590C35C669}"/>
    <cellStyle name="Anteckning 5 17" xfId="33217" xr:uid="{84BCC0C5-A65F-486B-9E49-2CEFD4211C66}"/>
    <cellStyle name="Anteckning 5 18" xfId="33218" xr:uid="{DECEB4DF-FA07-46BB-A8F5-6A798142AF5C}"/>
    <cellStyle name="Anteckning 5 19" xfId="33219" xr:uid="{951C73E6-ECBD-4DAB-A812-F76FDB6D76BE}"/>
    <cellStyle name="Anteckning 5 2" xfId="20394" xr:uid="{EB98F31D-D0EE-45D6-AC67-33ADD9613A8E}"/>
    <cellStyle name="Anteckning 5 2 10" xfId="20395" xr:uid="{C65E936E-7EDC-4461-BAC5-7BD6852A7E34}"/>
    <cellStyle name="Anteckning 5 2 11" xfId="33220" xr:uid="{FDBA150E-2EBB-4EB2-9FFC-596558BBF11D}"/>
    <cellStyle name="Anteckning 5 2 12" xfId="35709" xr:uid="{84A4D2B7-A3BE-40ED-B98D-2603E8CAEFD0}"/>
    <cellStyle name="Anteckning 5 2 2" xfId="20396" xr:uid="{F62955D2-529D-405C-B42A-3DB0FFADED5E}"/>
    <cellStyle name="Anteckning 5 2 2 2" xfId="20397" xr:uid="{00EA6230-69C5-439F-83A6-13FA3DA46D5B}"/>
    <cellStyle name="Anteckning 5 2 2 2 2" xfId="20398" xr:uid="{A86CDD26-2947-448A-91A9-0BE3AF549A13}"/>
    <cellStyle name="Anteckning 5 2 2 2 2 2" xfId="20399" xr:uid="{D33470CB-FC52-4EEE-A342-08A813C5E107}"/>
    <cellStyle name="Anteckning 5 2 2 2 2_121231-130331" xfId="20400" xr:uid="{4F49D0DE-FDE1-42DC-8EC3-A55DCB95074B}"/>
    <cellStyle name="Anteckning 5 2 2 2 3" xfId="20401" xr:uid="{D3B964A3-FA45-45DC-9DF0-562DD83004DB}"/>
    <cellStyle name="Anteckning 5 2 2 2 4" xfId="33221" xr:uid="{4CC0CEE9-2138-4AA0-A13C-DF2F602E459E}"/>
    <cellStyle name="Anteckning 5 2 2 2_121231-130331" xfId="20402" xr:uid="{EBF73161-C5E3-4770-A601-9CC0F7F13E89}"/>
    <cellStyle name="Anteckning 5 2 2 3" xfId="20403" xr:uid="{1D37BEEA-F0DB-4B23-8AA7-DB5EDEB44348}"/>
    <cellStyle name="Anteckning 5 2 2 3 2" xfId="20404" xr:uid="{C4F16017-97EE-4A60-BA95-F39F4303620F}"/>
    <cellStyle name="Anteckning 5 2 2 3_121231-130331" xfId="20405" xr:uid="{6516CC7C-C935-4342-AA3C-7A76B2CFD8C4}"/>
    <cellStyle name="Anteckning 5 2 2 4" xfId="20406" xr:uid="{6509E484-A6C0-402F-8BEB-B524DA38289B}"/>
    <cellStyle name="Anteckning 5 2 2 5" xfId="20407" xr:uid="{9C65DA55-4514-42DE-95BA-9313EDBB2E5B}"/>
    <cellStyle name="Anteckning 5 2 2 6" xfId="33222" xr:uid="{B7ED582D-77BF-43A6-B36A-52502976A5C8}"/>
    <cellStyle name="Anteckning 5 2 2 7" xfId="35710" xr:uid="{1F06EDA7-42DF-4EB2-875B-A248002BB960}"/>
    <cellStyle name="Anteckning 5 2 2 8" xfId="39013" xr:uid="{9978114A-2B0C-405F-B6CB-1F2D6896A2DC}"/>
    <cellStyle name="Anteckning 5 2 2_121231-130331" xfId="20408" xr:uid="{9486C511-1C97-4DE8-9302-8AF0672C0FEE}"/>
    <cellStyle name="Anteckning 5 2 3" xfId="20409" xr:uid="{B12DB689-4F9C-4079-8D35-7E5F7B688E3B}"/>
    <cellStyle name="Anteckning 5 2 3 2" xfId="20410" xr:uid="{20D42669-8D9A-4B76-BDDA-32CCA7CA19B3}"/>
    <cellStyle name="Anteckning 5 2 3 2 2" xfId="20411" xr:uid="{A1069211-ACDE-40FE-B142-65CCFD7CC5E3}"/>
    <cellStyle name="Anteckning 5 2 3 2 2 2" xfId="20412" xr:uid="{A527216B-0954-4357-8692-9329DEA0865E}"/>
    <cellStyle name="Anteckning 5 2 3 2 2_121231-130331" xfId="20413" xr:uid="{20A56E42-9880-49BC-964B-40C213682C42}"/>
    <cellStyle name="Anteckning 5 2 3 2 3" xfId="20414" xr:uid="{6E8E9B09-9FFC-4B1C-9F10-CEED18F8B61C}"/>
    <cellStyle name="Anteckning 5 2 3 2 4" xfId="33223" xr:uid="{3C9F2CA4-4FC4-491B-B4EA-CD97E6DB1E33}"/>
    <cellStyle name="Anteckning 5 2 3 2_121231-130331" xfId="20415" xr:uid="{420AF188-10DC-417F-852E-0F03A49A2753}"/>
    <cellStyle name="Anteckning 5 2 3 3" xfId="20416" xr:uid="{01CC4BB0-3842-4FA6-9D58-15093F58BD6A}"/>
    <cellStyle name="Anteckning 5 2 3 3 2" xfId="20417" xr:uid="{C762899A-3D47-43A0-9E56-E379C0055648}"/>
    <cellStyle name="Anteckning 5 2 3 3_121231-130331" xfId="20418" xr:uid="{53E3E079-3F5B-4F98-9B36-80E0F79D6E57}"/>
    <cellStyle name="Anteckning 5 2 3 4" xfId="20419" xr:uid="{C060E25E-7249-4B92-A49F-BE92AFC3AF52}"/>
    <cellStyle name="Anteckning 5 2 3 5" xfId="20420" xr:uid="{F978A896-AEC2-4640-B358-952FFC71D0D6}"/>
    <cellStyle name="Anteckning 5 2 3 6" xfId="33224" xr:uid="{0EE794AB-9901-4BE2-95AA-9D05DED74428}"/>
    <cellStyle name="Anteckning 5 2 3 7" xfId="35711" xr:uid="{F69A8BB8-5AC6-4529-B885-2BC47482F496}"/>
    <cellStyle name="Anteckning 5 2 3 8" xfId="39012" xr:uid="{30D3794B-3D0C-46C9-A501-83BA93473A7C}"/>
    <cellStyle name="Anteckning 5 2 3_121231-130331" xfId="20421" xr:uid="{6D369EF7-A38C-49B4-B72A-FBCB64D69CBF}"/>
    <cellStyle name="Anteckning 5 2 4" xfId="20422" xr:uid="{616A05E7-5613-4E91-9FEC-77AE662FFB6F}"/>
    <cellStyle name="Anteckning 5 2 4 2" xfId="20423" xr:uid="{9DFF110C-158A-487D-A92D-48C3307117A4}"/>
    <cellStyle name="Anteckning 5 2 4 2 2" xfId="20424" xr:uid="{9CEE7C30-7980-4E6E-B355-7579039B03A1}"/>
    <cellStyle name="Anteckning 5 2 4 2 2 2" xfId="20425" xr:uid="{078D7095-C745-43E3-931F-4D029473128A}"/>
    <cellStyle name="Anteckning 5 2 4 2 2_121231-130331" xfId="20426" xr:uid="{F7D12C6C-15D8-4AB3-B7ED-4E9A70FC3A27}"/>
    <cellStyle name="Anteckning 5 2 4 2 3" xfId="20427" xr:uid="{28078BC2-6DB7-41E7-A1CA-72F402570779}"/>
    <cellStyle name="Anteckning 5 2 4 2 4" xfId="33225" xr:uid="{F95743F8-E320-41DE-A542-986D77B689FF}"/>
    <cellStyle name="Anteckning 5 2 4 2_121231-130331" xfId="20428" xr:uid="{E5019080-83AA-416B-A5B5-0352E9B7ED4E}"/>
    <cellStyle name="Anteckning 5 2 4 3" xfId="20429" xr:uid="{2923777C-8A3C-4CBB-891D-FB0CEA07B1C8}"/>
    <cellStyle name="Anteckning 5 2 4 3 2" xfId="20430" xr:uid="{7FAA0F79-9413-4BA6-B26D-DC56B54303B5}"/>
    <cellStyle name="Anteckning 5 2 4 3_121231-130331" xfId="20431" xr:uid="{CE23B098-4BDC-444E-9132-7BB88B273955}"/>
    <cellStyle name="Anteckning 5 2 4 4" xfId="20432" xr:uid="{ACB97B03-A3D0-4947-819D-5384E92B9FE7}"/>
    <cellStyle name="Anteckning 5 2 4 5" xfId="20433" xr:uid="{56E4BB44-FB26-4B89-8B59-BABE4D14BDDE}"/>
    <cellStyle name="Anteckning 5 2 4 6" xfId="33226" xr:uid="{FDCF0300-94EF-4C71-8E86-68D9CFB20AE8}"/>
    <cellStyle name="Anteckning 5 2 4 7" xfId="35712" xr:uid="{B824568F-EC6B-40A8-A9B4-754E71BA79DC}"/>
    <cellStyle name="Anteckning 5 2 4 8" xfId="39011" xr:uid="{A801DD9F-D67C-41C4-AAD1-7EB19649C19F}"/>
    <cellStyle name="Anteckning 5 2 4_121231-130331" xfId="20434" xr:uid="{B8375B77-6A5B-492F-8CD9-7DAB7C6048CF}"/>
    <cellStyle name="Anteckning 5 2 5" xfId="20435" xr:uid="{9A07053B-F67F-45A6-AB3A-DA48EE93A1AB}"/>
    <cellStyle name="Anteckning 5 2 5 2" xfId="20436" xr:uid="{1C0D2EDA-50B7-4B56-8125-0DC420EFFED9}"/>
    <cellStyle name="Anteckning 5 2 5 2 2" xfId="20437" xr:uid="{371E563B-6948-454F-B9E2-F6E94EFC3D9A}"/>
    <cellStyle name="Anteckning 5 2 5 2 3" xfId="33227" xr:uid="{FA7057F2-6924-4BC6-82D5-2C669CF03878}"/>
    <cellStyle name="Anteckning 5 2 5 2_121231-130331" xfId="20438" xr:uid="{D3AE209D-6B21-4AE4-B3D1-7804478BAD90}"/>
    <cellStyle name="Anteckning 5 2 5 3" xfId="20439" xr:uid="{66CD811D-C364-4ABC-BF43-4910522919A7}"/>
    <cellStyle name="Anteckning 5 2 5 3 2" xfId="20440" xr:uid="{38427D12-8A78-4CE5-B0AB-DBA6B9AB5267}"/>
    <cellStyle name="Anteckning 5 2 5 3_121231-130331" xfId="20441" xr:uid="{14B05106-409A-4A1E-8257-10AADD992A87}"/>
    <cellStyle name="Anteckning 5 2 5 4" xfId="20442" xr:uid="{BCCCBBB2-F5E6-4364-A363-5D812A868940}"/>
    <cellStyle name="Anteckning 5 2 5 5" xfId="20443" xr:uid="{D2B2A33B-3CE2-40F0-AF67-D5239FB65883}"/>
    <cellStyle name="Anteckning 5 2 5 6" xfId="33228" xr:uid="{D3F32178-2985-49E6-9911-F464F4FCA043}"/>
    <cellStyle name="Anteckning 5 2 5 7" xfId="35713" xr:uid="{4253EC4C-CDD0-4BF1-8EB3-7C63B7D6B9EE}"/>
    <cellStyle name="Anteckning 5 2 5 8" xfId="39010" xr:uid="{60EA3402-4EE8-4622-996A-FC989E2A024C}"/>
    <cellStyle name="Anteckning 5 2 5_121231-130331" xfId="20444" xr:uid="{5D36CDBD-82E9-44B2-86F9-A0787908B61D}"/>
    <cellStyle name="Anteckning 5 2 6" xfId="20445" xr:uid="{E87D3013-15F7-474A-A7CD-B55923A50EA0}"/>
    <cellStyle name="Anteckning 5 2 6 2" xfId="20446" xr:uid="{E0A6DF2D-4F33-4FAB-9D2E-61A6EBEFA112}"/>
    <cellStyle name="Anteckning 5 2 6 2 2" xfId="20447" xr:uid="{0C5DF9B1-D787-4DD0-B5A0-15D530EA9A85}"/>
    <cellStyle name="Anteckning 5 2 6 2_121231-130331" xfId="20448" xr:uid="{F9BB8EFF-8069-4EAE-BCC7-0D003F13B6F2}"/>
    <cellStyle name="Anteckning 5 2 6 3" xfId="20449" xr:uid="{07166B3B-FB67-4E5A-B3AD-281C659BE68E}"/>
    <cellStyle name="Anteckning 5 2 6 4" xfId="33229" xr:uid="{A28E15C0-7676-46E9-8961-4307E45BB819}"/>
    <cellStyle name="Anteckning 5 2 6_121231-130331" xfId="20450" xr:uid="{A6AAEAFE-6AF3-414A-B751-9EA2C2FC4A85}"/>
    <cellStyle name="Anteckning 5 2 7" xfId="20451" xr:uid="{60B7A0F2-8605-4CAB-83F3-B94CFF900DCB}"/>
    <cellStyle name="Anteckning 5 2 7 2" xfId="20452" xr:uid="{CD86886D-9EC1-4903-B0F9-446988A9BA3A}"/>
    <cellStyle name="Anteckning 5 2 7_121231-130331" xfId="20453" xr:uid="{AF3BEB93-6148-46C7-A6F3-E24596B2409C}"/>
    <cellStyle name="Anteckning 5 2 8" xfId="20454" xr:uid="{DF17D232-7BA1-4BC5-ACA2-BE22FE7D83B9}"/>
    <cellStyle name="Anteckning 5 2 9" xfId="20455" xr:uid="{B77212A1-86EB-4529-ACAA-9EED2B00F440}"/>
    <cellStyle name="Anteckning 5 2_121231-130331" xfId="20456" xr:uid="{8C146F99-3C13-4A51-9868-0F8744AB27BE}"/>
    <cellStyle name="Anteckning 5 20" xfId="33230" xr:uid="{3EF60DA0-259F-405E-A5AD-DC7723F3A093}"/>
    <cellStyle name="Anteckning 5 21" xfId="33231" xr:uid="{12584971-31EF-4CA2-8FD2-A6C38934C38A}"/>
    <cellStyle name="Anteckning 5 22" xfId="33232" xr:uid="{E603C46A-98F2-4A9B-B286-2D4F1948E6DD}"/>
    <cellStyle name="Anteckning 5 23" xfId="33233" xr:uid="{BE151223-332F-4558-B8D9-CF1E967A5640}"/>
    <cellStyle name="Anteckning 5 24" xfId="33234" xr:uid="{5A5E9707-E7E9-409B-BC56-9AC7725F9DEC}"/>
    <cellStyle name="Anteckning 5 25" xfId="33235" xr:uid="{4A47F5E0-A6AE-4F9C-94A9-150A4040A0E9}"/>
    <cellStyle name="Anteckning 5 26" xfId="33236" xr:uid="{461B868C-E4CE-4008-9A69-7171B222AE90}"/>
    <cellStyle name="Anteckning 5 27" xfId="33237" xr:uid="{73CD6D85-8D07-4B2B-AE57-7EA914865451}"/>
    <cellStyle name="Anteckning 5 28" xfId="35708" xr:uid="{E6FDDA84-D2DD-4B00-B41C-9257A1005E5F}"/>
    <cellStyle name="Anteckning 5 29" xfId="39014" xr:uid="{2A5BA13D-E272-477C-BC95-FAA9C4440EF9}"/>
    <cellStyle name="Anteckning 5 3" xfId="20457" xr:uid="{D3C52ED6-8949-4D3A-811F-EB9E26043FE4}"/>
    <cellStyle name="Anteckning 5 3 10" xfId="33238" xr:uid="{727F1067-F710-4326-A6C6-9A35FA92774B}"/>
    <cellStyle name="Anteckning 5 3 11" xfId="35714" xr:uid="{E1939768-D46F-483A-A4E9-B3E9411C6109}"/>
    <cellStyle name="Anteckning 5 3 2" xfId="20458" xr:uid="{B507B0D5-FDE7-4B04-B678-C66F684B2330}"/>
    <cellStyle name="Anteckning 5 3 2 2" xfId="20459" xr:uid="{70EEC0E0-C4F5-4D4A-9519-462E0E6C5183}"/>
    <cellStyle name="Anteckning 5 3 2 2 2" xfId="20460" xr:uid="{9FF7DC0A-D2AD-4596-AECD-35F068BD9ADC}"/>
    <cellStyle name="Anteckning 5 3 2 2 2 2" xfId="20461" xr:uid="{4DCEABB6-9C41-4445-BDC4-9288694B68E8}"/>
    <cellStyle name="Anteckning 5 3 2 2 2_121231-130331" xfId="20462" xr:uid="{A2DD345C-1B5C-4711-80AB-1A711B8B251C}"/>
    <cellStyle name="Anteckning 5 3 2 2 3" xfId="20463" xr:uid="{1BDF73D7-6C77-48C7-9A0D-854336101681}"/>
    <cellStyle name="Anteckning 5 3 2 2 4" xfId="33239" xr:uid="{4F7506F8-CA94-4A25-ABB1-1B93BEFB7C7B}"/>
    <cellStyle name="Anteckning 5 3 2 2_121231-130331" xfId="20464" xr:uid="{A64B22C4-331F-4233-9314-00F856F69188}"/>
    <cellStyle name="Anteckning 5 3 2 3" xfId="20465" xr:uid="{C8CBF145-A082-4201-9B75-94AD2F1524F9}"/>
    <cellStyle name="Anteckning 5 3 2 3 2" xfId="20466" xr:uid="{DC062ADE-DB37-4141-B3F8-2C7A467E647D}"/>
    <cellStyle name="Anteckning 5 3 2 3_121231-130331" xfId="20467" xr:uid="{27FF27A8-3822-4587-ABD7-320188AAAC02}"/>
    <cellStyle name="Anteckning 5 3 2 4" xfId="20468" xr:uid="{DD1F667C-5D44-41EB-98D5-3237E7F4E5C1}"/>
    <cellStyle name="Anteckning 5 3 2 5" xfId="20469" xr:uid="{2B38F067-4822-4AA9-B781-4E987AA8DA7D}"/>
    <cellStyle name="Anteckning 5 3 2 6" xfId="33240" xr:uid="{A376A0F3-8C5C-4470-AE54-E2F1D8BDC251}"/>
    <cellStyle name="Anteckning 5 3 2 7" xfId="35715" xr:uid="{6F745376-804D-4D19-BFE5-778BFB1C7964}"/>
    <cellStyle name="Anteckning 5 3 2 8" xfId="39009" xr:uid="{14BFDD53-5559-42E3-8B7A-E4C30E971EFA}"/>
    <cellStyle name="Anteckning 5 3 2_121231-130331" xfId="20470" xr:uid="{596CCAFC-2D9F-4705-90AF-0DF6C3445802}"/>
    <cellStyle name="Anteckning 5 3 3" xfId="20471" xr:uid="{21B38D56-474B-4229-A1A1-A023F77947FE}"/>
    <cellStyle name="Anteckning 5 3 3 2" xfId="20472" xr:uid="{DF6A5208-CF56-4556-8596-D2623F0065B5}"/>
    <cellStyle name="Anteckning 5 3 3 2 2" xfId="20473" xr:uid="{4708D4A7-B6B5-4DBE-8053-13BC50369A6B}"/>
    <cellStyle name="Anteckning 5 3 3 2 2 2" xfId="20474" xr:uid="{D046EB3C-507C-433E-A07C-20059A17397A}"/>
    <cellStyle name="Anteckning 5 3 3 2 2_121231-130331" xfId="20475" xr:uid="{CAC970B7-61FA-4DB5-985B-AE1FE9AFD52F}"/>
    <cellStyle name="Anteckning 5 3 3 2 3" xfId="20476" xr:uid="{7851F3A8-52F9-44E1-ADAC-A4AF656D2089}"/>
    <cellStyle name="Anteckning 5 3 3 2 4" xfId="33241" xr:uid="{83B8D9EE-AD89-47EE-B0BB-12189075284F}"/>
    <cellStyle name="Anteckning 5 3 3 2_121231-130331" xfId="20477" xr:uid="{C35939C2-A2BA-481B-8BAD-94652ADEAD07}"/>
    <cellStyle name="Anteckning 5 3 3 3" xfId="20478" xr:uid="{CD0D9807-5607-49B0-8E11-F24786E6C7A2}"/>
    <cellStyle name="Anteckning 5 3 3 3 2" xfId="20479" xr:uid="{674CEC47-0912-48BD-B3EC-BA20C830C109}"/>
    <cellStyle name="Anteckning 5 3 3 3_121231-130331" xfId="20480" xr:uid="{828BB5DC-4664-4926-94A0-076468A3DDCE}"/>
    <cellStyle name="Anteckning 5 3 3 4" xfId="20481" xr:uid="{9DDBBD06-976A-41F3-81D0-E25B6CBC52F1}"/>
    <cellStyle name="Anteckning 5 3 3 5" xfId="20482" xr:uid="{A9E1EFC7-A0A4-4C52-8361-19E6F21C16D7}"/>
    <cellStyle name="Anteckning 5 3 3 6" xfId="33242" xr:uid="{D18F49FA-E765-4257-9E43-1BB1E0D599B8}"/>
    <cellStyle name="Anteckning 5 3 3 7" xfId="35716" xr:uid="{C45F9C9D-C8A8-4C7C-9CCE-C672ACEA54D2}"/>
    <cellStyle name="Anteckning 5 3 3 8" xfId="39008" xr:uid="{CDFE3CC5-9D6F-4705-B9E2-8E09607F7A44}"/>
    <cellStyle name="Anteckning 5 3 3_121231-130331" xfId="20483" xr:uid="{E58ACC81-97E4-465E-8385-5279507BC521}"/>
    <cellStyle name="Anteckning 5 3 4" xfId="20484" xr:uid="{AFAA8C68-EB4A-4A66-A2DD-230F862679A8}"/>
    <cellStyle name="Anteckning 5 3 4 2" xfId="20485" xr:uid="{09B9C2AB-35D9-4449-B892-48C2232099D5}"/>
    <cellStyle name="Anteckning 5 3 4 2 2" xfId="20486" xr:uid="{4E8BB56B-A29D-4F99-A99D-BA6B89B319C8}"/>
    <cellStyle name="Anteckning 5 3 4 2 2 2" xfId="20487" xr:uid="{467F67FE-CC46-4C44-9557-D04CDEEC1928}"/>
    <cellStyle name="Anteckning 5 3 4 2 2_121231-130331" xfId="20488" xr:uid="{5265FDFE-BC51-4B0D-A517-6A49376F21FB}"/>
    <cellStyle name="Anteckning 5 3 4 2 3" xfId="20489" xr:uid="{85B28675-CD0E-41E5-B045-73A2D18477A5}"/>
    <cellStyle name="Anteckning 5 3 4 2 4" xfId="33243" xr:uid="{8218386A-039B-43B2-9DE3-D1024595E532}"/>
    <cellStyle name="Anteckning 5 3 4 2_121231-130331" xfId="20490" xr:uid="{CA8D9F75-83B3-4F37-8B87-4F851F191E2F}"/>
    <cellStyle name="Anteckning 5 3 4 3" xfId="20491" xr:uid="{D9AC5D6B-0205-40AD-9AC7-561D28ECE9A9}"/>
    <cellStyle name="Anteckning 5 3 4 3 2" xfId="20492" xr:uid="{169904B2-89F4-4BF8-935C-1361FCB13546}"/>
    <cellStyle name="Anteckning 5 3 4 3_121231-130331" xfId="20493" xr:uid="{473E1626-BC84-4078-BCBD-9DF86DB1655E}"/>
    <cellStyle name="Anteckning 5 3 4 4" xfId="20494" xr:uid="{0352C493-C8D4-44CC-AE24-AE0C6DA10DB1}"/>
    <cellStyle name="Anteckning 5 3 4 5" xfId="20495" xr:uid="{7B682878-2EFF-4B4E-B874-7876871FBF58}"/>
    <cellStyle name="Anteckning 5 3 4 6" xfId="33244" xr:uid="{2801AA3B-A8B7-46C3-BD08-2C117D27198B}"/>
    <cellStyle name="Anteckning 5 3 4 7" xfId="35717" xr:uid="{962FF780-CCB6-4A96-B13E-F063CA370456}"/>
    <cellStyle name="Anteckning 5 3 4 8" xfId="39007" xr:uid="{4170A263-6729-4542-B2FD-EFBAFCA5A2D2}"/>
    <cellStyle name="Anteckning 5 3 4_121231-130331" xfId="20496" xr:uid="{855A380A-850D-439F-834C-660EEABC45CD}"/>
    <cellStyle name="Anteckning 5 3 5" xfId="20497" xr:uid="{E3C9ACD5-1F57-4B1E-A4BC-45A8CBFFDB28}"/>
    <cellStyle name="Anteckning 5 3 5 2" xfId="20498" xr:uid="{8D7A0043-C399-425F-B6E5-9648A6EC7FBB}"/>
    <cellStyle name="Anteckning 5 3 5 2 2" xfId="20499" xr:uid="{2398BAD0-96ED-4F27-9BCE-A2DFE74ACBD3}"/>
    <cellStyle name="Anteckning 5 3 5 2 3" xfId="33245" xr:uid="{017FE0E3-0223-40C7-88AB-02570996A8D5}"/>
    <cellStyle name="Anteckning 5 3 5 2_121231-130331" xfId="20500" xr:uid="{9C3BB703-8F65-47B0-99FB-17C1E5313817}"/>
    <cellStyle name="Anteckning 5 3 5 3" xfId="20501" xr:uid="{D61FA5E2-41CD-4366-A462-2C9150CC226C}"/>
    <cellStyle name="Anteckning 5 3 5 3 2" xfId="20502" xr:uid="{728C6212-E694-4414-8403-86704130185C}"/>
    <cellStyle name="Anteckning 5 3 5 3_121231-130331" xfId="20503" xr:uid="{27CC9489-245F-43D8-A959-C5BD52B34501}"/>
    <cellStyle name="Anteckning 5 3 5 4" xfId="20504" xr:uid="{554F8B64-D34F-4D99-B0EF-3615EEDD5D8C}"/>
    <cellStyle name="Anteckning 5 3 5 5" xfId="20505" xr:uid="{C41BAB81-9934-4442-BB35-9545CB624353}"/>
    <cellStyle name="Anteckning 5 3 5 6" xfId="33246" xr:uid="{794E1B0D-7F64-4E31-B5E2-8ABE62777A9A}"/>
    <cellStyle name="Anteckning 5 3 5 7" xfId="35718" xr:uid="{77618F88-15AB-48F7-92DE-D91105DA2515}"/>
    <cellStyle name="Anteckning 5 3 5 8" xfId="39006" xr:uid="{8AC3F7D8-C52B-47B6-AFBB-3520C79AC253}"/>
    <cellStyle name="Anteckning 5 3 5_121231-130331" xfId="20506" xr:uid="{45179AF5-EF0D-472C-88B6-9D1DC283218F}"/>
    <cellStyle name="Anteckning 5 3 6" xfId="20507" xr:uid="{5E61287B-82C1-410D-B365-6ADEBBE41F96}"/>
    <cellStyle name="Anteckning 5 3 6 2" xfId="20508" xr:uid="{EEF716D1-007E-417D-AEDC-9880A88CC503}"/>
    <cellStyle name="Anteckning 5 3 6 2 2" xfId="20509" xr:uid="{1DAE64B0-CCA0-49EB-93C7-4DA353A64CA6}"/>
    <cellStyle name="Anteckning 5 3 6 2_121231-130331" xfId="20510" xr:uid="{A2317C53-6A23-4081-9858-060BD598A30D}"/>
    <cellStyle name="Anteckning 5 3 6 3" xfId="20511" xr:uid="{B3D494C6-D986-4F3A-9050-942F009C56F1}"/>
    <cellStyle name="Anteckning 5 3 6 4" xfId="33247" xr:uid="{27416D60-7959-4069-9E03-9C35BE836932}"/>
    <cellStyle name="Anteckning 5 3 6_121231-130331" xfId="20512" xr:uid="{F7587EAF-167C-47B3-ACAF-B9EFF6D4D7AA}"/>
    <cellStyle name="Anteckning 5 3 7" xfId="20513" xr:uid="{AC6E20B7-8911-469F-B9A7-739DBA7D564C}"/>
    <cellStyle name="Anteckning 5 3 7 2" xfId="20514" xr:uid="{3D5D55FC-6856-4A69-988B-666791428AA2}"/>
    <cellStyle name="Anteckning 5 3 7_121231-130331" xfId="20515" xr:uid="{2C4C3295-222E-4A69-A9CE-208B947D64D4}"/>
    <cellStyle name="Anteckning 5 3 8" xfId="20516" xr:uid="{D325035F-6447-4F5D-AEC5-50F7315D11C2}"/>
    <cellStyle name="Anteckning 5 3 9" xfId="20517" xr:uid="{28C80A7C-14FA-4273-B627-21D7B83F6D70}"/>
    <cellStyle name="Anteckning 5 3_121231-130331" xfId="20518" xr:uid="{35D03AA2-7926-4A38-AC17-96A8B3B6FB13}"/>
    <cellStyle name="Anteckning 5 30" xfId="44713" xr:uid="{694A607F-7DEB-4242-BC2C-C7E48153E237}"/>
    <cellStyle name="Anteckning 5 31" xfId="44688" xr:uid="{B975FAF5-4D42-4C71-A91B-9869821CAA6C}"/>
    <cellStyle name="Anteckning 5 32" xfId="44653" xr:uid="{7C5AF7C4-2A34-4159-B704-4B9B152F8E24}"/>
    <cellStyle name="Anteckning 5 4" xfId="20519" xr:uid="{7CD05D58-E1F3-4EE0-8007-38B27BC2F8F2}"/>
    <cellStyle name="Anteckning 5 4 10" xfId="33248" xr:uid="{7924F734-B6AF-49EC-A2D2-BF824F8D6B34}"/>
    <cellStyle name="Anteckning 5 4 11" xfId="35719" xr:uid="{AF48B8C8-29CB-4E8C-B7CC-13E85DAEEB7F}"/>
    <cellStyle name="Anteckning 5 4 2" xfId="20520" xr:uid="{423D9076-48D7-4F1C-8B5C-8BE8B8134CAB}"/>
    <cellStyle name="Anteckning 5 4 2 2" xfId="20521" xr:uid="{ED893F1B-B3AB-47F6-BCCB-6AFA4332DC15}"/>
    <cellStyle name="Anteckning 5 4 2 2 2" xfId="20522" xr:uid="{E5EB7991-868C-494A-8328-7831C3E370BC}"/>
    <cellStyle name="Anteckning 5 4 2 2 2 2" xfId="20523" xr:uid="{CD8BE777-CD78-425A-A442-80E00350537E}"/>
    <cellStyle name="Anteckning 5 4 2 2 2_121231-130331" xfId="20524" xr:uid="{F173F9ED-C2A3-4807-9D5F-83C3CCE42D6D}"/>
    <cellStyle name="Anteckning 5 4 2 2 3" xfId="20525" xr:uid="{F034A9E2-6A56-4A6A-98D4-7CEED2B9AC1F}"/>
    <cellStyle name="Anteckning 5 4 2 2 4" xfId="33249" xr:uid="{1BDE3DBF-5D96-4234-A3EF-908F15F945E6}"/>
    <cellStyle name="Anteckning 5 4 2 2_121231-130331" xfId="20526" xr:uid="{6CDB3438-F600-4960-B450-890B8954FC7E}"/>
    <cellStyle name="Anteckning 5 4 2 3" xfId="20527" xr:uid="{F5370ADD-4FA9-4E3B-95E5-AC562ACDB9AD}"/>
    <cellStyle name="Anteckning 5 4 2 3 2" xfId="20528" xr:uid="{4B4D78CC-064F-4AA4-AB1B-F853647FC54A}"/>
    <cellStyle name="Anteckning 5 4 2 3_121231-130331" xfId="20529" xr:uid="{49ECA0EF-D447-4FDD-94AC-A08EB9AD08B6}"/>
    <cellStyle name="Anteckning 5 4 2 4" xfId="20530" xr:uid="{788677B1-EC7F-4574-8EFE-5CDBDC55C161}"/>
    <cellStyle name="Anteckning 5 4 2 5" xfId="20531" xr:uid="{B035D35E-A563-4AEE-948A-10628F0AAFE1}"/>
    <cellStyle name="Anteckning 5 4 2 6" xfId="33250" xr:uid="{3F5C50FD-527C-42B7-8DD1-0B7B2A64C43B}"/>
    <cellStyle name="Anteckning 5 4 2 7" xfId="35720" xr:uid="{496FACD1-D1C9-4068-8AC7-B0F893BA43B3}"/>
    <cellStyle name="Anteckning 5 4 2 8" xfId="39005" xr:uid="{14F0BBD5-C216-459E-ABC7-5E0E24E41849}"/>
    <cellStyle name="Anteckning 5 4 2_121231-130331" xfId="20532" xr:uid="{C71F71D6-2DE1-4967-889A-8E30C2500E7B}"/>
    <cellStyle name="Anteckning 5 4 3" xfId="20533" xr:uid="{3508CEA6-5A66-40EB-B160-AC8BF1FD1532}"/>
    <cellStyle name="Anteckning 5 4 3 2" xfId="20534" xr:uid="{59B4F85C-D086-4D9D-A91A-5F5FA96C2448}"/>
    <cellStyle name="Anteckning 5 4 3 2 2" xfId="20535" xr:uid="{BB9AA6E8-10A7-47F9-825E-0C476314C068}"/>
    <cellStyle name="Anteckning 5 4 3 2 2 2" xfId="20536" xr:uid="{0BF19504-D782-4B1C-B55E-D350A5FA4988}"/>
    <cellStyle name="Anteckning 5 4 3 2 2_121231-130331" xfId="20537" xr:uid="{87C94373-CEF0-4CB4-8523-F4232B3FB194}"/>
    <cellStyle name="Anteckning 5 4 3 2 3" xfId="20538" xr:uid="{639A9CAB-3E92-4F95-9C02-86DAD171BE98}"/>
    <cellStyle name="Anteckning 5 4 3 2 4" xfId="33251" xr:uid="{26056CC6-DF3F-4BFC-A6FA-2536C4A32BFC}"/>
    <cellStyle name="Anteckning 5 4 3 2_121231-130331" xfId="20539" xr:uid="{31DB3A89-1FEC-4369-BE43-97CFB1202554}"/>
    <cellStyle name="Anteckning 5 4 3 3" xfId="20540" xr:uid="{74F84128-ED2E-47ED-BFD1-4CAC807AB6CE}"/>
    <cellStyle name="Anteckning 5 4 3 3 2" xfId="20541" xr:uid="{B6049C40-1C9C-4B1A-B0DF-34711DAF6035}"/>
    <cellStyle name="Anteckning 5 4 3 3_121231-130331" xfId="20542" xr:uid="{2C0C75DD-99BE-4EE8-9C46-A158507B235F}"/>
    <cellStyle name="Anteckning 5 4 3 4" xfId="20543" xr:uid="{ADB29006-BB17-4357-B693-6DFA86B328E5}"/>
    <cellStyle name="Anteckning 5 4 3 5" xfId="20544" xr:uid="{63B36FC8-5350-40C3-A919-6D8697797E6F}"/>
    <cellStyle name="Anteckning 5 4 3 6" xfId="33252" xr:uid="{F2C5DAF7-5172-479C-99EF-72A70A9A9217}"/>
    <cellStyle name="Anteckning 5 4 3 7" xfId="35721" xr:uid="{C31059EE-0E8B-4231-8CBA-7BB0C72F21A2}"/>
    <cellStyle name="Anteckning 5 4 3 8" xfId="39004" xr:uid="{F08F8FA4-071B-4B86-9FE3-01F392415478}"/>
    <cellStyle name="Anteckning 5 4 3_121231-130331" xfId="20545" xr:uid="{370804B8-3D8C-457D-BF28-B631A0CB0513}"/>
    <cellStyle name="Anteckning 5 4 4" xfId="20546" xr:uid="{52745CCA-7E5B-48C0-836E-418FAE323267}"/>
    <cellStyle name="Anteckning 5 4 4 2" xfId="20547" xr:uid="{F1BB1D2A-B1AD-44EC-A600-50FA9504507A}"/>
    <cellStyle name="Anteckning 5 4 4 2 2" xfId="20548" xr:uid="{615C898D-9522-46D3-AA1C-95871C121C91}"/>
    <cellStyle name="Anteckning 5 4 4 2 2 2" xfId="20549" xr:uid="{6F04FD26-14A6-4195-93A0-4975095B2063}"/>
    <cellStyle name="Anteckning 5 4 4 2 2_121231-130331" xfId="20550" xr:uid="{E60D6C89-AFCE-4B6D-A3A6-66AF60FAD86D}"/>
    <cellStyle name="Anteckning 5 4 4 2 3" xfId="20551" xr:uid="{F1B2BD7E-ED21-44ED-B164-41FC56484C11}"/>
    <cellStyle name="Anteckning 5 4 4 2 4" xfId="33253" xr:uid="{4D4A581C-C349-464E-B4B5-A793D1D77FCB}"/>
    <cellStyle name="Anteckning 5 4 4 2_121231-130331" xfId="20552" xr:uid="{9B2B133C-067E-4350-A773-FDC5D85B1E8D}"/>
    <cellStyle name="Anteckning 5 4 4 3" xfId="20553" xr:uid="{5F3E86DC-7CFF-41A8-80DD-9A41546BD8BC}"/>
    <cellStyle name="Anteckning 5 4 4 3 2" xfId="20554" xr:uid="{8A6CC85D-BB96-438E-A41E-663F0DC1500E}"/>
    <cellStyle name="Anteckning 5 4 4 3_121231-130331" xfId="20555" xr:uid="{D6D3B4B8-10B0-4CBC-8C63-33E1DE1B8E93}"/>
    <cellStyle name="Anteckning 5 4 4 4" xfId="20556" xr:uid="{DC72F4D6-57C8-4646-8A6B-91521D0E3AD4}"/>
    <cellStyle name="Anteckning 5 4 4 5" xfId="20557" xr:uid="{A657FA61-227C-4ED0-BC3E-1BE0D9511AF7}"/>
    <cellStyle name="Anteckning 5 4 4 6" xfId="33254" xr:uid="{FB068EE7-ECA7-418E-A464-C1871BF5BBD3}"/>
    <cellStyle name="Anteckning 5 4 4 7" xfId="35722" xr:uid="{8009E3AF-26FF-4D07-9399-15B7E7CE59B1}"/>
    <cellStyle name="Anteckning 5 4 4 8" xfId="39003" xr:uid="{6F28DB66-1B72-48C5-8DA8-E31C315A8F38}"/>
    <cellStyle name="Anteckning 5 4 4_121231-130331" xfId="20558" xr:uid="{3FD3C61A-4AAA-4ED8-800A-1304C2CCE5F7}"/>
    <cellStyle name="Anteckning 5 4 5" xfId="20559" xr:uid="{DAEDF31C-DD4A-4797-8784-D3109221F916}"/>
    <cellStyle name="Anteckning 5 4 5 2" xfId="20560" xr:uid="{BE1D1F0F-6E8D-4563-B514-E75B467AD836}"/>
    <cellStyle name="Anteckning 5 4 5 2 2" xfId="20561" xr:uid="{053D65DE-206F-407A-A557-BE53279AEBB2}"/>
    <cellStyle name="Anteckning 5 4 5 2 3" xfId="33255" xr:uid="{C15E636C-CAC2-4015-84F2-6218AA193582}"/>
    <cellStyle name="Anteckning 5 4 5 2_121231-130331" xfId="20562" xr:uid="{1F5ABF60-352D-4420-93EF-DBD649BB4729}"/>
    <cellStyle name="Anteckning 5 4 5 3" xfId="20563" xr:uid="{0FE05993-B5AE-4713-BF40-824B54A76BC8}"/>
    <cellStyle name="Anteckning 5 4 5 3 2" xfId="20564" xr:uid="{2476F2CD-9D4D-4A77-97AF-3467D495B143}"/>
    <cellStyle name="Anteckning 5 4 5 3_121231-130331" xfId="20565" xr:uid="{92DF3994-C02B-4738-83A1-14A40E1648D4}"/>
    <cellStyle name="Anteckning 5 4 5 4" xfId="20566" xr:uid="{473B9051-3546-43F6-8014-6A6657D995A6}"/>
    <cellStyle name="Anteckning 5 4 5 5" xfId="20567" xr:uid="{0B723B3E-069D-4E5E-B854-9309B7950638}"/>
    <cellStyle name="Anteckning 5 4 5 6" xfId="33256" xr:uid="{3376D59A-3D49-432E-AF2F-824CFA0CBBDB}"/>
    <cellStyle name="Anteckning 5 4 5 7" xfId="35723" xr:uid="{D7CEDAA8-F630-4429-B94F-027E786E7F81}"/>
    <cellStyle name="Anteckning 5 4 5 8" xfId="39002" xr:uid="{4C7F6552-E6EB-437F-8612-681F3D4D60B4}"/>
    <cellStyle name="Anteckning 5 4 5_121231-130331" xfId="20568" xr:uid="{2F2F4453-A19B-4DE7-8067-97966478A48F}"/>
    <cellStyle name="Anteckning 5 4 6" xfId="20569" xr:uid="{35D8383E-FAB8-4BD4-AE28-997671834CA6}"/>
    <cellStyle name="Anteckning 5 4 6 2" xfId="20570" xr:uid="{2B7EC83C-AF16-4488-AD8B-CDC3BCC10A66}"/>
    <cellStyle name="Anteckning 5 4 6 2 2" xfId="20571" xr:uid="{DA57E456-DF10-4694-A233-B4F551A1958E}"/>
    <cellStyle name="Anteckning 5 4 6 2_121231-130331" xfId="20572" xr:uid="{E223A802-ED88-46C5-BDFA-67D198D25B18}"/>
    <cellStyle name="Anteckning 5 4 6 3" xfId="20573" xr:uid="{5698D8BB-5C11-40C9-82BE-00F437780E52}"/>
    <cellStyle name="Anteckning 5 4 6 4" xfId="33257" xr:uid="{924CE997-D81E-45AF-A07B-BF82BC6F5E26}"/>
    <cellStyle name="Anteckning 5 4 6_121231-130331" xfId="20574" xr:uid="{51AA3482-1BE0-4C67-8204-B5B342B09BA5}"/>
    <cellStyle name="Anteckning 5 4 7" xfId="20575" xr:uid="{851102B1-447D-4E41-A8CE-D5BC2B82E941}"/>
    <cellStyle name="Anteckning 5 4 7 2" xfId="20576" xr:uid="{D78FA4F5-5B62-449B-8C91-4B155929AA91}"/>
    <cellStyle name="Anteckning 5 4 7_121231-130331" xfId="20577" xr:uid="{56AAE4A4-62E0-42F5-B3E6-0DF9D8D86C09}"/>
    <cellStyle name="Anteckning 5 4 8" xfId="20578" xr:uid="{9DA5387B-8A3E-423E-B211-DC00BB9F8076}"/>
    <cellStyle name="Anteckning 5 4 9" xfId="20579" xr:uid="{6DCBE624-B5DF-4C82-B62B-0DF0213104A1}"/>
    <cellStyle name="Anteckning 5 4_121231-130331" xfId="20580" xr:uid="{9D8FA437-C645-43D5-99D3-2097E77C9862}"/>
    <cellStyle name="Anteckning 5 5" xfId="20581" xr:uid="{42F86CC8-99B3-48E2-BC73-293C0DB530AD}"/>
    <cellStyle name="Anteckning 5 5 2" xfId="20582" xr:uid="{F6A79305-1968-40B8-99FB-0C3CF96C6FDF}"/>
    <cellStyle name="Anteckning 5 5 2 2" xfId="20583" xr:uid="{B653CC70-42A3-4BE4-9D37-AE28C98878EA}"/>
    <cellStyle name="Anteckning 5 5 2 2 2" xfId="20584" xr:uid="{B698BE83-3623-4A1C-8AAD-3BB1CD717061}"/>
    <cellStyle name="Anteckning 5 5 2 2 3" xfId="33258" xr:uid="{874C08ED-DEC9-4A08-B229-336FA34EF505}"/>
    <cellStyle name="Anteckning 5 5 2 2_121231-130331" xfId="20585" xr:uid="{D66AFF74-6490-4878-8655-8ABA374CBAF8}"/>
    <cellStyle name="Anteckning 5 5 2 3" xfId="20586" xr:uid="{8BE94C05-6871-43D1-B482-659D376F74C7}"/>
    <cellStyle name="Anteckning 5 5 2 3 2" xfId="20587" xr:uid="{4A3E274C-F753-4009-B9DF-6ACAE98D8DA1}"/>
    <cellStyle name="Anteckning 5 5 2 3_121231-130331" xfId="20588" xr:uid="{DC7F9CB6-B243-45AF-8AE5-755653984B23}"/>
    <cellStyle name="Anteckning 5 5 2 4" xfId="20589" xr:uid="{3F868009-01FE-4390-901F-1DE6F28C8CC6}"/>
    <cellStyle name="Anteckning 5 5 2 5" xfId="20590" xr:uid="{2AB6576B-5F6C-4FAF-9415-55FC36F21CAF}"/>
    <cellStyle name="Anteckning 5 5 2 6" xfId="33259" xr:uid="{BB38A750-0DD4-4FAE-91F9-5062CF93EE35}"/>
    <cellStyle name="Anteckning 5 5 2 7" xfId="35725" xr:uid="{A96AE4AE-E22C-4F4D-A26D-4FDBE7AB1D89}"/>
    <cellStyle name="Anteckning 5 5 2 8" xfId="39000" xr:uid="{79D4CDD1-2316-41B0-AE4F-A9AAD9FB0298}"/>
    <cellStyle name="Anteckning 5 5 2_121231-130331" xfId="20591" xr:uid="{0D8A08C5-CEC5-4617-AC9D-4128CE77E1A6}"/>
    <cellStyle name="Anteckning 5 5 3" xfId="20592" xr:uid="{CD36CA67-FD6A-4304-BA4F-D9FE6AF88743}"/>
    <cellStyle name="Anteckning 5 5 3 2" xfId="20593" xr:uid="{0E218A35-1BCF-42A5-A990-CECA902D5B1C}"/>
    <cellStyle name="Anteckning 5 5 3 2 2" xfId="20594" xr:uid="{7D0BD8B4-9DA3-4EBE-BBD5-06713A5206B4}"/>
    <cellStyle name="Anteckning 5 5 3 2_121231-130331" xfId="20595" xr:uid="{AB70840D-87D4-4487-8636-915022D9602C}"/>
    <cellStyle name="Anteckning 5 5 3 3" xfId="20596" xr:uid="{FAF16521-BA78-42FD-82E3-5CCC762D5248}"/>
    <cellStyle name="Anteckning 5 5 3 4" xfId="33260" xr:uid="{1DBA2EAA-48A2-44A4-8936-866DA8AA6041}"/>
    <cellStyle name="Anteckning 5 5 3_121231-130331" xfId="20597" xr:uid="{4EC13B4E-3787-442C-AD20-12B96EC58B83}"/>
    <cellStyle name="Anteckning 5 5 4" xfId="20598" xr:uid="{06932A6D-858E-4772-BEAB-FAB948D4234E}"/>
    <cellStyle name="Anteckning 5 5 4 2" xfId="20599" xr:uid="{626672A9-1FD8-489B-9AB3-D9F63D7A165E}"/>
    <cellStyle name="Anteckning 5 5 4_121231-130331" xfId="20600" xr:uid="{DB7FEE0E-199C-4E47-8403-CCE24DC4CB0A}"/>
    <cellStyle name="Anteckning 5 5 5" xfId="20601" xr:uid="{1589A1A1-1743-4DF6-A03D-FFEC47D6BF8A}"/>
    <cellStyle name="Anteckning 5 5 6" xfId="20602" xr:uid="{435CE26B-A7D6-4DF2-8F68-FEC7753AD63F}"/>
    <cellStyle name="Anteckning 5 5 7" xfId="33261" xr:uid="{55B9E9AE-B2B5-430D-A28A-B130B16BBDB8}"/>
    <cellStyle name="Anteckning 5 5 8" xfId="35724" xr:uid="{7E04063C-CE1F-4E61-A308-1A5D9B6D1704}"/>
    <cellStyle name="Anteckning 5 5 9" xfId="39001" xr:uid="{FBE8077C-449B-4BE8-B333-C1B09224293E}"/>
    <cellStyle name="Anteckning 5 5_121231-130331" xfId="20603" xr:uid="{7B955BA8-F74B-403C-876A-299EFA5753D5}"/>
    <cellStyle name="Anteckning 5 6" xfId="20604" xr:uid="{0FA974E1-234B-4BDF-B097-62339A440AE5}"/>
    <cellStyle name="Anteckning 5 6 2" xfId="20605" xr:uid="{CCAD2C5C-0A0F-4EBB-87B9-E50780CF5E35}"/>
    <cellStyle name="Anteckning 5 6 2 2" xfId="20606" xr:uid="{BF8EAE93-85EE-4596-992A-FB9CFD41840C}"/>
    <cellStyle name="Anteckning 5 6 2 2 2" xfId="20607" xr:uid="{5881BCA4-BCA9-428B-8EB7-546390A62F05}"/>
    <cellStyle name="Anteckning 5 6 2 2_121231-130331" xfId="20608" xr:uid="{01EDD42C-225B-4731-91E6-57B9C8F2ABA8}"/>
    <cellStyle name="Anteckning 5 6 2 3" xfId="20609" xr:uid="{2DA30E50-196A-4B57-BD89-339A59226DD9}"/>
    <cellStyle name="Anteckning 5 6 2 4" xfId="33262" xr:uid="{5C99EE0C-D765-42FD-8F02-6D38B55BB34C}"/>
    <cellStyle name="Anteckning 5 6 2_121231-130331" xfId="20610" xr:uid="{F2783C48-9CFD-4985-B029-1370E6F8B457}"/>
    <cellStyle name="Anteckning 5 6 3" xfId="20611" xr:uid="{FF28CECE-96BA-406B-880E-CC8843324294}"/>
    <cellStyle name="Anteckning 5 6 3 2" xfId="20612" xr:uid="{BAF95A2F-D29B-42B1-B64B-C8001FF3CAC5}"/>
    <cellStyle name="Anteckning 5 6 3_121231-130331" xfId="20613" xr:uid="{D8C14EB7-B420-4BDA-8A83-98AFB430BD03}"/>
    <cellStyle name="Anteckning 5 6 4" xfId="20614" xr:uid="{1000CC25-28A8-4854-8CEE-2766C71E7EAC}"/>
    <cellStyle name="Anteckning 5 6 5" xfId="20615" xr:uid="{5A62E8DF-0D35-4161-BC9F-CD0376BDD9D6}"/>
    <cellStyle name="Anteckning 5 6 6" xfId="33263" xr:uid="{9C95FFDF-6AD8-4491-A23D-E4B9DE55AABD}"/>
    <cellStyle name="Anteckning 5 6 7" xfId="35726" xr:uid="{79584F27-269F-45BB-9845-7973E1DA4F88}"/>
    <cellStyle name="Anteckning 5 6 8" xfId="38999" xr:uid="{5D55322A-456D-481F-8462-D084D4F72037}"/>
    <cellStyle name="Anteckning 5 6_121231-130331" xfId="20616" xr:uid="{649D2DE0-9E1B-4671-A51C-8439F295E83D}"/>
    <cellStyle name="Anteckning 5 7" xfId="20617" xr:uid="{54DE790D-6C36-4576-83A6-F647534BFA8D}"/>
    <cellStyle name="Anteckning 5 7 2" xfId="20618" xr:uid="{3EA7DE62-1558-43C7-9A53-6687AA8A4008}"/>
    <cellStyle name="Anteckning 5 7 2 2" xfId="20619" xr:uid="{03B36F62-BC36-4423-94DA-2779D76AE70D}"/>
    <cellStyle name="Anteckning 5 7 2 2 2" xfId="20620" xr:uid="{D6051F18-DA0E-4B24-BE71-B223450BE794}"/>
    <cellStyle name="Anteckning 5 7 2 2_121231-130331" xfId="20621" xr:uid="{6CE316E3-A256-4C51-ABBF-012A517AFFF1}"/>
    <cellStyle name="Anteckning 5 7 2 3" xfId="20622" xr:uid="{F9FABA43-467D-4681-9CDE-4F31F022991B}"/>
    <cellStyle name="Anteckning 5 7 2 4" xfId="33264" xr:uid="{7DD96A1E-8883-4910-81FC-A17D78373FC7}"/>
    <cellStyle name="Anteckning 5 7 2_121231-130331" xfId="20623" xr:uid="{C10CD827-9718-4FF6-B374-335928EB9E1A}"/>
    <cellStyle name="Anteckning 5 7 3" xfId="20624" xr:uid="{4E590C98-2A5E-4570-A1E7-F5958D98A6CA}"/>
    <cellStyle name="Anteckning 5 7 3 2" xfId="20625" xr:uid="{1FB68F17-BF85-4BF8-89F7-E0459264E0BA}"/>
    <cellStyle name="Anteckning 5 7 3_121231-130331" xfId="20626" xr:uid="{8E40137D-815F-46A1-8AF0-072C433E3D9D}"/>
    <cellStyle name="Anteckning 5 7 4" xfId="20627" xr:uid="{E9412B0B-881C-4C69-B739-8895AFFA1E56}"/>
    <cellStyle name="Anteckning 5 7 5" xfId="20628" xr:uid="{5BC46BBD-88CE-487A-BBEB-510FF209D052}"/>
    <cellStyle name="Anteckning 5 7 6" xfId="33265" xr:uid="{B60BBF8A-2239-4719-90FE-01CB076EF5FF}"/>
    <cellStyle name="Anteckning 5 7 7" xfId="35727" xr:uid="{F240B0FC-7B27-4538-8749-104F65E35524}"/>
    <cellStyle name="Anteckning 5 7 8" xfId="38998" xr:uid="{C578BCC9-CE39-4159-A399-35E3518B74A5}"/>
    <cellStyle name="Anteckning 5 7_121231-130331" xfId="20629" xr:uid="{73CAB0D8-590D-4560-9A6D-01B9D58C5A4B}"/>
    <cellStyle name="Anteckning 5 8" xfId="20630" xr:uid="{B10546EE-8A82-4C3D-B6C2-83D33DD46A86}"/>
    <cellStyle name="Anteckning 5 8 2" xfId="20631" xr:uid="{5989B55E-4072-48BA-AB9C-E5A05E14140F}"/>
    <cellStyle name="Anteckning 5 8 2 2" xfId="20632" xr:uid="{5B10D4DF-FBC1-4E80-9649-94E2E68354A1}"/>
    <cellStyle name="Anteckning 5 8 2 3" xfId="33266" xr:uid="{6577A6B9-6C20-46E5-B49A-6F2E684760DC}"/>
    <cellStyle name="Anteckning 5 8 2_121231-130331" xfId="20633" xr:uid="{2794706E-8C21-4009-B941-59C65B2F859D}"/>
    <cellStyle name="Anteckning 5 8 3" xfId="20634" xr:uid="{2AE4DDB0-5AF8-40C0-AAA0-4468D2C87E51}"/>
    <cellStyle name="Anteckning 5 8 3 2" xfId="20635" xr:uid="{7EDBA38A-AC74-44D9-8B62-2211CFEBFEC9}"/>
    <cellStyle name="Anteckning 5 8 3_121231-130331" xfId="20636" xr:uid="{A0A68601-D905-4369-B96D-E5B80F2E8895}"/>
    <cellStyle name="Anteckning 5 8 4" xfId="20637" xr:uid="{58BE7080-1502-4521-A370-A6390AE29283}"/>
    <cellStyle name="Anteckning 5 8 5" xfId="20638" xr:uid="{69DC7E37-E136-41A6-83A1-AE3A548F204D}"/>
    <cellStyle name="Anteckning 5 8 6" xfId="33267" xr:uid="{436DE22E-A93F-467B-A054-9C49BDB4D842}"/>
    <cellStyle name="Anteckning 5 8 7" xfId="35728" xr:uid="{5F2EBC38-52CA-45DF-9516-CCEDB4FAE441}"/>
    <cellStyle name="Anteckning 5 8 8" xfId="38997" xr:uid="{724228A4-58F6-45BE-A5D5-DD15A52E7111}"/>
    <cellStyle name="Anteckning 5 8_121231-130331" xfId="20639" xr:uid="{B73216AA-6E40-414E-B6C5-55AD45C989F2}"/>
    <cellStyle name="Anteckning 5 9" xfId="20640" xr:uid="{03CA0078-70B1-44C5-8445-221D3D4B0BB3}"/>
    <cellStyle name="Anteckning 5 9 2" xfId="20641" xr:uid="{1FD02693-666E-45A1-AC49-EFF561E32ADB}"/>
    <cellStyle name="Anteckning 5 9 2 2" xfId="20642" xr:uid="{88E3075B-F79F-4537-9241-A51798CEDD33}"/>
    <cellStyle name="Anteckning 5 9 2_121231-130331" xfId="20643" xr:uid="{2639619E-BA72-4D0A-A956-22636BFD5F51}"/>
    <cellStyle name="Anteckning 5 9 3" xfId="20644" xr:uid="{4908B652-E2F2-4CB3-A2D6-62F2041B9B25}"/>
    <cellStyle name="Anteckning 5 9 4" xfId="33268" xr:uid="{2AEF755B-6B17-46A7-AE19-C2A0410F2DE3}"/>
    <cellStyle name="Anteckning 5 9_121231-130331" xfId="20645" xr:uid="{D5391EAA-775C-4B78-B9D0-6220CD39FCB4}"/>
    <cellStyle name="Anteckning 5_121231-130331" xfId="20646" xr:uid="{CD43A830-75FB-4BC6-8FCE-533C06585800}"/>
    <cellStyle name="Anteckning 50" xfId="20647" xr:uid="{AF204718-14C1-4BE6-A330-12E8550B3225}"/>
    <cellStyle name="Anteckning 50 10" xfId="20648" xr:uid="{A80D8999-31CC-4C52-90F0-2C75C71A2058}"/>
    <cellStyle name="Anteckning 50 11" xfId="33269" xr:uid="{D86AE34B-4139-4ECC-9ABA-B12C70C57500}"/>
    <cellStyle name="Anteckning 50 12" xfId="35729" xr:uid="{963F5952-AF90-4949-9999-AD8A17B8431C}"/>
    <cellStyle name="Anteckning 50 2" xfId="20649" xr:uid="{E6236E91-9328-4E73-BEAD-E615009BA0D9}"/>
    <cellStyle name="Anteckning 50 2 2" xfId="20650" xr:uid="{653CE311-2DA8-449D-A5C1-6316A7D83B9F}"/>
    <cellStyle name="Anteckning 50 2 2 2" xfId="20651" xr:uid="{95D17D73-87F2-4A37-9ED5-679AF308AC1B}"/>
    <cellStyle name="Anteckning 50 2 2 2 2" xfId="20652" xr:uid="{78532649-EED2-44D0-82AF-943BF1FCCE8D}"/>
    <cellStyle name="Anteckning 50 2 2 2 3" xfId="33270" xr:uid="{7E0C6840-5274-4A39-A057-1D69B6695C97}"/>
    <cellStyle name="Anteckning 50 2 2 2_121231-130331" xfId="20653" xr:uid="{A239382F-5257-4A0C-B5D2-BB457569BC4B}"/>
    <cellStyle name="Anteckning 50 2 2 3" xfId="20654" xr:uid="{89115DB9-AF78-4EAD-84E6-546A82BEFAE7}"/>
    <cellStyle name="Anteckning 50 2 2 3 2" xfId="20655" xr:uid="{6370A79A-7391-4651-AB1E-C5E211238136}"/>
    <cellStyle name="Anteckning 50 2 2 3_121231-130331" xfId="20656" xr:uid="{06B905B1-83E2-401D-AA91-864BDED8A98D}"/>
    <cellStyle name="Anteckning 50 2 2 4" xfId="20657" xr:uid="{D5308393-21A2-42AA-9828-37856C42ACBB}"/>
    <cellStyle name="Anteckning 50 2 2 5" xfId="20658" xr:uid="{244363C4-F800-4D03-B659-0F7BAB547BE3}"/>
    <cellStyle name="Anteckning 50 2 2 6" xfId="33271" xr:uid="{76DDC7EF-5E33-4A60-BD02-E2245E595F2D}"/>
    <cellStyle name="Anteckning 50 2 2 7" xfId="35731" xr:uid="{D9983929-5E3F-4CB9-AE3A-010B341043CC}"/>
    <cellStyle name="Anteckning 50 2 2 8" xfId="38995" xr:uid="{E0795B80-CAD0-4E4F-8379-93DE051DE5F7}"/>
    <cellStyle name="Anteckning 50 2 2_121231-130331" xfId="20659" xr:uid="{BCD49DFE-AA3B-4229-9827-894D3575EA34}"/>
    <cellStyle name="Anteckning 50 2 3" xfId="20660" xr:uid="{475CC590-5715-41A2-B4DD-BFC69F6CE2E5}"/>
    <cellStyle name="Anteckning 50 2 3 2" xfId="20661" xr:uid="{5A930828-69B3-4916-8564-9523FC008FF0}"/>
    <cellStyle name="Anteckning 50 2 3 2 2" xfId="20662" xr:uid="{80C52ECF-9AA7-4F4A-B9D6-B38D0397F948}"/>
    <cellStyle name="Anteckning 50 2 3 2_121231-130331" xfId="20663" xr:uid="{74F6DBB3-923D-48F4-BA4F-D8B31127B1DA}"/>
    <cellStyle name="Anteckning 50 2 3 3" xfId="20664" xr:uid="{2CE36316-E629-4E37-9462-B2D81EDF0FF9}"/>
    <cellStyle name="Anteckning 50 2 3 4" xfId="33272" xr:uid="{22965592-CE61-442D-ABB9-D391FD457C5A}"/>
    <cellStyle name="Anteckning 50 2 3_121231-130331" xfId="20665" xr:uid="{6D99C5B4-22CE-4B9C-9224-58BC2E606034}"/>
    <cellStyle name="Anteckning 50 2 4" xfId="20666" xr:uid="{D4F3D552-54A7-4384-803F-6DCF1C33C296}"/>
    <cellStyle name="Anteckning 50 2 4 2" xfId="20667" xr:uid="{0796C441-8A34-47E1-A317-3DA22D07EF2D}"/>
    <cellStyle name="Anteckning 50 2 4_121231-130331" xfId="20668" xr:uid="{E5143D94-9E5B-4E5F-BB42-10486533E301}"/>
    <cellStyle name="Anteckning 50 2 5" xfId="20669" xr:uid="{C177A1E4-A0BF-4D1F-A0BD-74746E0914FE}"/>
    <cellStyle name="Anteckning 50 2 6" xfId="20670" xr:uid="{178A508C-DD26-4A87-83C1-9781F55D8E12}"/>
    <cellStyle name="Anteckning 50 2 7" xfId="33273" xr:uid="{5ECC1634-0E75-4B12-BA90-B0B09B2A31FD}"/>
    <cellStyle name="Anteckning 50 2 8" xfId="35730" xr:uid="{F73DBCC3-2F3F-4D48-BDDD-E9688DEF8AAB}"/>
    <cellStyle name="Anteckning 50 2 9" xfId="38996" xr:uid="{3D5E9B35-FA41-4380-8089-93EB20EB57F5}"/>
    <cellStyle name="Anteckning 50 2_121231-130331" xfId="20671" xr:uid="{86939819-BABF-4E8B-AE6E-FE468ABE6332}"/>
    <cellStyle name="Anteckning 50 3" xfId="20672" xr:uid="{ADFB5465-2107-4B5D-9548-C976DD709C65}"/>
    <cellStyle name="Anteckning 50 3 2" xfId="20673" xr:uid="{73B90553-B22E-4B39-B1A2-6C744CB1AC23}"/>
    <cellStyle name="Anteckning 50 3 2 2" xfId="20674" xr:uid="{59D4459B-0093-45CD-BF14-34543C7639EC}"/>
    <cellStyle name="Anteckning 50 3 2 2 2" xfId="20675" xr:uid="{998D141B-5D6F-46EB-A6E8-FF1B95EA1CB8}"/>
    <cellStyle name="Anteckning 50 3 2 2_121231-130331" xfId="20676" xr:uid="{F3D0A8FC-E644-4B8F-B7C8-6F6F4DAEBA66}"/>
    <cellStyle name="Anteckning 50 3 2 3" xfId="20677" xr:uid="{EC695C64-E54F-4208-964B-FD9DFBB39BD8}"/>
    <cellStyle name="Anteckning 50 3 2 4" xfId="33274" xr:uid="{6C09D421-496A-473B-B4C9-EEA0A3C35D96}"/>
    <cellStyle name="Anteckning 50 3 2_121231-130331" xfId="20678" xr:uid="{7736537F-E686-4080-B878-5C6D4C4B7883}"/>
    <cellStyle name="Anteckning 50 3 3" xfId="20679" xr:uid="{DD26B682-8C31-44E5-8057-BA880AE89DC8}"/>
    <cellStyle name="Anteckning 50 3 3 2" xfId="20680" xr:uid="{5B389AA4-9B9B-430C-9D50-8BD8D9067444}"/>
    <cellStyle name="Anteckning 50 3 3_121231-130331" xfId="20681" xr:uid="{53405395-3EEC-4699-905B-787D49F11FBD}"/>
    <cellStyle name="Anteckning 50 3 4" xfId="20682" xr:uid="{91AEB320-EA7F-4D5B-B568-E1521577E04F}"/>
    <cellStyle name="Anteckning 50 3 5" xfId="20683" xr:uid="{0ABF74DE-FD1B-4025-B54C-35BE14B8D19B}"/>
    <cellStyle name="Anteckning 50 3 6" xfId="33275" xr:uid="{72AC77E0-632B-4F7E-BC66-C0A56E28F74A}"/>
    <cellStyle name="Anteckning 50 3 7" xfId="35732" xr:uid="{896C3688-C563-4094-929B-09D6E3F2F664}"/>
    <cellStyle name="Anteckning 50 3 8" xfId="38994" xr:uid="{FD3D2274-5332-488D-8D6A-223F1B8ABB1E}"/>
    <cellStyle name="Anteckning 50 3_121231-130331" xfId="20684" xr:uid="{33FD9DB3-6C52-4FB4-AC65-D8CA2D6C4C59}"/>
    <cellStyle name="Anteckning 50 4" xfId="20685" xr:uid="{70AD71FE-3091-4E23-A044-F06C00576083}"/>
    <cellStyle name="Anteckning 50 4 2" xfId="20686" xr:uid="{8B46EA87-144F-4337-8569-A24884A2B721}"/>
    <cellStyle name="Anteckning 50 4 2 2" xfId="20687" xr:uid="{AE793BB4-82A1-4560-8008-C832AECD5916}"/>
    <cellStyle name="Anteckning 50 4 2 2 2" xfId="20688" xr:uid="{AC670DED-E401-4644-9402-31A8D8B625D3}"/>
    <cellStyle name="Anteckning 50 4 2 2_121231-130331" xfId="20689" xr:uid="{BE9A43D0-E2FA-45DD-93E1-4E8A84153044}"/>
    <cellStyle name="Anteckning 50 4 2 3" xfId="20690" xr:uid="{9B9B44E2-FE6B-4C19-BE31-CF71C19A2815}"/>
    <cellStyle name="Anteckning 50 4 2 4" xfId="33276" xr:uid="{B6401D5D-5EBB-440B-ABEF-2A24251D66A4}"/>
    <cellStyle name="Anteckning 50 4 2_121231-130331" xfId="20691" xr:uid="{7971FF02-CB5B-410F-AB5F-03C593E8ADEA}"/>
    <cellStyle name="Anteckning 50 4 3" xfId="20692" xr:uid="{A6E04382-258F-4018-A870-84C12B86BA17}"/>
    <cellStyle name="Anteckning 50 4 3 2" xfId="20693" xr:uid="{FCBA54FD-103E-458E-8016-76D8E81772CC}"/>
    <cellStyle name="Anteckning 50 4 3_121231-130331" xfId="20694" xr:uid="{06C6E114-91E2-4209-8A63-B9531C96FEB3}"/>
    <cellStyle name="Anteckning 50 4 4" xfId="20695" xr:uid="{728D348D-1EDE-4144-A147-8CE5CADAE8C2}"/>
    <cellStyle name="Anteckning 50 4 5" xfId="20696" xr:uid="{BB7E31C4-5FB1-4C1A-84A4-D06FD51147D0}"/>
    <cellStyle name="Anteckning 50 4 6" xfId="33277" xr:uid="{9262B84A-2AAE-478E-A281-EFA89E0DC45E}"/>
    <cellStyle name="Anteckning 50 4 7" xfId="35733" xr:uid="{56693CD8-D7CD-451D-B7CB-F1AB89ABAC21}"/>
    <cellStyle name="Anteckning 50 4 8" xfId="38993" xr:uid="{731F32A4-0733-4AD3-9906-C9F3E6589DF4}"/>
    <cellStyle name="Anteckning 50 4_121231-130331" xfId="20697" xr:uid="{A99CF8D2-24E8-47B7-8E47-CCF384980889}"/>
    <cellStyle name="Anteckning 50 5" xfId="20698" xr:uid="{7332822A-4B1C-44A5-937D-2B5BAAD015D8}"/>
    <cellStyle name="Anteckning 50 5 2" xfId="20699" xr:uid="{24439F39-71FB-4EDA-9BCC-843EE232C4B4}"/>
    <cellStyle name="Anteckning 50 5 2 2" xfId="20700" xr:uid="{F6292C0B-75EA-415C-85C2-BF0DAA883F37}"/>
    <cellStyle name="Anteckning 50 5 2 2 2" xfId="20701" xr:uid="{3BA2B60E-CEB8-4311-B522-16B6DC16D20B}"/>
    <cellStyle name="Anteckning 50 5 2 2_121231-130331" xfId="20702" xr:uid="{75FBE543-0FB3-469D-8D99-1A790BEC6156}"/>
    <cellStyle name="Anteckning 50 5 2 3" xfId="20703" xr:uid="{96DCD51F-4106-427C-A746-306ED676DD45}"/>
    <cellStyle name="Anteckning 50 5 2 4" xfId="33278" xr:uid="{1B31D183-DA67-409A-8B85-DF04781F545E}"/>
    <cellStyle name="Anteckning 50 5 2_121231-130331" xfId="20704" xr:uid="{6BACC6F5-EA5A-4BC3-91DD-0F51D60C2715}"/>
    <cellStyle name="Anteckning 50 5 3" xfId="20705" xr:uid="{1C2EB8E7-BAE6-4551-8ECB-DFD74BBD5411}"/>
    <cellStyle name="Anteckning 50 5 3 2" xfId="20706" xr:uid="{39EE7432-62C5-45ED-9AAF-D7059270C76C}"/>
    <cellStyle name="Anteckning 50 5 3_121231-130331" xfId="20707" xr:uid="{CFFD6389-2F2F-4EAC-B468-81CBE6A5DB05}"/>
    <cellStyle name="Anteckning 50 5 4" xfId="20708" xr:uid="{F3ADFACE-F034-498A-85F3-19C92ED90A3D}"/>
    <cellStyle name="Anteckning 50 5 5" xfId="20709" xr:uid="{A6763854-7487-40C1-8CE9-C7520F086C33}"/>
    <cellStyle name="Anteckning 50 5 6" xfId="33279" xr:uid="{3AB13944-4E0D-47C6-AE6A-B4DAE560012B}"/>
    <cellStyle name="Anteckning 50 5 7" xfId="35734" xr:uid="{C33E812C-3B1B-4399-BB66-0EBE32C7242F}"/>
    <cellStyle name="Anteckning 50 5 8" xfId="38992" xr:uid="{67282630-0FEF-4495-A216-967E45C330EA}"/>
    <cellStyle name="Anteckning 50 5_121231-130331" xfId="20710" xr:uid="{DC2CEA62-835A-4D6F-83D4-7F049E01B03F}"/>
    <cellStyle name="Anteckning 50 6" xfId="20711" xr:uid="{B9667576-E4AD-40F4-B37C-F9570BD6956D}"/>
    <cellStyle name="Anteckning 50 6 2" xfId="20712" xr:uid="{88C28247-8BDC-4E23-8FD0-5193D5DC0BFA}"/>
    <cellStyle name="Anteckning 50 6 2 2" xfId="20713" xr:uid="{998DB42A-E7E3-4463-B374-E5A606DCBFE2}"/>
    <cellStyle name="Anteckning 50 6 2 3" xfId="33280" xr:uid="{35964D13-EF72-4CC1-B2AB-0E4D761400DD}"/>
    <cellStyle name="Anteckning 50 6 2_121231-130331" xfId="20714" xr:uid="{A9F2B6C8-230F-4201-916E-6A3BB9926CD6}"/>
    <cellStyle name="Anteckning 50 6 3" xfId="20715" xr:uid="{629FA15E-F647-48DB-BFBE-16CF509F7777}"/>
    <cellStyle name="Anteckning 50 6 3 2" xfId="20716" xr:uid="{D57A55FC-318A-4796-BB20-C4DC913F38DC}"/>
    <cellStyle name="Anteckning 50 6 3_121231-130331" xfId="20717" xr:uid="{3DB771F2-E835-4DE3-852F-9D4B4B6ABEE3}"/>
    <cellStyle name="Anteckning 50 6 4" xfId="20718" xr:uid="{83A2A999-B7CD-4A12-8532-AAF0473EE4FD}"/>
    <cellStyle name="Anteckning 50 6 5" xfId="20719" xr:uid="{53CA4971-A44B-4593-A331-90E6E287D50A}"/>
    <cellStyle name="Anteckning 50 6 6" xfId="33281" xr:uid="{BE69CF11-EF43-403D-B9E8-495F40D9B67B}"/>
    <cellStyle name="Anteckning 50 6 7" xfId="35735" xr:uid="{996C814F-9FC3-4A93-9380-8AD634FFDAC4}"/>
    <cellStyle name="Anteckning 50 6 8" xfId="38991" xr:uid="{F38FD975-FDDD-434F-B03E-09AE97CBD097}"/>
    <cellStyle name="Anteckning 50 6_121231-130331" xfId="20720" xr:uid="{1A3F6DD5-C76F-4DC7-B57A-63982CEA661C}"/>
    <cellStyle name="Anteckning 50 7" xfId="20721" xr:uid="{FDF3C392-A65A-4B69-A2F3-D3FE65E4E5A5}"/>
    <cellStyle name="Anteckning 50 7 2" xfId="20722" xr:uid="{7C858E21-0D97-43EB-B1E7-6EB8176258AB}"/>
    <cellStyle name="Anteckning 50 7 2 2" xfId="20723" xr:uid="{BD6D9776-309E-47C5-8B9B-FC892367A9F6}"/>
    <cellStyle name="Anteckning 50 7 2_121231-130331" xfId="20724" xr:uid="{53CF2AD0-9DFC-4980-8F24-12833C70D997}"/>
    <cellStyle name="Anteckning 50 7 3" xfId="20725" xr:uid="{74854F86-F413-40E5-81F8-FC8830371EBF}"/>
    <cellStyle name="Anteckning 50 7 4" xfId="33282" xr:uid="{D927CD9F-DF93-4153-AF10-C500582069BD}"/>
    <cellStyle name="Anteckning 50 7_121231-130331" xfId="20726" xr:uid="{0873579E-27FD-40EE-96F5-28422EB4450F}"/>
    <cellStyle name="Anteckning 50 8" xfId="20727" xr:uid="{CF47E01F-9251-4D19-A111-BC112538CF38}"/>
    <cellStyle name="Anteckning 50 8 2" xfId="20728" xr:uid="{127B80F6-EE92-4883-975B-E284BECF5D39}"/>
    <cellStyle name="Anteckning 50 8_121231-130331" xfId="20729" xr:uid="{95980BD6-7206-458C-9C5F-DA34B1BB7DC0}"/>
    <cellStyle name="Anteckning 50 9" xfId="20730" xr:uid="{FAB39DCD-B345-48C2-AAEF-6D6D7FEB7B41}"/>
    <cellStyle name="Anteckning 50_121231-130331" xfId="20731" xr:uid="{CF62EE47-3A85-434C-B244-A93F2677305F}"/>
    <cellStyle name="Anteckning 51" xfId="20732" xr:uid="{C1AE8A75-6428-4205-889F-8669F2568331}"/>
    <cellStyle name="Anteckning 51 10" xfId="20733" xr:uid="{109310A1-3834-4B13-A82F-DFAEF30F94C8}"/>
    <cellStyle name="Anteckning 51 11" xfId="33283" xr:uid="{7F19D8C6-E837-4F1D-A00D-E338A40ECC8D}"/>
    <cellStyle name="Anteckning 51 12" xfId="35736" xr:uid="{E17A3002-FA0F-4B6B-A2AF-73BF4B76FF03}"/>
    <cellStyle name="Anteckning 51 2" xfId="20734" xr:uid="{C409EE75-E680-4077-8E18-4A4E49D05493}"/>
    <cellStyle name="Anteckning 51 2 2" xfId="20735" xr:uid="{FC3405F6-CB5A-4D0F-BECE-5B92C3ECABF8}"/>
    <cellStyle name="Anteckning 51 2 2 2" xfId="20736" xr:uid="{644C9200-31F1-4040-9A17-77680E3A4469}"/>
    <cellStyle name="Anteckning 51 2 2 2 2" xfId="20737" xr:uid="{2514A21A-9FC8-4EE3-8603-47FAA0247B95}"/>
    <cellStyle name="Anteckning 51 2 2 2 3" xfId="33284" xr:uid="{1357A36B-942F-4AA5-9C24-8C5B00A59795}"/>
    <cellStyle name="Anteckning 51 2 2 2_121231-130331" xfId="20738" xr:uid="{E378B996-D285-4819-A078-2A023F9EEF37}"/>
    <cellStyle name="Anteckning 51 2 2 3" xfId="20739" xr:uid="{36DA4A19-3962-4BDD-B85F-13FE14763227}"/>
    <cellStyle name="Anteckning 51 2 2 3 2" xfId="20740" xr:uid="{D296CE0B-16EE-49A1-9639-CF4BCE207473}"/>
    <cellStyle name="Anteckning 51 2 2 3_121231-130331" xfId="20741" xr:uid="{61D7557A-1127-47B9-A93F-EFD5C5888621}"/>
    <cellStyle name="Anteckning 51 2 2 4" xfId="20742" xr:uid="{163F32C9-5E00-461E-BEEF-865324F618D1}"/>
    <cellStyle name="Anteckning 51 2 2 5" xfId="20743" xr:uid="{321E67B7-F0DD-4BE0-8C85-A48E852409CD}"/>
    <cellStyle name="Anteckning 51 2 2 6" xfId="33285" xr:uid="{3A4CA1CC-9116-4154-AFEE-A6C60ED2981A}"/>
    <cellStyle name="Anteckning 51 2 2 7" xfId="35738" xr:uid="{8250F977-B4BE-40EA-877C-1FA8682C06D1}"/>
    <cellStyle name="Anteckning 51 2 2 8" xfId="38989" xr:uid="{F3082ABA-98FF-46F3-9A2D-E432305F6246}"/>
    <cellStyle name="Anteckning 51 2 2_121231-130331" xfId="20744" xr:uid="{A106295E-7438-4FFB-A969-FD3586D33EEA}"/>
    <cellStyle name="Anteckning 51 2 3" xfId="20745" xr:uid="{571954E0-B855-4C8A-B42A-73FC56E33089}"/>
    <cellStyle name="Anteckning 51 2 3 2" xfId="20746" xr:uid="{A55E8A89-E021-454E-9F80-8E45E8C08D1B}"/>
    <cellStyle name="Anteckning 51 2 3 2 2" xfId="20747" xr:uid="{F9A29B67-71A3-409E-AF3D-CED771AE4724}"/>
    <cellStyle name="Anteckning 51 2 3 2_121231-130331" xfId="20748" xr:uid="{EE4875E9-E95D-4B22-A9EB-FC79508E3F9F}"/>
    <cellStyle name="Anteckning 51 2 3 3" xfId="20749" xr:uid="{B6D64A84-4C36-4EEE-B266-7955460BD5BF}"/>
    <cellStyle name="Anteckning 51 2 3 4" xfId="33286" xr:uid="{5FEB9081-5513-425E-A2CE-A9097A862633}"/>
    <cellStyle name="Anteckning 51 2 3_121231-130331" xfId="20750" xr:uid="{5BF35B2D-1717-4169-9DC9-82DA6B7BF826}"/>
    <cellStyle name="Anteckning 51 2 4" xfId="20751" xr:uid="{8A056407-2061-4880-894F-C8A435659C67}"/>
    <cellStyle name="Anteckning 51 2 4 2" xfId="20752" xr:uid="{7D47597A-14F9-465E-9993-BD645B85757F}"/>
    <cellStyle name="Anteckning 51 2 4_121231-130331" xfId="20753" xr:uid="{15536FA2-AE4E-4E2F-96A0-9502DB397C51}"/>
    <cellStyle name="Anteckning 51 2 5" xfId="20754" xr:uid="{EF858173-573D-4A7E-AC29-9A65D92DAFAC}"/>
    <cellStyle name="Anteckning 51 2 6" xfId="20755" xr:uid="{FB4EB4D7-F3C8-4D9F-B2B3-0C3C6BD1AF63}"/>
    <cellStyle name="Anteckning 51 2 7" xfId="33287" xr:uid="{588852E1-F699-498D-B2A3-80E35BC5FB3E}"/>
    <cellStyle name="Anteckning 51 2 8" xfId="35737" xr:uid="{84D11FF0-AB2C-4CFE-ADD2-F25341AC2628}"/>
    <cellStyle name="Anteckning 51 2 9" xfId="38990" xr:uid="{B219E50C-F20B-4ED6-8573-B0397DE967F7}"/>
    <cellStyle name="Anteckning 51 2_121231-130331" xfId="20756" xr:uid="{62B8C42B-B914-4B5C-B0D7-F0F95544EC8A}"/>
    <cellStyle name="Anteckning 51 3" xfId="20757" xr:uid="{E4C8A33C-887A-47FB-B845-142CBA819A42}"/>
    <cellStyle name="Anteckning 51 3 2" xfId="20758" xr:uid="{3605F30E-7A72-41A5-BD25-913F58140CE3}"/>
    <cellStyle name="Anteckning 51 3 2 2" xfId="20759" xr:uid="{633B312B-0312-4746-B819-36D02D8C4325}"/>
    <cellStyle name="Anteckning 51 3 2 2 2" xfId="20760" xr:uid="{15FACC78-13F9-4C40-83C0-F3099930E114}"/>
    <cellStyle name="Anteckning 51 3 2 2_121231-130331" xfId="20761" xr:uid="{6E7C79B8-5A75-44F6-8683-56B88B6C51EC}"/>
    <cellStyle name="Anteckning 51 3 2 3" xfId="20762" xr:uid="{6734B8FC-5556-4FEB-9478-3ED0F0E4096A}"/>
    <cellStyle name="Anteckning 51 3 2 4" xfId="33288" xr:uid="{C66AA117-78FA-413A-8D45-1B452BEAD4CD}"/>
    <cellStyle name="Anteckning 51 3 2_121231-130331" xfId="20763" xr:uid="{CE518A99-A607-4681-8E63-5C60D4B6D832}"/>
    <cellStyle name="Anteckning 51 3 3" xfId="20764" xr:uid="{3758E5D8-9001-4716-A518-BF4671527F3E}"/>
    <cellStyle name="Anteckning 51 3 3 2" xfId="20765" xr:uid="{86B80EE0-6AEA-4883-87C8-EB1C67142A47}"/>
    <cellStyle name="Anteckning 51 3 3_121231-130331" xfId="20766" xr:uid="{1F2011AE-70D6-4AE4-91E4-605541975DE6}"/>
    <cellStyle name="Anteckning 51 3 4" xfId="20767" xr:uid="{192FC622-5A39-40DF-9A9D-E8FEAF12159C}"/>
    <cellStyle name="Anteckning 51 3 5" xfId="20768" xr:uid="{FA461FC3-C19C-4A50-AF8D-BC4AE146A5C9}"/>
    <cellStyle name="Anteckning 51 3 6" xfId="33289" xr:uid="{881B832C-7752-4B61-8477-7E5E0FD21725}"/>
    <cellStyle name="Anteckning 51 3 7" xfId="35739" xr:uid="{8BE18702-95C6-4261-9A9D-5A44B37A067B}"/>
    <cellStyle name="Anteckning 51 3 8" xfId="38988" xr:uid="{048453C5-1EAA-4414-B474-910C25FAB259}"/>
    <cellStyle name="Anteckning 51 3_121231-130331" xfId="20769" xr:uid="{3A0130CE-4057-4580-BCBB-0D299A09ACFB}"/>
    <cellStyle name="Anteckning 51 4" xfId="20770" xr:uid="{15402A28-597B-4013-8D98-A527FA4369C2}"/>
    <cellStyle name="Anteckning 51 4 2" xfId="20771" xr:uid="{7202DD72-4ACD-4FE9-9D07-DD80ACAC9401}"/>
    <cellStyle name="Anteckning 51 4 2 2" xfId="20772" xr:uid="{C530C0BA-8AA1-4619-9816-AEB022936933}"/>
    <cellStyle name="Anteckning 51 4 2 2 2" xfId="20773" xr:uid="{0A056B4C-7845-492D-893B-12BEB39B048D}"/>
    <cellStyle name="Anteckning 51 4 2 2_121231-130331" xfId="20774" xr:uid="{8B70B083-CEB0-4083-8863-F867D99D09ED}"/>
    <cellStyle name="Anteckning 51 4 2 3" xfId="20775" xr:uid="{B811D5F8-DC82-4C6A-B646-827C5B20981B}"/>
    <cellStyle name="Anteckning 51 4 2 4" xfId="33290" xr:uid="{7B9E758B-9666-48C4-8F6F-B48B36933E61}"/>
    <cellStyle name="Anteckning 51 4 2_121231-130331" xfId="20776" xr:uid="{A958E80E-6802-4E93-8DDB-A9C7C9BA26B8}"/>
    <cellStyle name="Anteckning 51 4 3" xfId="20777" xr:uid="{1ACF8E0E-8789-4540-8DB3-ACE27E1E5658}"/>
    <cellStyle name="Anteckning 51 4 3 2" xfId="20778" xr:uid="{CCB9CAB2-AEC7-4B80-891B-4278826BB486}"/>
    <cellStyle name="Anteckning 51 4 3_121231-130331" xfId="20779" xr:uid="{C8123A38-67F2-4469-94E0-F733CB41767F}"/>
    <cellStyle name="Anteckning 51 4 4" xfId="20780" xr:uid="{9493AD38-1FBD-46E9-8F97-0E1D365932CC}"/>
    <cellStyle name="Anteckning 51 4 5" xfId="20781" xr:uid="{FE644F58-5B9A-4F5D-A060-CD1CAA81E34A}"/>
    <cellStyle name="Anteckning 51 4 6" xfId="33291" xr:uid="{53A38D83-DD38-4704-B9CA-BD6E6B008082}"/>
    <cellStyle name="Anteckning 51 4 7" xfId="35740" xr:uid="{DAD91955-2F4A-4A56-BD20-96E189AE127A}"/>
    <cellStyle name="Anteckning 51 4 8" xfId="38987" xr:uid="{E876F1EC-867C-4363-BFFB-8B23D819BB2A}"/>
    <cellStyle name="Anteckning 51 4_121231-130331" xfId="20782" xr:uid="{903FA780-2C6C-4FF1-A8C4-37983C45A139}"/>
    <cellStyle name="Anteckning 51 5" xfId="20783" xr:uid="{D0293BCA-76C3-492F-9C0D-40F6A3065259}"/>
    <cellStyle name="Anteckning 51 5 2" xfId="20784" xr:uid="{D7C8B66D-48FB-420A-8F4E-3F1485C7AC41}"/>
    <cellStyle name="Anteckning 51 5 2 2" xfId="20785" xr:uid="{3F0941DB-D5C8-4417-936F-053BD874E2F2}"/>
    <cellStyle name="Anteckning 51 5 2 2 2" xfId="20786" xr:uid="{C6EF5240-065B-4A07-96C0-9CF6E3CE89D1}"/>
    <cellStyle name="Anteckning 51 5 2 2_121231-130331" xfId="20787" xr:uid="{449D1F23-DF4F-463D-A06E-9DC09BB99C99}"/>
    <cellStyle name="Anteckning 51 5 2 3" xfId="20788" xr:uid="{6903AF89-9AD8-4C62-9526-01A351CA0F01}"/>
    <cellStyle name="Anteckning 51 5 2 4" xfId="33292" xr:uid="{BB3D7DA8-7748-47C9-84BF-C1CDC1D80F9B}"/>
    <cellStyle name="Anteckning 51 5 2_121231-130331" xfId="20789" xr:uid="{81C89694-A133-41F6-A01F-7D47CA8D5A84}"/>
    <cellStyle name="Anteckning 51 5 3" xfId="20790" xr:uid="{E3D87CAD-40FC-404F-9B38-1B31E4A5BAB2}"/>
    <cellStyle name="Anteckning 51 5 3 2" xfId="20791" xr:uid="{80EB3204-A86D-459D-AA85-C8889D5EBB32}"/>
    <cellStyle name="Anteckning 51 5 3_121231-130331" xfId="20792" xr:uid="{8F2FFA80-63ED-4D2D-A5F6-5FDE548B7525}"/>
    <cellStyle name="Anteckning 51 5 4" xfId="20793" xr:uid="{314FFD99-08B7-4BFB-9FB0-F95EC580430E}"/>
    <cellStyle name="Anteckning 51 5 5" xfId="20794" xr:uid="{8CAE160D-9550-41F1-AC13-A1D295F6C374}"/>
    <cellStyle name="Anteckning 51 5 6" xfId="33293" xr:uid="{FAE8268B-B0AA-44A2-960D-5BAB166DEBBF}"/>
    <cellStyle name="Anteckning 51 5 7" xfId="35741" xr:uid="{472B5C44-86EC-45D7-B0BF-9FB5D95B4FD3}"/>
    <cellStyle name="Anteckning 51 5 8" xfId="38986" xr:uid="{EE86AB2D-8B42-4016-A524-A0FA46C95069}"/>
    <cellStyle name="Anteckning 51 5_121231-130331" xfId="20795" xr:uid="{F49A084E-0F55-4DF5-8C9F-AD083A465226}"/>
    <cellStyle name="Anteckning 51 6" xfId="20796" xr:uid="{A021E5D9-81C9-4491-A195-CE4211938CD0}"/>
    <cellStyle name="Anteckning 51 6 2" xfId="20797" xr:uid="{EBF0175A-63BD-4514-B234-2304E98BC1A5}"/>
    <cellStyle name="Anteckning 51 6 2 2" xfId="20798" xr:uid="{FE0AC51E-7B66-4F63-97B2-4C95B57396D9}"/>
    <cellStyle name="Anteckning 51 6 2 3" xfId="33294" xr:uid="{BD409701-2384-4224-809D-50C86C12C363}"/>
    <cellStyle name="Anteckning 51 6 2_121231-130331" xfId="20799" xr:uid="{65DFC10C-9088-4325-A138-7109BE8386AE}"/>
    <cellStyle name="Anteckning 51 6 3" xfId="20800" xr:uid="{288134F5-5258-418A-BB30-2F40503F3D6C}"/>
    <cellStyle name="Anteckning 51 6 3 2" xfId="20801" xr:uid="{093EF95B-B621-423E-8925-16F5CF48DA4D}"/>
    <cellStyle name="Anteckning 51 6 3_121231-130331" xfId="20802" xr:uid="{F56345C5-D95E-416E-9EC7-485B9E4D8986}"/>
    <cellStyle name="Anteckning 51 6 4" xfId="20803" xr:uid="{F5352184-CAC0-493A-9F32-6242D1509503}"/>
    <cellStyle name="Anteckning 51 6 5" xfId="20804" xr:uid="{D66AD3AA-1E90-40AA-AE37-BFDA658A2489}"/>
    <cellStyle name="Anteckning 51 6 6" xfId="33295" xr:uid="{8D239526-3695-469B-9101-A66A06D8324C}"/>
    <cellStyle name="Anteckning 51 6 7" xfId="35742" xr:uid="{AE95D062-86F8-49E7-A0DF-876CA9453194}"/>
    <cellStyle name="Anteckning 51 6 8" xfId="38985" xr:uid="{89BF3875-B2F7-46A7-A259-7805910600C2}"/>
    <cellStyle name="Anteckning 51 6_121231-130331" xfId="20805" xr:uid="{36D653B6-697F-4A77-8A48-5056889422E6}"/>
    <cellStyle name="Anteckning 51 7" xfId="20806" xr:uid="{02716571-AC30-404F-95D6-A865F27FB7F3}"/>
    <cellStyle name="Anteckning 51 7 2" xfId="20807" xr:uid="{9C078CA5-CA87-40B4-9D5B-D4869779B510}"/>
    <cellStyle name="Anteckning 51 7 2 2" xfId="20808" xr:uid="{B314AA6F-99DC-4B84-8CBC-84FE9E7462E5}"/>
    <cellStyle name="Anteckning 51 7 2_121231-130331" xfId="20809" xr:uid="{40279608-AAC9-4954-96AB-7FB45B7EB8F4}"/>
    <cellStyle name="Anteckning 51 7 3" xfId="20810" xr:uid="{DC52C03C-8D0E-4767-97F7-BBC4AB34CC17}"/>
    <cellStyle name="Anteckning 51 7 4" xfId="33296" xr:uid="{87D5EC52-A21E-465B-9672-BDBFF40A04DC}"/>
    <cellStyle name="Anteckning 51 7_121231-130331" xfId="20811" xr:uid="{E3A6069E-A79D-4590-BEAA-89FE79F92B4C}"/>
    <cellStyle name="Anteckning 51 8" xfId="20812" xr:uid="{DF41B134-EB13-4FEA-A313-A85BED3343AB}"/>
    <cellStyle name="Anteckning 51 8 2" xfId="20813" xr:uid="{FD4BC08E-7806-4B93-829F-567BF3A0B9CD}"/>
    <cellStyle name="Anteckning 51 8_121231-130331" xfId="20814" xr:uid="{5CBAC081-CD81-4321-A7F5-C7AB08BE6187}"/>
    <cellStyle name="Anteckning 51 9" xfId="20815" xr:uid="{7D0F2406-6008-4E34-AA07-84F48769FBFB}"/>
    <cellStyle name="Anteckning 51_121231-130331" xfId="20816" xr:uid="{7401F33A-4213-4754-BA1E-FFD0B160CCA9}"/>
    <cellStyle name="Anteckning 52" xfId="20817" xr:uid="{656B491F-5BB8-4658-A41A-C489CC28B9F4}"/>
    <cellStyle name="Anteckning 52 10" xfId="20818" xr:uid="{988EF6BB-8C7B-499A-B78B-D9B475F165F7}"/>
    <cellStyle name="Anteckning 52 11" xfId="33297" xr:uid="{9A04C31D-956E-4F75-B5E1-22C149140F45}"/>
    <cellStyle name="Anteckning 52 12" xfId="35743" xr:uid="{6AE848ED-C02E-4257-A9EE-F6A7994CB2EE}"/>
    <cellStyle name="Anteckning 52 2" xfId="20819" xr:uid="{FA7BC050-47C7-4226-AF86-3981491AEBE5}"/>
    <cellStyle name="Anteckning 52 2 2" xfId="20820" xr:uid="{A6064C0F-DD38-48DE-A8B3-2DD8F029131B}"/>
    <cellStyle name="Anteckning 52 2 2 2" xfId="20821" xr:uid="{E53B1FBD-38C6-4473-8755-9B8ADEEC5BD2}"/>
    <cellStyle name="Anteckning 52 2 2 2 2" xfId="20822" xr:uid="{FBFA16C3-43BA-4B19-B054-634F2E9C91DF}"/>
    <cellStyle name="Anteckning 52 2 2 2 3" xfId="33298" xr:uid="{5336B4C0-A51F-4FEA-A91D-8DDC6F58E27E}"/>
    <cellStyle name="Anteckning 52 2 2 2_121231-130331" xfId="20823" xr:uid="{109132A2-FB2D-47C2-92C9-213F51D6CF9A}"/>
    <cellStyle name="Anteckning 52 2 2 3" xfId="20824" xr:uid="{D7B03E11-1ACE-47C1-9702-89971BF5ABCA}"/>
    <cellStyle name="Anteckning 52 2 2 3 2" xfId="20825" xr:uid="{3C810917-C87A-4641-A404-6B2BB0CEB29E}"/>
    <cellStyle name="Anteckning 52 2 2 3_121231-130331" xfId="20826" xr:uid="{5FEF04FF-48FA-42FF-B9C0-503B8184687E}"/>
    <cellStyle name="Anteckning 52 2 2 4" xfId="20827" xr:uid="{E23303FD-92BF-4E2D-A565-C64F7ABE6C52}"/>
    <cellStyle name="Anteckning 52 2 2 5" xfId="20828" xr:uid="{93FB462F-7F55-446E-8107-894D415A9184}"/>
    <cellStyle name="Anteckning 52 2 2 6" xfId="33299" xr:uid="{D7596630-E485-483E-BCED-EE4737277936}"/>
    <cellStyle name="Anteckning 52 2 2 7" xfId="35745" xr:uid="{C6424114-1826-4FF6-9C1E-23576791131F}"/>
    <cellStyle name="Anteckning 52 2 2 8" xfId="38983" xr:uid="{EACD8C5B-3A2A-4E3C-95CB-7A7CF159B970}"/>
    <cellStyle name="Anteckning 52 2 2_121231-130331" xfId="20829" xr:uid="{76F4501B-DADF-4247-90E8-BD2ED4AFB09A}"/>
    <cellStyle name="Anteckning 52 2 3" xfId="20830" xr:uid="{9566A406-D128-48A5-8CAC-758213EA5D6F}"/>
    <cellStyle name="Anteckning 52 2 3 2" xfId="20831" xr:uid="{213081BF-F34A-496E-AB64-161DF4C76FB2}"/>
    <cellStyle name="Anteckning 52 2 3 2 2" xfId="20832" xr:uid="{0E5BFBF0-1FDD-4437-94A4-7C3945E63FE5}"/>
    <cellStyle name="Anteckning 52 2 3 2_121231-130331" xfId="20833" xr:uid="{2D2070BE-55B3-402B-A6CE-36175C0DCF4F}"/>
    <cellStyle name="Anteckning 52 2 3 3" xfId="20834" xr:uid="{D19FE3B9-6174-494E-A285-E1B933193930}"/>
    <cellStyle name="Anteckning 52 2 3 4" xfId="33300" xr:uid="{EFC69827-3677-44D1-807D-75608D3288DE}"/>
    <cellStyle name="Anteckning 52 2 3_121231-130331" xfId="20835" xr:uid="{F61586B4-133F-4B5B-A08B-5F5EAD003B16}"/>
    <cellStyle name="Anteckning 52 2 4" xfId="20836" xr:uid="{1B34138C-FCD1-44B9-8ED2-C33A76E800F2}"/>
    <cellStyle name="Anteckning 52 2 4 2" xfId="20837" xr:uid="{CF835E82-8757-4934-90E1-841488B2C366}"/>
    <cellStyle name="Anteckning 52 2 4_121231-130331" xfId="20838" xr:uid="{E5B097CD-69F9-4107-B74E-7D730784AADA}"/>
    <cellStyle name="Anteckning 52 2 5" xfId="20839" xr:uid="{88B17277-D164-41F8-9984-47370317ED00}"/>
    <cellStyle name="Anteckning 52 2 6" xfId="20840" xr:uid="{0D4CFF73-C88D-4FDA-A311-8D891D0100CA}"/>
    <cellStyle name="Anteckning 52 2 7" xfId="33301" xr:uid="{6ADFB689-1AFB-44F3-8A9A-ABAF251C534B}"/>
    <cellStyle name="Anteckning 52 2 8" xfId="35744" xr:uid="{61D05B55-24FE-4BB5-BAC5-2B2459D7990D}"/>
    <cellStyle name="Anteckning 52 2 9" xfId="38984" xr:uid="{EC51C17B-3B21-4B21-9FC7-7F9A38039719}"/>
    <cellStyle name="Anteckning 52 2_121231-130331" xfId="20841" xr:uid="{D1E71D27-47A5-4F04-B921-B41A5160ADEE}"/>
    <cellStyle name="Anteckning 52 3" xfId="20842" xr:uid="{F7F4B3D8-4018-4B07-8D8E-2470727425FF}"/>
    <cellStyle name="Anteckning 52 3 2" xfId="20843" xr:uid="{7F66DB9A-6934-4CB4-9274-11CFDF63AB8F}"/>
    <cellStyle name="Anteckning 52 3 2 2" xfId="20844" xr:uid="{F3E025DF-00A1-4015-B908-674F122291E0}"/>
    <cellStyle name="Anteckning 52 3 2 2 2" xfId="20845" xr:uid="{E3E1AE83-B80C-488D-AA60-217B23C07AA9}"/>
    <cellStyle name="Anteckning 52 3 2 2_121231-130331" xfId="20846" xr:uid="{4F52215C-68EC-4076-8B28-531BFCD2CD11}"/>
    <cellStyle name="Anteckning 52 3 2 3" xfId="20847" xr:uid="{77546009-43B3-4B56-927B-0CE3B6CB2BD8}"/>
    <cellStyle name="Anteckning 52 3 2 4" xfId="33302" xr:uid="{BBDBCCA9-85A7-4D16-AAAB-F72197697BA9}"/>
    <cellStyle name="Anteckning 52 3 2_121231-130331" xfId="20848" xr:uid="{4283B744-0DC4-49C7-BA03-876A89218C97}"/>
    <cellStyle name="Anteckning 52 3 3" xfId="20849" xr:uid="{0E2EE58B-BD18-4F88-AB3D-433BB0A548D5}"/>
    <cellStyle name="Anteckning 52 3 3 2" xfId="20850" xr:uid="{5126D371-CABE-478F-805E-AF4C70057FF0}"/>
    <cellStyle name="Anteckning 52 3 3_121231-130331" xfId="20851" xr:uid="{77801366-B009-463B-BCAC-3F897D4AF497}"/>
    <cellStyle name="Anteckning 52 3 4" xfId="20852" xr:uid="{BB983EBA-EBCB-42E2-AA5D-4DDFB79C9641}"/>
    <cellStyle name="Anteckning 52 3 5" xfId="20853" xr:uid="{006C88F9-47E4-482D-91CC-56F5199CB109}"/>
    <cellStyle name="Anteckning 52 3 6" xfId="33303" xr:uid="{2FC7F046-B893-40FC-A476-1B49E50CA0D7}"/>
    <cellStyle name="Anteckning 52 3 7" xfId="35746" xr:uid="{77E96716-69AB-482D-B835-57C7FD13824A}"/>
    <cellStyle name="Anteckning 52 3 8" xfId="38982" xr:uid="{8B04535D-A6C9-498E-BC76-03A0EFDF8639}"/>
    <cellStyle name="Anteckning 52 3_121231-130331" xfId="20854" xr:uid="{20B9C447-A634-4AF0-877D-A6B58AF481AE}"/>
    <cellStyle name="Anteckning 52 4" xfId="20855" xr:uid="{E0ED3980-3632-4C86-AA90-2A1D746A5DDF}"/>
    <cellStyle name="Anteckning 52 4 2" xfId="20856" xr:uid="{D4C05E66-1E68-45C1-9C8D-38CB321712AB}"/>
    <cellStyle name="Anteckning 52 4 2 2" xfId="20857" xr:uid="{21BB2999-1D58-4B66-9D65-35101198D09E}"/>
    <cellStyle name="Anteckning 52 4 2 2 2" xfId="20858" xr:uid="{6BD0D11C-81F9-40A0-A59B-2CB2CE5B4153}"/>
    <cellStyle name="Anteckning 52 4 2 2_121231-130331" xfId="20859" xr:uid="{042AF37B-A165-41FA-A13F-D6B0CFD4FA53}"/>
    <cellStyle name="Anteckning 52 4 2 3" xfId="20860" xr:uid="{F7279DA6-FC88-4240-B941-5CD294EB2207}"/>
    <cellStyle name="Anteckning 52 4 2 4" xfId="33304" xr:uid="{F84F2064-86C6-4C1F-A769-15922EFA98B8}"/>
    <cellStyle name="Anteckning 52 4 2_121231-130331" xfId="20861" xr:uid="{ACD6EEC5-6BDA-41A0-956C-AE2F53914FDB}"/>
    <cellStyle name="Anteckning 52 4 3" xfId="20862" xr:uid="{205A9D3D-22F9-4829-8F5F-AB007DEE4FBC}"/>
    <cellStyle name="Anteckning 52 4 3 2" xfId="20863" xr:uid="{5DF700FF-DF25-4D91-BB4F-FA51C853DF6A}"/>
    <cellStyle name="Anteckning 52 4 3_121231-130331" xfId="20864" xr:uid="{CCFDDE31-17A1-4925-8A08-075EB58B880F}"/>
    <cellStyle name="Anteckning 52 4 4" xfId="20865" xr:uid="{D7319751-C9F3-4AFF-9D34-9B82E746AF88}"/>
    <cellStyle name="Anteckning 52 4 5" xfId="20866" xr:uid="{6C7CA5D3-B98E-4C61-995C-945A78EE593E}"/>
    <cellStyle name="Anteckning 52 4 6" xfId="33305" xr:uid="{F73BA3C3-00C4-4365-875E-F39C4133302F}"/>
    <cellStyle name="Anteckning 52 4 7" xfId="35747" xr:uid="{912170BA-44AC-4441-B1CF-92E0B27D5702}"/>
    <cellStyle name="Anteckning 52 4 8" xfId="38981" xr:uid="{AFBC07C3-B3AA-47B1-8ECF-053FB88C3EB4}"/>
    <cellStyle name="Anteckning 52 4_121231-130331" xfId="20867" xr:uid="{C2942AE1-0C12-4312-BB57-C6A73EB54CA7}"/>
    <cellStyle name="Anteckning 52 5" xfId="20868" xr:uid="{496B0CC9-F562-4083-9ADF-5557372763FF}"/>
    <cellStyle name="Anteckning 52 5 2" xfId="20869" xr:uid="{11881C02-6B7C-450F-B486-24214DA2005F}"/>
    <cellStyle name="Anteckning 52 5 2 2" xfId="20870" xr:uid="{0AC15526-0036-427D-BEBD-A01F8BE4620C}"/>
    <cellStyle name="Anteckning 52 5 2 2 2" xfId="20871" xr:uid="{E08142E3-D29C-420E-9250-6B04B00F1E28}"/>
    <cellStyle name="Anteckning 52 5 2 2_121231-130331" xfId="20872" xr:uid="{616B8344-A586-4B5D-AD35-1524C4A55BBA}"/>
    <cellStyle name="Anteckning 52 5 2 3" xfId="20873" xr:uid="{A44A8F4D-35B2-4455-95C4-D4933140D830}"/>
    <cellStyle name="Anteckning 52 5 2 4" xfId="33306" xr:uid="{DD86818D-F757-4FD8-9F91-55A3FB503D62}"/>
    <cellStyle name="Anteckning 52 5 2_121231-130331" xfId="20874" xr:uid="{0C6B6DEE-6E42-43B9-9F5C-2579A90FE5E6}"/>
    <cellStyle name="Anteckning 52 5 3" xfId="20875" xr:uid="{721F608B-B56E-4556-AE5E-F6E4D27AFFD4}"/>
    <cellStyle name="Anteckning 52 5 3 2" xfId="20876" xr:uid="{4889D318-2065-4F12-9A4B-4554BFF5A5C6}"/>
    <cellStyle name="Anteckning 52 5 3_121231-130331" xfId="20877" xr:uid="{BEE04B72-05E7-4A9D-8171-8A929611D829}"/>
    <cellStyle name="Anteckning 52 5 4" xfId="20878" xr:uid="{A2125B1E-973C-45FF-A038-7A28508F9BDA}"/>
    <cellStyle name="Anteckning 52 5 5" xfId="20879" xr:uid="{CA8DF878-690F-4958-BBEB-3244C4F3A9B4}"/>
    <cellStyle name="Anteckning 52 5 6" xfId="33307" xr:uid="{AEFC6B25-BF53-459F-B001-D3AD8A9ED6EB}"/>
    <cellStyle name="Anteckning 52 5 7" xfId="35748" xr:uid="{08AA885E-657B-481F-BEDE-69DD1C8642CD}"/>
    <cellStyle name="Anteckning 52 5 8" xfId="38980" xr:uid="{17A07E31-4CB4-4671-9387-2E1A0BC8DC1A}"/>
    <cellStyle name="Anteckning 52 5_121231-130331" xfId="20880" xr:uid="{07FB982E-38E1-4309-A479-6CC3A4AB779C}"/>
    <cellStyle name="Anteckning 52 6" xfId="20881" xr:uid="{9B81865E-C198-447B-AD00-F1D6E0766F0F}"/>
    <cellStyle name="Anteckning 52 6 2" xfId="20882" xr:uid="{611A1A1E-A6EA-4E05-B2F8-1A706C8ADEB0}"/>
    <cellStyle name="Anteckning 52 6 2 2" xfId="20883" xr:uid="{42E502E9-C05D-48A7-8384-871FCF5A66E7}"/>
    <cellStyle name="Anteckning 52 6 2 3" xfId="33308" xr:uid="{91F38FDF-088F-4BEB-83B6-143951933A2E}"/>
    <cellStyle name="Anteckning 52 6 2_121231-130331" xfId="20884" xr:uid="{26279DBB-E1E5-414F-868A-021AA6256E4B}"/>
    <cellStyle name="Anteckning 52 6 3" xfId="20885" xr:uid="{9C4021D1-86D9-4D92-BBFA-12D54FB783D4}"/>
    <cellStyle name="Anteckning 52 6 3 2" xfId="20886" xr:uid="{A7F27542-62A1-4F2E-8603-7AA01E964A03}"/>
    <cellStyle name="Anteckning 52 6 3_121231-130331" xfId="20887" xr:uid="{CF1B0522-5492-4F1E-B2DA-7684639D3B70}"/>
    <cellStyle name="Anteckning 52 6 4" xfId="20888" xr:uid="{BF97D00F-D6CE-4046-A498-C5AF803AC17E}"/>
    <cellStyle name="Anteckning 52 6 5" xfId="20889" xr:uid="{3565C9F2-F364-47D3-8D6D-D95622B82E30}"/>
    <cellStyle name="Anteckning 52 6 6" xfId="33309" xr:uid="{9DAD5F7E-D702-4E79-A8E0-3E0F1D860770}"/>
    <cellStyle name="Anteckning 52 6 7" xfId="35749" xr:uid="{1A80647F-D8E3-4FCE-9D48-293492405ECA}"/>
    <cellStyle name="Anteckning 52 6 8" xfId="38979" xr:uid="{A5FEFCDD-FDFF-4BF0-B4DF-8F7A1D38A748}"/>
    <cellStyle name="Anteckning 52 6_121231-130331" xfId="20890" xr:uid="{4B727AEB-4505-49A8-90E5-2E14144C093B}"/>
    <cellStyle name="Anteckning 52 7" xfId="20891" xr:uid="{DBF81BED-1DAE-4452-A580-CB3066CE0F45}"/>
    <cellStyle name="Anteckning 52 7 2" xfId="20892" xr:uid="{A0D13201-D378-477D-A580-71AD51E88052}"/>
    <cellStyle name="Anteckning 52 7 2 2" xfId="20893" xr:uid="{19A94629-DE7A-47DB-8584-C853A8A4C81D}"/>
    <cellStyle name="Anteckning 52 7 2_121231-130331" xfId="20894" xr:uid="{B85E9943-2E49-4CCB-A5FA-4573AF8FCA14}"/>
    <cellStyle name="Anteckning 52 7 3" xfId="20895" xr:uid="{F4D8A58E-1DB1-4899-BDC0-31BF272A166E}"/>
    <cellStyle name="Anteckning 52 7 4" xfId="33310" xr:uid="{A03346F6-A7BB-43A3-B5E5-8E507CBB5AD8}"/>
    <cellStyle name="Anteckning 52 7_121231-130331" xfId="20896" xr:uid="{05E1B1B5-B554-46F4-BD5E-D6ADB8819BA1}"/>
    <cellStyle name="Anteckning 52 8" xfId="20897" xr:uid="{876C5A88-6AAE-49F1-9A46-A59BA6C3AD59}"/>
    <cellStyle name="Anteckning 52 8 2" xfId="20898" xr:uid="{3EDD2471-39AD-410A-863D-177805ACCD82}"/>
    <cellStyle name="Anteckning 52 8_121231-130331" xfId="20899" xr:uid="{C9115236-DF5C-4B95-90E0-A9123960776A}"/>
    <cellStyle name="Anteckning 52 9" xfId="20900" xr:uid="{8ACD4DA8-1B0F-4918-8CFB-54A586DD0BAA}"/>
    <cellStyle name="Anteckning 52_121231-130331" xfId="20901" xr:uid="{98CAB102-4513-4980-B95D-FBF646AD8730}"/>
    <cellStyle name="Anteckning 53" xfId="20902" xr:uid="{1CC66E1F-DD2F-47B9-A069-D97DBD409EBA}"/>
    <cellStyle name="Anteckning 53 10" xfId="20903" xr:uid="{74879754-5FEA-4F50-8AF2-C512D1DB88E8}"/>
    <cellStyle name="Anteckning 53 11" xfId="33311" xr:uid="{2EC950F1-AD94-4097-B65B-B30B14D76050}"/>
    <cellStyle name="Anteckning 53 12" xfId="35750" xr:uid="{D97F07E7-8CA9-441A-BDD9-AB79085E0B25}"/>
    <cellStyle name="Anteckning 53 2" xfId="20904" xr:uid="{35796888-6C61-4CD1-9132-FB6F6A1C12C6}"/>
    <cellStyle name="Anteckning 53 2 2" xfId="20905" xr:uid="{BDB41A8A-77B3-4F0A-8EE9-7D1FD745C3AD}"/>
    <cellStyle name="Anteckning 53 2 2 2" xfId="20906" xr:uid="{9038DD2B-2B60-4B8E-A4C5-7536DB82FA95}"/>
    <cellStyle name="Anteckning 53 2 2 2 2" xfId="20907" xr:uid="{E9CEE8BA-216E-4FE0-A824-60C7CC6DE3D4}"/>
    <cellStyle name="Anteckning 53 2 2 2 3" xfId="33312" xr:uid="{87781611-18CA-4682-AA0C-F4F548787C16}"/>
    <cellStyle name="Anteckning 53 2 2 2_121231-130331" xfId="20908" xr:uid="{4CEB0195-0D72-4E47-856E-E31AA750743B}"/>
    <cellStyle name="Anteckning 53 2 2 3" xfId="20909" xr:uid="{7DEC528D-D118-4740-BB70-59CB54D422D5}"/>
    <cellStyle name="Anteckning 53 2 2 3 2" xfId="20910" xr:uid="{74434B3D-8531-474B-A33D-8ECF4EF90603}"/>
    <cellStyle name="Anteckning 53 2 2 3_121231-130331" xfId="20911" xr:uid="{4C0C83AD-43AA-40B5-9574-BCA8555E9BE8}"/>
    <cellStyle name="Anteckning 53 2 2 4" xfId="20912" xr:uid="{80876844-1B76-496C-BADF-22DEF7A1A7A1}"/>
    <cellStyle name="Anteckning 53 2 2 5" xfId="20913" xr:uid="{479B8684-8DAE-4722-9AE9-B3FCD9DD3AA9}"/>
    <cellStyle name="Anteckning 53 2 2 6" xfId="33313" xr:uid="{11AD5FA1-CDFA-4684-9AFC-3ECCA3C6D6D6}"/>
    <cellStyle name="Anteckning 53 2 2 7" xfId="35752" xr:uid="{702536AA-9CEF-4B1C-A9BF-99CB10E85334}"/>
    <cellStyle name="Anteckning 53 2 2 8" xfId="38977" xr:uid="{1204FF61-3019-4904-BD24-F017D8F9C2AD}"/>
    <cellStyle name="Anteckning 53 2 2_121231-130331" xfId="20914" xr:uid="{AED37758-8C5E-4ECE-B47D-3FB0BEEC4C55}"/>
    <cellStyle name="Anteckning 53 2 3" xfId="20915" xr:uid="{62D5EA77-C1E3-4662-A829-B5367ACF9257}"/>
    <cellStyle name="Anteckning 53 2 3 2" xfId="20916" xr:uid="{0A656EA0-46C6-4030-BDD9-988AD28044E2}"/>
    <cellStyle name="Anteckning 53 2 3 2 2" xfId="20917" xr:uid="{9996A555-21C1-4854-9BFC-261F9A974C35}"/>
    <cellStyle name="Anteckning 53 2 3 2_121231-130331" xfId="20918" xr:uid="{3EF9FDC6-0BD1-4DC4-8CF3-722D3B9D137A}"/>
    <cellStyle name="Anteckning 53 2 3 3" xfId="20919" xr:uid="{2626BED5-7283-4C02-AFC8-36684EC89E72}"/>
    <cellStyle name="Anteckning 53 2 3 4" xfId="33314" xr:uid="{AB90866C-82C3-4E44-8456-5ABE6F5288E9}"/>
    <cellStyle name="Anteckning 53 2 3_121231-130331" xfId="20920" xr:uid="{F895C3AC-2A90-49B2-84D6-40E7D86E6A93}"/>
    <cellStyle name="Anteckning 53 2 4" xfId="20921" xr:uid="{4737C020-3813-4844-B899-3BC1D7194DF0}"/>
    <cellStyle name="Anteckning 53 2 4 2" xfId="20922" xr:uid="{D630D366-A58D-46ED-9B17-9CCCA4D27BEF}"/>
    <cellStyle name="Anteckning 53 2 4_121231-130331" xfId="20923" xr:uid="{CE862FC8-1FDE-42AC-9F2C-CFC115F64D89}"/>
    <cellStyle name="Anteckning 53 2 5" xfId="20924" xr:uid="{39A357C3-03F1-4B68-A46B-CAE1DB69FC6A}"/>
    <cellStyle name="Anteckning 53 2 6" xfId="20925" xr:uid="{0391DF29-5C1A-4958-BF94-D4C70C5186C7}"/>
    <cellStyle name="Anteckning 53 2 7" xfId="33315" xr:uid="{370AB305-5588-4C3E-8F60-578A2AEE212C}"/>
    <cellStyle name="Anteckning 53 2 8" xfId="35751" xr:uid="{4A2F5869-273D-4EDB-8C27-2BACF9C0E23D}"/>
    <cellStyle name="Anteckning 53 2 9" xfId="38978" xr:uid="{8E222788-6379-4536-A8A1-C3F95D38E26C}"/>
    <cellStyle name="Anteckning 53 2_121231-130331" xfId="20926" xr:uid="{DF36D5A8-BF0D-4B55-BE13-D7F6170EAC17}"/>
    <cellStyle name="Anteckning 53 3" xfId="20927" xr:uid="{799ED475-8A8F-49BC-ACA3-D9770273A837}"/>
    <cellStyle name="Anteckning 53 3 2" xfId="20928" xr:uid="{C57D012A-6F8B-4F86-9D66-E5AF071CA2DE}"/>
    <cellStyle name="Anteckning 53 3 2 2" xfId="20929" xr:uid="{D50DBBE4-6B85-4EA6-96AB-4988D91B0B49}"/>
    <cellStyle name="Anteckning 53 3 2 2 2" xfId="20930" xr:uid="{BC26CFF1-06AF-4B4F-AD79-AAECC31A3C4B}"/>
    <cellStyle name="Anteckning 53 3 2 2_121231-130331" xfId="20931" xr:uid="{1A4A63F6-4F51-4F8D-8201-7EED273F80A9}"/>
    <cellStyle name="Anteckning 53 3 2 3" xfId="20932" xr:uid="{319C6537-AF61-4FE3-8628-B028A7D64C94}"/>
    <cellStyle name="Anteckning 53 3 2 4" xfId="33316" xr:uid="{E2B043D9-F4C4-4E83-9FEC-A97C567773B0}"/>
    <cellStyle name="Anteckning 53 3 2_121231-130331" xfId="20933" xr:uid="{700A619D-8F74-4268-ADFD-8E574820D34B}"/>
    <cellStyle name="Anteckning 53 3 3" xfId="20934" xr:uid="{32771F07-7D3E-4B5C-B610-12418B86B413}"/>
    <cellStyle name="Anteckning 53 3 3 2" xfId="20935" xr:uid="{9D35866A-90AA-471E-BD01-D702BF34BFD7}"/>
    <cellStyle name="Anteckning 53 3 3_121231-130331" xfId="20936" xr:uid="{462CD785-B25C-46AB-93F8-0BD2927CC050}"/>
    <cellStyle name="Anteckning 53 3 4" xfId="20937" xr:uid="{A190523F-6842-4389-AF1A-C7DD5BC3311D}"/>
    <cellStyle name="Anteckning 53 3 5" xfId="20938" xr:uid="{63CE450D-66B0-47B3-8A76-C5BED210CCEA}"/>
    <cellStyle name="Anteckning 53 3 6" xfId="33317" xr:uid="{76BB5A67-2227-46B7-BCA2-7D1917504901}"/>
    <cellStyle name="Anteckning 53 3 7" xfId="35753" xr:uid="{0DBBA87D-CB4B-406D-8BF5-4BEF737D9DE6}"/>
    <cellStyle name="Anteckning 53 3 8" xfId="38976" xr:uid="{E7C433F8-7ABE-482B-B312-FD2A0511AEDD}"/>
    <cellStyle name="Anteckning 53 3_121231-130331" xfId="20939" xr:uid="{CAC23E5C-7E01-442E-8669-ED20544035F9}"/>
    <cellStyle name="Anteckning 53 4" xfId="20940" xr:uid="{CE830D4B-E3F2-4A8A-A01C-CFE55A262356}"/>
    <cellStyle name="Anteckning 53 4 2" xfId="20941" xr:uid="{89679800-3F63-4B97-BA72-6F826262BEA5}"/>
    <cellStyle name="Anteckning 53 4 2 2" xfId="20942" xr:uid="{DAAFD6B5-27B9-429B-B7C6-95361DAAE8A2}"/>
    <cellStyle name="Anteckning 53 4 2 2 2" xfId="20943" xr:uid="{569CAE01-6D79-4DF8-BB08-BD51CDB68B04}"/>
    <cellStyle name="Anteckning 53 4 2 2_121231-130331" xfId="20944" xr:uid="{2983DC7F-9825-4E7D-BB5B-848FADEBE67C}"/>
    <cellStyle name="Anteckning 53 4 2 3" xfId="20945" xr:uid="{BA54A615-F59D-47DB-8BB6-A911568FDB3E}"/>
    <cellStyle name="Anteckning 53 4 2 4" xfId="33318" xr:uid="{BBFA0C08-3FB1-441C-B2A1-64CC878EBCA6}"/>
    <cellStyle name="Anteckning 53 4 2_121231-130331" xfId="20946" xr:uid="{94461ED5-8570-4EA9-BF9D-2473779FB5C7}"/>
    <cellStyle name="Anteckning 53 4 3" xfId="20947" xr:uid="{B9DE8046-B073-4B61-B791-42C4F7F3EA83}"/>
    <cellStyle name="Anteckning 53 4 3 2" xfId="20948" xr:uid="{2E3DDE07-8453-40E6-A395-4252CD2343E4}"/>
    <cellStyle name="Anteckning 53 4 3_121231-130331" xfId="20949" xr:uid="{0E95AFC9-7ACD-41BF-AF21-968006D3883A}"/>
    <cellStyle name="Anteckning 53 4 4" xfId="20950" xr:uid="{F1F3AA2B-E6D6-4CD9-BF17-70D2D3A619FD}"/>
    <cellStyle name="Anteckning 53 4 5" xfId="20951" xr:uid="{BB14A034-64CB-4BBC-A50D-272A402CFF1F}"/>
    <cellStyle name="Anteckning 53 4 6" xfId="33319" xr:uid="{822524C1-6B1C-4E42-A711-193D5CD236F1}"/>
    <cellStyle name="Anteckning 53 4 7" xfId="35754" xr:uid="{99FBC39A-3303-447D-AFCB-F2087E8E6581}"/>
    <cellStyle name="Anteckning 53 4 8" xfId="38975" xr:uid="{3D4C0A4D-9445-4478-84D0-2BE549BEAA8D}"/>
    <cellStyle name="Anteckning 53 4_121231-130331" xfId="20952" xr:uid="{0E3BBCDB-6930-4AA2-A0FE-19E26E08061B}"/>
    <cellStyle name="Anteckning 53 5" xfId="20953" xr:uid="{72A75A30-1AFD-4579-9A19-3A0D74BDDDFB}"/>
    <cellStyle name="Anteckning 53 5 2" xfId="20954" xr:uid="{6A32B4DB-88AC-4453-A0A9-7AF426605167}"/>
    <cellStyle name="Anteckning 53 5 2 2" xfId="20955" xr:uid="{B3F14EF0-AA3D-4A83-948B-18801AADDB6B}"/>
    <cellStyle name="Anteckning 53 5 2 2 2" xfId="20956" xr:uid="{C84F8916-694E-46D5-A8B0-552CD986EB79}"/>
    <cellStyle name="Anteckning 53 5 2 2_121231-130331" xfId="20957" xr:uid="{472166B5-9880-4394-BF03-717D964E8933}"/>
    <cellStyle name="Anteckning 53 5 2 3" xfId="20958" xr:uid="{877510A6-3D20-42EE-A61B-AB780D265382}"/>
    <cellStyle name="Anteckning 53 5 2 4" xfId="33320" xr:uid="{F9D039F0-569F-4D16-A223-4A0636ACE39F}"/>
    <cellStyle name="Anteckning 53 5 2_121231-130331" xfId="20959" xr:uid="{7AC5E993-18B1-4717-833F-2561888B4096}"/>
    <cellStyle name="Anteckning 53 5 3" xfId="20960" xr:uid="{0645B9BF-C57B-4C25-BFB9-C20826AA9447}"/>
    <cellStyle name="Anteckning 53 5 3 2" xfId="20961" xr:uid="{DDE9F96B-8F6A-4E84-9CB4-E4AEB965F714}"/>
    <cellStyle name="Anteckning 53 5 3_121231-130331" xfId="20962" xr:uid="{BAF34EA9-1FBE-49C4-AE54-4D349B054F30}"/>
    <cellStyle name="Anteckning 53 5 4" xfId="20963" xr:uid="{B1C4BFFD-82EE-4B8E-86F2-D8E234710921}"/>
    <cellStyle name="Anteckning 53 5 5" xfId="20964" xr:uid="{6BDAE3C1-70C7-46D1-A7D2-2F3F62373315}"/>
    <cellStyle name="Anteckning 53 5 6" xfId="33321" xr:uid="{B5CB369E-E7B3-4A0C-8300-62E716590C81}"/>
    <cellStyle name="Anteckning 53 5 7" xfId="35755" xr:uid="{401E2B03-3F5B-47F7-8271-B3F4343BBEFA}"/>
    <cellStyle name="Anteckning 53 5 8" xfId="38974" xr:uid="{D163E0D7-C64E-4BF5-8B6B-153AE628FADF}"/>
    <cellStyle name="Anteckning 53 5_121231-130331" xfId="20965" xr:uid="{8A317887-A78D-4A31-AB22-11683BCA5780}"/>
    <cellStyle name="Anteckning 53 6" xfId="20966" xr:uid="{5771B5EA-4B4B-47EB-8E71-DB19F333F54D}"/>
    <cellStyle name="Anteckning 53 6 2" xfId="20967" xr:uid="{56E6701F-194E-4102-86A4-48FECBFDA531}"/>
    <cellStyle name="Anteckning 53 6 2 2" xfId="20968" xr:uid="{28787654-350B-4440-8053-F42DB36AB73B}"/>
    <cellStyle name="Anteckning 53 6 2 3" xfId="33322" xr:uid="{89DAE0F3-B79B-4B0D-8DF6-51FA639AA3B7}"/>
    <cellStyle name="Anteckning 53 6 2_121231-130331" xfId="20969" xr:uid="{2CEEC4EC-7F5A-4B62-B4F2-373DC70A9299}"/>
    <cellStyle name="Anteckning 53 6 3" xfId="20970" xr:uid="{E15E645D-1C80-4530-A592-90D20D2CF108}"/>
    <cellStyle name="Anteckning 53 6 3 2" xfId="20971" xr:uid="{78135AD3-5864-4088-ABAB-B5008338ED27}"/>
    <cellStyle name="Anteckning 53 6 3_121231-130331" xfId="20972" xr:uid="{4C622570-B286-4975-B6E8-11CD81072F08}"/>
    <cellStyle name="Anteckning 53 6 4" xfId="20973" xr:uid="{0A32FD98-1352-493A-84EC-0FD34DB0B6DB}"/>
    <cellStyle name="Anteckning 53 6 5" xfId="20974" xr:uid="{EF6BD559-BED2-4D67-A119-8B20F84C6F4D}"/>
    <cellStyle name="Anteckning 53 6 6" xfId="33323" xr:uid="{D82C4E7A-982C-46E3-8AC1-83F275155875}"/>
    <cellStyle name="Anteckning 53 6 7" xfId="35756" xr:uid="{C39E1DA0-590D-470C-87A4-6DF21D1D66C0}"/>
    <cellStyle name="Anteckning 53 6 8" xfId="38973" xr:uid="{970656C1-4719-4832-B8C5-C971D6B9DD97}"/>
    <cellStyle name="Anteckning 53 6_121231-130331" xfId="20975" xr:uid="{2C1D2E81-F753-4DC4-B427-9314E289F275}"/>
    <cellStyle name="Anteckning 53 7" xfId="20976" xr:uid="{0F89EEA5-5660-4F60-8889-C07729787AF1}"/>
    <cellStyle name="Anteckning 53 7 2" xfId="20977" xr:uid="{9A8398C0-9F1C-4305-875D-B7CF2EF11A0C}"/>
    <cellStyle name="Anteckning 53 7 2 2" xfId="20978" xr:uid="{621EEA1F-7BCD-4A99-8BB7-8336D55FDDDD}"/>
    <cellStyle name="Anteckning 53 7 2_121231-130331" xfId="20979" xr:uid="{1F81F06B-BFAB-4AD7-93FA-5521742BD141}"/>
    <cellStyle name="Anteckning 53 7 3" xfId="20980" xr:uid="{1398AC70-C295-4FE6-B7FD-A2066AF19AAD}"/>
    <cellStyle name="Anteckning 53 7 4" xfId="33324" xr:uid="{7E49CCE2-6C3B-41B0-AC66-9B12512BF17F}"/>
    <cellStyle name="Anteckning 53 7_121231-130331" xfId="20981" xr:uid="{D8718068-FC50-45B9-A7BB-57220CCB5BF1}"/>
    <cellStyle name="Anteckning 53 8" xfId="20982" xr:uid="{3C3527A2-5C9A-4DF0-B5D2-F8814F5D2E5B}"/>
    <cellStyle name="Anteckning 53 8 2" xfId="20983" xr:uid="{1351824E-37AD-4C9F-ACA6-F5814F3949EF}"/>
    <cellStyle name="Anteckning 53 8_121231-130331" xfId="20984" xr:uid="{2F7C5FE9-9A0F-43FA-BF19-CEE931D36FF6}"/>
    <cellStyle name="Anteckning 53 9" xfId="20985" xr:uid="{0F0E8156-9C35-41CB-9756-A328F37DC89E}"/>
    <cellStyle name="Anteckning 53_121231-130331" xfId="20986" xr:uid="{D4EB2415-58A8-4005-A8E3-F7431D95FE41}"/>
    <cellStyle name="Anteckning 54" xfId="20987" xr:uid="{6FF76D11-902C-4913-B102-E90F7030EF1F}"/>
    <cellStyle name="Anteckning 54 10" xfId="20988" xr:uid="{B2A23AA7-9492-41A3-98E7-345BC0E0F761}"/>
    <cellStyle name="Anteckning 54 11" xfId="33325" xr:uid="{703F2BCB-F071-44FD-B156-BF676350C653}"/>
    <cellStyle name="Anteckning 54 12" xfId="35757" xr:uid="{363D8CD0-6E00-488F-AA48-1645122F2CE3}"/>
    <cellStyle name="Anteckning 54 2" xfId="20989" xr:uid="{80536FB6-77D2-4843-9BFB-8A58A4A5D91F}"/>
    <cellStyle name="Anteckning 54 2 2" xfId="20990" xr:uid="{C7D2F74C-3467-4DD2-8CB7-6EE9873E84BD}"/>
    <cellStyle name="Anteckning 54 2 2 2" xfId="20991" xr:uid="{12B09CC3-9424-45FC-A924-1307972838E5}"/>
    <cellStyle name="Anteckning 54 2 2 2 2" xfId="20992" xr:uid="{6918CD7A-2905-41D2-A03D-1F911895EC8E}"/>
    <cellStyle name="Anteckning 54 2 2 2 3" xfId="33326" xr:uid="{7B252C93-DB7D-413E-8220-B4C1A9F06564}"/>
    <cellStyle name="Anteckning 54 2 2 2_121231-130331" xfId="20993" xr:uid="{8E0CECB9-37F9-4D44-8D98-755441BA435E}"/>
    <cellStyle name="Anteckning 54 2 2 3" xfId="20994" xr:uid="{2A15C8E5-FAD6-40C0-A2B2-B86D78C82616}"/>
    <cellStyle name="Anteckning 54 2 2 3 2" xfId="20995" xr:uid="{D78F528C-9241-4841-A0A4-84568A7C8071}"/>
    <cellStyle name="Anteckning 54 2 2 3_121231-130331" xfId="20996" xr:uid="{F3A94995-AD6F-4B7D-881B-0ABF005DB631}"/>
    <cellStyle name="Anteckning 54 2 2 4" xfId="20997" xr:uid="{60786394-0DA4-44ED-9064-1178D2F35104}"/>
    <cellStyle name="Anteckning 54 2 2 5" xfId="20998" xr:uid="{50F725EA-B971-4B8A-91B0-F7BAB4E9D73C}"/>
    <cellStyle name="Anteckning 54 2 2 6" xfId="33327" xr:uid="{0D770B9F-AA0C-4356-BED1-CC2F97264A8D}"/>
    <cellStyle name="Anteckning 54 2 2 7" xfId="35759" xr:uid="{815EF3EE-C1E5-4501-A77D-3D84171246A8}"/>
    <cellStyle name="Anteckning 54 2 2 8" xfId="38971" xr:uid="{88BA499F-615E-4170-B9BC-3BE7580E094F}"/>
    <cellStyle name="Anteckning 54 2 2_121231-130331" xfId="20999" xr:uid="{5012410F-B191-4B00-9293-4F5674B01C5E}"/>
    <cellStyle name="Anteckning 54 2 3" xfId="21000" xr:uid="{383E8CF1-F2C5-49AB-AAA9-2586F3C96DE9}"/>
    <cellStyle name="Anteckning 54 2 3 2" xfId="21001" xr:uid="{00BF51E7-1A68-483A-AFCD-86F72314727A}"/>
    <cellStyle name="Anteckning 54 2 3 2 2" xfId="21002" xr:uid="{C87E6CAE-580E-4816-8F19-12334EC0CED0}"/>
    <cellStyle name="Anteckning 54 2 3 2_121231-130331" xfId="21003" xr:uid="{B1425090-6CB5-428E-A8BD-9B5A95C78AAD}"/>
    <cellStyle name="Anteckning 54 2 3 3" xfId="21004" xr:uid="{F3CA1B61-9540-4A84-8D37-AD7EA56FF009}"/>
    <cellStyle name="Anteckning 54 2 3 4" xfId="33328" xr:uid="{880662BD-D1B6-4CEE-9E2E-E05554B24003}"/>
    <cellStyle name="Anteckning 54 2 3_121231-130331" xfId="21005" xr:uid="{E1C90B2E-EDA3-4DD1-A0D5-487E15CE29A0}"/>
    <cellStyle name="Anteckning 54 2 4" xfId="21006" xr:uid="{33C4BD3E-DA92-498E-888E-642AE5794417}"/>
    <cellStyle name="Anteckning 54 2 4 2" xfId="21007" xr:uid="{DD0AFFCE-E707-45AA-BE28-A5FA4E41B56F}"/>
    <cellStyle name="Anteckning 54 2 4_121231-130331" xfId="21008" xr:uid="{784826EA-C248-47E4-903B-CFB5A25A19C1}"/>
    <cellStyle name="Anteckning 54 2 5" xfId="21009" xr:uid="{60049FF8-3285-4912-9D34-AAF48B36D3A4}"/>
    <cellStyle name="Anteckning 54 2 6" xfId="21010" xr:uid="{5B78AD26-3255-4427-96FC-154DE3BE9B4E}"/>
    <cellStyle name="Anteckning 54 2 7" xfId="33329" xr:uid="{9FA76034-E2F9-407A-9110-E83E1D84940E}"/>
    <cellStyle name="Anteckning 54 2 8" xfId="35758" xr:uid="{A726F028-571A-4EF2-A476-911726D54CB6}"/>
    <cellStyle name="Anteckning 54 2 9" xfId="38972" xr:uid="{5D7747F3-6E4A-47B1-869C-1E60BA19CE4C}"/>
    <cellStyle name="Anteckning 54 2_121231-130331" xfId="21011" xr:uid="{D01B2CA2-DA48-4CC0-AE27-CD9EE5589089}"/>
    <cellStyle name="Anteckning 54 3" xfId="21012" xr:uid="{9B57EC82-7EA6-4139-8390-B1C16D0B6265}"/>
    <cellStyle name="Anteckning 54 3 2" xfId="21013" xr:uid="{0534D863-1C6C-407C-BDF3-97378BDECC79}"/>
    <cellStyle name="Anteckning 54 3 2 2" xfId="21014" xr:uid="{8B0C7D5B-0A74-42FF-B52D-1710DA803545}"/>
    <cellStyle name="Anteckning 54 3 2 2 2" xfId="21015" xr:uid="{FA9FDAEF-B12E-413B-BFEC-958C2F5C4D91}"/>
    <cellStyle name="Anteckning 54 3 2 2_121231-130331" xfId="21016" xr:uid="{93F3A74F-AB59-479B-87C7-0D88B181B008}"/>
    <cellStyle name="Anteckning 54 3 2 3" xfId="21017" xr:uid="{6E5B0DD2-E5F4-42E4-A531-92B88BDD63AE}"/>
    <cellStyle name="Anteckning 54 3 2 4" xfId="33330" xr:uid="{2CC72504-6705-4F24-9CA7-A5F46DD9DD9B}"/>
    <cellStyle name="Anteckning 54 3 2_121231-130331" xfId="21018" xr:uid="{BFCA920A-5078-4259-BCA4-655E0E3DD3AD}"/>
    <cellStyle name="Anteckning 54 3 3" xfId="21019" xr:uid="{4AE5678D-14BB-4B58-B4CF-A8F3BC7D6908}"/>
    <cellStyle name="Anteckning 54 3 3 2" xfId="21020" xr:uid="{AE5B408C-2E52-43E0-9BEF-C9CA8BFBA949}"/>
    <cellStyle name="Anteckning 54 3 3_121231-130331" xfId="21021" xr:uid="{6579E28C-DA89-4E7B-80FA-808D427A72F9}"/>
    <cellStyle name="Anteckning 54 3 4" xfId="21022" xr:uid="{4C7A9F21-CE33-4905-A5DC-C53CCDDE0756}"/>
    <cellStyle name="Anteckning 54 3 5" xfId="21023" xr:uid="{3F78DFA8-5312-4DCB-B4A0-946BADEFE3F7}"/>
    <cellStyle name="Anteckning 54 3 6" xfId="33331" xr:uid="{20E2A291-CCB8-45A0-BBCC-380F90CEF59E}"/>
    <cellStyle name="Anteckning 54 3 7" xfId="35760" xr:uid="{FA86CC67-602C-44F3-A1E7-FBEFEE7FC329}"/>
    <cellStyle name="Anteckning 54 3 8" xfId="38970" xr:uid="{AB7C009A-A3EC-4117-80B5-654D6F04C2D7}"/>
    <cellStyle name="Anteckning 54 3_121231-130331" xfId="21024" xr:uid="{AC78F866-BCBB-43E9-9D8B-2074AB96E301}"/>
    <cellStyle name="Anteckning 54 4" xfId="21025" xr:uid="{2E74194D-BE5B-4849-87D7-A747931BAE32}"/>
    <cellStyle name="Anteckning 54 4 2" xfId="21026" xr:uid="{1BC0A258-A1AF-43F9-8020-C6A9639F74D6}"/>
    <cellStyle name="Anteckning 54 4 2 2" xfId="21027" xr:uid="{EA6208D9-B3A3-45DB-B648-A83788813A08}"/>
    <cellStyle name="Anteckning 54 4 2 2 2" xfId="21028" xr:uid="{7B3102AC-DF34-42CC-8F29-C3B0B88478D6}"/>
    <cellStyle name="Anteckning 54 4 2 2_121231-130331" xfId="21029" xr:uid="{1115097F-3891-4893-8308-D3B97851A867}"/>
    <cellStyle name="Anteckning 54 4 2 3" xfId="21030" xr:uid="{963C383C-F3A1-46F8-B648-ABF42B4A54AA}"/>
    <cellStyle name="Anteckning 54 4 2 4" xfId="33332" xr:uid="{2D95B3AA-7663-4175-9F6E-A918FEB9698E}"/>
    <cellStyle name="Anteckning 54 4 2_121231-130331" xfId="21031" xr:uid="{34FA5F59-CC59-4D18-9741-B3F69D82AB26}"/>
    <cellStyle name="Anteckning 54 4 3" xfId="21032" xr:uid="{D5CD9BCF-A4A4-4352-B051-1A55A40DA02D}"/>
    <cellStyle name="Anteckning 54 4 3 2" xfId="21033" xr:uid="{26A9C962-374F-43E4-9D1C-D9FD3043EEF4}"/>
    <cellStyle name="Anteckning 54 4 3_121231-130331" xfId="21034" xr:uid="{62E9EA61-320F-43A6-9613-99C83F5B2618}"/>
    <cellStyle name="Anteckning 54 4 4" xfId="21035" xr:uid="{1B37D4DF-EF44-40F2-B1B3-6B64BB4B152A}"/>
    <cellStyle name="Anteckning 54 4 5" xfId="21036" xr:uid="{5692648F-3685-4628-B077-FFB97A21ECC3}"/>
    <cellStyle name="Anteckning 54 4 6" xfId="33333" xr:uid="{F0455F08-E037-4DAC-92F6-F3F839B83CE8}"/>
    <cellStyle name="Anteckning 54 4 7" xfId="35761" xr:uid="{48B64464-E100-440E-B297-81AFE27BA1A8}"/>
    <cellStyle name="Anteckning 54 4 8" xfId="38969" xr:uid="{2887715C-F2E6-4CDB-81AB-09FDCF69E5D3}"/>
    <cellStyle name="Anteckning 54 4_121231-130331" xfId="21037" xr:uid="{EFE5108B-150F-4193-9317-9398B1D215BE}"/>
    <cellStyle name="Anteckning 54 5" xfId="21038" xr:uid="{DD9ED67C-DECB-48FC-AB57-A5A48C9484F6}"/>
    <cellStyle name="Anteckning 54 5 2" xfId="21039" xr:uid="{750FC930-C3F5-433A-BE4F-A432A2FEA1DA}"/>
    <cellStyle name="Anteckning 54 5 2 2" xfId="21040" xr:uid="{08D52B11-1C6C-49FF-A970-22B81B0CEA2D}"/>
    <cellStyle name="Anteckning 54 5 2 2 2" xfId="21041" xr:uid="{04CDE7B1-E2FB-469F-BECF-E5354679A09A}"/>
    <cellStyle name="Anteckning 54 5 2 2_121231-130331" xfId="21042" xr:uid="{E3274331-4967-4EED-8025-6AF37DDCF826}"/>
    <cellStyle name="Anteckning 54 5 2 3" xfId="21043" xr:uid="{50590CE3-8B6A-459A-9064-5DE21779142D}"/>
    <cellStyle name="Anteckning 54 5 2 4" xfId="33334" xr:uid="{72D5CC11-5CB8-4040-B823-438A78A787DF}"/>
    <cellStyle name="Anteckning 54 5 2_121231-130331" xfId="21044" xr:uid="{49FA2FEB-3AD4-4360-85E4-E1EDC7F38152}"/>
    <cellStyle name="Anteckning 54 5 3" xfId="21045" xr:uid="{F48170AB-CC6F-475F-B692-8DCB97D4A34E}"/>
    <cellStyle name="Anteckning 54 5 3 2" xfId="21046" xr:uid="{AD88130E-4BD7-4623-A75F-0470AFCFBACC}"/>
    <cellStyle name="Anteckning 54 5 3_121231-130331" xfId="21047" xr:uid="{A22F4DD3-235B-40B3-B557-2BBFFFEF793A}"/>
    <cellStyle name="Anteckning 54 5 4" xfId="21048" xr:uid="{6384CF49-ACE6-4B97-882B-2394A722FE09}"/>
    <cellStyle name="Anteckning 54 5 5" xfId="21049" xr:uid="{358439B6-3FAB-4DA5-8CEF-6187D1BDA5AE}"/>
    <cellStyle name="Anteckning 54 5 6" xfId="33335" xr:uid="{D53AD273-97AA-4593-BFB2-DFE59CD1ED57}"/>
    <cellStyle name="Anteckning 54 5 7" xfId="35762" xr:uid="{2A153439-BDAB-49B7-A866-06B0A9FAD7A1}"/>
    <cellStyle name="Anteckning 54 5 8" xfId="38968" xr:uid="{114ED050-DBC8-4828-BBF7-8639D38F9FB1}"/>
    <cellStyle name="Anteckning 54 5_121231-130331" xfId="21050" xr:uid="{19250931-D89C-430C-965E-AA73830FE93A}"/>
    <cellStyle name="Anteckning 54 6" xfId="21051" xr:uid="{D58ABFBC-3DBF-4574-8D79-23D9E60EC408}"/>
    <cellStyle name="Anteckning 54 6 2" xfId="21052" xr:uid="{3F46AE70-DACC-4073-9CCC-39734E2AA80F}"/>
    <cellStyle name="Anteckning 54 6 2 2" xfId="21053" xr:uid="{12EE3A6B-068B-4567-A63A-B777D1538F7F}"/>
    <cellStyle name="Anteckning 54 6 2 3" xfId="33336" xr:uid="{1E8CE657-F591-40E5-B8F3-D5109D107A35}"/>
    <cellStyle name="Anteckning 54 6 2_121231-130331" xfId="21054" xr:uid="{13CB7178-6FBB-40E1-8E4C-36D1CCF3C1CE}"/>
    <cellStyle name="Anteckning 54 6 3" xfId="21055" xr:uid="{784A0512-C597-4FCA-AA2B-51AE260473F1}"/>
    <cellStyle name="Anteckning 54 6 3 2" xfId="21056" xr:uid="{85CA9372-1A83-4E2A-AC92-C324CFECD586}"/>
    <cellStyle name="Anteckning 54 6 3_121231-130331" xfId="21057" xr:uid="{504EC68D-46C7-449E-9AFD-1CA27F85452C}"/>
    <cellStyle name="Anteckning 54 6 4" xfId="21058" xr:uid="{AC15868D-F71D-4680-9481-600460BFA06E}"/>
    <cellStyle name="Anteckning 54 6 5" xfId="21059" xr:uid="{5387AFE9-1BD7-4E7E-8123-F181D7692984}"/>
    <cellStyle name="Anteckning 54 6 6" xfId="33337" xr:uid="{9ABDB823-BFD3-4080-96D1-E8C955A66351}"/>
    <cellStyle name="Anteckning 54 6 7" xfId="35763" xr:uid="{DC80335B-7983-41B2-9904-456D748AD00A}"/>
    <cellStyle name="Anteckning 54 6 8" xfId="38967" xr:uid="{D59943C4-FF7E-416B-A5B4-143D64521A3B}"/>
    <cellStyle name="Anteckning 54 6_121231-130331" xfId="21060" xr:uid="{97AD4EA4-3344-4D16-B072-F8A4571752E4}"/>
    <cellStyle name="Anteckning 54 7" xfId="21061" xr:uid="{882E7DB8-EF54-4945-BF60-4B1D050C3D22}"/>
    <cellStyle name="Anteckning 54 7 2" xfId="21062" xr:uid="{CF0EEF88-1C48-49AF-B518-0CD2499DEAD4}"/>
    <cellStyle name="Anteckning 54 7 2 2" xfId="21063" xr:uid="{61771FD9-C6F7-4C6C-A18C-297EF751B686}"/>
    <cellStyle name="Anteckning 54 7 2_121231-130331" xfId="21064" xr:uid="{2DE6E9F5-D5D8-40A7-AFBF-701B783003D3}"/>
    <cellStyle name="Anteckning 54 7 3" xfId="21065" xr:uid="{93A88C10-FFE5-498C-BBF8-B3D14BC1ECED}"/>
    <cellStyle name="Anteckning 54 7 4" xfId="33338" xr:uid="{202DBEB6-13A3-44A0-98E2-8F9FCD34007F}"/>
    <cellStyle name="Anteckning 54 7_121231-130331" xfId="21066" xr:uid="{6CED5E5C-F18C-4095-9BF0-8E87E6D2635F}"/>
    <cellStyle name="Anteckning 54 8" xfId="21067" xr:uid="{F581DACA-4E78-4341-8115-8C64F74EF7A1}"/>
    <cellStyle name="Anteckning 54 8 2" xfId="21068" xr:uid="{00E486DA-50B1-408D-BC39-E6863472B43C}"/>
    <cellStyle name="Anteckning 54 8_121231-130331" xfId="21069" xr:uid="{078C9022-B86E-439B-998C-972B47BB8120}"/>
    <cellStyle name="Anteckning 54 9" xfId="21070" xr:uid="{CE13A52E-5C48-42DE-BF0A-21982331A2EF}"/>
    <cellStyle name="Anteckning 54_121231-130331" xfId="21071" xr:uid="{7A86F7AF-C7D4-4658-BE5D-37CB7491C29A}"/>
    <cellStyle name="Anteckning 55" xfId="21072" xr:uid="{2F763073-70C3-4592-B551-D85D728751D5}"/>
    <cellStyle name="Anteckning 55 10" xfId="35764" xr:uid="{B9849FEA-54AB-4AA3-93B3-74C32F13E213}"/>
    <cellStyle name="Anteckning 55 2" xfId="21073" xr:uid="{AE429937-497D-4016-BF13-639B7BA38309}"/>
    <cellStyle name="Anteckning 55 2 2" xfId="21074" xr:uid="{E298DAAC-D635-424F-AFC3-3D138E32F047}"/>
    <cellStyle name="Anteckning 55 2 2 2" xfId="21075" xr:uid="{84D1EA7B-6A39-4A34-B1B7-4184BC765ED9}"/>
    <cellStyle name="Anteckning 55 2 2 3" xfId="33339" xr:uid="{9E0BF54F-E76D-4BA7-AEE6-1001EB355CA7}"/>
    <cellStyle name="Anteckning 55 2 2_121231-130331" xfId="21076" xr:uid="{AA233BD1-2BB8-4569-8487-02C0A657B229}"/>
    <cellStyle name="Anteckning 55 2 3" xfId="21077" xr:uid="{7C068BB1-8C8D-408F-A450-6CDB28E5261B}"/>
    <cellStyle name="Anteckning 55 2 3 2" xfId="21078" xr:uid="{BE10FA68-8C5C-4432-AF53-A2C57B7E397F}"/>
    <cellStyle name="Anteckning 55 2 3_121231-130331" xfId="21079" xr:uid="{4B5564EF-922C-40C3-90EE-90F0734D5132}"/>
    <cellStyle name="Anteckning 55 2 4" xfId="21080" xr:uid="{ECA2468A-85F2-4047-B689-3F2BEB1E6988}"/>
    <cellStyle name="Anteckning 55 2 5" xfId="21081" xr:uid="{6A5ED2DD-3B0D-45B1-8AA6-F1EEA199CF3E}"/>
    <cellStyle name="Anteckning 55 2 6" xfId="33340" xr:uid="{7D5DEFAA-9875-421C-96ED-020FADFC5D3B}"/>
    <cellStyle name="Anteckning 55 2 7" xfId="35765" xr:uid="{591BEB21-B69D-4AE4-BA19-9A613CDFFBB2}"/>
    <cellStyle name="Anteckning 55 2 8" xfId="38966" xr:uid="{F0683EF4-FC4E-423C-9F8F-8664F860734A}"/>
    <cellStyle name="Anteckning 55 2_121231-130331" xfId="21082" xr:uid="{72BC487C-0AB5-4963-B5A2-B7F4ED1F7598}"/>
    <cellStyle name="Anteckning 55 3" xfId="21083" xr:uid="{4146B422-162D-4CDB-8044-86A8B4AF3521}"/>
    <cellStyle name="Anteckning 55 3 2" xfId="21084" xr:uid="{8BB0AD04-0A9C-484E-A812-392674E9A4A6}"/>
    <cellStyle name="Anteckning 55 3 2 2" xfId="21085" xr:uid="{85C4517F-8CC8-4E47-9055-D3AED6A9A545}"/>
    <cellStyle name="Anteckning 55 3 2 3" xfId="33341" xr:uid="{946C142F-2479-499D-AE8A-BA4CB6DB780C}"/>
    <cellStyle name="Anteckning 55 3 2_121231-130331" xfId="21086" xr:uid="{B3ABF005-1F6C-44E1-B601-DC5D0C83EFB0}"/>
    <cellStyle name="Anteckning 55 3 3" xfId="21087" xr:uid="{7C02395B-D90A-468E-B7F2-E51FA0C64443}"/>
    <cellStyle name="Anteckning 55 3 3 2" xfId="21088" xr:uid="{D65ABB6A-F839-4346-96AE-468BF1BFBB48}"/>
    <cellStyle name="Anteckning 55 3 3_121231-130331" xfId="21089" xr:uid="{9670CF8B-2929-46E6-8009-839E68002701}"/>
    <cellStyle name="Anteckning 55 3 4" xfId="21090" xr:uid="{895A2DFE-3216-47BF-9546-0B543742BB94}"/>
    <cellStyle name="Anteckning 55 3 5" xfId="21091" xr:uid="{8877B275-3F4B-463A-8717-450F32CC01FC}"/>
    <cellStyle name="Anteckning 55 3 6" xfId="33342" xr:uid="{BBB52737-A1F5-4E12-B6A4-7ADF0FC79A93}"/>
    <cellStyle name="Anteckning 55 3 7" xfId="35766" xr:uid="{23799721-C9F5-45B6-8390-C0AE140B0D60}"/>
    <cellStyle name="Anteckning 55 3 8" xfId="38965" xr:uid="{36D33CC1-1860-4F2A-9F38-AA27262AB7E1}"/>
    <cellStyle name="Anteckning 55 3_121231-130331" xfId="21092" xr:uid="{350C0612-BBC3-483A-AA53-E0C0DB9BB2B7}"/>
    <cellStyle name="Anteckning 55 4" xfId="21093" xr:uid="{A4710BB7-FA1F-4A65-9CA2-AA74953CBB7C}"/>
    <cellStyle name="Anteckning 55 4 2" xfId="21094" xr:uid="{92776EF8-4A23-4C94-B51D-B78025D0FD0B}"/>
    <cellStyle name="Anteckning 55 4 2 2" xfId="21095" xr:uid="{D7C23758-4182-43A1-82BB-86E24240D8CB}"/>
    <cellStyle name="Anteckning 55 4 2_121231-130331" xfId="21096" xr:uid="{1B746AAE-037D-4C12-B283-BFB1B6BD5BBE}"/>
    <cellStyle name="Anteckning 55 4 3" xfId="21097" xr:uid="{9F2C0E03-1FCD-4E6A-A8E4-8DE7150F3A54}"/>
    <cellStyle name="Anteckning 55 4 4" xfId="33343" xr:uid="{A609DD5B-DCEB-496A-9B98-51CD86B3227F}"/>
    <cellStyle name="Anteckning 55 4_121231-130331" xfId="21098" xr:uid="{2FC4337A-FC9B-4EA0-9A49-1086035DDB6A}"/>
    <cellStyle name="Anteckning 55 5" xfId="21099" xr:uid="{D3DF5272-813A-4E1F-8F50-41C95027C38F}"/>
    <cellStyle name="Anteckning 55 5 2" xfId="21100" xr:uid="{20C18DF3-5657-4094-B3CB-2E1D9D209472}"/>
    <cellStyle name="Anteckning 55 5 3" xfId="21101" xr:uid="{EE7B0F31-4981-4911-9BDA-9C162A69209C}"/>
    <cellStyle name="Anteckning 55 5_121231-130331" xfId="21102" xr:uid="{C2C0AD61-ABDF-4ED0-ADD7-271E0EE1119D}"/>
    <cellStyle name="Anteckning 55 6" xfId="21103" xr:uid="{149107CB-74AE-45F8-A818-32986348C956}"/>
    <cellStyle name="Anteckning 55 6 2" xfId="21104" xr:uid="{F57657B5-0C17-4C49-B750-2469838377D6}"/>
    <cellStyle name="Anteckning 55 6 3" xfId="21105" xr:uid="{0B188C56-0F0F-4D67-8852-A92CFF988E7D}"/>
    <cellStyle name="Anteckning 55 6_AAL 2014-06" xfId="45427" xr:uid="{DB666FC1-4458-40FB-B80D-F1BF1845BA5D}"/>
    <cellStyle name="Anteckning 55 7" xfId="21106" xr:uid="{89F3B2F3-A0ED-43FE-9C0F-D0A74B6801B3}"/>
    <cellStyle name="Anteckning 55 7 2" xfId="21107" xr:uid="{29EA9E79-0F54-4E1D-AD93-A338C3DEE6A6}"/>
    <cellStyle name="Anteckning 55 7 3" xfId="21108" xr:uid="{59DCEB2E-832F-4BA2-9C75-89442607FA2D}"/>
    <cellStyle name="Anteckning 55 7_AAL 2014-06" xfId="45428" xr:uid="{46C8CF15-C49D-489A-9F7B-87412C545771}"/>
    <cellStyle name="Anteckning 55 8" xfId="21109" xr:uid="{AFD6110D-89A6-487E-B980-B611A7D65A58}"/>
    <cellStyle name="Anteckning 55 9" xfId="21110" xr:uid="{66B4C2BA-4BA4-4637-AFF1-8CAEDE8B98F9}"/>
    <cellStyle name="Anteckning 55_121231-130331" xfId="21111" xr:uid="{27398F80-8430-4B68-8556-C0818ADFFF24}"/>
    <cellStyle name="Anteckning 56" xfId="21112" xr:uid="{FE061F3E-232B-462F-95C3-EE06744D5324}"/>
    <cellStyle name="Anteckning 56 10" xfId="35767" xr:uid="{7CDD9D43-5722-4DE6-826D-063B0A16BAD5}"/>
    <cellStyle name="Anteckning 56 2" xfId="21113" xr:uid="{461F8EC5-718B-4A46-96CA-2ADE97B4DF82}"/>
    <cellStyle name="Anteckning 56 2 2" xfId="21114" xr:uid="{55A29773-DB30-47A5-85EB-4CC6A8D04404}"/>
    <cellStyle name="Anteckning 56 2 2 2" xfId="21115" xr:uid="{4DA32666-AB6A-4EA7-8639-43799B434307}"/>
    <cellStyle name="Anteckning 56 2 2 3" xfId="33344" xr:uid="{555A6A95-003D-4DDE-B47C-7B432F660A5C}"/>
    <cellStyle name="Anteckning 56 2 2_121231-130331" xfId="21116" xr:uid="{EF2D4770-BC2C-4A32-862D-7D52B8ECFA52}"/>
    <cellStyle name="Anteckning 56 2 3" xfId="21117" xr:uid="{9D8CCBA5-0574-469D-88EC-D4DBA566C343}"/>
    <cellStyle name="Anteckning 56 2 3 2" xfId="21118" xr:uid="{FAD73E81-2F65-4A76-BA37-1D6ADBFB426D}"/>
    <cellStyle name="Anteckning 56 2 3_121231-130331" xfId="21119" xr:uid="{0B5F9873-5CF7-4213-B559-A9CC395F7C27}"/>
    <cellStyle name="Anteckning 56 2 4" xfId="21120" xr:uid="{B36F84C2-6685-4FE5-9D76-0D4D7B904AEF}"/>
    <cellStyle name="Anteckning 56 2 5" xfId="21121" xr:uid="{319330B7-2B6E-4443-B460-FDC62B61598A}"/>
    <cellStyle name="Anteckning 56 2 6" xfId="33345" xr:uid="{4BC33E7F-986C-4A1C-AF27-4B90AB13F9D5}"/>
    <cellStyle name="Anteckning 56 2 7" xfId="35768" xr:uid="{21CBA862-6C3C-4356-A270-0F08D0C6057F}"/>
    <cellStyle name="Anteckning 56 2 8" xfId="38964" xr:uid="{1E5E6B27-B6DB-478C-B69E-6C5A214CC776}"/>
    <cellStyle name="Anteckning 56 2_121231-130331" xfId="21122" xr:uid="{3DDB9FDD-AFE5-480B-AFF5-7E7FE0DD66B6}"/>
    <cellStyle name="Anteckning 56 3" xfId="21123" xr:uid="{4500BDEB-3C95-43E3-916B-EF76FABE4E22}"/>
    <cellStyle name="Anteckning 56 3 2" xfId="21124" xr:uid="{754ECA9F-EE3F-4027-87A6-8BA470F68F72}"/>
    <cellStyle name="Anteckning 56 3 2 2" xfId="21125" xr:uid="{F6DFE85D-288F-439A-83EE-EA971784A705}"/>
    <cellStyle name="Anteckning 56 3 2 3" xfId="33346" xr:uid="{66702190-E1E0-46C5-873B-C480F429B630}"/>
    <cellStyle name="Anteckning 56 3 2_121231-130331" xfId="21126" xr:uid="{D2B5DDC3-A5E4-49BE-AA67-765C0AF4A77B}"/>
    <cellStyle name="Anteckning 56 3 3" xfId="21127" xr:uid="{4BC216FE-5F8D-4781-BFCE-3B66B5F106A7}"/>
    <cellStyle name="Anteckning 56 3 3 2" xfId="21128" xr:uid="{26D71AC3-1FCB-43A7-A37E-85D5895361FA}"/>
    <cellStyle name="Anteckning 56 3 3_121231-130331" xfId="21129" xr:uid="{0B4AE045-8684-40ED-98F3-FAAB4C46C08E}"/>
    <cellStyle name="Anteckning 56 3 4" xfId="21130" xr:uid="{79ADCE9D-9E6D-442B-A11D-6414AAC9A3BD}"/>
    <cellStyle name="Anteckning 56 3 5" xfId="21131" xr:uid="{3831A1D0-BBE7-47D4-B5F2-49F1B12999B1}"/>
    <cellStyle name="Anteckning 56 3 6" xfId="33347" xr:uid="{19752A01-B1C6-4D5F-A26B-FED9A44AA915}"/>
    <cellStyle name="Anteckning 56 3 7" xfId="35769" xr:uid="{31D9DF95-EC63-427A-A59A-30227F6CDF65}"/>
    <cellStyle name="Anteckning 56 3 8" xfId="38963" xr:uid="{2F1E1396-F1EF-47A4-A6D2-C301373ACD5C}"/>
    <cellStyle name="Anteckning 56 3_121231-130331" xfId="21132" xr:uid="{A121650F-75F5-41D2-8B3A-319CC45C4BDA}"/>
    <cellStyle name="Anteckning 56 4" xfId="21133" xr:uid="{E86DDB5C-EB2D-4C7E-B0A7-9746AA4C02E8}"/>
    <cellStyle name="Anteckning 56 4 2" xfId="21134" xr:uid="{8C418FCC-8B3C-4F71-8E8B-8CDB300296F8}"/>
    <cellStyle name="Anteckning 56 4 2 2" xfId="21135" xr:uid="{67A4A6F9-B1A0-4756-89B3-8F10FC11C4E4}"/>
    <cellStyle name="Anteckning 56 4 2_121231-130331" xfId="21136" xr:uid="{9AC5722C-1FB6-4C1D-AC0C-D4CA61CB6A0F}"/>
    <cellStyle name="Anteckning 56 4 3" xfId="21137" xr:uid="{9A18D524-59B6-4714-88A3-63DA567D8DE5}"/>
    <cellStyle name="Anteckning 56 4 4" xfId="33348" xr:uid="{003BD462-B28E-45D5-BE69-545D0D629338}"/>
    <cellStyle name="Anteckning 56 4_121231-130331" xfId="21138" xr:uid="{01499EC2-2ABE-4B8A-9BCE-91B06C6A6D60}"/>
    <cellStyle name="Anteckning 56 5" xfId="21139" xr:uid="{DFB559F3-8B99-47CE-AB49-114034DF566F}"/>
    <cellStyle name="Anteckning 56 5 2" xfId="21140" xr:uid="{409EDD48-BDA7-4FA6-B854-97DEEC941377}"/>
    <cellStyle name="Anteckning 56 5 3" xfId="21141" xr:uid="{86162BFA-ECCA-4886-AEC4-4652FCF6C414}"/>
    <cellStyle name="Anteckning 56 5_121231-130331" xfId="21142" xr:uid="{871002D7-C04F-4DE6-973D-2811181DF4E3}"/>
    <cellStyle name="Anteckning 56 6" xfId="21143" xr:uid="{4314B8AB-3029-4A92-90E3-C040093E5A31}"/>
    <cellStyle name="Anteckning 56 6 2" xfId="21144" xr:uid="{1A156E42-80F6-4705-9BFF-3B710F05427A}"/>
    <cellStyle name="Anteckning 56 6 3" xfId="21145" xr:uid="{7133EFA5-94D2-486A-A2D6-744533B3C480}"/>
    <cellStyle name="Anteckning 56 6_AAL 2014-06" xfId="45429" xr:uid="{7589CC57-1E83-4D22-A85B-F1595BE66104}"/>
    <cellStyle name="Anteckning 56 7" xfId="21146" xr:uid="{56EC64A1-B02C-40A7-808B-1F7F25ABDD56}"/>
    <cellStyle name="Anteckning 56 7 2" xfId="21147" xr:uid="{1AEB832C-0C49-4C4F-B3B6-CE2DF7286933}"/>
    <cellStyle name="Anteckning 56 7 3" xfId="21148" xr:uid="{8CEC4C17-B8B9-440E-B17E-E76413B12388}"/>
    <cellStyle name="Anteckning 56 7_AAL 2014-06" xfId="45430" xr:uid="{DAC0BBB5-05AA-430E-97B5-5F1B2846FDAF}"/>
    <cellStyle name="Anteckning 56 8" xfId="21149" xr:uid="{DB204CFC-5531-4716-8FF0-8E5BC69B214E}"/>
    <cellStyle name="Anteckning 56 9" xfId="21150" xr:uid="{5955E5B7-1FA3-4D36-994D-F8002A2BA5A6}"/>
    <cellStyle name="Anteckning 56_121231-130331" xfId="21151" xr:uid="{2F506645-FB01-45BB-8831-091BD6A75412}"/>
    <cellStyle name="Anteckning 57" xfId="21152" xr:uid="{4C40A722-87E6-4E0B-89E3-77D19873E471}"/>
    <cellStyle name="Anteckning 57 10" xfId="35770" xr:uid="{B1112EFB-A0B7-49EA-871F-451C73D8BAEE}"/>
    <cellStyle name="Anteckning 57 2" xfId="21153" xr:uid="{F48C098A-C700-4DB5-8AE6-7D2320982EDE}"/>
    <cellStyle name="Anteckning 57 2 2" xfId="21154" xr:uid="{5E4F269E-70B7-48DD-9340-D396433ED708}"/>
    <cellStyle name="Anteckning 57 2 2 2" xfId="21155" xr:uid="{FE56D22C-214D-410B-B792-3D2882F242E9}"/>
    <cellStyle name="Anteckning 57 2 2 3" xfId="33349" xr:uid="{8A6A9DC8-281C-40BF-B419-F8D0F3EAB738}"/>
    <cellStyle name="Anteckning 57 2 2_121231-130331" xfId="21156" xr:uid="{6D262110-6F45-4EE2-B365-F257B68823E0}"/>
    <cellStyle name="Anteckning 57 2 3" xfId="21157" xr:uid="{FE07D2D6-43F9-4A9A-9467-DD74F7B46391}"/>
    <cellStyle name="Anteckning 57 2 3 2" xfId="21158" xr:uid="{96CF5467-838F-42E6-8A15-C789F617D612}"/>
    <cellStyle name="Anteckning 57 2 3_121231-130331" xfId="21159" xr:uid="{7B3BABA1-7FA9-4A7C-809D-C395426C7915}"/>
    <cellStyle name="Anteckning 57 2 4" xfId="21160" xr:uid="{BC2151E5-4431-448F-AFC8-27F537C98E94}"/>
    <cellStyle name="Anteckning 57 2 5" xfId="21161" xr:uid="{B847C76F-6820-4865-9E18-15FD6ED3E022}"/>
    <cellStyle name="Anteckning 57 2 6" xfId="33350" xr:uid="{1B83314E-6FD6-47FC-9413-FFF477874FEB}"/>
    <cellStyle name="Anteckning 57 2 7" xfId="35771" xr:uid="{5F8351E3-F1EB-4036-98C5-8C055327906A}"/>
    <cellStyle name="Anteckning 57 2 8" xfId="38962" xr:uid="{810E8DFE-564E-429C-B701-EEC1797ADAD5}"/>
    <cellStyle name="Anteckning 57 2_121231-130331" xfId="21162" xr:uid="{4E899E0E-2119-43F9-8797-11628FDFF656}"/>
    <cellStyle name="Anteckning 57 3" xfId="21163" xr:uid="{7F45D741-CDC1-4ED9-9A5D-97740256193C}"/>
    <cellStyle name="Anteckning 57 3 2" xfId="21164" xr:uid="{E6179C59-1B32-45E8-854D-9807DE6DF78B}"/>
    <cellStyle name="Anteckning 57 3 2 2" xfId="21165" xr:uid="{D611D9AE-C5EB-4CC5-B8AE-C998FA99B939}"/>
    <cellStyle name="Anteckning 57 3 2 3" xfId="33351" xr:uid="{9C8FC574-CD8C-4131-8B28-67E020D9741B}"/>
    <cellStyle name="Anteckning 57 3 2_121231-130331" xfId="21166" xr:uid="{9F7180B7-3309-4523-8788-3EFAFA727526}"/>
    <cellStyle name="Anteckning 57 3 3" xfId="21167" xr:uid="{0D2BA190-B193-405D-AF14-887ED9721D11}"/>
    <cellStyle name="Anteckning 57 3 3 2" xfId="21168" xr:uid="{4C29588C-5147-4C5F-8E37-E5D2F239044D}"/>
    <cellStyle name="Anteckning 57 3 3_121231-130331" xfId="21169" xr:uid="{FF8E0086-DA62-4AC4-AF08-6B0E146108C6}"/>
    <cellStyle name="Anteckning 57 3 4" xfId="21170" xr:uid="{791314BE-755D-4AE8-901A-3F698BC63941}"/>
    <cellStyle name="Anteckning 57 3 5" xfId="21171" xr:uid="{C606116B-46BD-42EA-852E-F39EBE5DAEDD}"/>
    <cellStyle name="Anteckning 57 3 6" xfId="33352" xr:uid="{912DD02A-8079-49D1-96D2-6A24B2F063A4}"/>
    <cellStyle name="Anteckning 57 3 7" xfId="35772" xr:uid="{28A7C841-F9BB-4300-B3C6-C9888C4C7B9D}"/>
    <cellStyle name="Anteckning 57 3 8" xfId="38961" xr:uid="{FB1608A3-828C-4DAD-8AB5-B2248D93C0F4}"/>
    <cellStyle name="Anteckning 57 3_121231-130331" xfId="21172" xr:uid="{E68DE457-B15C-41E7-9113-1241D1067794}"/>
    <cellStyle name="Anteckning 57 4" xfId="21173" xr:uid="{FE4676FF-0A8B-4021-B769-C2275EE3D23F}"/>
    <cellStyle name="Anteckning 57 4 2" xfId="21174" xr:uid="{C24C223D-B8F5-46DB-8B80-D650E89BFB19}"/>
    <cellStyle name="Anteckning 57 4 2 2" xfId="21175" xr:uid="{F1F5482B-5EA8-45DE-B5EB-752FC3F718D9}"/>
    <cellStyle name="Anteckning 57 4 2_121231-130331" xfId="21176" xr:uid="{611908B7-65FC-468D-BE08-579036F78659}"/>
    <cellStyle name="Anteckning 57 4 3" xfId="21177" xr:uid="{17CAD024-A8A1-4D5D-9D2A-8659B7601664}"/>
    <cellStyle name="Anteckning 57 4 4" xfId="33353" xr:uid="{4387DAE9-CC7B-4C18-8879-4D27424EAEE9}"/>
    <cellStyle name="Anteckning 57 4_121231-130331" xfId="21178" xr:uid="{ED4B59A0-427A-4B02-9514-A062AD809A90}"/>
    <cellStyle name="Anteckning 57 5" xfId="21179" xr:uid="{A450ADE3-FFA6-48E7-9780-6795B9C065FD}"/>
    <cellStyle name="Anteckning 57 5 2" xfId="21180" xr:uid="{4187A0C6-F632-484E-97C4-96D1FBDB2B8A}"/>
    <cellStyle name="Anteckning 57 5 3" xfId="21181" xr:uid="{6C0A03DE-C9A1-41C5-8DE1-8E1EC30A11C1}"/>
    <cellStyle name="Anteckning 57 5_121231-130331" xfId="21182" xr:uid="{1E1EDFCE-1E20-4F46-9277-DEB2CEBA5AF9}"/>
    <cellStyle name="Anteckning 57 6" xfId="21183" xr:uid="{E842BE33-7C0A-449E-AC30-EBF5E37FF95E}"/>
    <cellStyle name="Anteckning 57 6 2" xfId="21184" xr:uid="{C57FF5AB-FD26-4109-8FF9-10812AA348E2}"/>
    <cellStyle name="Anteckning 57 6 3" xfId="21185" xr:uid="{F6996928-3B8C-4FF5-BFFC-4C3426228260}"/>
    <cellStyle name="Anteckning 57 6_AAL 2014-06" xfId="45431" xr:uid="{02F06E5A-65DF-4E18-88A8-F81E53676C10}"/>
    <cellStyle name="Anteckning 57 7" xfId="21186" xr:uid="{5B10FA1E-8C2F-4435-8F6C-D090066817E8}"/>
    <cellStyle name="Anteckning 57 7 2" xfId="21187" xr:uid="{86E926B8-34DE-45CB-BA42-2C6E0A1315A8}"/>
    <cellStyle name="Anteckning 57 7 3" xfId="21188" xr:uid="{834BD36B-97C3-43A1-8502-808648AC3870}"/>
    <cellStyle name="Anteckning 57 7_AAL 2014-06" xfId="45432" xr:uid="{AD41A8C0-452E-47A6-A758-E803401FA33E}"/>
    <cellStyle name="Anteckning 57 8" xfId="21189" xr:uid="{CA17E7EC-9F97-4A42-848D-7513DE088246}"/>
    <cellStyle name="Anteckning 57 9" xfId="21190" xr:uid="{043A2F7C-16D7-4BF5-A69E-AE8387611214}"/>
    <cellStyle name="Anteckning 57_121231-130331" xfId="21191" xr:uid="{8B374A0D-6EE2-4A04-B659-0D100AF81E2B}"/>
    <cellStyle name="Anteckning 58" xfId="21192" xr:uid="{A25898C8-726D-4503-87D1-C7F0416024D7}"/>
    <cellStyle name="Anteckning 58 10" xfId="35773" xr:uid="{4F0F29F5-8CF0-44F0-968C-B711B23D3491}"/>
    <cellStyle name="Anteckning 58 2" xfId="21193" xr:uid="{A911A772-5019-41EB-8EAE-EB4CFAC3D3E7}"/>
    <cellStyle name="Anteckning 58 2 2" xfId="21194" xr:uid="{34A37C11-2292-4864-96B6-7B35E544BCDC}"/>
    <cellStyle name="Anteckning 58 2 2 2" xfId="21195" xr:uid="{3042AC9D-94C6-4005-B956-DD2F9720ED04}"/>
    <cellStyle name="Anteckning 58 2 2 3" xfId="33354" xr:uid="{80255A4B-FB0C-4EBA-8A16-57E8B899182C}"/>
    <cellStyle name="Anteckning 58 2 2_121231-130331" xfId="21196" xr:uid="{D36840D6-7791-49B3-968C-BCA0C99362A2}"/>
    <cellStyle name="Anteckning 58 2 3" xfId="21197" xr:uid="{FA7CBE60-571F-470A-8121-C3D8B262F625}"/>
    <cellStyle name="Anteckning 58 2 3 2" xfId="21198" xr:uid="{6E7933A9-C656-410C-B3F0-5B5391036E9E}"/>
    <cellStyle name="Anteckning 58 2 3_121231-130331" xfId="21199" xr:uid="{7AC60EC3-8C0A-4567-B6B4-6DD818DF0D46}"/>
    <cellStyle name="Anteckning 58 2 4" xfId="21200" xr:uid="{2D9C4CCE-1C68-47C2-A6DC-4B0B45CEF5A2}"/>
    <cellStyle name="Anteckning 58 2 5" xfId="21201" xr:uid="{D6EB398A-E4C3-4305-938D-2AEEC65EC5EB}"/>
    <cellStyle name="Anteckning 58 2 6" xfId="33355" xr:uid="{5E86ED7D-C8BE-43A9-9E4B-65D4BB452351}"/>
    <cellStyle name="Anteckning 58 2 7" xfId="35774" xr:uid="{395529AD-A521-46BC-9F62-98941491EB1E}"/>
    <cellStyle name="Anteckning 58 2 8" xfId="38960" xr:uid="{4F408289-927E-4650-811A-9BA7B6D02E06}"/>
    <cellStyle name="Anteckning 58 2_121231-130331" xfId="21202" xr:uid="{5ED851D7-4D5A-42EF-9E65-E5EF3A6CF91A}"/>
    <cellStyle name="Anteckning 58 3" xfId="21203" xr:uid="{9F842409-ED3C-4D20-8AE7-20C0C757DAC2}"/>
    <cellStyle name="Anteckning 58 3 2" xfId="21204" xr:uid="{3B987856-380B-4984-AFDB-818A13867A2C}"/>
    <cellStyle name="Anteckning 58 3 2 2" xfId="21205" xr:uid="{61894FC2-F7FC-401B-943E-9533214A7ABE}"/>
    <cellStyle name="Anteckning 58 3 2 3" xfId="33356" xr:uid="{388E9335-D38D-4462-B71B-3087C1B6B8C5}"/>
    <cellStyle name="Anteckning 58 3 2_121231-130331" xfId="21206" xr:uid="{5C2F5E2E-C1AF-4AE2-A965-42DDED1914E0}"/>
    <cellStyle name="Anteckning 58 3 3" xfId="21207" xr:uid="{FFD53B60-526A-4A20-9E18-720A0228AD1E}"/>
    <cellStyle name="Anteckning 58 3 3 2" xfId="21208" xr:uid="{F84BBB1D-65F8-4A10-954E-F4C180F5E3C1}"/>
    <cellStyle name="Anteckning 58 3 3_121231-130331" xfId="21209" xr:uid="{BED452D4-5056-43B6-8FDC-B02E6FFCBA31}"/>
    <cellStyle name="Anteckning 58 3 4" xfId="21210" xr:uid="{060E6F41-C85C-4EA1-858C-4E97DF69ED97}"/>
    <cellStyle name="Anteckning 58 3 5" xfId="21211" xr:uid="{3CB7FF11-A1C4-463C-8741-22A9DA96EF66}"/>
    <cellStyle name="Anteckning 58 3 6" xfId="33357" xr:uid="{F5BA624E-B6E8-425C-8114-204D0FC0F391}"/>
    <cellStyle name="Anteckning 58 3 7" xfId="35775" xr:uid="{290C408D-707A-40BD-83FF-FF2F5C79F4F5}"/>
    <cellStyle name="Anteckning 58 3 8" xfId="38959" xr:uid="{55B5483D-B88F-41D1-BFBA-63A2E8862A16}"/>
    <cellStyle name="Anteckning 58 3_121231-130331" xfId="21212" xr:uid="{8BAC9A6F-BA63-4435-A4DC-3D37032711E4}"/>
    <cellStyle name="Anteckning 58 4" xfId="21213" xr:uid="{217EF51B-D41C-4731-B452-F591908CB3B9}"/>
    <cellStyle name="Anteckning 58 4 2" xfId="21214" xr:uid="{48C8B1AE-5B9C-4112-9316-1C828B5C03D9}"/>
    <cellStyle name="Anteckning 58 4 2 2" xfId="21215" xr:uid="{F4859569-C0BF-4136-A6E6-EDB770869AB5}"/>
    <cellStyle name="Anteckning 58 4 2_121231-130331" xfId="21216" xr:uid="{ADDAAAAB-A127-4576-9710-B5F354BE5FC6}"/>
    <cellStyle name="Anteckning 58 4 3" xfId="21217" xr:uid="{BF10BC0E-642A-41DB-A689-9DE3A1D8523A}"/>
    <cellStyle name="Anteckning 58 4 4" xfId="33358" xr:uid="{BAEDB657-C675-4E9A-8297-01BFE6846ECF}"/>
    <cellStyle name="Anteckning 58 4_121231-130331" xfId="21218" xr:uid="{29350CEF-5962-413C-A112-7C960A008F26}"/>
    <cellStyle name="Anteckning 58 5" xfId="21219" xr:uid="{1BCD5237-9BEB-4C17-9963-A54F128014B6}"/>
    <cellStyle name="Anteckning 58 5 2" xfId="21220" xr:uid="{011E9A12-60B8-4DEB-BE12-EE2CE3F8F115}"/>
    <cellStyle name="Anteckning 58 5 3" xfId="21221" xr:uid="{98D8C43F-C87B-4B5B-A0EC-40D27A351B9C}"/>
    <cellStyle name="Anteckning 58 5_121231-130331" xfId="21222" xr:uid="{D40CEC27-22CB-4E16-B0A8-6620902980CD}"/>
    <cellStyle name="Anteckning 58 6" xfId="21223" xr:uid="{8FEEC33B-2159-4586-8E44-E907AE6DB1DE}"/>
    <cellStyle name="Anteckning 58 6 2" xfId="21224" xr:uid="{B5F4ED27-B6AE-4278-B7A3-1C7A0C777EF4}"/>
    <cellStyle name="Anteckning 58 6 3" xfId="21225" xr:uid="{CBF9B2C9-33DF-4E0D-99C4-4193D4585F07}"/>
    <cellStyle name="Anteckning 58 6_AAL 2014-06" xfId="45433" xr:uid="{1EB57FF4-4487-4559-BA0F-C681782E19FA}"/>
    <cellStyle name="Anteckning 58 7" xfId="21226" xr:uid="{9E55DF3D-4E70-44BB-8ED3-48A864CE2B95}"/>
    <cellStyle name="Anteckning 58 7 2" xfId="21227" xr:uid="{DCF6FC11-C9C8-419E-8A51-F5F67AE65641}"/>
    <cellStyle name="Anteckning 58 7 3" xfId="21228" xr:uid="{F4D73300-7D91-48F1-B272-1864EF3FDF10}"/>
    <cellStyle name="Anteckning 58 7_AAL 2014-06" xfId="45434" xr:uid="{66C920DD-3642-46BF-85BF-8FAEA1016A16}"/>
    <cellStyle name="Anteckning 58 8" xfId="21229" xr:uid="{0DCEE2D7-F49A-4035-80AC-450327A1E981}"/>
    <cellStyle name="Anteckning 58 9" xfId="21230" xr:uid="{9A54419C-17EA-4528-AAED-8F80278B6392}"/>
    <cellStyle name="Anteckning 58_121231-130331" xfId="21231" xr:uid="{4D196009-C8A6-4DE2-8B8F-74D55918BF50}"/>
    <cellStyle name="Anteckning 59" xfId="21232" xr:uid="{7A9AF585-02D5-4817-87E4-C9E2ADFA4272}"/>
    <cellStyle name="Anteckning 59 10" xfId="35776" xr:uid="{BAA6DD23-DD37-459D-9D3A-42523CEDA9E7}"/>
    <cellStyle name="Anteckning 59 2" xfId="21233" xr:uid="{DA273D03-D4CA-4078-B972-D248B72BC6F2}"/>
    <cellStyle name="Anteckning 59 2 2" xfId="21234" xr:uid="{73CFD32D-5ADC-4656-94F1-B0135184AC54}"/>
    <cellStyle name="Anteckning 59 2 2 2" xfId="21235" xr:uid="{532C43A2-4F7A-45BB-872F-0318A23FCF92}"/>
    <cellStyle name="Anteckning 59 2 2 3" xfId="33359" xr:uid="{3D13C79C-BF9C-4416-85CC-DE7557ED94F7}"/>
    <cellStyle name="Anteckning 59 2 2_121231-130331" xfId="21236" xr:uid="{7B167223-6ACF-4103-9079-876A437FED63}"/>
    <cellStyle name="Anteckning 59 2 3" xfId="21237" xr:uid="{765D9342-76E6-4D36-A593-8BB2EC110BD6}"/>
    <cellStyle name="Anteckning 59 2 3 2" xfId="21238" xr:uid="{85D55BE8-B8D8-418E-A0CB-C2BE781EECC2}"/>
    <cellStyle name="Anteckning 59 2 3_121231-130331" xfId="21239" xr:uid="{A9A2A38B-8CE0-4739-8510-B0F1E1C9850C}"/>
    <cellStyle name="Anteckning 59 2 4" xfId="21240" xr:uid="{23CBC09A-157A-4E55-AC1F-007148B6456D}"/>
    <cellStyle name="Anteckning 59 2 5" xfId="21241" xr:uid="{CB748B3F-2967-433E-9487-E0E8D2053070}"/>
    <cellStyle name="Anteckning 59 2 6" xfId="33360" xr:uid="{FAF076CD-0667-4196-8565-7C613734F150}"/>
    <cellStyle name="Anteckning 59 2 7" xfId="35777" xr:uid="{7B03734C-05B3-4870-83D6-9BBA0F6ADA70}"/>
    <cellStyle name="Anteckning 59 2 8" xfId="38958" xr:uid="{40D217B6-494E-4D45-AAC0-7EC73CB0BE02}"/>
    <cellStyle name="Anteckning 59 2_121231-130331" xfId="21242" xr:uid="{00432A05-9B9A-4C8A-B41E-973B257BA177}"/>
    <cellStyle name="Anteckning 59 3" xfId="21243" xr:uid="{BEF1227D-AF39-48A1-861A-41090A31518E}"/>
    <cellStyle name="Anteckning 59 3 2" xfId="21244" xr:uid="{A31843F7-AC72-4F7E-BF7C-ACAEB1E3EAD8}"/>
    <cellStyle name="Anteckning 59 3 2 2" xfId="21245" xr:uid="{ABF712F3-D9F6-4679-900F-4F912665FDB4}"/>
    <cellStyle name="Anteckning 59 3 2 3" xfId="33361" xr:uid="{EADC2C90-B307-4834-9691-60A3D451624C}"/>
    <cellStyle name="Anteckning 59 3 2_121231-130331" xfId="21246" xr:uid="{C83AB10A-D820-4FFA-AA7B-2F789A1A7DE1}"/>
    <cellStyle name="Anteckning 59 3 3" xfId="21247" xr:uid="{841DCA87-C34D-455E-B498-3A81F2C1ADC7}"/>
    <cellStyle name="Anteckning 59 3 3 2" xfId="21248" xr:uid="{331E87A6-2625-4016-9F46-8D5A3CF16318}"/>
    <cellStyle name="Anteckning 59 3 3_121231-130331" xfId="21249" xr:uid="{3DC73EAD-88FD-4993-8535-F003C079F2CF}"/>
    <cellStyle name="Anteckning 59 3 4" xfId="21250" xr:uid="{0695893C-04D8-4953-B6A3-D552AE939391}"/>
    <cellStyle name="Anteckning 59 3 5" xfId="21251" xr:uid="{3AB5644A-7D21-4A75-A1FE-BBF509248BA0}"/>
    <cellStyle name="Anteckning 59 3 6" xfId="33362" xr:uid="{85D450FD-E396-42E1-A0F3-2788A50F98D0}"/>
    <cellStyle name="Anteckning 59 3 7" xfId="35778" xr:uid="{9BCD0979-14C9-4F53-BE1B-FE48BA4C3E2A}"/>
    <cellStyle name="Anteckning 59 3 8" xfId="38957" xr:uid="{29A3B65B-463F-4AA9-BDEE-270737BB42E8}"/>
    <cellStyle name="Anteckning 59 3_121231-130331" xfId="21252" xr:uid="{5EE1549F-F57D-4774-A431-307864B94FE0}"/>
    <cellStyle name="Anteckning 59 4" xfId="21253" xr:uid="{3AD1D0D9-A56B-47DB-AE83-7B22EA9F8391}"/>
    <cellStyle name="Anteckning 59 4 2" xfId="21254" xr:uid="{A33DFBF7-68CC-4BBD-940B-EACFC011DE85}"/>
    <cellStyle name="Anteckning 59 4 2 2" xfId="21255" xr:uid="{A40716F0-EDE7-4444-89D9-A7A774F2EE16}"/>
    <cellStyle name="Anteckning 59 4 2_121231-130331" xfId="21256" xr:uid="{29AC6AB8-4676-4269-A2B4-FBD84A336E54}"/>
    <cellStyle name="Anteckning 59 4 3" xfId="21257" xr:uid="{4F15FB18-F3B8-471F-9716-0DFE0BDE0631}"/>
    <cellStyle name="Anteckning 59 4 4" xfId="33363" xr:uid="{4D4B0398-6FE4-4F78-93FD-4CBAD7CCF842}"/>
    <cellStyle name="Anteckning 59 4_121231-130331" xfId="21258" xr:uid="{CEC0D2C6-5056-4140-8549-9DE331B48C70}"/>
    <cellStyle name="Anteckning 59 5" xfId="21259" xr:uid="{043CFF08-198A-4766-9F38-0EDDEBCDB508}"/>
    <cellStyle name="Anteckning 59 5 2" xfId="21260" xr:uid="{13237746-ACD9-4786-9011-DF6138ECE208}"/>
    <cellStyle name="Anteckning 59 5 3" xfId="21261" xr:uid="{3D47DAC8-5407-430A-B659-C7B1DCB0A7D8}"/>
    <cellStyle name="Anteckning 59 5_121231-130331" xfId="21262" xr:uid="{0D50ECC4-5390-48EF-A7E5-A59E24DC60E2}"/>
    <cellStyle name="Anteckning 59 6" xfId="21263" xr:uid="{1B71CB6C-80DF-4D17-9BE5-31B9180FF68B}"/>
    <cellStyle name="Anteckning 59 6 2" xfId="21264" xr:uid="{E354863F-3F9F-4985-8453-77A1EF1E6D68}"/>
    <cellStyle name="Anteckning 59 6 3" xfId="21265" xr:uid="{A56A184F-4DFA-48BE-A72F-6339701679B0}"/>
    <cellStyle name="Anteckning 59 6_AAL 2014-06" xfId="45435" xr:uid="{30B98B2E-D5E2-4460-84EF-1A5BED41C4A1}"/>
    <cellStyle name="Anteckning 59 7" xfId="21266" xr:uid="{1B2D8012-0C15-4721-8BFA-E03135EECA29}"/>
    <cellStyle name="Anteckning 59 7 2" xfId="21267" xr:uid="{0ACCCD04-96BC-4738-A499-F3A4474A9344}"/>
    <cellStyle name="Anteckning 59 7 3" xfId="21268" xr:uid="{6F52FF07-1F80-4AE1-8244-E5B0562DF56E}"/>
    <cellStyle name="Anteckning 59 7_AAL 2014-06" xfId="45436" xr:uid="{22CD0C7A-C9C3-4B69-BF70-8EB351FFFE2A}"/>
    <cellStyle name="Anteckning 59 8" xfId="21269" xr:uid="{1CB41344-4330-4376-8710-B5CE98A4B7AA}"/>
    <cellStyle name="Anteckning 59 9" xfId="21270" xr:uid="{546D4686-6B63-4423-956A-69592A3D8112}"/>
    <cellStyle name="Anteckning 59_121231-130331" xfId="21271" xr:uid="{D714587B-7278-48F2-BD3A-E038C9490B99}"/>
    <cellStyle name="Anteckning 6" xfId="146" xr:uid="{B5D48193-E5FD-4858-9272-B4E81FA442E5}"/>
    <cellStyle name="Anteckning 6 10" xfId="21272" xr:uid="{99943181-A457-4D31-92A4-4EDF912C9392}"/>
    <cellStyle name="Anteckning 6 10 2" xfId="21273" xr:uid="{DB469E46-DDAD-4B2B-A544-17D51AE77175}"/>
    <cellStyle name="Anteckning 6 10_121231-130331" xfId="21274" xr:uid="{DADC8651-323B-44B9-B25D-26668BEA2E48}"/>
    <cellStyle name="Anteckning 6 11" xfId="21275" xr:uid="{DF1A78BB-E4A4-48B5-AD5A-FD8E468C520D}"/>
    <cellStyle name="Anteckning 6 12" xfId="21276" xr:uid="{B090AD81-49CF-46DD-9DC8-F9EAE306CB3E}"/>
    <cellStyle name="Anteckning 6 13" xfId="21277" xr:uid="{764C9977-7F90-4B18-A349-670F8A61E0A4}"/>
    <cellStyle name="Anteckning 6 14" xfId="33364" xr:uid="{AAE0B82B-D1DF-44D2-B4FC-5CBF1D61B093}"/>
    <cellStyle name="Anteckning 6 15" xfId="35779" xr:uid="{53A1DA9C-4531-429E-9D3F-721F7443E1AF}"/>
    <cellStyle name="Anteckning 6 16" xfId="38956" xr:uid="{537A4C22-F4F3-4AE3-8162-843F44FDC32C}"/>
    <cellStyle name="Anteckning 6 17" xfId="44714" xr:uid="{4BC0989F-8B7D-4902-AF16-35819D32C4D4}"/>
    <cellStyle name="Anteckning 6 18" xfId="44687" xr:uid="{43D9ED9A-B1BA-4DF0-BD88-B25721BD47CF}"/>
    <cellStyle name="Anteckning 6 19" xfId="44654" xr:uid="{8CE1EA35-E20E-49A7-8892-56FA3FCDA590}"/>
    <cellStyle name="Anteckning 6 2" xfId="21278" xr:uid="{DD166CB8-6286-4786-A489-E4BFE4EA5A34}"/>
    <cellStyle name="Anteckning 6 2 10" xfId="21279" xr:uid="{88EE93F3-20C4-4EF5-8EF6-3C70242A5F61}"/>
    <cellStyle name="Anteckning 6 2 11" xfId="33365" xr:uid="{335C3306-036A-4B3F-958B-FC4101972AF8}"/>
    <cellStyle name="Anteckning 6 2 12" xfId="35780" xr:uid="{197D6185-68F4-4230-9962-62BD1112B831}"/>
    <cellStyle name="Anteckning 6 2 2" xfId="21280" xr:uid="{D5B00622-F04C-44B1-BE0D-126F314BBCC0}"/>
    <cellStyle name="Anteckning 6 2 2 2" xfId="21281" xr:uid="{BB3E42F3-1115-4A06-ACD3-FB245F7D7663}"/>
    <cellStyle name="Anteckning 6 2 2 2 2" xfId="21282" xr:uid="{6773A041-941C-4EE2-93BC-25A4721402CB}"/>
    <cellStyle name="Anteckning 6 2 2 2 2 2" xfId="21283" xr:uid="{BF823E4D-C42D-47D6-AA80-C2C88C078E57}"/>
    <cellStyle name="Anteckning 6 2 2 2 2_121231-130331" xfId="21284" xr:uid="{3721805F-2A8F-4D0C-B02F-EFA9F5A38FDC}"/>
    <cellStyle name="Anteckning 6 2 2 2 3" xfId="21285" xr:uid="{EE16A0CA-8CDB-493F-A6DE-41E148B1A8B5}"/>
    <cellStyle name="Anteckning 6 2 2 2 4" xfId="33366" xr:uid="{8164338F-E4BF-4FBE-A9A3-F323F0641F4F}"/>
    <cellStyle name="Anteckning 6 2 2 2_121231-130331" xfId="21286" xr:uid="{F7EB386C-0D51-44CC-BB43-F1A38D53BC93}"/>
    <cellStyle name="Anteckning 6 2 2 3" xfId="21287" xr:uid="{D0685C2F-5C03-4D7A-B15A-B024CAA72EFE}"/>
    <cellStyle name="Anteckning 6 2 2 3 2" xfId="21288" xr:uid="{65493B5D-0B6D-4ED4-8C42-0D5946DC7F11}"/>
    <cellStyle name="Anteckning 6 2 2 3_121231-130331" xfId="21289" xr:uid="{919954AC-2BEE-43D5-BA9C-A097984BA284}"/>
    <cellStyle name="Anteckning 6 2 2 4" xfId="21290" xr:uid="{70678AC0-11DC-4C3F-95BD-A2230CCDFAF4}"/>
    <cellStyle name="Anteckning 6 2 2 5" xfId="21291" xr:uid="{6D8130E3-69EE-4DF1-97C9-7F270C2F8F8F}"/>
    <cellStyle name="Anteckning 6 2 2 6" xfId="33367" xr:uid="{0C995EB1-740A-4514-B6C7-B36386DB3FA4}"/>
    <cellStyle name="Anteckning 6 2 2 7" xfId="35781" xr:uid="{CA57EAFD-63BE-43A3-B59C-BA1162435A9E}"/>
    <cellStyle name="Anteckning 6 2 2 8" xfId="38955" xr:uid="{A5864637-97E4-40A3-B5D9-02F9F2489CF7}"/>
    <cellStyle name="Anteckning 6 2 2_121231-130331" xfId="21292" xr:uid="{1526DBCC-1FF4-4613-8F40-8C59CA0438DE}"/>
    <cellStyle name="Anteckning 6 2 3" xfId="21293" xr:uid="{93F4BD46-85BC-46ED-BDC1-37E6CF31E8D7}"/>
    <cellStyle name="Anteckning 6 2 3 2" xfId="21294" xr:uid="{8BA931BB-C99B-437D-B643-A7D7C59554BA}"/>
    <cellStyle name="Anteckning 6 2 3 2 2" xfId="21295" xr:uid="{9D95E05E-ADDA-4381-ADA8-0F2DB089689B}"/>
    <cellStyle name="Anteckning 6 2 3 2 2 2" xfId="21296" xr:uid="{F2789029-3327-4A15-8BE3-3DC4C625C25B}"/>
    <cellStyle name="Anteckning 6 2 3 2 2_121231-130331" xfId="21297" xr:uid="{B1F75E91-64E5-4C8E-B9E9-58C843D6BEC0}"/>
    <cellStyle name="Anteckning 6 2 3 2 3" xfId="21298" xr:uid="{F9ED6600-F260-43BE-9D03-2C91D129798A}"/>
    <cellStyle name="Anteckning 6 2 3 2 4" xfId="33368" xr:uid="{6181E750-A65B-44C0-B908-20AA14FC9C2C}"/>
    <cellStyle name="Anteckning 6 2 3 2_121231-130331" xfId="21299" xr:uid="{702BA75E-4ED6-48DD-8680-8B3B4EEAD454}"/>
    <cellStyle name="Anteckning 6 2 3 3" xfId="21300" xr:uid="{CB469537-9D40-4877-9D6A-D5C09EB2ADB2}"/>
    <cellStyle name="Anteckning 6 2 3 3 2" xfId="21301" xr:uid="{B2B2ED87-9F0E-437C-BDB5-52073062C9C1}"/>
    <cellStyle name="Anteckning 6 2 3 3_121231-130331" xfId="21302" xr:uid="{D6FC1A7A-7645-4588-80F3-1BD4B9412F87}"/>
    <cellStyle name="Anteckning 6 2 3 4" xfId="21303" xr:uid="{0DFD79A5-B11C-44AF-B5B3-57B2DCA0E5FD}"/>
    <cellStyle name="Anteckning 6 2 3 5" xfId="21304" xr:uid="{99B713EE-EE3B-4CCF-BEB7-88B3051D47FE}"/>
    <cellStyle name="Anteckning 6 2 3 6" xfId="33369" xr:uid="{CD4F7676-0106-4704-9906-FE7BC9480FD9}"/>
    <cellStyle name="Anteckning 6 2 3 7" xfId="35782" xr:uid="{689A55C1-1DB9-401E-9601-EA2E49D26713}"/>
    <cellStyle name="Anteckning 6 2 3 8" xfId="38954" xr:uid="{CA1B1844-8EB8-4DEC-BFFA-EB4147D63FFA}"/>
    <cellStyle name="Anteckning 6 2 3_121231-130331" xfId="21305" xr:uid="{F94B749E-D922-4ADF-A162-12EE87A444B1}"/>
    <cellStyle name="Anteckning 6 2 4" xfId="21306" xr:uid="{89F5DC68-E258-4047-8752-623BA1947413}"/>
    <cellStyle name="Anteckning 6 2 4 2" xfId="21307" xr:uid="{6F927900-EE84-43B1-A78F-8220018D7AF2}"/>
    <cellStyle name="Anteckning 6 2 4 2 2" xfId="21308" xr:uid="{B55AD11A-5D45-46CB-B9C0-52D1DD168447}"/>
    <cellStyle name="Anteckning 6 2 4 2 2 2" xfId="21309" xr:uid="{2E3E4DFB-1045-401D-B86F-42CC1D08FB4E}"/>
    <cellStyle name="Anteckning 6 2 4 2 2_121231-130331" xfId="21310" xr:uid="{DA53C5FF-757E-4BA7-AC6C-6B3240A39971}"/>
    <cellStyle name="Anteckning 6 2 4 2 3" xfId="21311" xr:uid="{E5DFD952-D3F2-4438-B286-1E44BCD75C12}"/>
    <cellStyle name="Anteckning 6 2 4 2 4" xfId="33370" xr:uid="{723464AC-E5CC-497F-A57E-8B87AACDC10B}"/>
    <cellStyle name="Anteckning 6 2 4 2_121231-130331" xfId="21312" xr:uid="{2AE888C9-DA37-4332-A1AD-F065DA5FE3CA}"/>
    <cellStyle name="Anteckning 6 2 4 3" xfId="21313" xr:uid="{771AE91C-4057-4965-A7A9-D958F6774267}"/>
    <cellStyle name="Anteckning 6 2 4 3 2" xfId="21314" xr:uid="{17BB8380-C015-47C5-8C7C-9F0DBF281583}"/>
    <cellStyle name="Anteckning 6 2 4 3_121231-130331" xfId="21315" xr:uid="{80604F49-3908-4834-AF53-20D5D6BB8FB9}"/>
    <cellStyle name="Anteckning 6 2 4 4" xfId="21316" xr:uid="{B6734CAD-A72C-4BE1-A824-9C07976F0603}"/>
    <cellStyle name="Anteckning 6 2 4 5" xfId="21317" xr:uid="{9AFC90FD-FC92-4D93-967C-C1643892041C}"/>
    <cellStyle name="Anteckning 6 2 4 6" xfId="33371" xr:uid="{2693C98B-12F2-4517-9848-E84846D6E53A}"/>
    <cellStyle name="Anteckning 6 2 4 7" xfId="35783" xr:uid="{9B87F4B8-9B02-409D-91D9-668ABA1EDDD2}"/>
    <cellStyle name="Anteckning 6 2 4 8" xfId="38953" xr:uid="{21B2EB3D-50CD-430F-9B3E-A1F46C66636C}"/>
    <cellStyle name="Anteckning 6 2 4_121231-130331" xfId="21318" xr:uid="{6E9CA1B2-9251-4D41-9CF9-A396CE8AA58A}"/>
    <cellStyle name="Anteckning 6 2 5" xfId="21319" xr:uid="{196827BF-57C6-48EB-867B-FE3AA852B0A7}"/>
    <cellStyle name="Anteckning 6 2 5 2" xfId="21320" xr:uid="{2B8893E4-FE5B-4592-9093-4DB78C1C378C}"/>
    <cellStyle name="Anteckning 6 2 5 2 2" xfId="21321" xr:uid="{522EF8BD-3527-4346-8BB1-48A68B25545C}"/>
    <cellStyle name="Anteckning 6 2 5 2 3" xfId="33372" xr:uid="{8E73E91D-7778-4BDB-9F1E-18D1318BE34B}"/>
    <cellStyle name="Anteckning 6 2 5 2_121231-130331" xfId="21322" xr:uid="{01C5441A-173E-440B-A5CE-3908DD9ECDDF}"/>
    <cellStyle name="Anteckning 6 2 5 3" xfId="21323" xr:uid="{085EBB38-2183-446F-8E68-0367334B617E}"/>
    <cellStyle name="Anteckning 6 2 5 3 2" xfId="21324" xr:uid="{64BA486E-5620-49C7-8C6A-5815105845F3}"/>
    <cellStyle name="Anteckning 6 2 5 3_121231-130331" xfId="21325" xr:uid="{DA67C9E3-F873-443A-B93C-6A5FE1D8DACA}"/>
    <cellStyle name="Anteckning 6 2 5 4" xfId="21326" xr:uid="{D330E095-D4A0-4154-AC96-635E8F28C7E9}"/>
    <cellStyle name="Anteckning 6 2 5 5" xfId="21327" xr:uid="{280B65F3-7E53-4AF4-945D-2E549C9AEC98}"/>
    <cellStyle name="Anteckning 6 2 5 6" xfId="33373" xr:uid="{FEBC41EE-15C3-494C-8726-23E1C5AA405D}"/>
    <cellStyle name="Anteckning 6 2 5 7" xfId="35784" xr:uid="{88FE14F5-5BBE-47A4-A9A2-CA0BAD24C528}"/>
    <cellStyle name="Anteckning 6 2 5 8" xfId="38952" xr:uid="{6418B90E-6A0E-4922-AD32-E2DCA6CABD64}"/>
    <cellStyle name="Anteckning 6 2 5_121231-130331" xfId="21328" xr:uid="{B868730C-A381-4EE3-9314-7EDB895F5DD0}"/>
    <cellStyle name="Anteckning 6 2 6" xfId="21329" xr:uid="{BB7C4561-47EA-4564-A864-B8B55E61C824}"/>
    <cellStyle name="Anteckning 6 2 6 2" xfId="21330" xr:uid="{E0C3BED7-D5F7-4EF7-80BF-FF3467EA6739}"/>
    <cellStyle name="Anteckning 6 2 6 2 2" xfId="21331" xr:uid="{3C0D3674-0280-4FD8-BC59-1A7236C52095}"/>
    <cellStyle name="Anteckning 6 2 6 2_121231-130331" xfId="21332" xr:uid="{3833E407-828E-467C-8877-370D2F799A5F}"/>
    <cellStyle name="Anteckning 6 2 6 3" xfId="21333" xr:uid="{864CE4B1-841C-468C-A5E1-DFC59D62976B}"/>
    <cellStyle name="Anteckning 6 2 6 4" xfId="33374" xr:uid="{D71A607A-4A3D-4166-B715-B02313EF3174}"/>
    <cellStyle name="Anteckning 6 2 6_121231-130331" xfId="21334" xr:uid="{B9B48ECC-7F73-4359-9CBF-97CF18D6B398}"/>
    <cellStyle name="Anteckning 6 2 7" xfId="21335" xr:uid="{D6FB5757-7B77-496A-941C-7975AA971D6A}"/>
    <cellStyle name="Anteckning 6 2 7 2" xfId="21336" xr:uid="{02D112CE-450A-4A50-A7E4-71FEE97A8B60}"/>
    <cellStyle name="Anteckning 6 2 7_121231-130331" xfId="21337" xr:uid="{4DEDF9FA-CD3B-4D64-84E1-AC2A4204EE9E}"/>
    <cellStyle name="Anteckning 6 2 8" xfId="21338" xr:uid="{08852F70-C118-444E-89D8-79BBFA41FA0C}"/>
    <cellStyle name="Anteckning 6 2 9" xfId="21339" xr:uid="{05EB66CF-84B6-42AA-B997-2F3E6AC7A9C0}"/>
    <cellStyle name="Anteckning 6 2_121231-130331" xfId="21340" xr:uid="{5AFFBEDE-9019-4F52-A79F-BB75A9D6D49C}"/>
    <cellStyle name="Anteckning 6 3" xfId="21341" xr:uid="{6851B39D-41F9-4E18-B932-09A892E7B023}"/>
    <cellStyle name="Anteckning 6 3 10" xfId="33375" xr:uid="{5AEC3531-AC26-41E2-9CD8-417FC24A2A1F}"/>
    <cellStyle name="Anteckning 6 3 11" xfId="35785" xr:uid="{1490C3BE-F913-4466-A6CD-1F041C78E6AC}"/>
    <cellStyle name="Anteckning 6 3 2" xfId="21342" xr:uid="{3A74D6C4-B541-471F-A7D1-F42FE17E12FB}"/>
    <cellStyle name="Anteckning 6 3 2 2" xfId="21343" xr:uid="{89B08F69-D0BE-46FF-B6F5-94844F1D3BB2}"/>
    <cellStyle name="Anteckning 6 3 2 2 2" xfId="21344" xr:uid="{62F043B7-4E7C-4E3C-89F2-F24D1C1151E6}"/>
    <cellStyle name="Anteckning 6 3 2 2 2 2" xfId="21345" xr:uid="{BA78311B-B72C-4AAD-AF2D-02CC4724B516}"/>
    <cellStyle name="Anteckning 6 3 2 2 2_121231-130331" xfId="21346" xr:uid="{C8A46D7B-1DE2-42D5-8998-F5FCF61ACB63}"/>
    <cellStyle name="Anteckning 6 3 2 2 3" xfId="21347" xr:uid="{8105AF15-515C-4B21-B7EA-89B04850FC39}"/>
    <cellStyle name="Anteckning 6 3 2 2 4" xfId="33376" xr:uid="{F11B78B4-34F7-4062-A22C-866682127963}"/>
    <cellStyle name="Anteckning 6 3 2 2_121231-130331" xfId="21348" xr:uid="{339F27F9-4303-4489-A291-AAA4BDDFB75A}"/>
    <cellStyle name="Anteckning 6 3 2 3" xfId="21349" xr:uid="{B890D223-FB5D-441F-B093-D3A4F06A46DB}"/>
    <cellStyle name="Anteckning 6 3 2 3 2" xfId="21350" xr:uid="{99513DAE-E99A-4595-9A3C-4891714E3152}"/>
    <cellStyle name="Anteckning 6 3 2 3_121231-130331" xfId="21351" xr:uid="{35DF6B56-B56B-46D5-AC81-341717F6B370}"/>
    <cellStyle name="Anteckning 6 3 2 4" xfId="21352" xr:uid="{7AB2C1A0-44CB-4C4F-B97C-8D36720451E8}"/>
    <cellStyle name="Anteckning 6 3 2 5" xfId="21353" xr:uid="{B7F07A47-C7DF-4232-B340-DF2B18E0CF2D}"/>
    <cellStyle name="Anteckning 6 3 2 6" xfId="33377" xr:uid="{6C6EB328-988D-4011-A779-87566E1E7443}"/>
    <cellStyle name="Anteckning 6 3 2 7" xfId="35786" xr:uid="{ADB8D9BA-C338-4C20-A15E-A479F1D77B6C}"/>
    <cellStyle name="Anteckning 6 3 2 8" xfId="38951" xr:uid="{C3E3193C-3CBC-4624-9B22-BE424251857C}"/>
    <cellStyle name="Anteckning 6 3 2_121231-130331" xfId="21354" xr:uid="{30C6B40D-8517-451B-8958-52F5BAD97BAA}"/>
    <cellStyle name="Anteckning 6 3 3" xfId="21355" xr:uid="{55563C98-DC4B-4437-A2BC-CAB352E42F52}"/>
    <cellStyle name="Anteckning 6 3 3 2" xfId="21356" xr:uid="{BCB2249F-360E-4BDB-B644-CF109A707FCF}"/>
    <cellStyle name="Anteckning 6 3 3 2 2" xfId="21357" xr:uid="{9C5B4685-2101-4991-BDDE-57E2E8177317}"/>
    <cellStyle name="Anteckning 6 3 3 2 2 2" xfId="21358" xr:uid="{39081495-E79A-45E1-A385-F2AE23ECAB88}"/>
    <cellStyle name="Anteckning 6 3 3 2 2_121231-130331" xfId="21359" xr:uid="{11C6E4DF-667A-4CC2-9F4F-DAC3DDA04CF2}"/>
    <cellStyle name="Anteckning 6 3 3 2 3" xfId="21360" xr:uid="{722BE82E-6BEA-4CCE-900C-F6066E16F9FA}"/>
    <cellStyle name="Anteckning 6 3 3 2 4" xfId="33378" xr:uid="{66F83A7C-636C-4BA0-8C85-894776B75E32}"/>
    <cellStyle name="Anteckning 6 3 3 2_121231-130331" xfId="21361" xr:uid="{F733F78E-67D4-4CC4-B197-3E1038ADDC04}"/>
    <cellStyle name="Anteckning 6 3 3 3" xfId="21362" xr:uid="{806D126D-6394-4CDD-8AC4-1C361E22802D}"/>
    <cellStyle name="Anteckning 6 3 3 3 2" xfId="21363" xr:uid="{3447521E-5718-4EFD-9B5C-82CECE4D03B4}"/>
    <cellStyle name="Anteckning 6 3 3 3_121231-130331" xfId="21364" xr:uid="{C4E770D6-3F7D-48E7-AC25-F979CCD54343}"/>
    <cellStyle name="Anteckning 6 3 3 4" xfId="21365" xr:uid="{DCAB0ABA-749B-4EAA-90CF-E4D2FC7A17CA}"/>
    <cellStyle name="Anteckning 6 3 3 5" xfId="21366" xr:uid="{8C7D5EE9-7610-4659-8ACA-307FB7CAAB69}"/>
    <cellStyle name="Anteckning 6 3 3 6" xfId="33379" xr:uid="{9A497E61-6373-4049-87D7-3FCEB6227125}"/>
    <cellStyle name="Anteckning 6 3 3 7" xfId="35787" xr:uid="{FEE5E381-2DED-4FF4-92F6-971E3C436A91}"/>
    <cellStyle name="Anteckning 6 3 3 8" xfId="38950" xr:uid="{134033E7-048F-4445-BE72-DD697B65CF51}"/>
    <cellStyle name="Anteckning 6 3 3_121231-130331" xfId="21367" xr:uid="{E0F7554F-F4C9-454F-BE19-D50F3597332B}"/>
    <cellStyle name="Anteckning 6 3 4" xfId="21368" xr:uid="{BCCD73E6-1602-41D4-8AAC-D1E62FA5A4A7}"/>
    <cellStyle name="Anteckning 6 3 4 2" xfId="21369" xr:uid="{B3175F42-02E3-407A-B119-266E1A5C701D}"/>
    <cellStyle name="Anteckning 6 3 4 2 2" xfId="21370" xr:uid="{097B1DD9-E548-4A99-AEFE-4F7442A6CFF4}"/>
    <cellStyle name="Anteckning 6 3 4 2 2 2" xfId="21371" xr:uid="{E68C9C6A-DB7A-4C33-9133-7379FA583D5F}"/>
    <cellStyle name="Anteckning 6 3 4 2 2_121231-130331" xfId="21372" xr:uid="{2B8EB2A0-E29E-4739-B9E0-15041047BE56}"/>
    <cellStyle name="Anteckning 6 3 4 2 3" xfId="21373" xr:uid="{89A1B74C-D581-4707-B21F-F007C01E54B6}"/>
    <cellStyle name="Anteckning 6 3 4 2 4" xfId="33380" xr:uid="{614226AB-0093-4F40-B6D1-3B1EF94C373E}"/>
    <cellStyle name="Anteckning 6 3 4 2_121231-130331" xfId="21374" xr:uid="{56828AC3-C65D-4F1A-9054-862C9CEF4FBE}"/>
    <cellStyle name="Anteckning 6 3 4 3" xfId="21375" xr:uid="{37E9A08F-5C94-4AC7-86A2-C4EE946D2D9C}"/>
    <cellStyle name="Anteckning 6 3 4 3 2" xfId="21376" xr:uid="{FE7287A5-2FAD-41D1-B839-253A51C5A726}"/>
    <cellStyle name="Anteckning 6 3 4 3_121231-130331" xfId="21377" xr:uid="{3A070FB6-045C-4EDA-940A-C6FC8F0AC9CF}"/>
    <cellStyle name="Anteckning 6 3 4 4" xfId="21378" xr:uid="{34E7CF0F-2996-4A9E-8734-B94934BA46D9}"/>
    <cellStyle name="Anteckning 6 3 4 5" xfId="21379" xr:uid="{F9716E23-89BE-4F74-8354-7C7808CA2C9B}"/>
    <cellStyle name="Anteckning 6 3 4 6" xfId="33381" xr:uid="{D953BC81-7422-4F1E-B43B-81A579CBD38A}"/>
    <cellStyle name="Anteckning 6 3 4 7" xfId="35788" xr:uid="{D28CD0BD-8CB8-4E44-8568-F4BCF5BE0981}"/>
    <cellStyle name="Anteckning 6 3 4 8" xfId="38949" xr:uid="{B3CDB28A-0428-4D60-B73F-9C6F6ED0AD98}"/>
    <cellStyle name="Anteckning 6 3 4_121231-130331" xfId="21380" xr:uid="{89401A5B-AC49-49CC-B6A9-BDA64B3015F7}"/>
    <cellStyle name="Anteckning 6 3 5" xfId="21381" xr:uid="{0E0C5C35-B2CF-449A-8E0C-65C2CC3D23F1}"/>
    <cellStyle name="Anteckning 6 3 5 2" xfId="21382" xr:uid="{A5812700-1159-4E2B-9180-63D72E76D7EE}"/>
    <cellStyle name="Anteckning 6 3 5 2 2" xfId="21383" xr:uid="{9C61C002-DA54-48C0-B0C3-774B50AFE018}"/>
    <cellStyle name="Anteckning 6 3 5 2 3" xfId="33382" xr:uid="{9A5CE3DB-43DD-44CE-9411-4576B3E7ABA1}"/>
    <cellStyle name="Anteckning 6 3 5 2_121231-130331" xfId="21384" xr:uid="{88F07947-CB83-4EF8-BC3B-1C12983E34C8}"/>
    <cellStyle name="Anteckning 6 3 5 3" xfId="21385" xr:uid="{C45D6BBC-A3AA-4CFF-9C0E-C564266DEBCE}"/>
    <cellStyle name="Anteckning 6 3 5 3 2" xfId="21386" xr:uid="{ACD1E848-7F2C-4447-B0F9-F3E379D67397}"/>
    <cellStyle name="Anteckning 6 3 5 3_121231-130331" xfId="21387" xr:uid="{7AB02C36-ED61-4BD8-99F4-2ABBCFB18F7D}"/>
    <cellStyle name="Anteckning 6 3 5 4" xfId="21388" xr:uid="{E613C02D-4477-471A-AA56-79FAF29F7CA3}"/>
    <cellStyle name="Anteckning 6 3 5 5" xfId="21389" xr:uid="{2626676D-71D1-4E96-B468-4DC7D90264F8}"/>
    <cellStyle name="Anteckning 6 3 5 6" xfId="33383" xr:uid="{82AF237B-207A-40B1-AE99-933F60EDA82F}"/>
    <cellStyle name="Anteckning 6 3 5 7" xfId="35789" xr:uid="{B86507EE-E890-452E-A59D-DC14E5D0814E}"/>
    <cellStyle name="Anteckning 6 3 5 8" xfId="38948" xr:uid="{CA415379-1369-4176-9E3F-59D8C0AFB435}"/>
    <cellStyle name="Anteckning 6 3 5_121231-130331" xfId="21390" xr:uid="{AC13073B-CC08-4244-8518-185F3C9E9E93}"/>
    <cellStyle name="Anteckning 6 3 6" xfId="21391" xr:uid="{FFAC06CE-859B-4FF0-8F7D-3C1FA6BF8AF3}"/>
    <cellStyle name="Anteckning 6 3 6 2" xfId="21392" xr:uid="{2BD07267-1C36-4A3F-97F7-EF3FADDB102F}"/>
    <cellStyle name="Anteckning 6 3 6 2 2" xfId="21393" xr:uid="{EE2D8A6D-D731-4D43-B7BC-45DC5677F9EC}"/>
    <cellStyle name="Anteckning 6 3 6 2_121231-130331" xfId="21394" xr:uid="{C3AB70BC-493B-4AD6-A64F-DE39C301EEF5}"/>
    <cellStyle name="Anteckning 6 3 6 3" xfId="21395" xr:uid="{19D32586-1A97-4116-BF05-0580A47D890E}"/>
    <cellStyle name="Anteckning 6 3 6 4" xfId="33384" xr:uid="{A1257340-EE91-492A-9145-8548C8BB4410}"/>
    <cellStyle name="Anteckning 6 3 6_121231-130331" xfId="21396" xr:uid="{B271CF50-1E6E-4DB6-9382-FB52B76D532F}"/>
    <cellStyle name="Anteckning 6 3 7" xfId="21397" xr:uid="{088F6FE6-D27C-4900-BA1E-120E243DED63}"/>
    <cellStyle name="Anteckning 6 3 7 2" xfId="21398" xr:uid="{966F50C5-963B-441E-9256-BB3F9FE50427}"/>
    <cellStyle name="Anteckning 6 3 7_121231-130331" xfId="21399" xr:uid="{75B821DD-41F4-4AC0-98A5-A2A9656D5117}"/>
    <cellStyle name="Anteckning 6 3 8" xfId="21400" xr:uid="{93C74851-AA62-4DC1-A967-4F3E762D6453}"/>
    <cellStyle name="Anteckning 6 3 9" xfId="21401" xr:uid="{39791A34-D30F-4CB3-92A5-710087F82116}"/>
    <cellStyle name="Anteckning 6 3_121231-130331" xfId="21402" xr:uid="{15798F5A-AB5F-45C0-BBB8-664159731618}"/>
    <cellStyle name="Anteckning 6 4" xfId="21403" xr:uid="{E1C58440-89EB-43C5-A9FB-2FA43731C768}"/>
    <cellStyle name="Anteckning 6 4 10" xfId="33385" xr:uid="{ECDCA488-7880-481C-AE4C-3CD5A5DFB59F}"/>
    <cellStyle name="Anteckning 6 4 11" xfId="35790" xr:uid="{716D8B54-222D-4160-BA75-FEEB1B6264C2}"/>
    <cellStyle name="Anteckning 6 4 2" xfId="21404" xr:uid="{FAC1866A-BDCB-4246-AC7C-36C5A8BA3AEC}"/>
    <cellStyle name="Anteckning 6 4 2 2" xfId="21405" xr:uid="{B6545938-24E0-49C9-84B8-33D572C39DC0}"/>
    <cellStyle name="Anteckning 6 4 2 2 2" xfId="21406" xr:uid="{8C1A1381-2A23-4CD5-B320-DF3507B44B4B}"/>
    <cellStyle name="Anteckning 6 4 2 2 2 2" xfId="21407" xr:uid="{0281D2D8-1CEB-428D-8810-0FA56724A428}"/>
    <cellStyle name="Anteckning 6 4 2 2 2_121231-130331" xfId="21408" xr:uid="{9644C5CF-9BAA-41BC-B331-EFBB35456DAC}"/>
    <cellStyle name="Anteckning 6 4 2 2 3" xfId="21409" xr:uid="{2B323663-1EBD-42AD-BD87-83ABF9220931}"/>
    <cellStyle name="Anteckning 6 4 2 2 4" xfId="33386" xr:uid="{519E37AD-764D-44E7-A8B2-7A55D05EC207}"/>
    <cellStyle name="Anteckning 6 4 2 2_121231-130331" xfId="21410" xr:uid="{6647D0B5-88E9-4933-8713-C3DB87A3057E}"/>
    <cellStyle name="Anteckning 6 4 2 3" xfId="21411" xr:uid="{DE141936-814F-4739-B17A-C80E2D67D5FA}"/>
    <cellStyle name="Anteckning 6 4 2 3 2" xfId="21412" xr:uid="{CF393506-724D-45FA-84E6-D80D881ED85C}"/>
    <cellStyle name="Anteckning 6 4 2 3_121231-130331" xfId="21413" xr:uid="{15171EA5-FEE7-4CDE-9D09-6B17AE435FE2}"/>
    <cellStyle name="Anteckning 6 4 2 4" xfId="21414" xr:uid="{EC2059F2-F050-4A90-A9C2-FA08A4A04A97}"/>
    <cellStyle name="Anteckning 6 4 2 5" xfId="21415" xr:uid="{6F666CBA-19F4-41C0-B21E-01657C454924}"/>
    <cellStyle name="Anteckning 6 4 2 6" xfId="33387" xr:uid="{AA049A94-3F36-47E6-AFAC-0DA39481D4EB}"/>
    <cellStyle name="Anteckning 6 4 2 7" xfId="35791" xr:uid="{E268229C-E463-4774-BF7B-723A7DD4D891}"/>
    <cellStyle name="Anteckning 6 4 2 8" xfId="38947" xr:uid="{4C12F026-5AFD-4D0B-B0E8-CB34D99D69DF}"/>
    <cellStyle name="Anteckning 6 4 2_121231-130331" xfId="21416" xr:uid="{52E63B50-7BD4-4F46-B3D5-CEA13F904C6B}"/>
    <cellStyle name="Anteckning 6 4 3" xfId="21417" xr:uid="{376BF296-D95A-49E9-9FD4-01788F12FD78}"/>
    <cellStyle name="Anteckning 6 4 3 2" xfId="21418" xr:uid="{2C126A7A-A054-4806-9F9C-C240C50111A3}"/>
    <cellStyle name="Anteckning 6 4 3 2 2" xfId="21419" xr:uid="{7EDECA48-D0A6-42B3-ACE9-5DAFCEF05817}"/>
    <cellStyle name="Anteckning 6 4 3 2 2 2" xfId="21420" xr:uid="{EEAE9C83-77A7-4228-B2CF-549A9CFE4919}"/>
    <cellStyle name="Anteckning 6 4 3 2 2_121231-130331" xfId="21421" xr:uid="{0F33BBD5-19D5-4686-B776-EC8BA0976040}"/>
    <cellStyle name="Anteckning 6 4 3 2 3" xfId="21422" xr:uid="{7C94EAAA-36AB-4966-9C86-6090665F9849}"/>
    <cellStyle name="Anteckning 6 4 3 2 4" xfId="33388" xr:uid="{4FFC684C-0586-44DD-BF5C-CBF0257F70A3}"/>
    <cellStyle name="Anteckning 6 4 3 2_121231-130331" xfId="21423" xr:uid="{62DF6226-E788-4285-AEEF-A1D3B0303005}"/>
    <cellStyle name="Anteckning 6 4 3 3" xfId="21424" xr:uid="{C3942C5A-DED8-4DA0-93B8-B3E1F488DA17}"/>
    <cellStyle name="Anteckning 6 4 3 3 2" xfId="21425" xr:uid="{39584CFF-F43B-4807-B35C-1D1DEB70EFBE}"/>
    <cellStyle name="Anteckning 6 4 3 3_121231-130331" xfId="21426" xr:uid="{4CFD7D04-F486-4FA8-97EF-23AEC7CB963C}"/>
    <cellStyle name="Anteckning 6 4 3 4" xfId="21427" xr:uid="{E01C7A47-12F0-4DCF-83BD-2B04D99F5ADE}"/>
    <cellStyle name="Anteckning 6 4 3 5" xfId="21428" xr:uid="{80512014-B91D-4839-B0E2-C8BDA59EF126}"/>
    <cellStyle name="Anteckning 6 4 3 6" xfId="33389" xr:uid="{7B44F4B9-579F-40EB-A244-23827CC54B31}"/>
    <cellStyle name="Anteckning 6 4 3 7" xfId="35792" xr:uid="{423C4A9A-BD30-468D-952B-1E2546C9E579}"/>
    <cellStyle name="Anteckning 6 4 3 8" xfId="38946" xr:uid="{83E85AB8-F0F7-4B9C-B3B6-84C0AD140AC9}"/>
    <cellStyle name="Anteckning 6 4 3_121231-130331" xfId="21429" xr:uid="{869D5F3C-3509-49F6-9A84-048CCE42DE2F}"/>
    <cellStyle name="Anteckning 6 4 4" xfId="21430" xr:uid="{7687A522-1981-415A-A925-A794E1BD0B02}"/>
    <cellStyle name="Anteckning 6 4 4 2" xfId="21431" xr:uid="{911712C7-23D4-4339-A7F0-61ADEC00DB5F}"/>
    <cellStyle name="Anteckning 6 4 4 2 2" xfId="21432" xr:uid="{7327616E-E0B6-407F-B31E-CFC1AF49B530}"/>
    <cellStyle name="Anteckning 6 4 4 2 2 2" xfId="21433" xr:uid="{2A5AC775-5699-4BF8-B346-D4B136B23CF9}"/>
    <cellStyle name="Anteckning 6 4 4 2 2_121231-130331" xfId="21434" xr:uid="{AE077B54-2366-4415-8ACA-95C3501E5AC0}"/>
    <cellStyle name="Anteckning 6 4 4 2 3" xfId="21435" xr:uid="{52AD2BC7-7DAC-4238-8B89-738810C7C433}"/>
    <cellStyle name="Anteckning 6 4 4 2 4" xfId="33390" xr:uid="{0FF59BA4-4DA5-4C52-971B-A74A04D41897}"/>
    <cellStyle name="Anteckning 6 4 4 2_121231-130331" xfId="21436" xr:uid="{65E87101-89BC-4EBB-A452-BC8433BE483B}"/>
    <cellStyle name="Anteckning 6 4 4 3" xfId="21437" xr:uid="{2D8047C7-E06D-4370-A367-D91451BF8D5C}"/>
    <cellStyle name="Anteckning 6 4 4 3 2" xfId="21438" xr:uid="{65566707-7D37-4A7D-A183-117F583485E5}"/>
    <cellStyle name="Anteckning 6 4 4 3_121231-130331" xfId="21439" xr:uid="{7F9D47DA-340F-4067-8E5F-13AAA63DE567}"/>
    <cellStyle name="Anteckning 6 4 4 4" xfId="21440" xr:uid="{E0654381-446A-46C2-AA2D-E6F02A119A63}"/>
    <cellStyle name="Anteckning 6 4 4 5" xfId="21441" xr:uid="{F6A96941-B214-4748-BABD-051D637DA30D}"/>
    <cellStyle name="Anteckning 6 4 4 6" xfId="33391" xr:uid="{51E7E336-0B65-4BD6-913F-8C17AA45778D}"/>
    <cellStyle name="Anteckning 6 4 4 7" xfId="35793" xr:uid="{597702C5-19D2-43DB-A140-DE514C4A96A3}"/>
    <cellStyle name="Anteckning 6 4 4 8" xfId="38945" xr:uid="{DCEB564C-DA1D-40AA-96BE-28CF8449B0EE}"/>
    <cellStyle name="Anteckning 6 4 4_121231-130331" xfId="21442" xr:uid="{D79C7413-5E23-49A2-9181-99694FFD2345}"/>
    <cellStyle name="Anteckning 6 4 5" xfId="21443" xr:uid="{7FC40631-A432-4DAB-882F-116DAD81441E}"/>
    <cellStyle name="Anteckning 6 4 5 2" xfId="21444" xr:uid="{598BBABE-A62F-4082-9F15-C97F3D9BAD85}"/>
    <cellStyle name="Anteckning 6 4 5 2 2" xfId="21445" xr:uid="{5BC6F93D-70F9-4AC7-95A0-EFA30574D81F}"/>
    <cellStyle name="Anteckning 6 4 5 2 3" xfId="33392" xr:uid="{DF35F772-6D78-499F-8A14-F143C0BC1E4A}"/>
    <cellStyle name="Anteckning 6 4 5 2_121231-130331" xfId="21446" xr:uid="{43D90B41-8543-44DF-B092-B0CB490F9A2D}"/>
    <cellStyle name="Anteckning 6 4 5 3" xfId="21447" xr:uid="{D91BC797-457E-42B3-B7EC-D2DC86B251B1}"/>
    <cellStyle name="Anteckning 6 4 5 3 2" xfId="21448" xr:uid="{894E93FB-ADF5-4B3F-8EDF-08DD118FED86}"/>
    <cellStyle name="Anteckning 6 4 5 3_121231-130331" xfId="21449" xr:uid="{45D5CE4A-02D9-4CB3-826E-C7C973AF7B97}"/>
    <cellStyle name="Anteckning 6 4 5 4" xfId="21450" xr:uid="{1DA5E06C-CD8C-400A-BD55-8B7D8B6EC170}"/>
    <cellStyle name="Anteckning 6 4 5 5" xfId="21451" xr:uid="{25203160-B1A9-4046-91E6-A5379D027322}"/>
    <cellStyle name="Anteckning 6 4 5 6" xfId="33393" xr:uid="{8CB28149-7C10-4271-AB2F-093B5A4D55BE}"/>
    <cellStyle name="Anteckning 6 4 5 7" xfId="35794" xr:uid="{B1214F7C-F2CC-426E-A7D4-7BFB14EDC22C}"/>
    <cellStyle name="Anteckning 6 4 5 8" xfId="38944" xr:uid="{A6A8E0D2-044C-4655-977D-1378F955FA5C}"/>
    <cellStyle name="Anteckning 6 4 5_121231-130331" xfId="21452" xr:uid="{0007B338-B77D-4269-8118-7F692A0DE1A7}"/>
    <cellStyle name="Anteckning 6 4 6" xfId="21453" xr:uid="{D0F8D178-DCA0-4B88-B950-F63FB5CF699E}"/>
    <cellStyle name="Anteckning 6 4 6 2" xfId="21454" xr:uid="{2B934A89-ED34-4985-937D-1B918E61D6CA}"/>
    <cellStyle name="Anteckning 6 4 6 2 2" xfId="21455" xr:uid="{50247E5D-0CCA-4ABB-AA31-508444791B33}"/>
    <cellStyle name="Anteckning 6 4 6 2_121231-130331" xfId="21456" xr:uid="{85957C82-60A9-4332-B870-B60A53B7D01F}"/>
    <cellStyle name="Anteckning 6 4 6 3" xfId="21457" xr:uid="{C65BAB2B-8F16-4221-9A75-98AFDEF705B6}"/>
    <cellStyle name="Anteckning 6 4 6 4" xfId="33394" xr:uid="{FB910EA9-9E3A-4D65-AE0C-4B166376B5DB}"/>
    <cellStyle name="Anteckning 6 4 6_121231-130331" xfId="21458" xr:uid="{7237B256-FE39-4225-8199-F1682C5C1370}"/>
    <cellStyle name="Anteckning 6 4 7" xfId="21459" xr:uid="{3E116756-7FD3-4A6C-BAEF-CB8B2936273D}"/>
    <cellStyle name="Anteckning 6 4 7 2" xfId="21460" xr:uid="{15C86619-5416-4A76-ACD6-1DCD9ABB342E}"/>
    <cellStyle name="Anteckning 6 4 7_121231-130331" xfId="21461" xr:uid="{C423E906-4BD3-4E46-9DBC-0DE2C10FEFAE}"/>
    <cellStyle name="Anteckning 6 4 8" xfId="21462" xr:uid="{8BA19A4C-4F00-4633-9E70-D5D957494A00}"/>
    <cellStyle name="Anteckning 6 4 9" xfId="21463" xr:uid="{22E2A687-D711-480E-A519-BEA76F935DC2}"/>
    <cellStyle name="Anteckning 6 4_121231-130331" xfId="21464" xr:uid="{6D1DECD0-BD8B-4258-B0A5-540CC6B9BA48}"/>
    <cellStyle name="Anteckning 6 5" xfId="21465" xr:uid="{B3572D35-9DEC-4C13-A2C3-6DEBE3C1C045}"/>
    <cellStyle name="Anteckning 6 5 2" xfId="21466" xr:uid="{76783C51-841E-4EBD-B489-4D492CB46984}"/>
    <cellStyle name="Anteckning 6 5 2 2" xfId="21467" xr:uid="{9C8EB33D-9C70-42B9-BB6A-1C9782381602}"/>
    <cellStyle name="Anteckning 6 5 2 2 2" xfId="21468" xr:uid="{A1ACAAC4-D472-42DB-80FF-60426D08D00D}"/>
    <cellStyle name="Anteckning 6 5 2 2 3" xfId="33395" xr:uid="{37AA4A53-EC6F-4E6D-8048-6AF4816636EF}"/>
    <cellStyle name="Anteckning 6 5 2 2_121231-130331" xfId="21469" xr:uid="{0E1A2E83-9B28-43B7-AE7E-BC55F6F86464}"/>
    <cellStyle name="Anteckning 6 5 2 3" xfId="21470" xr:uid="{5C4D29CE-DBAC-4398-B391-D752C02BCE0B}"/>
    <cellStyle name="Anteckning 6 5 2 3 2" xfId="21471" xr:uid="{5F3A85BB-9C5E-464E-B34D-AED1D774D3BF}"/>
    <cellStyle name="Anteckning 6 5 2 3_121231-130331" xfId="21472" xr:uid="{853DB808-09BC-4F94-8AD3-15A7C110D401}"/>
    <cellStyle name="Anteckning 6 5 2 4" xfId="21473" xr:uid="{633B0398-2666-4763-B3A2-0E3275985121}"/>
    <cellStyle name="Anteckning 6 5 2 5" xfId="21474" xr:uid="{74F762C4-4B40-45DB-B747-04344ABB4CF6}"/>
    <cellStyle name="Anteckning 6 5 2 6" xfId="33396" xr:uid="{A5C9FCD3-3DF2-4450-8837-C405E11249E7}"/>
    <cellStyle name="Anteckning 6 5 2 7" xfId="35796" xr:uid="{DE2F7EA2-2F17-4410-AD2F-5EFF3AAE93F4}"/>
    <cellStyle name="Anteckning 6 5 2 8" xfId="38942" xr:uid="{C19239F9-FA6D-4B80-B2CA-78F2665A7D3E}"/>
    <cellStyle name="Anteckning 6 5 2_121231-130331" xfId="21475" xr:uid="{BCBE5C50-2A09-458F-B019-07AE4847FE2C}"/>
    <cellStyle name="Anteckning 6 5 3" xfId="21476" xr:uid="{61E9789D-CD79-4A1E-8258-E35D5BCD6D42}"/>
    <cellStyle name="Anteckning 6 5 3 2" xfId="21477" xr:uid="{8647BD61-1152-4857-9BF6-76EC29CD75A4}"/>
    <cellStyle name="Anteckning 6 5 3 2 2" xfId="21478" xr:uid="{ADEBC8BC-7542-46FF-ABC4-E414DD668E8F}"/>
    <cellStyle name="Anteckning 6 5 3 2_121231-130331" xfId="21479" xr:uid="{7E363E3C-C697-44BD-9E35-94C8D15A69AE}"/>
    <cellStyle name="Anteckning 6 5 3 3" xfId="21480" xr:uid="{65424249-D205-4C0D-B143-6DCC2B09A33A}"/>
    <cellStyle name="Anteckning 6 5 3 4" xfId="33397" xr:uid="{D16A2D2A-866A-4B12-ABAE-09AF4044E0C4}"/>
    <cellStyle name="Anteckning 6 5 3_121231-130331" xfId="21481" xr:uid="{D0C0C9A6-432F-4339-B441-76768DE3921F}"/>
    <cellStyle name="Anteckning 6 5 4" xfId="21482" xr:uid="{70A5242C-3BFF-47AB-9C55-694E2F5410A2}"/>
    <cellStyle name="Anteckning 6 5 4 2" xfId="21483" xr:uid="{39BF1F2C-A3CB-4715-9390-65A393D1B1D6}"/>
    <cellStyle name="Anteckning 6 5 4_121231-130331" xfId="21484" xr:uid="{AAACE24B-B2EF-4949-8EC6-16313A6CBDAA}"/>
    <cellStyle name="Anteckning 6 5 5" xfId="21485" xr:uid="{B6EFFD97-C27C-48F6-87F9-604DD16427DF}"/>
    <cellStyle name="Anteckning 6 5 6" xfId="21486" xr:uid="{A45775D3-7DB6-471D-A2E9-6110A7404753}"/>
    <cellStyle name="Anteckning 6 5 7" xfId="33398" xr:uid="{E7626A9C-D930-4E52-8A5E-89B3F78CC437}"/>
    <cellStyle name="Anteckning 6 5 8" xfId="35795" xr:uid="{DC159208-4597-43F6-85FE-14357C739F10}"/>
    <cellStyle name="Anteckning 6 5 9" xfId="38943" xr:uid="{F6159BE9-978C-4FD1-915A-B60DC77A3C57}"/>
    <cellStyle name="Anteckning 6 5_121231-130331" xfId="21487" xr:uid="{67EAB6C2-C442-4E64-BEC8-76F90F17D779}"/>
    <cellStyle name="Anteckning 6 6" xfId="21488" xr:uid="{6EFBB554-45B6-49AC-8EC9-6F5E67549A6A}"/>
    <cellStyle name="Anteckning 6 6 2" xfId="21489" xr:uid="{99D5E7A0-A01E-46AA-B99E-61DEFBD99F5A}"/>
    <cellStyle name="Anteckning 6 6 2 2" xfId="21490" xr:uid="{E817A0EC-C57F-43A6-8271-7DF188B886F7}"/>
    <cellStyle name="Anteckning 6 6 2 2 2" xfId="21491" xr:uid="{70C12E15-17FB-43D4-B298-4D8F4A9A6FE9}"/>
    <cellStyle name="Anteckning 6 6 2 2_121231-130331" xfId="21492" xr:uid="{F4422F36-5734-4200-879D-6C548874025E}"/>
    <cellStyle name="Anteckning 6 6 2 3" xfId="21493" xr:uid="{CC70C4BF-D167-4289-B959-B96A538635E6}"/>
    <cellStyle name="Anteckning 6 6 2 4" xfId="33399" xr:uid="{E7888CB4-443A-4915-8044-7FEAD8FA832B}"/>
    <cellStyle name="Anteckning 6 6 2_121231-130331" xfId="21494" xr:uid="{00E0ECFD-C429-445E-A023-DB82D85CDE54}"/>
    <cellStyle name="Anteckning 6 6 3" xfId="21495" xr:uid="{06A99AF4-F8E7-4BC2-A3FA-B4DE7673A123}"/>
    <cellStyle name="Anteckning 6 6 3 2" xfId="21496" xr:uid="{1D88A68E-AC1E-4955-91BE-F7BD73CB6E4C}"/>
    <cellStyle name="Anteckning 6 6 3_121231-130331" xfId="21497" xr:uid="{443B29F5-1DF4-4598-9295-D0B1FEA5B7B4}"/>
    <cellStyle name="Anteckning 6 6 4" xfId="21498" xr:uid="{932DC0CA-9C04-44C0-9729-155C06886148}"/>
    <cellStyle name="Anteckning 6 6 5" xfId="21499" xr:uid="{8059C544-434A-4631-A3A9-C8D22D1AFB80}"/>
    <cellStyle name="Anteckning 6 6 6" xfId="33400" xr:uid="{D5C615E7-7BDE-446A-9A56-4A2E52716FEE}"/>
    <cellStyle name="Anteckning 6 6 7" xfId="35797" xr:uid="{BF431092-AF2E-403E-A464-B3E1BE891AD8}"/>
    <cellStyle name="Anteckning 6 6 8" xfId="38941" xr:uid="{EE25A739-F5E8-4508-82F4-2F1EB0201A8D}"/>
    <cellStyle name="Anteckning 6 6_121231-130331" xfId="21500" xr:uid="{0FA83112-87B8-45B6-9312-7DC29662213C}"/>
    <cellStyle name="Anteckning 6 7" xfId="21501" xr:uid="{FDD1D161-D026-4829-9926-9D5DE3C789EF}"/>
    <cellStyle name="Anteckning 6 7 2" xfId="21502" xr:uid="{4F9F5F1F-E55D-4AC1-BDAB-2A4A081D008B}"/>
    <cellStyle name="Anteckning 6 7 2 2" xfId="21503" xr:uid="{34BA9606-A7C7-44A8-B82F-8EE9DC7AD0B7}"/>
    <cellStyle name="Anteckning 6 7 2 2 2" xfId="21504" xr:uid="{E21A322C-FBE2-478E-AC5B-E645A4488D72}"/>
    <cellStyle name="Anteckning 6 7 2 2_121231-130331" xfId="21505" xr:uid="{4FD359EE-9507-4106-8FA5-B5689A0775B8}"/>
    <cellStyle name="Anteckning 6 7 2 3" xfId="21506" xr:uid="{56544131-16B1-467F-9EFC-7A41261267C5}"/>
    <cellStyle name="Anteckning 6 7 2 4" xfId="33401" xr:uid="{CB4D321E-C26E-4A56-9FEF-B58BF0904039}"/>
    <cellStyle name="Anteckning 6 7 2_121231-130331" xfId="21507" xr:uid="{DD237CBB-B222-4249-B229-60049A5352BB}"/>
    <cellStyle name="Anteckning 6 7 3" xfId="21508" xr:uid="{5871A17E-6406-4269-A9FC-F97ADA220583}"/>
    <cellStyle name="Anteckning 6 7 3 2" xfId="21509" xr:uid="{1799922B-223E-4DC6-B851-336C5C395A40}"/>
    <cellStyle name="Anteckning 6 7 3_121231-130331" xfId="21510" xr:uid="{42A460CA-8F08-47CC-BD2D-AEC821725252}"/>
    <cellStyle name="Anteckning 6 7 4" xfId="21511" xr:uid="{D15089E9-3419-4388-AFFB-FED2DC98AAE2}"/>
    <cellStyle name="Anteckning 6 7 5" xfId="21512" xr:uid="{08047CE7-04CA-4738-8439-A14369BF9C69}"/>
    <cellStyle name="Anteckning 6 7 6" xfId="33402" xr:uid="{E377764A-9338-4F79-825A-8306F41FD8C2}"/>
    <cellStyle name="Anteckning 6 7 7" xfId="35798" xr:uid="{D09556D2-93B9-456A-AB3D-3F666EB4D0D0}"/>
    <cellStyle name="Anteckning 6 7 8" xfId="38940" xr:uid="{1B140FB4-174F-4C4F-AD38-BEC0AD4926C5}"/>
    <cellStyle name="Anteckning 6 7_121231-130331" xfId="21513" xr:uid="{C6A900A0-4E5B-436A-AB1D-BB78F0FB693E}"/>
    <cellStyle name="Anteckning 6 8" xfId="21514" xr:uid="{FEF58C09-CA4A-4151-BDD1-CA316E56852A}"/>
    <cellStyle name="Anteckning 6 8 2" xfId="21515" xr:uid="{DDE4E4DC-FA4F-45E5-BE2E-92171C1D9D56}"/>
    <cellStyle name="Anteckning 6 8 2 2" xfId="21516" xr:uid="{E20ABB29-1657-44A1-B3AB-02B953C23DC7}"/>
    <cellStyle name="Anteckning 6 8 2 3" xfId="33403" xr:uid="{A204B58D-0084-4D26-9E74-0142078E2947}"/>
    <cellStyle name="Anteckning 6 8 2_121231-130331" xfId="21517" xr:uid="{B11D1F2B-7C4E-4C28-92C4-F8EEF794E1BB}"/>
    <cellStyle name="Anteckning 6 8 3" xfId="21518" xr:uid="{1B8F5D0E-2397-4F99-A8FE-85F1FF4FA88E}"/>
    <cellStyle name="Anteckning 6 8 3 2" xfId="21519" xr:uid="{546AFC98-2506-432A-9CA5-A2C60152DF63}"/>
    <cellStyle name="Anteckning 6 8 3_121231-130331" xfId="21520" xr:uid="{7303FA2B-525D-4663-80DC-0682A93E5432}"/>
    <cellStyle name="Anteckning 6 8 4" xfId="21521" xr:uid="{AA74886D-CC17-473E-9C9E-4DA07C1C6FD8}"/>
    <cellStyle name="Anteckning 6 8 5" xfId="21522" xr:uid="{D5C68DCC-D247-4FEE-B415-B993DDC71D1B}"/>
    <cellStyle name="Anteckning 6 8 6" xfId="33404" xr:uid="{76F0BD43-E664-4246-9C20-3B007A2D53BF}"/>
    <cellStyle name="Anteckning 6 8 7" xfId="35799" xr:uid="{A500742A-2D37-4C1C-B43A-75239D000797}"/>
    <cellStyle name="Anteckning 6 8 8" xfId="38939" xr:uid="{9CF74617-4C01-47EB-A269-B603A5169786}"/>
    <cellStyle name="Anteckning 6 8_121231-130331" xfId="21523" xr:uid="{D642029A-8A3A-4DDE-81DF-35D2A449BA45}"/>
    <cellStyle name="Anteckning 6 9" xfId="21524" xr:uid="{0DF73CAA-7252-4A06-BDEB-552FD363C053}"/>
    <cellStyle name="Anteckning 6 9 2" xfId="21525" xr:uid="{E55026FD-3E19-4153-96CC-E5EF7C69A27A}"/>
    <cellStyle name="Anteckning 6 9 2 2" xfId="21526" xr:uid="{B494CF7A-03F3-4D63-890D-420C150B5401}"/>
    <cellStyle name="Anteckning 6 9 2_121231-130331" xfId="21527" xr:uid="{6B089A46-EDFC-46C3-B6D0-8AC80FD22D1A}"/>
    <cellStyle name="Anteckning 6 9 3" xfId="21528" xr:uid="{4A8CB6B0-AA84-4EDC-927D-33EED6539872}"/>
    <cellStyle name="Anteckning 6 9 4" xfId="33405" xr:uid="{D04B6DE7-34B6-4956-B7E5-C06F0FD3FC3B}"/>
    <cellStyle name="Anteckning 6 9_121231-130331" xfId="21529" xr:uid="{3F027A64-BA67-49BC-8175-554F35421898}"/>
    <cellStyle name="Anteckning 6_121231-130331" xfId="21530" xr:uid="{146374FB-ED40-4FD1-B7E8-950CCE97616A}"/>
    <cellStyle name="Anteckning 60" xfId="21531" xr:uid="{0F1A7A74-C256-4EB3-93DB-AA0159CABD8A}"/>
    <cellStyle name="Anteckning 60 10" xfId="35800" xr:uid="{D7DA8378-D778-470D-B2E3-53EE6BFD945E}"/>
    <cellStyle name="Anteckning 60 2" xfId="21532" xr:uid="{BA29F9BF-62C8-459A-941C-8B2411FBEC2F}"/>
    <cellStyle name="Anteckning 60 2 2" xfId="21533" xr:uid="{D98E826C-AE8B-4CC2-B871-65DB93182DED}"/>
    <cellStyle name="Anteckning 60 2 2 2" xfId="21534" xr:uid="{F2F59462-6BD6-4A20-B7F3-9ACB8086B9F1}"/>
    <cellStyle name="Anteckning 60 2 2 3" xfId="33406" xr:uid="{FEC64B4A-F491-4F74-B39A-96FD649F764E}"/>
    <cellStyle name="Anteckning 60 2 2_121231-130331" xfId="21535" xr:uid="{5B0CC126-4C36-4F68-8A49-D4F0C9B44534}"/>
    <cellStyle name="Anteckning 60 2 3" xfId="21536" xr:uid="{64F7BCEF-C9C1-4C4C-BF96-807BC62B9E44}"/>
    <cellStyle name="Anteckning 60 2 3 2" xfId="21537" xr:uid="{6210005B-B17D-4C10-803F-93699553B770}"/>
    <cellStyle name="Anteckning 60 2 3_121231-130331" xfId="21538" xr:uid="{56A9E667-9FD6-4625-91FA-5E25C4CD49E1}"/>
    <cellStyle name="Anteckning 60 2 4" xfId="21539" xr:uid="{38A58A2E-82A5-41B7-BF90-413CE4BA4943}"/>
    <cellStyle name="Anteckning 60 2 5" xfId="21540" xr:uid="{1A849FF4-F152-44BC-9C4A-409F673CEE65}"/>
    <cellStyle name="Anteckning 60 2 6" xfId="33407" xr:uid="{40605336-091A-44DD-A7D4-36EB21D590E6}"/>
    <cellStyle name="Anteckning 60 2 7" xfId="35801" xr:uid="{9AE01545-8075-45A9-9ECC-F2A1B4E26EA8}"/>
    <cellStyle name="Anteckning 60 2 8" xfId="38938" xr:uid="{96BD9317-FC4A-410F-833C-E337C39A4B22}"/>
    <cellStyle name="Anteckning 60 2_121231-130331" xfId="21541" xr:uid="{E9350E37-2214-43B6-921C-E41892DD5728}"/>
    <cellStyle name="Anteckning 60 3" xfId="21542" xr:uid="{B8F10E47-9160-4F43-901F-8BAD8A79DA06}"/>
    <cellStyle name="Anteckning 60 3 2" xfId="21543" xr:uid="{EDEF796A-3DFD-4336-8415-534DDD9607A2}"/>
    <cellStyle name="Anteckning 60 3 2 2" xfId="21544" xr:uid="{CD48E170-5252-458B-9A72-3A6C27D3DF60}"/>
    <cellStyle name="Anteckning 60 3 2 3" xfId="33408" xr:uid="{553C86EA-AF98-42F9-9E63-4032A9233CC8}"/>
    <cellStyle name="Anteckning 60 3 2_121231-130331" xfId="21545" xr:uid="{9602A40A-DF7C-4B44-AB4B-9620262BBB31}"/>
    <cellStyle name="Anteckning 60 3 3" xfId="21546" xr:uid="{AC8831F8-E8AE-432C-B0C1-AC53665B8FDA}"/>
    <cellStyle name="Anteckning 60 3 3 2" xfId="21547" xr:uid="{FD7B7AA8-EC44-40E9-8464-1B6615E68878}"/>
    <cellStyle name="Anteckning 60 3 3_121231-130331" xfId="21548" xr:uid="{6D35C153-B3F2-43F6-AEBA-B1687F4EE7A3}"/>
    <cellStyle name="Anteckning 60 3 4" xfId="21549" xr:uid="{7135ABC6-A2E9-4FE9-A4C6-A48B7F18538A}"/>
    <cellStyle name="Anteckning 60 3 5" xfId="21550" xr:uid="{C79BDCAC-B651-4098-8F29-FBED15ED0E37}"/>
    <cellStyle name="Anteckning 60 3 6" xfId="33409" xr:uid="{92548CD8-8E15-4EA5-80C4-0CE97CEC0084}"/>
    <cellStyle name="Anteckning 60 3 7" xfId="35802" xr:uid="{BEA48E68-EEB8-445E-9332-49C84D950CD2}"/>
    <cellStyle name="Anteckning 60 3 8" xfId="38937" xr:uid="{C76E3867-9778-40B4-ACFE-7391CC9ABB31}"/>
    <cellStyle name="Anteckning 60 3_121231-130331" xfId="21551" xr:uid="{127B8E38-C1E2-4C24-BEF7-524925ADBEDC}"/>
    <cellStyle name="Anteckning 60 4" xfId="21552" xr:uid="{4F9614EA-16C0-4C4F-89DE-5C27B9A0EDB0}"/>
    <cellStyle name="Anteckning 60 4 2" xfId="21553" xr:uid="{1E627F60-F2CF-4C3E-8B2A-61F423AE33DB}"/>
    <cellStyle name="Anteckning 60 4 2 2" xfId="21554" xr:uid="{B55F8338-26AA-4076-B7DD-B4EDA39BC1C4}"/>
    <cellStyle name="Anteckning 60 4 2_121231-130331" xfId="21555" xr:uid="{2857CF87-35D6-46D0-BBCC-F56592EC4C5C}"/>
    <cellStyle name="Anteckning 60 4 3" xfId="21556" xr:uid="{66280164-6326-4E94-A03E-A920EB098E37}"/>
    <cellStyle name="Anteckning 60 4 4" xfId="33410" xr:uid="{D87A73EE-60D5-4FFF-BE9B-04F1518050B2}"/>
    <cellStyle name="Anteckning 60 4_121231-130331" xfId="21557" xr:uid="{DD8E2FC3-3715-4C24-B30B-098C00807C3F}"/>
    <cellStyle name="Anteckning 60 5" xfId="21558" xr:uid="{0EFFE469-8412-409B-9E4B-4AD0C76B0136}"/>
    <cellStyle name="Anteckning 60 5 2" xfId="21559" xr:uid="{81805D2E-8F51-483E-8731-2364A5A44F39}"/>
    <cellStyle name="Anteckning 60 5 3" xfId="21560" xr:uid="{B3AEEC63-C2E0-4C93-BB01-4CF18FFACF65}"/>
    <cellStyle name="Anteckning 60 5_121231-130331" xfId="21561" xr:uid="{3F65D75A-3DB2-4771-BB38-917F395B61F5}"/>
    <cellStyle name="Anteckning 60 6" xfId="21562" xr:uid="{3BB5648E-F64D-4821-8A5D-23F6A6E2744F}"/>
    <cellStyle name="Anteckning 60 6 2" xfId="21563" xr:uid="{DEF40EEF-736D-4D73-8A27-B0F559D2B527}"/>
    <cellStyle name="Anteckning 60 6 3" xfId="21564" xr:uid="{D57973F6-2E00-4C01-99E0-12678AE0FD8A}"/>
    <cellStyle name="Anteckning 60 6_AAL 2014-06" xfId="45437" xr:uid="{3A330EB0-7FDD-4D82-AB65-B26A56DE4F0C}"/>
    <cellStyle name="Anteckning 60 7" xfId="21565" xr:uid="{98651A1B-4B97-40AE-A2D3-6A2A1E77ABA1}"/>
    <cellStyle name="Anteckning 60 7 2" xfId="21566" xr:uid="{2A6EBE46-2916-4C6A-8C69-533BA2153652}"/>
    <cellStyle name="Anteckning 60 7 3" xfId="21567" xr:uid="{2F06FE28-0D16-4358-A84B-6BF1590A316E}"/>
    <cellStyle name="Anteckning 60 7_AAL 2014-06" xfId="45438" xr:uid="{B81B1D19-B666-47E6-9FE6-4D9DD415D4BC}"/>
    <cellStyle name="Anteckning 60 8" xfId="21568" xr:uid="{E956E60D-B9B5-454D-A163-3C5B546D1320}"/>
    <cellStyle name="Anteckning 60 9" xfId="21569" xr:uid="{2AB41C84-E222-4D03-92C8-9D46A586AE0C}"/>
    <cellStyle name="Anteckning 60_121231-130331" xfId="21570" xr:uid="{A525EA23-3142-4945-B686-DC6F33E6069E}"/>
    <cellStyle name="Anteckning 61" xfId="21571" xr:uid="{A56DF6EE-7E2E-46B2-B594-B67C5E4AE7D3}"/>
    <cellStyle name="Anteckning 61 10" xfId="35803" xr:uid="{2E24B922-CA0D-4601-88D2-39AC5E5799D2}"/>
    <cellStyle name="Anteckning 61 2" xfId="21572" xr:uid="{FEFEFD7F-9521-4969-90D2-F93AAE3525BE}"/>
    <cellStyle name="Anteckning 61 2 2" xfId="21573" xr:uid="{8A3E3E37-7D4E-4703-B3D0-49DAD0F06BB4}"/>
    <cellStyle name="Anteckning 61 2 2 2" xfId="21574" xr:uid="{8E273C75-DFC7-4C2E-98D7-01A34F1A0B59}"/>
    <cellStyle name="Anteckning 61 2 2 3" xfId="33411" xr:uid="{22019863-D939-403F-AAA8-BF2DB3F7ED09}"/>
    <cellStyle name="Anteckning 61 2 2_121231-130331" xfId="21575" xr:uid="{EDFDC069-CA36-42BA-987E-225D7BAE094D}"/>
    <cellStyle name="Anteckning 61 2 3" xfId="21576" xr:uid="{E6673811-FBEB-4201-930C-E1737EBD4CF1}"/>
    <cellStyle name="Anteckning 61 2 3 2" xfId="21577" xr:uid="{DB266617-2A06-45D4-A08D-9757ECD80637}"/>
    <cellStyle name="Anteckning 61 2 3_121231-130331" xfId="21578" xr:uid="{AA9A0A89-C0A3-4836-BE3B-E45E90ECE9FF}"/>
    <cellStyle name="Anteckning 61 2 4" xfId="21579" xr:uid="{06378D64-538B-442A-9CA4-2836B4B7EF66}"/>
    <cellStyle name="Anteckning 61 2 5" xfId="21580" xr:uid="{FD10F4E7-BF60-4340-9133-B5ED33C501DF}"/>
    <cellStyle name="Anteckning 61 2 6" xfId="33412" xr:uid="{A503CD14-2756-45C7-A96B-B7606739ABAA}"/>
    <cellStyle name="Anteckning 61 2 7" xfId="35804" xr:uid="{C1728D9C-95E9-429B-AEA1-400DE0543FC0}"/>
    <cellStyle name="Anteckning 61 2 8" xfId="38936" xr:uid="{E163E1D1-DA95-4EF3-BEF0-FFE2E8B188A4}"/>
    <cellStyle name="Anteckning 61 2_121231-130331" xfId="21581" xr:uid="{A25A270C-6134-41A1-BF6A-5CCAC8502D20}"/>
    <cellStyle name="Anteckning 61 3" xfId="21582" xr:uid="{2B2ABDD3-50C2-4421-9B54-440DDFBEDC8B}"/>
    <cellStyle name="Anteckning 61 3 2" xfId="21583" xr:uid="{C22539C4-E5A6-4A6F-8D86-366B5BD133FE}"/>
    <cellStyle name="Anteckning 61 3 2 2" xfId="21584" xr:uid="{7F746067-D087-4629-8D7F-AD5DA2215615}"/>
    <cellStyle name="Anteckning 61 3 2 3" xfId="33413" xr:uid="{37833C6C-0EC9-4FD3-9659-EC3C11C79E3D}"/>
    <cellStyle name="Anteckning 61 3 2_121231-130331" xfId="21585" xr:uid="{3D82A396-4AE3-4BFF-8BC4-B73CF3CEC969}"/>
    <cellStyle name="Anteckning 61 3 3" xfId="21586" xr:uid="{2C8AC1FA-9BB3-41A2-B36A-4160144AB689}"/>
    <cellStyle name="Anteckning 61 3 3 2" xfId="21587" xr:uid="{B0F2DA86-8163-4C90-8FF9-48843D5481A0}"/>
    <cellStyle name="Anteckning 61 3 3_121231-130331" xfId="21588" xr:uid="{5BE4C2C4-8276-406F-AB0B-F535B88E6295}"/>
    <cellStyle name="Anteckning 61 3 4" xfId="21589" xr:uid="{2D673E7B-4344-46CE-911B-2B03B00055E3}"/>
    <cellStyle name="Anteckning 61 3 5" xfId="21590" xr:uid="{162CC382-0206-449D-92E3-4F9AA04BE5C7}"/>
    <cellStyle name="Anteckning 61 3 6" xfId="33414" xr:uid="{19CFC862-E8E2-4AA2-9DFA-297CF343CD47}"/>
    <cellStyle name="Anteckning 61 3 7" xfId="35805" xr:uid="{80481A9E-F85D-4B61-B0A3-25B5D54631D3}"/>
    <cellStyle name="Anteckning 61 3 8" xfId="38935" xr:uid="{A077FF54-044F-4514-8CF3-12C7A71A8695}"/>
    <cellStyle name="Anteckning 61 3_121231-130331" xfId="21591" xr:uid="{43768FD6-3D63-4E3C-BD8D-DFF67238D143}"/>
    <cellStyle name="Anteckning 61 4" xfId="21592" xr:uid="{22A2D261-4085-4CF7-8DB3-6DB6BFBC7C49}"/>
    <cellStyle name="Anteckning 61 4 2" xfId="21593" xr:uid="{09C8039A-1F96-41C8-A954-270F078571C9}"/>
    <cellStyle name="Anteckning 61 4 2 2" xfId="21594" xr:uid="{2F06EFA6-A5E7-4B29-8E61-AF5DC2B071C8}"/>
    <cellStyle name="Anteckning 61 4 2_121231-130331" xfId="21595" xr:uid="{CD67C9ED-67FF-431B-A5EA-9C4515C18800}"/>
    <cellStyle name="Anteckning 61 4 3" xfId="21596" xr:uid="{5F3C94D3-13F1-4B10-B9F6-A8345BFAB7C3}"/>
    <cellStyle name="Anteckning 61 4 4" xfId="33415" xr:uid="{56470E14-E921-4210-9345-B8FD1847C40C}"/>
    <cellStyle name="Anteckning 61 4_121231-130331" xfId="21597" xr:uid="{9C28CFB7-2B1A-4955-A3CA-51DE0ADF1023}"/>
    <cellStyle name="Anteckning 61 5" xfId="21598" xr:uid="{3E4EA593-F5A5-497C-BEB7-E6B09CF4959C}"/>
    <cellStyle name="Anteckning 61 5 2" xfId="21599" xr:uid="{ADA6622E-8319-491F-83DF-B909E008F907}"/>
    <cellStyle name="Anteckning 61 5 3" xfId="21600" xr:uid="{4359C658-AC41-43D3-BE44-DAD87511566D}"/>
    <cellStyle name="Anteckning 61 5_121231-130331" xfId="21601" xr:uid="{09C143FC-64A8-435B-A6C9-CF3791BD3E88}"/>
    <cellStyle name="Anteckning 61 6" xfId="21602" xr:uid="{13C7E2FC-5E42-4119-BF0D-770EEE854287}"/>
    <cellStyle name="Anteckning 61 6 2" xfId="21603" xr:uid="{C9D4C214-2802-4D50-A3CE-E316E20482A3}"/>
    <cellStyle name="Anteckning 61 6 3" xfId="21604" xr:uid="{57360BA2-6077-4227-A41E-FA27ECD92C98}"/>
    <cellStyle name="Anteckning 61 6_AAL 2014-06" xfId="45439" xr:uid="{05C944AE-65F8-4FA8-A0BF-C502CC2FAF3E}"/>
    <cellStyle name="Anteckning 61 7" xfId="21605" xr:uid="{EC86EC55-CAF5-448B-937F-B78E081F1DC0}"/>
    <cellStyle name="Anteckning 61 7 2" xfId="21606" xr:uid="{0C72E467-E4BE-41C3-98BE-4F7E8C5ED49D}"/>
    <cellStyle name="Anteckning 61 7 3" xfId="21607" xr:uid="{4F493DBD-9B7D-46C2-83B7-25A3F98AEA91}"/>
    <cellStyle name="Anteckning 61 7_AAL 2014-06" xfId="45440" xr:uid="{823F7DFB-6C6D-4EB6-A008-034B6250177E}"/>
    <cellStyle name="Anteckning 61 8" xfId="21608" xr:uid="{5B973D62-9F92-4689-A2AF-319E0A2237DF}"/>
    <cellStyle name="Anteckning 61 9" xfId="21609" xr:uid="{86407913-B404-4A0D-BAB1-2EFE5C6E5F4D}"/>
    <cellStyle name="Anteckning 61_121231-130331" xfId="21610" xr:uid="{64C4C21D-7D95-4222-A6BE-64D1D4478B7C}"/>
    <cellStyle name="Anteckning 62" xfId="21611" xr:uid="{22936AD7-7520-49C6-93A7-6E04E7753793}"/>
    <cellStyle name="Anteckning 62 10" xfId="35806" xr:uid="{4E6A469C-D992-46A1-A45B-42D7FEF214D8}"/>
    <cellStyle name="Anteckning 62 2" xfId="21612" xr:uid="{FFEC1A2A-BCDA-4336-9FCC-D4BE9673A0B3}"/>
    <cellStyle name="Anteckning 62 2 2" xfId="21613" xr:uid="{B7E68C80-7B81-455C-B94A-41A453B6C20F}"/>
    <cellStyle name="Anteckning 62 2 2 2" xfId="21614" xr:uid="{D61B9DD1-19F3-44F1-9128-9EAC55875AF6}"/>
    <cellStyle name="Anteckning 62 2 2 3" xfId="33416" xr:uid="{EFAD36E3-FBA2-442E-B687-FBE04D592A91}"/>
    <cellStyle name="Anteckning 62 2 2_121231-130331" xfId="21615" xr:uid="{B22E448D-514A-4555-9B7C-01F8761F98AD}"/>
    <cellStyle name="Anteckning 62 2 3" xfId="21616" xr:uid="{A6216374-78D4-4395-887F-98031C446772}"/>
    <cellStyle name="Anteckning 62 2 3 2" xfId="21617" xr:uid="{5F6F3016-43DB-491B-BFDD-5D42C3B4202C}"/>
    <cellStyle name="Anteckning 62 2 3_121231-130331" xfId="21618" xr:uid="{7F934B21-B90F-4322-B888-6A7C0BCEDCC6}"/>
    <cellStyle name="Anteckning 62 2 4" xfId="21619" xr:uid="{C2A0672B-D349-463B-B9B4-2941D28A4790}"/>
    <cellStyle name="Anteckning 62 2 5" xfId="21620" xr:uid="{2D7E8A74-BC40-4E3C-9E68-36F5F2A9F197}"/>
    <cellStyle name="Anteckning 62 2 6" xfId="33417" xr:uid="{3BB9CBB2-E9B0-4A51-BCF5-2A5942813610}"/>
    <cellStyle name="Anteckning 62 2 7" xfId="35807" xr:uid="{1ABF3866-36DA-47D6-841E-9E590236A2F1}"/>
    <cellStyle name="Anteckning 62 2 8" xfId="38934" xr:uid="{A2F03D57-D78C-4957-BE68-0112F22D70FC}"/>
    <cellStyle name="Anteckning 62 2_121231-130331" xfId="21621" xr:uid="{E71A4F5E-2003-48DB-9227-3423DF5336E2}"/>
    <cellStyle name="Anteckning 62 3" xfId="21622" xr:uid="{64906140-F9A5-4508-81D2-0E40B48C42EB}"/>
    <cellStyle name="Anteckning 62 3 2" xfId="21623" xr:uid="{4792C31F-3582-404D-A57A-14EAECFB98BA}"/>
    <cellStyle name="Anteckning 62 3 2 2" xfId="21624" xr:uid="{F07DE538-26AC-4349-BDCB-C7E8F2530E4A}"/>
    <cellStyle name="Anteckning 62 3 2 3" xfId="33418" xr:uid="{CBCBFF4B-C78C-42E3-903C-00B1DB3A89F5}"/>
    <cellStyle name="Anteckning 62 3 2_121231-130331" xfId="21625" xr:uid="{9688ED19-BE21-4D17-94FB-0098BFBCF936}"/>
    <cellStyle name="Anteckning 62 3 3" xfId="21626" xr:uid="{02336221-B0F9-4CAB-8C2F-7995A52CFA1D}"/>
    <cellStyle name="Anteckning 62 3 3 2" xfId="21627" xr:uid="{4C38DB0A-BD8F-4964-BB8A-1581D04C27AE}"/>
    <cellStyle name="Anteckning 62 3 3_121231-130331" xfId="21628" xr:uid="{80673FF9-12AA-4001-99D0-62F89B4A9955}"/>
    <cellStyle name="Anteckning 62 3 4" xfId="21629" xr:uid="{E036E007-B277-4552-BBF9-EC7BAE19E79C}"/>
    <cellStyle name="Anteckning 62 3 5" xfId="21630" xr:uid="{4DFD5185-8399-493B-8611-3983C0513AEF}"/>
    <cellStyle name="Anteckning 62 3 6" xfId="33419" xr:uid="{BC501679-2196-42A6-922D-7EE08A58FFCA}"/>
    <cellStyle name="Anteckning 62 3 7" xfId="35808" xr:uid="{4BE9AD66-080C-4287-B75F-7D1058A2109B}"/>
    <cellStyle name="Anteckning 62 3 8" xfId="38933" xr:uid="{7C566D3D-B30A-44A2-B54A-179F5B875FC6}"/>
    <cellStyle name="Anteckning 62 3_121231-130331" xfId="21631" xr:uid="{082D46F7-AC86-4E93-B500-6C95F3FED4FE}"/>
    <cellStyle name="Anteckning 62 4" xfId="21632" xr:uid="{7C740BD1-881A-4FD8-8F40-92EBC3CA8D62}"/>
    <cellStyle name="Anteckning 62 4 2" xfId="21633" xr:uid="{1A6BBFAE-5C82-4612-A341-68ACEBB38385}"/>
    <cellStyle name="Anteckning 62 4 2 2" xfId="21634" xr:uid="{44332C06-59B4-478E-929F-F012FA5865E8}"/>
    <cellStyle name="Anteckning 62 4 2_121231-130331" xfId="21635" xr:uid="{6F019F85-5B45-43AA-8D54-FE4111B13971}"/>
    <cellStyle name="Anteckning 62 4 3" xfId="21636" xr:uid="{548BD012-7F13-4E2E-8FDF-246F15D8A2A0}"/>
    <cellStyle name="Anteckning 62 4 4" xfId="33420" xr:uid="{B72F2CF1-800C-43A0-80DF-7A20CBFCEDB3}"/>
    <cellStyle name="Anteckning 62 4_121231-130331" xfId="21637" xr:uid="{9E3745CD-D424-4D5D-B9E0-9DB8227FED6A}"/>
    <cellStyle name="Anteckning 62 5" xfId="21638" xr:uid="{4B40E31F-1D9A-4E12-949F-D96DD799FBA6}"/>
    <cellStyle name="Anteckning 62 5 2" xfId="21639" xr:uid="{B5217A5F-100B-47B8-ADC6-5FEB768B356B}"/>
    <cellStyle name="Anteckning 62 5 3" xfId="21640" xr:uid="{7A0E746C-4A78-4050-B680-7F740E5C777B}"/>
    <cellStyle name="Anteckning 62 5_121231-130331" xfId="21641" xr:uid="{37CD1EB6-5894-4143-B9F8-683D8D5C3372}"/>
    <cellStyle name="Anteckning 62 6" xfId="21642" xr:uid="{EBB77E82-A7DD-4D4A-A2F4-AF99FB37EDB1}"/>
    <cellStyle name="Anteckning 62 6 2" xfId="21643" xr:uid="{B3CC8894-2163-4023-8EA3-E98B194803C4}"/>
    <cellStyle name="Anteckning 62 6 3" xfId="21644" xr:uid="{1C80B4EF-BCF4-4759-86C5-85E703B59A12}"/>
    <cellStyle name="Anteckning 62 6_AAL 2014-06" xfId="45441" xr:uid="{5072AEAC-1C29-4F22-B68A-6B76E7F53C4F}"/>
    <cellStyle name="Anteckning 62 7" xfId="21645" xr:uid="{BD3965FB-55AC-4C3B-B7D9-F5E00A9AF5C4}"/>
    <cellStyle name="Anteckning 62 7 2" xfId="21646" xr:uid="{E3373E66-4663-41C9-80D1-D46A24C7F2DB}"/>
    <cellStyle name="Anteckning 62 7 3" xfId="21647" xr:uid="{101EABE1-76FB-4CDE-8CB1-8740533CA47A}"/>
    <cellStyle name="Anteckning 62 7_AAL 2014-06" xfId="45442" xr:uid="{999298BA-6AA0-45BA-B78E-F32EF2B6F38C}"/>
    <cellStyle name="Anteckning 62 8" xfId="21648" xr:uid="{EE518CBB-ECBD-4757-A314-4CAF8A9DA22B}"/>
    <cellStyle name="Anteckning 62 9" xfId="21649" xr:uid="{913AF225-16FE-4E61-9749-F6853F8BA347}"/>
    <cellStyle name="Anteckning 62_121231-130331" xfId="21650" xr:uid="{2F26758F-9E43-4EE4-86B3-536BF27FA7C3}"/>
    <cellStyle name="Anteckning 63" xfId="21651" xr:uid="{588E9A00-5506-4A69-A4F9-A2EB4BCCED5D}"/>
    <cellStyle name="Anteckning 63 10" xfId="35809" xr:uid="{AF655606-A21C-4A7E-8B35-F21286B96EFC}"/>
    <cellStyle name="Anteckning 63 2" xfId="21652" xr:uid="{3AF6A3C7-D0C8-49D9-9E4D-FB10160DF094}"/>
    <cellStyle name="Anteckning 63 2 2" xfId="21653" xr:uid="{D705B7B8-AF38-454C-BC7C-2DF01817BBBE}"/>
    <cellStyle name="Anteckning 63 2 2 2" xfId="21654" xr:uid="{C50E9816-49D3-4B05-B757-39EF9D3B986C}"/>
    <cellStyle name="Anteckning 63 2 2 3" xfId="33421" xr:uid="{AFDE8823-25F1-48BE-92BC-1793EC12E6A9}"/>
    <cellStyle name="Anteckning 63 2 2_121231-130331" xfId="21655" xr:uid="{52F1D80D-6D3D-4F8F-8787-119A97075EC7}"/>
    <cellStyle name="Anteckning 63 2 3" xfId="21656" xr:uid="{35185F75-76D1-47BA-BECE-51A6C79B0A02}"/>
    <cellStyle name="Anteckning 63 2 3 2" xfId="21657" xr:uid="{3DA5466D-26DA-4000-80FA-7A51F6796E95}"/>
    <cellStyle name="Anteckning 63 2 3_121231-130331" xfId="21658" xr:uid="{972575FE-1D05-4BAC-8D27-ECE4C7BE691C}"/>
    <cellStyle name="Anteckning 63 2 4" xfId="21659" xr:uid="{7E48963D-7B91-4C1D-95C6-81FFA2D86AF9}"/>
    <cellStyle name="Anteckning 63 2 5" xfId="21660" xr:uid="{EEE900AA-7E73-41D9-ADD3-5F81B8A3E92E}"/>
    <cellStyle name="Anteckning 63 2 6" xfId="33422" xr:uid="{9918820F-20E8-40CB-AE40-865126F5A0D6}"/>
    <cellStyle name="Anteckning 63 2 7" xfId="35810" xr:uid="{B0D66503-7CC1-4A77-AA58-0689DC39DACC}"/>
    <cellStyle name="Anteckning 63 2 8" xfId="38932" xr:uid="{266C08EC-E8B3-4D77-AFED-7337CBE293F6}"/>
    <cellStyle name="Anteckning 63 2_121231-130331" xfId="21661" xr:uid="{BA14EB88-1B65-4F70-8F38-6217B9D85B0E}"/>
    <cellStyle name="Anteckning 63 3" xfId="21662" xr:uid="{AE74D491-8F6D-4BB9-A234-813F0935ACB7}"/>
    <cellStyle name="Anteckning 63 3 2" xfId="21663" xr:uid="{F25A2159-C353-4513-B414-4CD9B0CA02E8}"/>
    <cellStyle name="Anteckning 63 3 2 2" xfId="21664" xr:uid="{F113A2AE-A9FA-4A12-8F4E-384C5C26A13F}"/>
    <cellStyle name="Anteckning 63 3 2 3" xfId="33423" xr:uid="{BFF5BECA-C060-4399-BFB9-760950941D3A}"/>
    <cellStyle name="Anteckning 63 3 2_121231-130331" xfId="21665" xr:uid="{E05D5D1B-48CF-41BF-8480-043F8B89B38C}"/>
    <cellStyle name="Anteckning 63 3 3" xfId="21666" xr:uid="{3243CE42-1F14-40FE-BD2F-6D8E2C2FD55E}"/>
    <cellStyle name="Anteckning 63 3 3 2" xfId="21667" xr:uid="{C53DEAE1-DBFF-4407-9E73-AD30E383C2A3}"/>
    <cellStyle name="Anteckning 63 3 3_121231-130331" xfId="21668" xr:uid="{31319EE3-8F7B-43CD-A592-CFE6F0C2210A}"/>
    <cellStyle name="Anteckning 63 3 4" xfId="21669" xr:uid="{229AFA0F-1383-474C-97E5-40EBD105BA9E}"/>
    <cellStyle name="Anteckning 63 3 5" xfId="21670" xr:uid="{77A4F6CF-0392-4C5B-8109-D2A542BBEB5D}"/>
    <cellStyle name="Anteckning 63 3 6" xfId="33424" xr:uid="{9AF2CA3B-6B4D-438C-9AB0-110C2B599AA2}"/>
    <cellStyle name="Anteckning 63 3 7" xfId="35811" xr:uid="{6C597B36-E36E-4A17-956D-3DC4DBF166DA}"/>
    <cellStyle name="Anteckning 63 3 8" xfId="38931" xr:uid="{6DB534D2-E726-4D32-B912-DB01455E027D}"/>
    <cellStyle name="Anteckning 63 3_121231-130331" xfId="21671" xr:uid="{C17DCFCA-612A-455A-8712-1AE97B1D3DD8}"/>
    <cellStyle name="Anteckning 63 4" xfId="21672" xr:uid="{29C7D973-67AC-4F11-BB98-93DB622CF2EA}"/>
    <cellStyle name="Anteckning 63 4 2" xfId="21673" xr:uid="{742D404D-DC98-422B-9EBF-75D0985E20B6}"/>
    <cellStyle name="Anteckning 63 4 2 2" xfId="21674" xr:uid="{7CA8CCBC-6C62-4912-8AE4-F1889FD6F5D3}"/>
    <cellStyle name="Anteckning 63 4 2_121231-130331" xfId="21675" xr:uid="{0701E999-50C2-438E-8F75-439BA55E77FA}"/>
    <cellStyle name="Anteckning 63 4 3" xfId="21676" xr:uid="{47CA5EFF-B17D-4E45-8284-B02F64011B4E}"/>
    <cellStyle name="Anteckning 63 4 4" xfId="33425" xr:uid="{B14B3E05-18B9-44AF-8D73-13EFC791A925}"/>
    <cellStyle name="Anteckning 63 4_121231-130331" xfId="21677" xr:uid="{2D9478CF-C6FD-4C13-AF41-256896E8AE04}"/>
    <cellStyle name="Anteckning 63 5" xfId="21678" xr:uid="{D48A837C-BCE7-47A0-99EF-0B3A8B182B78}"/>
    <cellStyle name="Anteckning 63 5 2" xfId="21679" xr:uid="{A33206A9-08A0-4FF9-9484-30A12ABA458B}"/>
    <cellStyle name="Anteckning 63 5 3" xfId="21680" xr:uid="{B9463E6E-C8B0-46CC-B631-B43259E67C32}"/>
    <cellStyle name="Anteckning 63 5_121231-130331" xfId="21681" xr:uid="{AC640E9B-664E-4CA4-9EE1-4287C776FDD1}"/>
    <cellStyle name="Anteckning 63 6" xfId="21682" xr:uid="{0DC89D24-F373-4D1E-8144-ACAD51F6D26E}"/>
    <cellStyle name="Anteckning 63 6 2" xfId="21683" xr:uid="{352F9A7D-432A-48F8-B1ED-050ED8590B89}"/>
    <cellStyle name="Anteckning 63 6 3" xfId="21684" xr:uid="{E6DB118E-34D1-4220-975A-F64385D255A9}"/>
    <cellStyle name="Anteckning 63 6_AAL 2014-06" xfId="45443" xr:uid="{C2E77C89-B468-4379-A866-F15AEBC00437}"/>
    <cellStyle name="Anteckning 63 7" xfId="21685" xr:uid="{953E4009-2731-43A1-9CF6-8A75EE3BFCBF}"/>
    <cellStyle name="Anteckning 63 7 2" xfId="21686" xr:uid="{8A8B9C24-A503-48C6-8847-15B06237A8CD}"/>
    <cellStyle name="Anteckning 63 7 3" xfId="21687" xr:uid="{6A2D4B18-37FB-4CC7-B59C-2F5592D591E5}"/>
    <cellStyle name="Anteckning 63 7_AAL 2014-06" xfId="45444" xr:uid="{EB6749D4-6873-4302-90E8-60C67BC9F504}"/>
    <cellStyle name="Anteckning 63 8" xfId="21688" xr:uid="{D629D0B6-3184-4297-A32E-F783AB4E2B11}"/>
    <cellStyle name="Anteckning 63 9" xfId="21689" xr:uid="{A5F77D8E-8D43-4367-AD1D-71F5D9166BD2}"/>
    <cellStyle name="Anteckning 63_121231-130331" xfId="21690" xr:uid="{F00A2E7A-C1A8-42C1-B968-5271184EA9C8}"/>
    <cellStyle name="Anteckning 64" xfId="21691" xr:uid="{180148F5-492F-4707-875E-9B6A8AC09448}"/>
    <cellStyle name="Anteckning 64 10" xfId="35812" xr:uid="{0B88D4E9-4E7E-4AD6-86CA-E9BF37ABE1B8}"/>
    <cellStyle name="Anteckning 64 2" xfId="21692" xr:uid="{31F3B9C4-EC79-4263-99CF-BB60E51F37C6}"/>
    <cellStyle name="Anteckning 64 2 2" xfId="21693" xr:uid="{A254F090-9ECB-4CC0-AF43-621AD50FC6E2}"/>
    <cellStyle name="Anteckning 64 2 2 2" xfId="21694" xr:uid="{3F4ED175-8728-449A-B072-83AA13A23988}"/>
    <cellStyle name="Anteckning 64 2 2 3" xfId="33426" xr:uid="{201BD9A5-7252-4182-9FC2-D498C2CB9CD9}"/>
    <cellStyle name="Anteckning 64 2 2_121231-130331" xfId="21695" xr:uid="{B8869B45-F755-48B9-A139-8B9D319AF3AB}"/>
    <cellStyle name="Anteckning 64 2 3" xfId="21696" xr:uid="{2DF8AA7E-924E-4F18-B393-4924DC004A08}"/>
    <cellStyle name="Anteckning 64 2 3 2" xfId="21697" xr:uid="{8FB0457D-5F5F-41D4-A8B8-68125138A2C0}"/>
    <cellStyle name="Anteckning 64 2 3_121231-130331" xfId="21698" xr:uid="{B20E2DDC-E2F7-4D6D-BF6B-CAB2043124BB}"/>
    <cellStyle name="Anteckning 64 2 4" xfId="21699" xr:uid="{F0FA0D8B-C106-42E2-AF22-AFFD8FBCDF19}"/>
    <cellStyle name="Anteckning 64 2 5" xfId="21700" xr:uid="{30792236-A9B4-4BF5-94E8-F84FFE34CEF8}"/>
    <cellStyle name="Anteckning 64 2 6" xfId="33427" xr:uid="{7ED2A82A-9964-42C0-BD8A-C0519A27FF3D}"/>
    <cellStyle name="Anteckning 64 2 7" xfId="35813" xr:uid="{00E8EC39-92CC-4F9F-A4DA-04979204DC74}"/>
    <cellStyle name="Anteckning 64 2 8" xfId="38930" xr:uid="{3FD9490F-867F-4B88-8127-877621A26DD6}"/>
    <cellStyle name="Anteckning 64 2_121231-130331" xfId="21701" xr:uid="{08D722B2-15CF-4FD7-B18F-304BE228FE8C}"/>
    <cellStyle name="Anteckning 64 3" xfId="21702" xr:uid="{D6B0DF0B-1CAA-4159-AFC2-FB8F1F4C6706}"/>
    <cellStyle name="Anteckning 64 3 2" xfId="21703" xr:uid="{CA456E58-6AF9-456E-B426-DC5953778E85}"/>
    <cellStyle name="Anteckning 64 3 2 2" xfId="21704" xr:uid="{B1D71BD9-1A17-47FE-BFC1-4586549346AC}"/>
    <cellStyle name="Anteckning 64 3 2 3" xfId="33428" xr:uid="{23EE6561-C403-4A00-B428-1488BE26FAD0}"/>
    <cellStyle name="Anteckning 64 3 2_121231-130331" xfId="21705" xr:uid="{859EF516-7219-4824-A328-8E4B87FED0BA}"/>
    <cellStyle name="Anteckning 64 3 3" xfId="21706" xr:uid="{9BA53151-3B35-4DA8-88E2-56BCB3DA7CD1}"/>
    <cellStyle name="Anteckning 64 3 3 2" xfId="21707" xr:uid="{2D8B5D6F-B766-4A7D-A654-8C6CCE30D108}"/>
    <cellStyle name="Anteckning 64 3 3_121231-130331" xfId="21708" xr:uid="{22713AA1-B0BF-4665-BA7D-10A5D8569992}"/>
    <cellStyle name="Anteckning 64 3 4" xfId="21709" xr:uid="{11958CBF-1D3C-4A67-8454-9E0C1A41C704}"/>
    <cellStyle name="Anteckning 64 3 5" xfId="21710" xr:uid="{AE50907C-BB6F-4B48-A059-7F4CD7B28BC9}"/>
    <cellStyle name="Anteckning 64 3 6" xfId="33429" xr:uid="{015C3392-AFBD-4B79-8EDD-E1C1EC5C7560}"/>
    <cellStyle name="Anteckning 64 3 7" xfId="35814" xr:uid="{4157E435-E50B-44E7-9807-922E29AC827D}"/>
    <cellStyle name="Anteckning 64 3 8" xfId="38929" xr:uid="{0914CD5D-D6C7-463E-8AC4-C0D0E1103982}"/>
    <cellStyle name="Anteckning 64 3_121231-130331" xfId="21711" xr:uid="{45CF660D-ABF5-429A-8A3B-281BA368EA29}"/>
    <cellStyle name="Anteckning 64 4" xfId="21712" xr:uid="{6DC2E040-6CCA-4D8B-82F4-0F0D2E67B077}"/>
    <cellStyle name="Anteckning 64 4 2" xfId="21713" xr:uid="{DB56B94C-EAEE-42EE-A825-3BB9E9220A8C}"/>
    <cellStyle name="Anteckning 64 4 2 2" xfId="21714" xr:uid="{BE02C53D-672E-4ECD-B647-B6D982DD0C8F}"/>
    <cellStyle name="Anteckning 64 4 2_121231-130331" xfId="21715" xr:uid="{2FDEC7AB-E452-4FAC-9450-5C6F3CA121A6}"/>
    <cellStyle name="Anteckning 64 4 3" xfId="21716" xr:uid="{8B31BCF9-5D7B-4C77-BDAD-65ACC608AB14}"/>
    <cellStyle name="Anteckning 64 4 4" xfId="33430" xr:uid="{68B0C76B-58F6-4024-AFD7-93056C494177}"/>
    <cellStyle name="Anteckning 64 4_121231-130331" xfId="21717" xr:uid="{BE7709FC-B784-4946-A9ED-D75CE6F06D85}"/>
    <cellStyle name="Anteckning 64 5" xfId="21718" xr:uid="{EB11D902-B270-4E8D-A1C4-B48883FF252F}"/>
    <cellStyle name="Anteckning 64 5 2" xfId="21719" xr:uid="{0A8D93C6-4651-4B1C-A347-BB49743257DA}"/>
    <cellStyle name="Anteckning 64 5 3" xfId="21720" xr:uid="{F23C1C1F-59BC-4837-B1ED-479356C322B0}"/>
    <cellStyle name="Anteckning 64 5_121231-130331" xfId="21721" xr:uid="{11FF9CD3-6D23-4509-9A28-D14113D8375E}"/>
    <cellStyle name="Anteckning 64 6" xfId="21722" xr:uid="{C8EBE10D-8899-4276-80FA-94A9BB1E6670}"/>
    <cellStyle name="Anteckning 64 6 2" xfId="21723" xr:uid="{F0B94F12-CCF4-4A22-A4B6-12C7E10D36FD}"/>
    <cellStyle name="Anteckning 64 6 3" xfId="21724" xr:uid="{15B6237D-40C2-4ED5-8B76-64BBF5ACBBAF}"/>
    <cellStyle name="Anteckning 64 6_AAL 2014-06" xfId="45445" xr:uid="{5FD3737F-17C1-4EE0-9AD8-E8EF82A91059}"/>
    <cellStyle name="Anteckning 64 7" xfId="21725" xr:uid="{D903EA62-D87A-4095-9869-946F1E4FF279}"/>
    <cellStyle name="Anteckning 64 7 2" xfId="21726" xr:uid="{79053DF1-5F6C-40A4-AA10-F364202784D8}"/>
    <cellStyle name="Anteckning 64 7 3" xfId="21727" xr:uid="{3073502D-277F-4B12-88E7-D34D53A5677A}"/>
    <cellStyle name="Anteckning 64 7_AAL 2014-06" xfId="45446" xr:uid="{99896797-CC3D-4592-9159-DF393FC89D1A}"/>
    <cellStyle name="Anteckning 64 8" xfId="21728" xr:uid="{21A51C08-27D5-44DA-B55E-7BE71ECC4A90}"/>
    <cellStyle name="Anteckning 64 9" xfId="21729" xr:uid="{9AAA801B-2BD9-4E1A-AA68-E71792CE9C05}"/>
    <cellStyle name="Anteckning 64_121231-130331" xfId="21730" xr:uid="{F752BE2A-1405-4F3E-8261-F7EFF391EE00}"/>
    <cellStyle name="Anteckning 65" xfId="21731" xr:uid="{85A91A51-B8F4-4F81-AD61-6C0375CDEF6E}"/>
    <cellStyle name="Anteckning 65 10" xfId="38928" xr:uid="{E99D0B3C-B419-4759-8A9E-5F4B5AA63ABF}"/>
    <cellStyle name="Anteckning 65 2" xfId="21732" xr:uid="{81CB1F52-3F2B-44EE-BAF4-BDD19F7A9C6A}"/>
    <cellStyle name="Anteckning 65 2 2" xfId="21733" xr:uid="{D80791B2-C5CD-419E-B685-B72AF706D4C7}"/>
    <cellStyle name="Anteckning 65 2 2 2" xfId="21734" xr:uid="{0320272C-A050-44E4-B57D-E69A5A90816D}"/>
    <cellStyle name="Anteckning 65 2 2 3" xfId="33431" xr:uid="{00F22BF7-A604-44D5-8FAB-B72E1D036294}"/>
    <cellStyle name="Anteckning 65 2 2_121231-130331" xfId="21735" xr:uid="{12367B08-F5CA-4E5B-B87A-4B1E8DC0F197}"/>
    <cellStyle name="Anteckning 65 2 3" xfId="21736" xr:uid="{692105D6-824E-47B9-B692-9C1D4D4399ED}"/>
    <cellStyle name="Anteckning 65 2 3 2" xfId="21737" xr:uid="{B075057A-C473-4647-BC96-15D62DE28360}"/>
    <cellStyle name="Anteckning 65 2 3_121231-130331" xfId="21738" xr:uid="{B4A0D5B9-9D5D-499F-A55E-8E02F73FA220}"/>
    <cellStyle name="Anteckning 65 2 4" xfId="21739" xr:uid="{8CA2F35D-353A-48B1-98B3-0030D9ABD8E3}"/>
    <cellStyle name="Anteckning 65 2 5" xfId="21740" xr:uid="{3729FE16-F794-479D-BDD5-B46ADF114AE1}"/>
    <cellStyle name="Anteckning 65 2 6" xfId="33432" xr:uid="{3633DF3F-94C0-4CE2-9032-90898997E68E}"/>
    <cellStyle name="Anteckning 65 2 7" xfId="35816" xr:uid="{7A3CC5DF-E9DA-4E62-8084-00CFE0B6363F}"/>
    <cellStyle name="Anteckning 65 2 8" xfId="38927" xr:uid="{F000F3D0-1D65-4076-AE57-1B9D3E9C7882}"/>
    <cellStyle name="Anteckning 65 2_121231-130331" xfId="21741" xr:uid="{3858D97B-7DFA-4BC0-A7C4-E359F6ADD8B5}"/>
    <cellStyle name="Anteckning 65 3" xfId="21742" xr:uid="{0A904343-976B-4892-B074-AE85AC5BE8F0}"/>
    <cellStyle name="Anteckning 65 3 2" xfId="21743" xr:uid="{73CAFAEE-B9EF-486D-9BB3-27333EC1EA66}"/>
    <cellStyle name="Anteckning 65 3 2 2" xfId="21744" xr:uid="{F4B6BFD0-3BDC-447B-8EC5-661E3F348BA1}"/>
    <cellStyle name="Anteckning 65 3 2 3" xfId="33433" xr:uid="{0FEB9E00-06F4-49A1-923E-F8B8E6003101}"/>
    <cellStyle name="Anteckning 65 3 2_121231-130331" xfId="21745" xr:uid="{FDB53E47-12FE-4B9B-BC27-C08A0FA264A8}"/>
    <cellStyle name="Anteckning 65 3 3" xfId="21746" xr:uid="{FE9CC909-1968-46DD-88CE-3EE78CE6200D}"/>
    <cellStyle name="Anteckning 65 3 3 2" xfId="21747" xr:uid="{00500085-6D97-4053-9581-40FED205F42C}"/>
    <cellStyle name="Anteckning 65 3 3_121231-130331" xfId="21748" xr:uid="{11215C7D-E86D-4D21-8E06-3A17589AFC32}"/>
    <cellStyle name="Anteckning 65 3 4" xfId="21749" xr:uid="{1C274657-4F2C-4CFA-A1C2-F9AC108D9026}"/>
    <cellStyle name="Anteckning 65 3 5" xfId="21750" xr:uid="{AD82A5F1-7FAE-4822-9A4B-B115BF9DADF6}"/>
    <cellStyle name="Anteckning 65 3 6" xfId="33434" xr:uid="{943F894B-53E1-4B02-A59B-2D352913F16C}"/>
    <cellStyle name="Anteckning 65 3 7" xfId="35817" xr:uid="{AE98D1D7-EDD8-4C49-8BC4-1B3EE912D549}"/>
    <cellStyle name="Anteckning 65 3 8" xfId="38926" xr:uid="{7E6A09C3-0BD6-4B51-BE2D-319B55771EC2}"/>
    <cellStyle name="Anteckning 65 3_121231-130331" xfId="21751" xr:uid="{22A94CB7-4353-4424-89E6-DA043CE42C72}"/>
    <cellStyle name="Anteckning 65 4" xfId="21752" xr:uid="{5259C001-4A9C-4D00-9B00-D65A9F7CA748}"/>
    <cellStyle name="Anteckning 65 4 2" xfId="21753" xr:uid="{60CD4721-912C-4E64-BEAF-EB1E4C81B83D}"/>
    <cellStyle name="Anteckning 65 4 2 2" xfId="21754" xr:uid="{29D558DD-3C6C-47C2-A48F-2BDDA355AF1E}"/>
    <cellStyle name="Anteckning 65 4 2_121231-130331" xfId="21755" xr:uid="{E926C129-BC87-417E-87D7-0F28D4DFC3EF}"/>
    <cellStyle name="Anteckning 65 4 3" xfId="21756" xr:uid="{1037B3AE-D388-48BE-948E-DA6637A141B6}"/>
    <cellStyle name="Anteckning 65 4 4" xfId="33435" xr:uid="{DCECE0C5-D295-44E5-9FDB-5A7677F3885A}"/>
    <cellStyle name="Anteckning 65 4_121231-130331" xfId="21757" xr:uid="{66FA3835-0A5E-4BCD-8754-01CC08162E6F}"/>
    <cellStyle name="Anteckning 65 5" xfId="21758" xr:uid="{92932AB7-B148-4DB9-8D9D-B3F5E22EEA08}"/>
    <cellStyle name="Anteckning 65 5 2" xfId="21759" xr:uid="{1509C3AD-4C01-43BB-99A6-72187CDCDAC6}"/>
    <cellStyle name="Anteckning 65 5_121231-130331" xfId="21760" xr:uid="{A7873F57-1A91-4155-836A-9BEA8BA1F7D2}"/>
    <cellStyle name="Anteckning 65 6" xfId="21761" xr:uid="{B4C710B1-5662-4A33-B715-D0BC283724E1}"/>
    <cellStyle name="Anteckning 65 7" xfId="21762" xr:uid="{16A01A18-E790-4443-80E4-9F4F9603AEDC}"/>
    <cellStyle name="Anteckning 65 8" xfId="33436" xr:uid="{948F8CBD-0986-4B50-86F1-E6A8E2A29664}"/>
    <cellStyle name="Anteckning 65 9" xfId="35815" xr:uid="{3259DC3A-4BF1-45AF-A558-480BFE236385}"/>
    <cellStyle name="Anteckning 65_121231-130331" xfId="21763" xr:uid="{4933AA3E-C7C4-4549-A243-1CDAC0A95084}"/>
    <cellStyle name="Anteckning 66" xfId="21764" xr:uid="{2774FEA5-E0D2-4ED8-BFF7-DB5721AE9961}"/>
    <cellStyle name="Anteckning 66 10" xfId="38925" xr:uid="{CB73989B-8D7C-4A5F-9C57-706707653D6A}"/>
    <cellStyle name="Anteckning 66 2" xfId="21765" xr:uid="{50675790-0D85-4D0E-8F54-7C26A3FFB97D}"/>
    <cellStyle name="Anteckning 66 2 2" xfId="21766" xr:uid="{7FD8C5A6-1D49-4ADD-8E27-1A4045BCC902}"/>
    <cellStyle name="Anteckning 66 2 2 2" xfId="21767" xr:uid="{B0CB4FBA-1271-40B0-AF38-F91C14463979}"/>
    <cellStyle name="Anteckning 66 2 2 3" xfId="33437" xr:uid="{0B04736C-3F36-41F0-A102-7E5E857A71CA}"/>
    <cellStyle name="Anteckning 66 2 2_121231-130331" xfId="21768" xr:uid="{FEC32EEA-0AB7-4CC6-8FE8-E1C959656C90}"/>
    <cellStyle name="Anteckning 66 2 3" xfId="21769" xr:uid="{EC5D2887-D7FA-4B31-ACE6-A97CAE698CF9}"/>
    <cellStyle name="Anteckning 66 2 3 2" xfId="21770" xr:uid="{036E9A93-BBBC-4D2B-A20F-2BDBD628F78C}"/>
    <cellStyle name="Anteckning 66 2 3_121231-130331" xfId="21771" xr:uid="{6231A473-74D9-4894-9B87-E3C28A9A5282}"/>
    <cellStyle name="Anteckning 66 2 4" xfId="21772" xr:uid="{BAF06E22-E995-4ED4-87C1-7F08C8F79D36}"/>
    <cellStyle name="Anteckning 66 2 5" xfId="21773" xr:uid="{E7DB3D5C-624C-41E1-9C92-A1CD05F9396B}"/>
    <cellStyle name="Anteckning 66 2 6" xfId="33438" xr:uid="{535A9868-2948-4F2D-9481-F29BB455E524}"/>
    <cellStyle name="Anteckning 66 2 7" xfId="35819" xr:uid="{103A209A-796F-4BD2-B94D-30AC7F829B7C}"/>
    <cellStyle name="Anteckning 66 2 8" xfId="38924" xr:uid="{E044C9A5-6009-413E-8B7C-869CB1A43E48}"/>
    <cellStyle name="Anteckning 66 2_121231-130331" xfId="21774" xr:uid="{0FDAB3AB-F447-43A1-92EB-D2E28B221E7D}"/>
    <cellStyle name="Anteckning 66 3" xfId="21775" xr:uid="{94F50305-31BF-485D-8BDD-A40F47D751E2}"/>
    <cellStyle name="Anteckning 66 3 2" xfId="21776" xr:uid="{A864889F-4361-4A7C-A222-B41F9690B6F1}"/>
    <cellStyle name="Anteckning 66 3 2 2" xfId="21777" xr:uid="{48EDAC65-E5DC-4630-ADF6-195AE027CF0B}"/>
    <cellStyle name="Anteckning 66 3 2 3" xfId="33439" xr:uid="{C743A8F3-8C0C-42E4-AC1A-A1EBD2063BF0}"/>
    <cellStyle name="Anteckning 66 3 2_121231-130331" xfId="21778" xr:uid="{3674E97B-2FB7-4DD1-917B-0674ABFE629E}"/>
    <cellStyle name="Anteckning 66 3 3" xfId="21779" xr:uid="{2F6BA55E-D639-469C-B4FA-26C18A3AFEDF}"/>
    <cellStyle name="Anteckning 66 3 3 2" xfId="21780" xr:uid="{286A9F0E-4158-433E-B774-29C489DE7CDD}"/>
    <cellStyle name="Anteckning 66 3 3_121231-130331" xfId="21781" xr:uid="{B2675DC9-F3BF-455F-A7F0-FBB4633A0CBD}"/>
    <cellStyle name="Anteckning 66 3 4" xfId="21782" xr:uid="{6E84C878-B220-4020-AD04-11F904552D45}"/>
    <cellStyle name="Anteckning 66 3 5" xfId="21783" xr:uid="{EE1D4175-3BE5-46F6-B59B-436182A3504C}"/>
    <cellStyle name="Anteckning 66 3 6" xfId="33440" xr:uid="{6D9FDEB9-41A8-41F4-8189-326785B12053}"/>
    <cellStyle name="Anteckning 66 3 7" xfId="35820" xr:uid="{E74350B5-444D-4AD9-94F7-4422411056CA}"/>
    <cellStyle name="Anteckning 66 3 8" xfId="38923" xr:uid="{6152D10B-3E4D-4784-89F9-12B4DED506C6}"/>
    <cellStyle name="Anteckning 66 3_121231-130331" xfId="21784" xr:uid="{6C15ADF4-8475-4932-84F2-A25053C6BAE9}"/>
    <cellStyle name="Anteckning 66 4" xfId="21785" xr:uid="{BA96D2BC-6CC3-4C94-8868-944EB7290952}"/>
    <cellStyle name="Anteckning 66 4 2" xfId="21786" xr:uid="{6C78ACBD-F3B3-41D7-AB18-78C9489B9F16}"/>
    <cellStyle name="Anteckning 66 4 2 2" xfId="21787" xr:uid="{9C959447-D054-4ACE-B171-231929823E6E}"/>
    <cellStyle name="Anteckning 66 4 2_121231-130331" xfId="21788" xr:uid="{9C4A4E59-7064-4315-9F3F-69EF4E1CF5F6}"/>
    <cellStyle name="Anteckning 66 4 3" xfId="21789" xr:uid="{96C15C55-9594-4FA2-8DA3-F4B941E20DF4}"/>
    <cellStyle name="Anteckning 66 4 4" xfId="33441" xr:uid="{F86B3877-A63B-4F8F-9716-D8DE3C3A40E3}"/>
    <cellStyle name="Anteckning 66 4_121231-130331" xfId="21790" xr:uid="{F025EFC4-A69F-42CE-BC5A-C32B8B9970FC}"/>
    <cellStyle name="Anteckning 66 5" xfId="21791" xr:uid="{D6A72D52-EE71-45BB-9D6B-EFC137249476}"/>
    <cellStyle name="Anteckning 66 5 2" xfId="21792" xr:uid="{3768070E-B141-4C97-874D-D87FC6A6B694}"/>
    <cellStyle name="Anteckning 66 5_121231-130331" xfId="21793" xr:uid="{EF217BB6-EC2C-41A3-924A-5AAF71826FFB}"/>
    <cellStyle name="Anteckning 66 6" xfId="21794" xr:uid="{CB22A837-8E80-4747-A3A1-CF759F7E0089}"/>
    <cellStyle name="Anteckning 66 7" xfId="21795" xr:uid="{F29478BB-0DDF-4A9B-90B4-1225F2593279}"/>
    <cellStyle name="Anteckning 66 8" xfId="33442" xr:uid="{BA34EF34-DE71-4A89-A0AA-BE24CF8A054D}"/>
    <cellStyle name="Anteckning 66 9" xfId="35818" xr:uid="{713D63B4-6243-4C60-B2B2-12F69DBE0090}"/>
    <cellStyle name="Anteckning 66_121231-130331" xfId="21796" xr:uid="{0EDFAC35-ECAE-4EA9-9389-4DDAA07741A7}"/>
    <cellStyle name="Anteckning 67" xfId="21797" xr:uid="{2913F428-90E1-4AB3-9018-8C645E8F5683}"/>
    <cellStyle name="Anteckning 67 10" xfId="38922" xr:uid="{2D05ECBD-9498-464D-AE20-2526C867951D}"/>
    <cellStyle name="Anteckning 67 2" xfId="21798" xr:uid="{FF3DBAB6-C38A-4FED-A35F-3415ADB7148F}"/>
    <cellStyle name="Anteckning 67 2 2" xfId="21799" xr:uid="{07256651-078D-4EC4-AF51-3ED1BF7B71F4}"/>
    <cellStyle name="Anteckning 67 2 2 2" xfId="21800" xr:uid="{C2E46AC8-95B0-4E5C-A998-8955BD400312}"/>
    <cellStyle name="Anteckning 67 2 2 3" xfId="33443" xr:uid="{85CB7D51-8FB2-4231-B511-1B0B279E671E}"/>
    <cellStyle name="Anteckning 67 2 2_121231-130331" xfId="21801" xr:uid="{879B98D5-A3F5-4039-9C1D-CCA52FE03DD6}"/>
    <cellStyle name="Anteckning 67 2 3" xfId="21802" xr:uid="{D5FEFF8D-9D28-4173-A829-C3C180398960}"/>
    <cellStyle name="Anteckning 67 2 3 2" xfId="21803" xr:uid="{6D4553A1-C452-45AD-8D91-ED9CF2BD4EA5}"/>
    <cellStyle name="Anteckning 67 2 3_121231-130331" xfId="21804" xr:uid="{75924D24-D39E-4F36-8EC8-B4BFABC4F617}"/>
    <cellStyle name="Anteckning 67 2 4" xfId="21805" xr:uid="{9635F886-EB5D-47E8-9748-C0C9088A15A5}"/>
    <cellStyle name="Anteckning 67 2 5" xfId="21806" xr:uid="{7F974BE3-74D1-442D-9470-D819FB487400}"/>
    <cellStyle name="Anteckning 67 2 6" xfId="33444" xr:uid="{3F34797D-3A51-42C6-9007-4F54A2045165}"/>
    <cellStyle name="Anteckning 67 2 7" xfId="35822" xr:uid="{6E096DA0-6E20-4554-93C8-545FC86FBB51}"/>
    <cellStyle name="Anteckning 67 2 8" xfId="38921" xr:uid="{07AE84AC-F897-40D0-A756-29018A16BFF8}"/>
    <cellStyle name="Anteckning 67 2_121231-130331" xfId="21807" xr:uid="{29A47387-AF98-4F72-AA24-A2FAED9606A3}"/>
    <cellStyle name="Anteckning 67 3" xfId="21808" xr:uid="{EA246FC7-551D-4DAD-951F-049F9ADEDF17}"/>
    <cellStyle name="Anteckning 67 3 2" xfId="21809" xr:uid="{740C1C88-0F49-442E-8051-B8E77A95AFC2}"/>
    <cellStyle name="Anteckning 67 3 2 2" xfId="21810" xr:uid="{0616FA92-4059-46AA-AA27-10F9EB99A2D4}"/>
    <cellStyle name="Anteckning 67 3 2 3" xfId="33445" xr:uid="{661E10DF-C02F-4C9D-9407-91978ABD7EF4}"/>
    <cellStyle name="Anteckning 67 3 2_121231-130331" xfId="21811" xr:uid="{D7D37564-7C33-4735-9107-D7277A680289}"/>
    <cellStyle name="Anteckning 67 3 3" xfId="21812" xr:uid="{41AB14BD-09BF-4DBD-8A46-D4734552A526}"/>
    <cellStyle name="Anteckning 67 3 3 2" xfId="21813" xr:uid="{3D06E793-6A4D-4807-AF37-991D0CF17DAF}"/>
    <cellStyle name="Anteckning 67 3 3_121231-130331" xfId="21814" xr:uid="{3472D2B8-DD12-440F-B915-D5407DB1435C}"/>
    <cellStyle name="Anteckning 67 3 4" xfId="21815" xr:uid="{1C8C4761-0E85-44E6-9797-06D8BBD52F7B}"/>
    <cellStyle name="Anteckning 67 3 5" xfId="21816" xr:uid="{D829EECE-25B8-40B5-83C6-7864780B09F7}"/>
    <cellStyle name="Anteckning 67 3 6" xfId="33446" xr:uid="{DB04A906-7EEE-4ACD-AEBE-E79FA782B2F5}"/>
    <cellStyle name="Anteckning 67 3 7" xfId="35823" xr:uid="{300CCD37-FA6B-4050-BEF6-8FB62A9BF283}"/>
    <cellStyle name="Anteckning 67 3 8" xfId="38920" xr:uid="{D8AED7E7-95DC-43FD-BED6-EC13E5F79E73}"/>
    <cellStyle name="Anteckning 67 3_121231-130331" xfId="21817" xr:uid="{77770E7E-1D21-4470-B776-9D357D019193}"/>
    <cellStyle name="Anteckning 67 4" xfId="21818" xr:uid="{DE139453-83EF-4B51-96D4-62476DF9744C}"/>
    <cellStyle name="Anteckning 67 4 2" xfId="21819" xr:uid="{133A4F5D-1A8F-43B8-91B9-80C532EC3143}"/>
    <cellStyle name="Anteckning 67 4 2 2" xfId="21820" xr:uid="{7BD73F96-F79E-4F0C-916F-96B215D6664B}"/>
    <cellStyle name="Anteckning 67 4 2_121231-130331" xfId="21821" xr:uid="{B0C74C5A-4F6B-403E-9CB9-AD1055591AD4}"/>
    <cellStyle name="Anteckning 67 4 3" xfId="21822" xr:uid="{3A7723E1-7336-4536-B97D-AA9F21E67AB0}"/>
    <cellStyle name="Anteckning 67 4 4" xfId="33447" xr:uid="{EE54CEC0-DC4E-4911-A5B4-EC5F832871D4}"/>
    <cellStyle name="Anteckning 67 4_121231-130331" xfId="21823" xr:uid="{944C4B6E-CC8E-4C03-8C20-A398852BE1A7}"/>
    <cellStyle name="Anteckning 67 5" xfId="21824" xr:uid="{99C024C7-D92B-4747-9751-38A9E803E4A3}"/>
    <cellStyle name="Anteckning 67 5 2" xfId="21825" xr:uid="{10DE0BC0-83CF-4FB3-9C7A-94FFE15B83B1}"/>
    <cellStyle name="Anteckning 67 5_121231-130331" xfId="21826" xr:uid="{A59F262C-37D3-42FF-BC6D-B77F09853732}"/>
    <cellStyle name="Anteckning 67 6" xfId="21827" xr:uid="{05E0A600-B312-446C-AB3F-63770E7E122A}"/>
    <cellStyle name="Anteckning 67 7" xfId="21828" xr:uid="{7521C3C8-4437-4214-A772-713B40D7283D}"/>
    <cellStyle name="Anteckning 67 8" xfId="33448" xr:uid="{40FB0FD9-D62B-4ED6-B7FA-BFB1B1F7B489}"/>
    <cellStyle name="Anteckning 67 9" xfId="35821" xr:uid="{A2E23970-633F-4B66-A589-7A9B49F6ED22}"/>
    <cellStyle name="Anteckning 67_121231-130331" xfId="21829" xr:uid="{A52B90F8-BE5F-48E0-A883-41B010B28BB8}"/>
    <cellStyle name="Anteckning 68" xfId="21830" xr:uid="{84E00BA3-7C7C-4E10-AA19-90D3E3279E42}"/>
    <cellStyle name="Anteckning 68 10" xfId="38919" xr:uid="{D850F654-66A6-445E-ABAB-902F99A287AD}"/>
    <cellStyle name="Anteckning 68 2" xfId="21831" xr:uid="{7A936228-3B3E-410B-AA0C-6BB70B5A09DB}"/>
    <cellStyle name="Anteckning 68 2 2" xfId="21832" xr:uid="{F2924219-714D-4BB7-9C61-F00665B4C39E}"/>
    <cellStyle name="Anteckning 68 2 2 2" xfId="21833" xr:uid="{67E5A79C-BFFD-4E80-8163-F586CC33FE5E}"/>
    <cellStyle name="Anteckning 68 2 2 3" xfId="33449" xr:uid="{CCEC6A33-997E-4571-9DA5-91CCEFC87009}"/>
    <cellStyle name="Anteckning 68 2 2_121231-130331" xfId="21834" xr:uid="{2B43C018-D5BC-4A92-8AF6-358C43C45956}"/>
    <cellStyle name="Anteckning 68 2 3" xfId="21835" xr:uid="{1DCA62F3-ACFC-4EEE-AA3B-A2410C37C940}"/>
    <cellStyle name="Anteckning 68 2 3 2" xfId="21836" xr:uid="{DCA38848-6FD5-4D3A-9E0A-C6E58ACAAA17}"/>
    <cellStyle name="Anteckning 68 2 3_121231-130331" xfId="21837" xr:uid="{EC3BA2A4-FEAA-4283-9B2F-28376D29034C}"/>
    <cellStyle name="Anteckning 68 2 4" xfId="21838" xr:uid="{95F8A4E5-9E4E-47B8-9CA2-9F681545C064}"/>
    <cellStyle name="Anteckning 68 2 5" xfId="21839" xr:uid="{BC580388-45E5-47CC-A44A-D6CC0F5F11A7}"/>
    <cellStyle name="Anteckning 68 2 6" xfId="33450" xr:uid="{8EFB6F6B-D329-4237-83ED-A927C92C601A}"/>
    <cellStyle name="Anteckning 68 2 7" xfId="35825" xr:uid="{B6D7E8E5-1D90-412B-9CE2-3ACE5471D9C6}"/>
    <cellStyle name="Anteckning 68 2 8" xfId="38918" xr:uid="{A2518C00-DFE7-41ED-A116-291F4CE91C5D}"/>
    <cellStyle name="Anteckning 68 2_121231-130331" xfId="21840" xr:uid="{0F120EB6-2826-4DB8-AD77-732A64ACA0F8}"/>
    <cellStyle name="Anteckning 68 3" xfId="21841" xr:uid="{0429CF2D-3AB3-4BF0-ABDD-5653F240E5FB}"/>
    <cellStyle name="Anteckning 68 3 2" xfId="21842" xr:uid="{DAD80AE8-E0CC-410C-8AB8-58CCE9E5FB7B}"/>
    <cellStyle name="Anteckning 68 3 2 2" xfId="21843" xr:uid="{6E375268-30E5-4E1E-AC40-5DBC4EBB5DD4}"/>
    <cellStyle name="Anteckning 68 3 2 3" xfId="33451" xr:uid="{F8B867B8-354E-45A5-BCB5-6FB35150CFEB}"/>
    <cellStyle name="Anteckning 68 3 2_121231-130331" xfId="21844" xr:uid="{F35D554A-2254-4EAC-979D-6336CD9868C0}"/>
    <cellStyle name="Anteckning 68 3 3" xfId="21845" xr:uid="{FEFBFB08-2650-4750-925D-9EB9B7E81D40}"/>
    <cellStyle name="Anteckning 68 3 3 2" xfId="21846" xr:uid="{222D496C-5886-4F98-82C0-EB975EB8B428}"/>
    <cellStyle name="Anteckning 68 3 3_121231-130331" xfId="21847" xr:uid="{FD49E43A-26DB-41A3-8348-8F77FE358022}"/>
    <cellStyle name="Anteckning 68 3 4" xfId="21848" xr:uid="{723B2F93-CB22-4B29-9B65-51263CD9B978}"/>
    <cellStyle name="Anteckning 68 3 5" xfId="21849" xr:uid="{E036A137-3D0F-4DD9-B192-B7C5BC00079C}"/>
    <cellStyle name="Anteckning 68 3 6" xfId="33452" xr:uid="{EE503680-18F8-4FEC-9998-AF03DD0F5D37}"/>
    <cellStyle name="Anteckning 68 3 7" xfId="35826" xr:uid="{3066EB1D-9E37-485C-B64D-6A3ABAA2E500}"/>
    <cellStyle name="Anteckning 68 3 8" xfId="38917" xr:uid="{4123C1E8-F9BA-42B6-AE5B-A08553CC165C}"/>
    <cellStyle name="Anteckning 68 3_121231-130331" xfId="21850" xr:uid="{911F0492-5769-49C4-A157-551C6E809F04}"/>
    <cellStyle name="Anteckning 68 4" xfId="21851" xr:uid="{23D18D12-C917-401D-9DD4-5F699A7041AA}"/>
    <cellStyle name="Anteckning 68 4 2" xfId="21852" xr:uid="{A591C72D-CAD4-4DCE-9129-78B1B49F99CE}"/>
    <cellStyle name="Anteckning 68 4 2 2" xfId="21853" xr:uid="{41091A60-1C0A-4542-9A00-DC525B44AD77}"/>
    <cellStyle name="Anteckning 68 4 2_121231-130331" xfId="21854" xr:uid="{B237D4A2-E59F-4BDE-A9AB-6CC64A91A310}"/>
    <cellStyle name="Anteckning 68 4 3" xfId="21855" xr:uid="{6ECA2B43-CD5A-46A0-8AB2-CC7316435378}"/>
    <cellStyle name="Anteckning 68 4 4" xfId="33453" xr:uid="{B8B2578F-C48A-4E0F-8549-26474E9D4919}"/>
    <cellStyle name="Anteckning 68 4_121231-130331" xfId="21856" xr:uid="{542C56AE-4A6B-4434-B94E-A3C4624D32C1}"/>
    <cellStyle name="Anteckning 68 5" xfId="21857" xr:uid="{D626385C-9E66-41A8-AEB1-A744089E076D}"/>
    <cellStyle name="Anteckning 68 5 2" xfId="21858" xr:uid="{D50BFB97-21AE-476B-BAB5-1D7871B224A7}"/>
    <cellStyle name="Anteckning 68 5_121231-130331" xfId="21859" xr:uid="{FA24CDD6-B521-4DCF-B339-B7EA21BC115D}"/>
    <cellStyle name="Anteckning 68 6" xfId="21860" xr:uid="{8DCB064C-0928-4248-BDDE-D2989A295FF6}"/>
    <cellStyle name="Anteckning 68 7" xfId="21861" xr:uid="{8153B12D-40E4-49A1-B8A7-CAACDA8B41A4}"/>
    <cellStyle name="Anteckning 68 8" xfId="33454" xr:uid="{53C2AD79-DF9D-4AC8-8FBB-A659AA9F4759}"/>
    <cellStyle name="Anteckning 68 9" xfId="35824" xr:uid="{92064062-247D-4898-870A-5C5CEF6BC625}"/>
    <cellStyle name="Anteckning 68_121231-130331" xfId="21862" xr:uid="{E312BA08-C807-497E-AF64-151B725F2711}"/>
    <cellStyle name="Anteckning 69" xfId="21863" xr:uid="{C0325B3D-DED3-4141-891A-109BC2379587}"/>
    <cellStyle name="Anteckning 69 10" xfId="38916" xr:uid="{DF66D3E7-FD92-4646-92D7-DE3968ABC8A1}"/>
    <cellStyle name="Anteckning 69 2" xfId="21864" xr:uid="{A7333B86-7832-4253-9EC1-C2D57BB6D85A}"/>
    <cellStyle name="Anteckning 69 2 2" xfId="21865" xr:uid="{4E1B7422-2CDC-4458-8E41-0FF54BD6262D}"/>
    <cellStyle name="Anteckning 69 2 2 2" xfId="21866" xr:uid="{6AC7E802-77B5-43F8-B38F-A65C35DD8C1E}"/>
    <cellStyle name="Anteckning 69 2 2 3" xfId="33455" xr:uid="{8163F8EE-D9D8-46D3-B197-32E4B2FD5FF2}"/>
    <cellStyle name="Anteckning 69 2 2_121231-130331" xfId="21867" xr:uid="{399A3FC0-A6CA-4D72-BDC0-C57FF0A0090C}"/>
    <cellStyle name="Anteckning 69 2 3" xfId="21868" xr:uid="{6D15A558-7110-402C-9932-0286AAF43302}"/>
    <cellStyle name="Anteckning 69 2 3 2" xfId="21869" xr:uid="{CFAB9ACD-687A-4D08-B8AD-C6F74A848F67}"/>
    <cellStyle name="Anteckning 69 2 3_121231-130331" xfId="21870" xr:uid="{33358D14-AA99-40E0-AB21-632B51B39435}"/>
    <cellStyle name="Anteckning 69 2 4" xfId="21871" xr:uid="{7175689D-7A53-4E69-A655-6D2F8A2C76C5}"/>
    <cellStyle name="Anteckning 69 2 5" xfId="21872" xr:uid="{FF0A493E-C41A-43AD-90F0-2E4C77F822DC}"/>
    <cellStyle name="Anteckning 69 2 6" xfId="33456" xr:uid="{97F98B59-A60D-4DEE-BC7B-0F0065CB094F}"/>
    <cellStyle name="Anteckning 69 2 7" xfId="35828" xr:uid="{A319AF31-AE99-4D23-935C-3BEF6E32E95B}"/>
    <cellStyle name="Anteckning 69 2 8" xfId="38915" xr:uid="{B2FF1206-20EA-4852-A29B-FE6E874A4D39}"/>
    <cellStyle name="Anteckning 69 2_121231-130331" xfId="21873" xr:uid="{7727CC3A-FA82-4B60-A8ED-1E4B278A9BCB}"/>
    <cellStyle name="Anteckning 69 3" xfId="21874" xr:uid="{BC25988D-6B0E-4152-B1B9-C50C3E52A933}"/>
    <cellStyle name="Anteckning 69 3 2" xfId="21875" xr:uid="{CC8F0F4F-0099-4DD1-9B1F-33822C98DE9B}"/>
    <cellStyle name="Anteckning 69 3 2 2" xfId="21876" xr:uid="{62B600E0-9E34-4B9C-B1DA-627DC3242DF4}"/>
    <cellStyle name="Anteckning 69 3 2 3" xfId="33457" xr:uid="{7B82D45F-58D2-4711-9366-E7AB8ABD7CAE}"/>
    <cellStyle name="Anteckning 69 3 2_121231-130331" xfId="21877" xr:uid="{5D453529-60FB-4EBD-A5F1-5B003EC10031}"/>
    <cellStyle name="Anteckning 69 3 3" xfId="21878" xr:uid="{3ED43491-B0CA-4428-8A5B-A0CF22614AA4}"/>
    <cellStyle name="Anteckning 69 3 3 2" xfId="21879" xr:uid="{EF2527EA-DF87-4B5B-A0F7-C185E4672D05}"/>
    <cellStyle name="Anteckning 69 3 3_121231-130331" xfId="21880" xr:uid="{973029A7-A52A-4624-BD07-3B60085E5C0E}"/>
    <cellStyle name="Anteckning 69 3 4" xfId="21881" xr:uid="{9D21D7DE-E643-4EEF-9973-60F1A47C5E4A}"/>
    <cellStyle name="Anteckning 69 3 5" xfId="21882" xr:uid="{41EB2D3A-AF5A-4873-A048-5E5328FA7C7C}"/>
    <cellStyle name="Anteckning 69 3 6" xfId="33458" xr:uid="{E344B8D5-621B-43DC-A8E1-B29C0F5FABC4}"/>
    <cellStyle name="Anteckning 69 3 7" xfId="35829" xr:uid="{624F5A23-3955-4C84-9213-7989BF20A824}"/>
    <cellStyle name="Anteckning 69 3 8" xfId="38914" xr:uid="{F30E8BAC-AA79-4E17-830A-E74E7B5F2C29}"/>
    <cellStyle name="Anteckning 69 3_121231-130331" xfId="21883" xr:uid="{31D817A3-97BA-46D3-8BA4-67CD29B18E2F}"/>
    <cellStyle name="Anteckning 69 4" xfId="21884" xr:uid="{12B6CA98-FFD7-4AAD-8B17-2E8448B7B288}"/>
    <cellStyle name="Anteckning 69 4 2" xfId="21885" xr:uid="{7CB7877C-0113-4824-A4D1-A221B8834122}"/>
    <cellStyle name="Anteckning 69 4 2 2" xfId="21886" xr:uid="{EDE6515E-34C8-4782-8ADE-2EA6176505DD}"/>
    <cellStyle name="Anteckning 69 4 2_121231-130331" xfId="21887" xr:uid="{3F23088C-7990-476F-80A1-C86BCE2F6328}"/>
    <cellStyle name="Anteckning 69 4 3" xfId="21888" xr:uid="{C26240A2-68EE-43E5-9D55-523D90AE5A27}"/>
    <cellStyle name="Anteckning 69 4 4" xfId="33459" xr:uid="{10AB4A1B-B2DA-425B-ABC0-9691AFFBEE78}"/>
    <cellStyle name="Anteckning 69 4_121231-130331" xfId="21889" xr:uid="{A00F96E0-D797-4894-8DF3-23EC8AA19576}"/>
    <cellStyle name="Anteckning 69 5" xfId="21890" xr:uid="{E0D56BF3-7A92-449B-9FE5-F0A5189923D4}"/>
    <cellStyle name="Anteckning 69 5 2" xfId="21891" xr:uid="{D50A34E4-8A04-4293-AD39-3C2B6709D1C0}"/>
    <cellStyle name="Anteckning 69 5_121231-130331" xfId="21892" xr:uid="{517DFB2F-65D9-41FB-8A9A-9C653F84ACDD}"/>
    <cellStyle name="Anteckning 69 6" xfId="21893" xr:uid="{D90F8438-393E-4EDD-8F38-A3F2EDD19E3D}"/>
    <cellStyle name="Anteckning 69 7" xfId="21894" xr:uid="{7A1CA836-E2D3-46A9-802E-3061AA44EC04}"/>
    <cellStyle name="Anteckning 69 8" xfId="33460" xr:uid="{70B0FDAE-18C5-4B2F-9AEA-D604858ABB63}"/>
    <cellStyle name="Anteckning 69 9" xfId="35827" xr:uid="{E703B5B8-87CB-497A-8DF4-FFFE8482149C}"/>
    <cellStyle name="Anteckning 69_121231-130331" xfId="21895" xr:uid="{3301D301-9B36-4E8A-BA54-617A7A12AE92}"/>
    <cellStyle name="Anteckning 7" xfId="147" xr:uid="{AD0734D7-CD6A-4FC8-BD24-7E1F04AA0CA5}"/>
    <cellStyle name="Anteckning 7 10" xfId="21896" xr:uid="{E03C0A64-BB08-4978-9594-A6361E5BE3C9}"/>
    <cellStyle name="Anteckning 7 10 2" xfId="21897" xr:uid="{ECB5DE9E-E4F4-4022-96C6-555BD5A88F53}"/>
    <cellStyle name="Anteckning 7 10_121231-130331" xfId="21898" xr:uid="{5CC40693-3C0C-4991-9043-EEEC09CACF8E}"/>
    <cellStyle name="Anteckning 7 11" xfId="21899" xr:uid="{B8111C5A-D5B3-412F-870C-3915645155FE}"/>
    <cellStyle name="Anteckning 7 12" xfId="21900" xr:uid="{3320AFE7-E5E7-4E73-97BF-891BEEC2E6EB}"/>
    <cellStyle name="Anteckning 7 13" xfId="21901" xr:uid="{79DBB909-A509-4A91-A92B-F28278D9C6DF}"/>
    <cellStyle name="Anteckning 7 14" xfId="33461" xr:uid="{732828CE-B939-4208-95E7-D236FC21B03E}"/>
    <cellStyle name="Anteckning 7 15" xfId="35830" xr:uid="{B9CAAC30-9BEE-4FEE-80E6-6BD08CDE3EE5}"/>
    <cellStyle name="Anteckning 7 16" xfId="38913" xr:uid="{1920BA08-B244-49D0-B915-EC59890D0B97}"/>
    <cellStyle name="Anteckning 7 17" xfId="44715" xr:uid="{79AC31E6-B7C8-4A17-B950-78569F538868}"/>
    <cellStyle name="Anteckning 7 18" xfId="44686" xr:uid="{5A9FFD6F-A850-417F-A588-640E07640FB2}"/>
    <cellStyle name="Anteckning 7 19" xfId="44657" xr:uid="{7C7BF494-CDFD-4AEA-A440-475594B39B95}"/>
    <cellStyle name="Anteckning 7 2" xfId="21902" xr:uid="{48096F18-1139-4362-BF43-7867DC0B6E0C}"/>
    <cellStyle name="Anteckning 7 2 10" xfId="21903" xr:uid="{D8019768-E46B-49E3-9B92-FF83727BF333}"/>
    <cellStyle name="Anteckning 7 2 11" xfId="33462" xr:uid="{0AEAF75A-3882-4B18-874A-3B4F399ADBD9}"/>
    <cellStyle name="Anteckning 7 2 12" xfId="35831" xr:uid="{B04EA5F5-C41B-43E2-A189-C26E7A379873}"/>
    <cellStyle name="Anteckning 7 2 2" xfId="21904" xr:uid="{9679A255-6512-48DE-82B2-048DEB803A69}"/>
    <cellStyle name="Anteckning 7 2 2 2" xfId="21905" xr:uid="{2E3A68A5-0C5A-45EE-8E64-38B8CF6A4291}"/>
    <cellStyle name="Anteckning 7 2 2 2 2" xfId="21906" xr:uid="{729AE459-6332-46CA-BA27-8877DA55D136}"/>
    <cellStyle name="Anteckning 7 2 2 2 2 2" xfId="21907" xr:uid="{8E1AA0EB-E0FE-450D-B707-DF4FF3515F3A}"/>
    <cellStyle name="Anteckning 7 2 2 2 2_121231-130331" xfId="21908" xr:uid="{DE44892A-1EB1-46ED-888F-8A2DB62542EB}"/>
    <cellStyle name="Anteckning 7 2 2 2 3" xfId="21909" xr:uid="{158B6228-5189-436F-A487-5095C466FAF0}"/>
    <cellStyle name="Anteckning 7 2 2 2 4" xfId="33463" xr:uid="{4C682975-53E4-4387-B511-120109FEE2E5}"/>
    <cellStyle name="Anteckning 7 2 2 2_121231-130331" xfId="21910" xr:uid="{5E72228D-D42F-4930-8B8B-A9BCE68FF57E}"/>
    <cellStyle name="Anteckning 7 2 2 3" xfId="21911" xr:uid="{1156A178-BD8F-4A20-8E42-C1F31FB75BB7}"/>
    <cellStyle name="Anteckning 7 2 2 3 2" xfId="21912" xr:uid="{01154534-1061-4734-B7C1-AEB1A6970CBC}"/>
    <cellStyle name="Anteckning 7 2 2 3_121231-130331" xfId="21913" xr:uid="{00F023D9-FDE9-4C76-A792-A25AB7F4F16B}"/>
    <cellStyle name="Anteckning 7 2 2 4" xfId="21914" xr:uid="{1EE8F31C-2111-4D45-A2B9-384A02CC9E48}"/>
    <cellStyle name="Anteckning 7 2 2 5" xfId="21915" xr:uid="{F8BF8963-FE73-455A-BD05-087CA3AA5242}"/>
    <cellStyle name="Anteckning 7 2 2 6" xfId="33464" xr:uid="{8D6CD977-2506-44DD-8E9A-2B25248C4ED3}"/>
    <cellStyle name="Anteckning 7 2 2 7" xfId="35832" xr:uid="{6CFC9E37-C093-403B-ACBA-5E2C4893BBE6}"/>
    <cellStyle name="Anteckning 7 2 2 8" xfId="38912" xr:uid="{46B7BE98-4240-4321-B106-9DC048DC3DBD}"/>
    <cellStyle name="Anteckning 7 2 2_121231-130331" xfId="21916" xr:uid="{618D17F5-B030-4B58-AC21-2D92FB6792A2}"/>
    <cellStyle name="Anteckning 7 2 3" xfId="21917" xr:uid="{38BCA64C-C3AD-4FEC-A1B6-12F0B025F00A}"/>
    <cellStyle name="Anteckning 7 2 3 2" xfId="21918" xr:uid="{C28ACE7F-577A-4CB3-A861-634BB458CB41}"/>
    <cellStyle name="Anteckning 7 2 3 2 2" xfId="21919" xr:uid="{9C821432-B1A7-49AE-BC84-3B499F20BB8D}"/>
    <cellStyle name="Anteckning 7 2 3 2 2 2" xfId="21920" xr:uid="{FFCE0487-A49C-4F0A-AE32-0E818A8B08F7}"/>
    <cellStyle name="Anteckning 7 2 3 2 2_121231-130331" xfId="21921" xr:uid="{61240E84-D303-4017-B75D-61E3801EE822}"/>
    <cellStyle name="Anteckning 7 2 3 2 3" xfId="21922" xr:uid="{D0505682-EB36-4DF4-B7D7-8C3F326B6B69}"/>
    <cellStyle name="Anteckning 7 2 3 2 4" xfId="33465" xr:uid="{E68C83B6-B2D7-468F-AA48-464089A51068}"/>
    <cellStyle name="Anteckning 7 2 3 2_121231-130331" xfId="21923" xr:uid="{71FA0495-8A58-4ECC-89B4-0625346E54F2}"/>
    <cellStyle name="Anteckning 7 2 3 3" xfId="21924" xr:uid="{2EE7D4FE-E40F-4B3B-99EB-0B806A725B80}"/>
    <cellStyle name="Anteckning 7 2 3 3 2" xfId="21925" xr:uid="{60931F6F-F403-40E4-9929-20F2302F455C}"/>
    <cellStyle name="Anteckning 7 2 3 3_121231-130331" xfId="21926" xr:uid="{696EB7FC-5A28-4007-BC76-827AE3B45196}"/>
    <cellStyle name="Anteckning 7 2 3 4" xfId="21927" xr:uid="{11A9B111-40FF-40AF-AC3C-74D25ACC5E99}"/>
    <cellStyle name="Anteckning 7 2 3 5" xfId="21928" xr:uid="{550AC727-5AA6-49A6-A76E-C6AB64963AB9}"/>
    <cellStyle name="Anteckning 7 2 3 6" xfId="33466" xr:uid="{6E02D6F0-A219-4009-B864-6A30189D69AE}"/>
    <cellStyle name="Anteckning 7 2 3 7" xfId="35833" xr:uid="{8E9C57E1-546A-44E5-BA00-98AF28B3C361}"/>
    <cellStyle name="Anteckning 7 2 3 8" xfId="38911" xr:uid="{0166FDE3-BC26-4AE7-86F8-D64B018CF77C}"/>
    <cellStyle name="Anteckning 7 2 3_121231-130331" xfId="21929" xr:uid="{9E938C8E-B548-4305-8ED7-E75D669676DF}"/>
    <cellStyle name="Anteckning 7 2 4" xfId="21930" xr:uid="{2B105FBB-84B6-4AC8-B23C-E44AF46782D1}"/>
    <cellStyle name="Anteckning 7 2 4 2" xfId="21931" xr:uid="{BAF92918-81C4-428F-9369-B8FC8C4930DD}"/>
    <cellStyle name="Anteckning 7 2 4 2 2" xfId="21932" xr:uid="{3334ADC0-7058-4732-9BD2-AA4261FFC425}"/>
    <cellStyle name="Anteckning 7 2 4 2 2 2" xfId="21933" xr:uid="{94B2A895-A316-43B6-ACE5-CDBFA7158EC4}"/>
    <cellStyle name="Anteckning 7 2 4 2 2_121231-130331" xfId="21934" xr:uid="{D040794C-F746-4C93-B8B4-6C4E03136D0F}"/>
    <cellStyle name="Anteckning 7 2 4 2 3" xfId="21935" xr:uid="{D3D9DB09-F19C-47F0-95D6-46F4F7653D0F}"/>
    <cellStyle name="Anteckning 7 2 4 2 4" xfId="33467" xr:uid="{9A3E94B1-569C-4FF3-A270-D95B83A5B133}"/>
    <cellStyle name="Anteckning 7 2 4 2_121231-130331" xfId="21936" xr:uid="{B3CFC421-1552-48BF-AA2C-547580A63181}"/>
    <cellStyle name="Anteckning 7 2 4 3" xfId="21937" xr:uid="{EEE6E9DF-7A0F-4068-8AA6-998E3B344ECF}"/>
    <cellStyle name="Anteckning 7 2 4 3 2" xfId="21938" xr:uid="{79EF2A87-AA6B-4A31-A8D9-7E81F69AC274}"/>
    <cellStyle name="Anteckning 7 2 4 3_121231-130331" xfId="21939" xr:uid="{ED60965D-E5BA-42D4-B868-8C6CAE593A47}"/>
    <cellStyle name="Anteckning 7 2 4 4" xfId="21940" xr:uid="{AA4FAC3A-FB89-4EB1-ADBB-3F2F17AC440D}"/>
    <cellStyle name="Anteckning 7 2 4 5" xfId="21941" xr:uid="{8F8241B2-6D59-47C4-BC43-5F3C0AE62FDA}"/>
    <cellStyle name="Anteckning 7 2 4 6" xfId="33468" xr:uid="{D960EB78-E13E-4306-A5FA-E5D2362A8FEC}"/>
    <cellStyle name="Anteckning 7 2 4 7" xfId="35834" xr:uid="{FAD92617-6153-4C6C-BBC1-86E769F0B804}"/>
    <cellStyle name="Anteckning 7 2 4 8" xfId="38910" xr:uid="{72A2CB43-17BA-461E-9094-2F33F2F9AEC2}"/>
    <cellStyle name="Anteckning 7 2 4_121231-130331" xfId="21942" xr:uid="{220E1632-401B-408A-8B9E-5BB75293F7A4}"/>
    <cellStyle name="Anteckning 7 2 5" xfId="21943" xr:uid="{3277698A-4F97-4E94-ADE7-1DA8976AB3FF}"/>
    <cellStyle name="Anteckning 7 2 5 2" xfId="21944" xr:uid="{9CA5B444-90F4-44B2-B82D-3F9C9430A684}"/>
    <cellStyle name="Anteckning 7 2 5 2 2" xfId="21945" xr:uid="{FA1E8B86-72C6-4E60-80B6-6D512B456ABE}"/>
    <cellStyle name="Anteckning 7 2 5 2 3" xfId="33469" xr:uid="{485C001D-CA42-4753-9EB4-2AEAEF88069A}"/>
    <cellStyle name="Anteckning 7 2 5 2_121231-130331" xfId="21946" xr:uid="{8135DB12-85C6-4253-8622-FD7A8DDD1089}"/>
    <cellStyle name="Anteckning 7 2 5 3" xfId="21947" xr:uid="{794E81DF-5CDE-49E7-9354-373F6728DBA2}"/>
    <cellStyle name="Anteckning 7 2 5 3 2" xfId="21948" xr:uid="{0DD4AD27-2E12-4CE9-92C9-2FE5A4D61A78}"/>
    <cellStyle name="Anteckning 7 2 5 3_121231-130331" xfId="21949" xr:uid="{BDE2544D-B554-48D8-90C0-246F65A63859}"/>
    <cellStyle name="Anteckning 7 2 5 4" xfId="21950" xr:uid="{740E7BDF-9A64-4EA0-91BC-69CAB6F8A56B}"/>
    <cellStyle name="Anteckning 7 2 5 5" xfId="21951" xr:uid="{C640E641-1272-44E6-BB06-4025F60A17B0}"/>
    <cellStyle name="Anteckning 7 2 5 6" xfId="33470" xr:uid="{DA4568FB-9DDC-4CD8-B076-DA3C08163C0B}"/>
    <cellStyle name="Anteckning 7 2 5 7" xfId="35835" xr:uid="{12C73588-61E7-4B49-BB56-D3B969E4CAD0}"/>
    <cellStyle name="Anteckning 7 2 5 8" xfId="38909" xr:uid="{24254378-8AA7-49BE-BFBC-AB0649EDCB51}"/>
    <cellStyle name="Anteckning 7 2 5_121231-130331" xfId="21952" xr:uid="{6798C784-A349-4060-A1B7-EDC9D04B2FD3}"/>
    <cellStyle name="Anteckning 7 2 6" xfId="21953" xr:uid="{A6BD4255-53FA-44D0-8A49-1F4568E10A87}"/>
    <cellStyle name="Anteckning 7 2 6 2" xfId="21954" xr:uid="{4F173626-43FD-4C05-B448-52498A498418}"/>
    <cellStyle name="Anteckning 7 2 6 2 2" xfId="21955" xr:uid="{1FA62ADC-F56B-426E-897E-814ED7654DBE}"/>
    <cellStyle name="Anteckning 7 2 6 2_121231-130331" xfId="21956" xr:uid="{6C2A4971-B49B-4DCA-98CA-E4A6B0FC56DE}"/>
    <cellStyle name="Anteckning 7 2 6 3" xfId="21957" xr:uid="{DC2AF59A-26E1-4CD1-BCD4-CB08E9423AAD}"/>
    <cellStyle name="Anteckning 7 2 6 4" xfId="33471" xr:uid="{38F0FE8F-9D5C-4FD0-8A80-2BC584E2D18A}"/>
    <cellStyle name="Anteckning 7 2 6_121231-130331" xfId="21958" xr:uid="{972E7642-BADF-46A5-BDB9-753390F9376A}"/>
    <cellStyle name="Anteckning 7 2 7" xfId="21959" xr:uid="{70B0E9C0-1BDF-4698-A008-EFD97872D92E}"/>
    <cellStyle name="Anteckning 7 2 7 2" xfId="21960" xr:uid="{4D25AF2D-C528-4016-B772-7A429034A5B2}"/>
    <cellStyle name="Anteckning 7 2 7_121231-130331" xfId="21961" xr:uid="{72538D13-1176-4E69-AB26-29B7439BBD26}"/>
    <cellStyle name="Anteckning 7 2 8" xfId="21962" xr:uid="{781E0874-06F1-4853-B781-0F0332C2DD3A}"/>
    <cellStyle name="Anteckning 7 2 9" xfId="21963" xr:uid="{7F7E9DA9-91FE-452B-A519-CED1730B2476}"/>
    <cellStyle name="Anteckning 7 2_121231-130331" xfId="21964" xr:uid="{9DC44630-5CE2-4983-BABF-6AD8A09508BD}"/>
    <cellStyle name="Anteckning 7 3" xfId="21965" xr:uid="{14106060-EE76-4FB3-8A3E-B6C547141694}"/>
    <cellStyle name="Anteckning 7 3 10" xfId="33472" xr:uid="{53B81513-0C80-448E-9B2D-FA2E63632D8E}"/>
    <cellStyle name="Anteckning 7 3 11" xfId="35836" xr:uid="{646C9653-484C-490D-A0F3-5EAAD35FE812}"/>
    <cellStyle name="Anteckning 7 3 2" xfId="21966" xr:uid="{3C41AF51-6F6C-47BF-9772-002E6F955452}"/>
    <cellStyle name="Anteckning 7 3 2 2" xfId="21967" xr:uid="{A7599FC9-9CCE-4EC0-AE90-3E351903C908}"/>
    <cellStyle name="Anteckning 7 3 2 2 2" xfId="21968" xr:uid="{7BD853E2-3754-4758-8758-6DA4F76904B2}"/>
    <cellStyle name="Anteckning 7 3 2 2 2 2" xfId="21969" xr:uid="{D83BF14C-E043-405F-891D-D5C5A60F5D92}"/>
    <cellStyle name="Anteckning 7 3 2 2 2_121231-130331" xfId="21970" xr:uid="{3AA73581-6973-4706-9673-B9D9990E8569}"/>
    <cellStyle name="Anteckning 7 3 2 2 3" xfId="21971" xr:uid="{B8088C37-A714-4FA4-A5FE-BBA296CE6373}"/>
    <cellStyle name="Anteckning 7 3 2 2 4" xfId="33473" xr:uid="{E3E0E9B5-178B-4308-B59C-B5153891242B}"/>
    <cellStyle name="Anteckning 7 3 2 2_121231-130331" xfId="21972" xr:uid="{E14AF25B-687C-4902-9732-5EDC3DF8F8A5}"/>
    <cellStyle name="Anteckning 7 3 2 3" xfId="21973" xr:uid="{1EC34B24-D450-4428-8161-54C541516B99}"/>
    <cellStyle name="Anteckning 7 3 2 3 2" xfId="21974" xr:uid="{B5A50BC6-52FF-4913-A558-A61A7A696FF4}"/>
    <cellStyle name="Anteckning 7 3 2 3_121231-130331" xfId="21975" xr:uid="{DEAE8BB8-1CDF-4DFA-97BE-62A460F14FFF}"/>
    <cellStyle name="Anteckning 7 3 2 4" xfId="21976" xr:uid="{C573E3CD-9146-4623-ADEE-BD7C3FCC71C7}"/>
    <cellStyle name="Anteckning 7 3 2 5" xfId="21977" xr:uid="{87195209-CAA2-43B6-BF95-648D858B4B51}"/>
    <cellStyle name="Anteckning 7 3 2 6" xfId="33474" xr:uid="{EE28C1AC-173D-4908-AC1E-26D56620EC78}"/>
    <cellStyle name="Anteckning 7 3 2 7" xfId="35837" xr:uid="{31D5A3E0-4A80-4017-B17B-577FDAD6D730}"/>
    <cellStyle name="Anteckning 7 3 2 8" xfId="38908" xr:uid="{834C14EA-7202-4242-A422-4D7A07D3B2C5}"/>
    <cellStyle name="Anteckning 7 3 2_121231-130331" xfId="21978" xr:uid="{57C5E636-D308-40C7-B8E9-309747263760}"/>
    <cellStyle name="Anteckning 7 3 3" xfId="21979" xr:uid="{347AB39B-04D3-433C-9013-613B0FD33992}"/>
    <cellStyle name="Anteckning 7 3 3 2" xfId="21980" xr:uid="{B71402C5-8742-468B-90B3-934A9CFF25C0}"/>
    <cellStyle name="Anteckning 7 3 3 2 2" xfId="21981" xr:uid="{EC83E4D2-5881-4BBF-8398-8A2AF7655B45}"/>
    <cellStyle name="Anteckning 7 3 3 2 2 2" xfId="21982" xr:uid="{4FDFB851-DFC3-4094-B7B3-FA6089741975}"/>
    <cellStyle name="Anteckning 7 3 3 2 2_121231-130331" xfId="21983" xr:uid="{E24C746C-5A33-4E41-A3AD-BDDD4B82BD92}"/>
    <cellStyle name="Anteckning 7 3 3 2 3" xfId="21984" xr:uid="{55363FCF-3B73-4140-AD62-2FCF814D4DF7}"/>
    <cellStyle name="Anteckning 7 3 3 2 4" xfId="33475" xr:uid="{A576F620-9B97-48F0-BC92-17A60295C149}"/>
    <cellStyle name="Anteckning 7 3 3 2_121231-130331" xfId="21985" xr:uid="{B19FC239-FF3C-418B-9FCF-DF18EAC203E6}"/>
    <cellStyle name="Anteckning 7 3 3 3" xfId="21986" xr:uid="{CFF19617-EB48-419A-B2EB-07917B3B6503}"/>
    <cellStyle name="Anteckning 7 3 3 3 2" xfId="21987" xr:uid="{99C69FE2-91E5-40C4-8C65-C25749A0E0B5}"/>
    <cellStyle name="Anteckning 7 3 3 3_121231-130331" xfId="21988" xr:uid="{27E6AD3F-BDF9-4CA0-BE0B-60BF13F903DE}"/>
    <cellStyle name="Anteckning 7 3 3 4" xfId="21989" xr:uid="{E8E15A32-E539-46AE-8957-E20F7141CF72}"/>
    <cellStyle name="Anteckning 7 3 3 5" xfId="21990" xr:uid="{29722307-054F-4626-90F3-9E03E1BFABFF}"/>
    <cellStyle name="Anteckning 7 3 3 6" xfId="33476" xr:uid="{8E83A2EB-F715-423C-80CC-1A2F1463A443}"/>
    <cellStyle name="Anteckning 7 3 3 7" xfId="35838" xr:uid="{D423C1A2-E905-448D-9A6C-81FAC6D14BB0}"/>
    <cellStyle name="Anteckning 7 3 3 8" xfId="38907" xr:uid="{AC2CDB9B-C315-4EBA-A372-CF290B90BBBF}"/>
    <cellStyle name="Anteckning 7 3 3_121231-130331" xfId="21991" xr:uid="{3575B639-2013-4991-8EDA-55976E0C90EF}"/>
    <cellStyle name="Anteckning 7 3 4" xfId="21992" xr:uid="{BD8BD1C9-2778-4685-9FA3-96ACAE216B76}"/>
    <cellStyle name="Anteckning 7 3 4 2" xfId="21993" xr:uid="{877C3B1C-3531-4CCD-8F7B-794E151AF1CD}"/>
    <cellStyle name="Anteckning 7 3 4 2 2" xfId="21994" xr:uid="{80219EA7-8771-4E3F-923E-3EDC5597F4B2}"/>
    <cellStyle name="Anteckning 7 3 4 2 2 2" xfId="21995" xr:uid="{93B9F869-007C-45A5-84F8-3BB68C25DBBF}"/>
    <cellStyle name="Anteckning 7 3 4 2 2_121231-130331" xfId="21996" xr:uid="{A0351597-8CE7-470C-91B7-C5AF7032CC21}"/>
    <cellStyle name="Anteckning 7 3 4 2 3" xfId="21997" xr:uid="{2976E634-38A4-4EB6-ABEB-4B6F252BB9E5}"/>
    <cellStyle name="Anteckning 7 3 4 2 4" xfId="33477" xr:uid="{8A14520F-2AFA-4B22-8CAC-3DFE5D791ED9}"/>
    <cellStyle name="Anteckning 7 3 4 2_121231-130331" xfId="21998" xr:uid="{D75FB1CD-C10B-42D7-9D89-8485B18A8A8A}"/>
    <cellStyle name="Anteckning 7 3 4 3" xfId="21999" xr:uid="{C3F2175F-3655-401B-9160-9EB18742FF59}"/>
    <cellStyle name="Anteckning 7 3 4 3 2" xfId="22000" xr:uid="{880539CF-1176-4E90-B71D-7978BBC374E9}"/>
    <cellStyle name="Anteckning 7 3 4 3_121231-130331" xfId="22001" xr:uid="{E11C6262-33AD-4896-A80B-B8F70341685A}"/>
    <cellStyle name="Anteckning 7 3 4 4" xfId="22002" xr:uid="{84F73565-7197-4775-8406-90D21EB7304B}"/>
    <cellStyle name="Anteckning 7 3 4 5" xfId="22003" xr:uid="{2C4C46D7-45FC-40D0-ADAB-0902B0499918}"/>
    <cellStyle name="Anteckning 7 3 4 6" xfId="33478" xr:uid="{AF6037F1-7956-41FC-9F8D-EC2722F16564}"/>
    <cellStyle name="Anteckning 7 3 4 7" xfId="35839" xr:uid="{46B1AA2C-4A93-487E-8E2C-049A1BAFD6AF}"/>
    <cellStyle name="Anteckning 7 3 4 8" xfId="38906" xr:uid="{E06443D3-B877-4A1F-B582-D2970CDB9465}"/>
    <cellStyle name="Anteckning 7 3 4_121231-130331" xfId="22004" xr:uid="{D287A1ED-B810-492F-B38F-F48AC8FA6D94}"/>
    <cellStyle name="Anteckning 7 3 5" xfId="22005" xr:uid="{2150D7C7-2ED5-43EB-84D5-6DEA6E056D61}"/>
    <cellStyle name="Anteckning 7 3 5 2" xfId="22006" xr:uid="{5E5407CE-D111-4D02-A538-FE82CAF33AA0}"/>
    <cellStyle name="Anteckning 7 3 5 2 2" xfId="22007" xr:uid="{B19A44CA-60A3-4F0C-9B2C-FA9C66C6F523}"/>
    <cellStyle name="Anteckning 7 3 5 2 3" xfId="33479" xr:uid="{DF6A9310-D7BB-4B14-8ACF-B1F255EF26BC}"/>
    <cellStyle name="Anteckning 7 3 5 2_121231-130331" xfId="22008" xr:uid="{23BDD08C-C3B1-42B5-B2D8-920E97BBD7DA}"/>
    <cellStyle name="Anteckning 7 3 5 3" xfId="22009" xr:uid="{88ED0ADA-5204-45A8-A72A-EC5CD1B94EFD}"/>
    <cellStyle name="Anteckning 7 3 5 3 2" xfId="22010" xr:uid="{07ECDC3B-997D-4FFF-ACB6-EAD3185C8DE5}"/>
    <cellStyle name="Anteckning 7 3 5 3_121231-130331" xfId="22011" xr:uid="{32DBD334-6A1C-4DC9-93E8-8CBC9ED3D9AD}"/>
    <cellStyle name="Anteckning 7 3 5 4" xfId="22012" xr:uid="{88A5AD9A-34C0-4B4E-BD2F-74F62A213C44}"/>
    <cellStyle name="Anteckning 7 3 5 5" xfId="22013" xr:uid="{C61192DD-48A0-4798-AD54-2CA72B0DE662}"/>
    <cellStyle name="Anteckning 7 3 5 6" xfId="33480" xr:uid="{24EAB3EB-5BF4-4B98-9A74-06835F6BA272}"/>
    <cellStyle name="Anteckning 7 3 5 7" xfId="35840" xr:uid="{169FA53C-1BC0-4EDC-9EA4-3B1AC0F85C4C}"/>
    <cellStyle name="Anteckning 7 3 5 8" xfId="38905" xr:uid="{5298045C-70CE-4812-BC13-703BBE61F2A6}"/>
    <cellStyle name="Anteckning 7 3 5_121231-130331" xfId="22014" xr:uid="{37F744E0-D72A-42D6-82C0-F13958A17684}"/>
    <cellStyle name="Anteckning 7 3 6" xfId="22015" xr:uid="{BEED1916-3400-43DF-94AE-5DC2552D0F02}"/>
    <cellStyle name="Anteckning 7 3 6 2" xfId="22016" xr:uid="{93348C09-83C6-4863-8DF7-84DD86CD11BC}"/>
    <cellStyle name="Anteckning 7 3 6 2 2" xfId="22017" xr:uid="{033BC4F7-FFAF-45F4-A329-FD2AEDDB39FB}"/>
    <cellStyle name="Anteckning 7 3 6 2_121231-130331" xfId="22018" xr:uid="{4C2BFF69-903D-4D0F-A63B-513E10299933}"/>
    <cellStyle name="Anteckning 7 3 6 3" xfId="22019" xr:uid="{120ECAF6-F914-460C-BEBB-42A7F51CAC77}"/>
    <cellStyle name="Anteckning 7 3 6 4" xfId="33481" xr:uid="{4E061917-22DC-41DD-9F93-0AA379BBF5AE}"/>
    <cellStyle name="Anteckning 7 3 6_121231-130331" xfId="22020" xr:uid="{B40461DB-F600-4A96-92E3-7CA4C071936A}"/>
    <cellStyle name="Anteckning 7 3 7" xfId="22021" xr:uid="{2F6C76EA-E624-411D-99C0-AB0072F29E2F}"/>
    <cellStyle name="Anteckning 7 3 7 2" xfId="22022" xr:uid="{FAF5879C-46F0-45CB-907B-141DAAC43685}"/>
    <cellStyle name="Anteckning 7 3 7_121231-130331" xfId="22023" xr:uid="{55BC2228-0C28-4F57-A9E4-9F2F70F43BAB}"/>
    <cellStyle name="Anteckning 7 3 8" xfId="22024" xr:uid="{7F7AD432-5B98-45A1-86B3-7A702AD6E711}"/>
    <cellStyle name="Anteckning 7 3 9" xfId="22025" xr:uid="{8A2BB77C-6B64-450C-B2EC-AD8BAEB10980}"/>
    <cellStyle name="Anteckning 7 3_121231-130331" xfId="22026" xr:uid="{CB602776-6B5D-4369-A758-53283F3562F6}"/>
    <cellStyle name="Anteckning 7 4" xfId="22027" xr:uid="{BA4E1303-6B00-4266-8790-F4C48FB9E371}"/>
    <cellStyle name="Anteckning 7 4 10" xfId="33482" xr:uid="{5A7C079E-1052-4CC2-A3E3-FF1C299E940C}"/>
    <cellStyle name="Anteckning 7 4 11" xfId="35841" xr:uid="{4A45C397-442A-4463-B188-CDC8FE5AA373}"/>
    <cellStyle name="Anteckning 7 4 2" xfId="22028" xr:uid="{2D182293-4193-4EBB-8262-B10911AB924C}"/>
    <cellStyle name="Anteckning 7 4 2 2" xfId="22029" xr:uid="{0245EEC6-FA15-47F0-8D95-72C6A29B567F}"/>
    <cellStyle name="Anteckning 7 4 2 2 2" xfId="22030" xr:uid="{AF9BACD1-F31D-4108-81F9-93ADF9A8E366}"/>
    <cellStyle name="Anteckning 7 4 2 2 2 2" xfId="22031" xr:uid="{E2665218-F022-442D-B3C5-44731D8ED001}"/>
    <cellStyle name="Anteckning 7 4 2 2 2_121231-130331" xfId="22032" xr:uid="{F1A800E6-B508-4B10-AC9B-300D3944CE30}"/>
    <cellStyle name="Anteckning 7 4 2 2 3" xfId="22033" xr:uid="{1253BBFC-F39A-4944-A796-701D03586300}"/>
    <cellStyle name="Anteckning 7 4 2 2 4" xfId="33483" xr:uid="{4DED9591-61E2-447F-AF27-E7204E58870C}"/>
    <cellStyle name="Anteckning 7 4 2 2_121231-130331" xfId="22034" xr:uid="{13510CA1-F3FB-4A07-85AC-B519F7ADF22E}"/>
    <cellStyle name="Anteckning 7 4 2 3" xfId="22035" xr:uid="{3988A8E7-DF80-4F8E-AE78-AAE647054408}"/>
    <cellStyle name="Anteckning 7 4 2 3 2" xfId="22036" xr:uid="{5366A501-54ED-4C0E-92B7-887C8DA29038}"/>
    <cellStyle name="Anteckning 7 4 2 3_121231-130331" xfId="22037" xr:uid="{22E043D4-47A2-438C-8CB5-B42D8FFD74A3}"/>
    <cellStyle name="Anteckning 7 4 2 4" xfId="22038" xr:uid="{AB0470A0-3C6D-493B-971B-1EDF93270EFF}"/>
    <cellStyle name="Anteckning 7 4 2 5" xfId="22039" xr:uid="{E007E83D-C285-4ED1-B640-64D20078E8E2}"/>
    <cellStyle name="Anteckning 7 4 2 6" xfId="33484" xr:uid="{4C1EDEBD-7560-4471-988E-539709D97E71}"/>
    <cellStyle name="Anteckning 7 4 2 7" xfId="35842" xr:uid="{5FACB650-137E-456F-8ADB-1513F02D5E2F}"/>
    <cellStyle name="Anteckning 7 4 2 8" xfId="38904" xr:uid="{B26B0CD2-57C7-48BF-9EBA-39FF6A750FB4}"/>
    <cellStyle name="Anteckning 7 4 2_121231-130331" xfId="22040" xr:uid="{5F2C3C51-D539-47C9-9A87-AE238A2A377E}"/>
    <cellStyle name="Anteckning 7 4 3" xfId="22041" xr:uid="{7EE5F5E1-0E2C-49B8-AA2C-641F376026AE}"/>
    <cellStyle name="Anteckning 7 4 3 2" xfId="22042" xr:uid="{82CEF5A0-48E3-4B16-BE9D-C0E3ECB7E4A1}"/>
    <cellStyle name="Anteckning 7 4 3 2 2" xfId="22043" xr:uid="{75D80589-8FDE-4B07-B81B-F183CE44AECB}"/>
    <cellStyle name="Anteckning 7 4 3 2 2 2" xfId="22044" xr:uid="{8999F481-2CB9-4247-BED7-BD6D0A8AEA28}"/>
    <cellStyle name="Anteckning 7 4 3 2 2_121231-130331" xfId="22045" xr:uid="{6564C4A5-F26E-40C3-94AE-DAC2C6C37E94}"/>
    <cellStyle name="Anteckning 7 4 3 2 3" xfId="22046" xr:uid="{7DD47FD2-1657-432A-882B-A1AC10FCA664}"/>
    <cellStyle name="Anteckning 7 4 3 2 4" xfId="33485" xr:uid="{7F1F5C00-ABE3-4803-91D2-5A0160E91F89}"/>
    <cellStyle name="Anteckning 7 4 3 2_121231-130331" xfId="22047" xr:uid="{BBBC5E50-AD1B-4F94-924E-7E9F1FBA9F37}"/>
    <cellStyle name="Anteckning 7 4 3 3" xfId="22048" xr:uid="{CCFB990B-F6E3-4D02-B876-30630400FF01}"/>
    <cellStyle name="Anteckning 7 4 3 3 2" xfId="22049" xr:uid="{08E77F92-F135-4CF2-80AE-EE72EC02496F}"/>
    <cellStyle name="Anteckning 7 4 3 3_121231-130331" xfId="22050" xr:uid="{A7229FAB-A299-42D4-AC39-F10F2099DCF8}"/>
    <cellStyle name="Anteckning 7 4 3 4" xfId="22051" xr:uid="{D13F51B1-A34E-4949-81E4-491F9B806347}"/>
    <cellStyle name="Anteckning 7 4 3 5" xfId="22052" xr:uid="{7B00C7F2-84CC-40B9-AEDF-A124848C2590}"/>
    <cellStyle name="Anteckning 7 4 3 6" xfId="33486" xr:uid="{3FF035BD-E960-4E4D-BBAC-3D83398F03A8}"/>
    <cellStyle name="Anteckning 7 4 3 7" xfId="35843" xr:uid="{7F097031-06DA-4DD6-918A-8067348DD7A1}"/>
    <cellStyle name="Anteckning 7 4 3 8" xfId="38903" xr:uid="{BECBC226-954E-4244-9909-003689C21FF2}"/>
    <cellStyle name="Anteckning 7 4 3_121231-130331" xfId="22053" xr:uid="{2E64A06B-CAE9-46B0-8281-CAF25E3F4DC4}"/>
    <cellStyle name="Anteckning 7 4 4" xfId="22054" xr:uid="{B7AAD2A2-342C-4AE8-800B-79BF167C4DB3}"/>
    <cellStyle name="Anteckning 7 4 4 2" xfId="22055" xr:uid="{44B88C9C-3928-49E0-B98D-41C9D37C861E}"/>
    <cellStyle name="Anteckning 7 4 4 2 2" xfId="22056" xr:uid="{5582E2A9-E83F-49D9-A0BC-78999FA5C002}"/>
    <cellStyle name="Anteckning 7 4 4 2 2 2" xfId="22057" xr:uid="{E1E92FDF-3779-448D-8915-37BD4F24C917}"/>
    <cellStyle name="Anteckning 7 4 4 2 2_121231-130331" xfId="22058" xr:uid="{B47C7169-0F68-4529-AF71-4932DBE57FC2}"/>
    <cellStyle name="Anteckning 7 4 4 2 3" xfId="22059" xr:uid="{B7C3E33B-0531-4DA5-BCDC-B1C1C268FD8E}"/>
    <cellStyle name="Anteckning 7 4 4 2 4" xfId="33487" xr:uid="{670F9CFD-6673-43DF-B654-8726305F7701}"/>
    <cellStyle name="Anteckning 7 4 4 2_121231-130331" xfId="22060" xr:uid="{6A0BF7B9-C20A-438F-B739-3D1EB67A9BF8}"/>
    <cellStyle name="Anteckning 7 4 4 3" xfId="22061" xr:uid="{B0C4E591-DF64-41E8-A404-549F410C16E6}"/>
    <cellStyle name="Anteckning 7 4 4 3 2" xfId="22062" xr:uid="{CF4EF815-464F-4171-97D4-FE7AB1FA64E3}"/>
    <cellStyle name="Anteckning 7 4 4 3_121231-130331" xfId="22063" xr:uid="{1176879F-3642-4BF0-ABFA-01E6984365AB}"/>
    <cellStyle name="Anteckning 7 4 4 4" xfId="22064" xr:uid="{D2B7DA02-0425-471F-9358-546BDD0B6E41}"/>
    <cellStyle name="Anteckning 7 4 4 5" xfId="22065" xr:uid="{0E8FE77D-39A3-4EB4-B2DC-546BF3B66E97}"/>
    <cellStyle name="Anteckning 7 4 4 6" xfId="33488" xr:uid="{6FDFE805-87A2-4B8D-AAE7-B93DAC148A47}"/>
    <cellStyle name="Anteckning 7 4 4 7" xfId="35844" xr:uid="{40FE74D0-C3BD-4AAD-A481-E7383DDB133F}"/>
    <cellStyle name="Anteckning 7 4 4 8" xfId="38902" xr:uid="{F6A80437-305A-43E5-A42D-286405B7870D}"/>
    <cellStyle name="Anteckning 7 4 4_121231-130331" xfId="22066" xr:uid="{A064DF42-4A87-4B7D-9924-38048BD2BA55}"/>
    <cellStyle name="Anteckning 7 4 5" xfId="22067" xr:uid="{3DADB5B6-BB5F-470F-9AC3-0A45141D8909}"/>
    <cellStyle name="Anteckning 7 4 5 2" xfId="22068" xr:uid="{3F7FCDE3-0C96-4E05-A7A8-C85A55A1A41B}"/>
    <cellStyle name="Anteckning 7 4 5 2 2" xfId="22069" xr:uid="{0994733A-C6A2-4757-BC40-71FAEBD54276}"/>
    <cellStyle name="Anteckning 7 4 5 2 3" xfId="33489" xr:uid="{D4063BFE-8A9A-4DBF-AD9A-CAE5EBFE56B0}"/>
    <cellStyle name="Anteckning 7 4 5 2_121231-130331" xfId="22070" xr:uid="{52ED80A1-85E2-4F8F-98C2-C49B6499CF87}"/>
    <cellStyle name="Anteckning 7 4 5 3" xfId="22071" xr:uid="{7873DDFB-69A9-4747-B901-089A59C9F0BE}"/>
    <cellStyle name="Anteckning 7 4 5 3 2" xfId="22072" xr:uid="{72954C24-2EC1-4F43-B319-D581F464F011}"/>
    <cellStyle name="Anteckning 7 4 5 3_121231-130331" xfId="22073" xr:uid="{A615DE95-0316-4651-A581-B51BC91B4621}"/>
    <cellStyle name="Anteckning 7 4 5 4" xfId="22074" xr:uid="{953ED36B-EC32-4C3F-A2E7-14993EFFA309}"/>
    <cellStyle name="Anteckning 7 4 5 5" xfId="22075" xr:uid="{1953D042-DEE9-4C98-B6B8-8DF63B20C293}"/>
    <cellStyle name="Anteckning 7 4 5 6" xfId="33490" xr:uid="{F7568189-BE12-4844-BE74-EF9188B531CA}"/>
    <cellStyle name="Anteckning 7 4 5 7" xfId="35845" xr:uid="{D7A71F78-684B-4B65-AD4A-D5159E8AD651}"/>
    <cellStyle name="Anteckning 7 4 5 8" xfId="38901" xr:uid="{148E5C22-F4A6-4C48-8A8B-2C65529EA339}"/>
    <cellStyle name="Anteckning 7 4 5_121231-130331" xfId="22076" xr:uid="{300BCA74-7929-4D50-9189-C5E8945DF0BC}"/>
    <cellStyle name="Anteckning 7 4 6" xfId="22077" xr:uid="{CBF18F90-62F6-423A-B063-41C6B681838E}"/>
    <cellStyle name="Anteckning 7 4 6 2" xfId="22078" xr:uid="{C42248BF-0C00-43EB-A601-EEEFB570BBAD}"/>
    <cellStyle name="Anteckning 7 4 6 2 2" xfId="22079" xr:uid="{30E7C60C-7505-49AD-BFC0-AE0CEDE80F5A}"/>
    <cellStyle name="Anteckning 7 4 6 2_121231-130331" xfId="22080" xr:uid="{09C4652A-E2FA-492A-9929-067212881A26}"/>
    <cellStyle name="Anteckning 7 4 6 3" xfId="22081" xr:uid="{96D84DC1-4A03-4AF9-996F-058CDA6B94DF}"/>
    <cellStyle name="Anteckning 7 4 6 4" xfId="33491" xr:uid="{DC03094B-DF11-4FF7-BB93-1CD757598DA9}"/>
    <cellStyle name="Anteckning 7 4 6_121231-130331" xfId="22082" xr:uid="{C5EDC409-D1AE-43C8-BDF4-948A863ED15A}"/>
    <cellStyle name="Anteckning 7 4 7" xfId="22083" xr:uid="{A0A64553-1C54-45E6-9A36-804DE26769A4}"/>
    <cellStyle name="Anteckning 7 4 7 2" xfId="22084" xr:uid="{5A823277-7166-468C-AE9F-0BEC724770CE}"/>
    <cellStyle name="Anteckning 7 4 7_121231-130331" xfId="22085" xr:uid="{289D328D-219E-429E-8C5A-0BE55C6E08B6}"/>
    <cellStyle name="Anteckning 7 4 8" xfId="22086" xr:uid="{DE3F6145-ABD6-421F-B521-37F4E40402D1}"/>
    <cellStyle name="Anteckning 7 4 9" xfId="22087" xr:uid="{5A906BE0-905B-4BD8-A1FD-1D207C030118}"/>
    <cellStyle name="Anteckning 7 4_121231-130331" xfId="22088" xr:uid="{7FBF96C3-A57E-4EEF-A195-E9F251084617}"/>
    <cellStyle name="Anteckning 7 5" xfId="22089" xr:uid="{E412C809-88C5-487B-8819-70CB63617ACD}"/>
    <cellStyle name="Anteckning 7 5 2" xfId="22090" xr:uid="{8277904E-F6A8-4B6D-90CC-33159FAB91B7}"/>
    <cellStyle name="Anteckning 7 5 2 2" xfId="22091" xr:uid="{191E7093-7E4A-48E1-97C7-46EE6BFD28C8}"/>
    <cellStyle name="Anteckning 7 5 2 2 2" xfId="22092" xr:uid="{D3A07119-D783-40FF-9AD3-FB3A235A8535}"/>
    <cellStyle name="Anteckning 7 5 2 2 3" xfId="33492" xr:uid="{6D164F99-75E2-455B-B623-5D1D428B4A0A}"/>
    <cellStyle name="Anteckning 7 5 2 2_121231-130331" xfId="22093" xr:uid="{1C8FA20B-1232-4BF3-8F90-D0B95F8B7823}"/>
    <cellStyle name="Anteckning 7 5 2 3" xfId="22094" xr:uid="{8AC9E983-2932-440A-A2D7-533019AAEF7F}"/>
    <cellStyle name="Anteckning 7 5 2 3 2" xfId="22095" xr:uid="{F29BEAF6-A46D-4A6F-9BC2-E0174001D264}"/>
    <cellStyle name="Anteckning 7 5 2 3_121231-130331" xfId="22096" xr:uid="{B280F4A4-2289-4763-A4F6-EB64DA7DB7E5}"/>
    <cellStyle name="Anteckning 7 5 2 4" xfId="22097" xr:uid="{A19CFC73-FDAD-48F6-A53C-532F5EA90E31}"/>
    <cellStyle name="Anteckning 7 5 2 5" xfId="22098" xr:uid="{AC5B39A4-63A8-485E-BDCA-6C357E363B7F}"/>
    <cellStyle name="Anteckning 7 5 2 6" xfId="33493" xr:uid="{CDE85919-383E-48F3-82C9-ADE1F067FB96}"/>
    <cellStyle name="Anteckning 7 5 2 7" xfId="35847" xr:uid="{FB94D289-A79D-41E7-B0D4-09DB9AA5AFCA}"/>
    <cellStyle name="Anteckning 7 5 2 8" xfId="38899" xr:uid="{75A0EAD5-9EA3-47F6-B3C6-80FC47682B86}"/>
    <cellStyle name="Anteckning 7 5 2_121231-130331" xfId="22099" xr:uid="{AC7EB2BA-831B-4C88-BDFC-CBA4D2364DB5}"/>
    <cellStyle name="Anteckning 7 5 3" xfId="22100" xr:uid="{AE8C4502-EF26-4BE3-82CA-56AD8E941CA8}"/>
    <cellStyle name="Anteckning 7 5 3 2" xfId="22101" xr:uid="{E7E1F07A-FA41-478B-BC4D-B0E52EABAA71}"/>
    <cellStyle name="Anteckning 7 5 3 2 2" xfId="22102" xr:uid="{00095644-1CB4-4498-A4E5-27A5EC7F8270}"/>
    <cellStyle name="Anteckning 7 5 3 2_121231-130331" xfId="22103" xr:uid="{16DE4BF2-7FD2-446B-A310-F09D275927B7}"/>
    <cellStyle name="Anteckning 7 5 3 3" xfId="22104" xr:uid="{7B678DD4-9F33-4367-B3A0-E01A3D1B8B42}"/>
    <cellStyle name="Anteckning 7 5 3 4" xfId="33494" xr:uid="{DA457A64-3CF1-4536-BB89-660382A34CCD}"/>
    <cellStyle name="Anteckning 7 5 3_121231-130331" xfId="22105" xr:uid="{2B8C98C4-DF77-4283-AB5B-1A61EDDF3F6B}"/>
    <cellStyle name="Anteckning 7 5 4" xfId="22106" xr:uid="{AD0A1CC0-F52F-4943-A63F-0D54C6DFDAFD}"/>
    <cellStyle name="Anteckning 7 5 4 2" xfId="22107" xr:uid="{E488D774-A028-4921-BA2A-31E0CB139CF0}"/>
    <cellStyle name="Anteckning 7 5 4_121231-130331" xfId="22108" xr:uid="{D870E1B9-6E01-4A2F-97E7-2FCF5EC885A9}"/>
    <cellStyle name="Anteckning 7 5 5" xfId="22109" xr:uid="{1EF3E982-6DD9-453B-9393-265495542BF2}"/>
    <cellStyle name="Anteckning 7 5 6" xfId="22110" xr:uid="{C7DA1F43-5C89-4682-9307-F2AA22FC9398}"/>
    <cellStyle name="Anteckning 7 5 7" xfId="33495" xr:uid="{F40BF988-96FB-4229-9699-2FA78E492952}"/>
    <cellStyle name="Anteckning 7 5 8" xfId="35846" xr:uid="{4A708BBD-2054-4470-A6BA-9BF4A92EDE94}"/>
    <cellStyle name="Anteckning 7 5 9" xfId="38900" xr:uid="{A5465182-DA8E-4EEB-8B25-4BDD63A10586}"/>
    <cellStyle name="Anteckning 7 5_121231-130331" xfId="22111" xr:uid="{75C4B810-9AB5-49DF-8DFB-423095DEF8AE}"/>
    <cellStyle name="Anteckning 7 6" xfId="22112" xr:uid="{9F9D1DE2-F194-4CEE-A8C5-0DDA345E195C}"/>
    <cellStyle name="Anteckning 7 6 2" xfId="22113" xr:uid="{BB0EB02D-633E-4E2F-A2BB-112FF30683CE}"/>
    <cellStyle name="Anteckning 7 6 2 2" xfId="22114" xr:uid="{A450A4C4-A9E6-420A-BEAB-E509C0272B7A}"/>
    <cellStyle name="Anteckning 7 6 2 2 2" xfId="22115" xr:uid="{898AD78D-0F17-4F1C-828E-FAADFB1DC622}"/>
    <cellStyle name="Anteckning 7 6 2 2_121231-130331" xfId="22116" xr:uid="{9E33B6E2-9D01-4FF2-A561-CE69C9B88F69}"/>
    <cellStyle name="Anteckning 7 6 2 3" xfId="22117" xr:uid="{7F369361-9A63-4793-90FA-FC99CFBD86FE}"/>
    <cellStyle name="Anteckning 7 6 2 4" xfId="33496" xr:uid="{5CA55D39-2FAC-454B-AFF1-D93B85CD5A7D}"/>
    <cellStyle name="Anteckning 7 6 2_121231-130331" xfId="22118" xr:uid="{7A199DE6-BE75-445E-9C68-3A23995B20E9}"/>
    <cellStyle name="Anteckning 7 6 3" xfId="22119" xr:uid="{28B780E0-76AC-46E6-B7EA-E07A9EFC4704}"/>
    <cellStyle name="Anteckning 7 6 3 2" xfId="22120" xr:uid="{6A49C534-2ACF-4777-B3EF-445E06429490}"/>
    <cellStyle name="Anteckning 7 6 3_121231-130331" xfId="22121" xr:uid="{1CD9D71D-8C7A-4169-AAF4-D7D71F83536C}"/>
    <cellStyle name="Anteckning 7 6 4" xfId="22122" xr:uid="{4320888A-1EB8-46A2-B454-3DF21AF3D2B3}"/>
    <cellStyle name="Anteckning 7 6 5" xfId="22123" xr:uid="{FEB1508E-B575-4C95-9CE3-8793D81B275A}"/>
    <cellStyle name="Anteckning 7 6 6" xfId="33497" xr:uid="{B7B7CBDC-6B49-4618-8703-FE585165489E}"/>
    <cellStyle name="Anteckning 7 6 7" xfId="35848" xr:uid="{51559D13-1B9A-4167-A598-0DB72C047F3F}"/>
    <cellStyle name="Anteckning 7 6 8" xfId="38898" xr:uid="{7C6287E5-D55F-4683-BACF-C293ED98E126}"/>
    <cellStyle name="Anteckning 7 6_121231-130331" xfId="22124" xr:uid="{D1D537EA-EACE-4926-AAD3-933D7A718AC3}"/>
    <cellStyle name="Anteckning 7 7" xfId="22125" xr:uid="{FF4A397C-4139-44C2-96C3-13E757C91117}"/>
    <cellStyle name="Anteckning 7 7 2" xfId="22126" xr:uid="{5F633715-A9E3-4E18-ABFD-0701C87100BC}"/>
    <cellStyle name="Anteckning 7 7 2 2" xfId="22127" xr:uid="{8719381A-7511-4550-B5CC-A1F67FDF54A1}"/>
    <cellStyle name="Anteckning 7 7 2 2 2" xfId="22128" xr:uid="{FB355952-13D4-4E64-A44F-4706D7237BFD}"/>
    <cellStyle name="Anteckning 7 7 2 2_121231-130331" xfId="22129" xr:uid="{23BBD75F-E0DF-4E9B-84BF-D160EDC63585}"/>
    <cellStyle name="Anteckning 7 7 2 3" xfId="22130" xr:uid="{BCD2D94C-B54B-4BF3-81EF-0C73B1000BC4}"/>
    <cellStyle name="Anteckning 7 7 2 4" xfId="33498" xr:uid="{797503BF-D118-4596-8AD8-A2ACA7DBCFF6}"/>
    <cellStyle name="Anteckning 7 7 2_121231-130331" xfId="22131" xr:uid="{C9BD4F10-5802-49CE-AF25-FE2DA33A7E29}"/>
    <cellStyle name="Anteckning 7 7 3" xfId="22132" xr:uid="{5EEF84D3-F0BC-4213-90CA-258AE264EC75}"/>
    <cellStyle name="Anteckning 7 7 3 2" xfId="22133" xr:uid="{3BE22C20-375F-43B4-BCFB-32A764D0FFE4}"/>
    <cellStyle name="Anteckning 7 7 3_121231-130331" xfId="22134" xr:uid="{0F3865AB-FD3E-4C33-8D87-E4FBAA023AD5}"/>
    <cellStyle name="Anteckning 7 7 4" xfId="22135" xr:uid="{BA4BC37D-0F95-49C4-903D-4894720C55EF}"/>
    <cellStyle name="Anteckning 7 7 5" xfId="22136" xr:uid="{7BB59B75-68D1-4197-9EF3-1FE9227C67B6}"/>
    <cellStyle name="Anteckning 7 7 6" xfId="33499" xr:uid="{D32402DD-03C6-4C85-AC85-432799BB4834}"/>
    <cellStyle name="Anteckning 7 7 7" xfId="35849" xr:uid="{52501492-137C-4F0F-BA1F-AB1372C2AC93}"/>
    <cellStyle name="Anteckning 7 7 8" xfId="38897" xr:uid="{7EB3239E-C4A7-4243-9CCD-174D6A16D0B1}"/>
    <cellStyle name="Anteckning 7 7_121231-130331" xfId="22137" xr:uid="{0EAA45A6-1EC0-4443-9DFF-A7ED6FC28F0F}"/>
    <cellStyle name="Anteckning 7 8" xfId="22138" xr:uid="{E1DFE245-46E3-4DFA-85E4-68FCDA46F5B4}"/>
    <cellStyle name="Anteckning 7 8 2" xfId="22139" xr:uid="{A96616C2-DF1A-43A6-9650-7D08F8E967F2}"/>
    <cellStyle name="Anteckning 7 8 2 2" xfId="22140" xr:uid="{D088A742-848A-4E3C-B218-15D32858E83C}"/>
    <cellStyle name="Anteckning 7 8 2 3" xfId="33500" xr:uid="{4280DFF7-E385-4A0D-8C3A-E9E547D247F5}"/>
    <cellStyle name="Anteckning 7 8 2_121231-130331" xfId="22141" xr:uid="{33E80C4B-F173-4199-B874-F4C0B8BEE93E}"/>
    <cellStyle name="Anteckning 7 8 3" xfId="22142" xr:uid="{2B8DC739-6F44-4722-806E-6B0FAD714F6F}"/>
    <cellStyle name="Anteckning 7 8 3 2" xfId="22143" xr:uid="{DF5DB266-8713-4438-A3DE-4317389A265C}"/>
    <cellStyle name="Anteckning 7 8 3_121231-130331" xfId="22144" xr:uid="{C4921A16-CDD5-4DBD-AB31-C4EA74DF1D1D}"/>
    <cellStyle name="Anteckning 7 8 4" xfId="22145" xr:uid="{BC8D0018-8F43-49F2-96A6-7AE7D38BAEFD}"/>
    <cellStyle name="Anteckning 7 8 5" xfId="22146" xr:uid="{060EC719-6DDA-47CA-A2E0-A96079A43ED7}"/>
    <cellStyle name="Anteckning 7 8 6" xfId="33501" xr:uid="{70CD41D8-16DA-482C-A58F-CAD7DA43B665}"/>
    <cellStyle name="Anteckning 7 8 7" xfId="35850" xr:uid="{04894026-DD26-42C7-99E6-AAC01323A824}"/>
    <cellStyle name="Anteckning 7 8 8" xfId="38896" xr:uid="{23251BC7-E121-4CF0-A310-1B41AB1237B7}"/>
    <cellStyle name="Anteckning 7 8_121231-130331" xfId="22147" xr:uid="{AAFA4651-06E5-4D81-A923-3815D25DC63C}"/>
    <cellStyle name="Anteckning 7 9" xfId="22148" xr:uid="{C57BA4A2-2220-4036-B386-A0516B7FB534}"/>
    <cellStyle name="Anteckning 7 9 2" xfId="22149" xr:uid="{426642FC-0C97-426A-AD97-00F775D5B1EE}"/>
    <cellStyle name="Anteckning 7 9 2 2" xfId="22150" xr:uid="{65D7A4E1-1CFA-4858-9AF2-940E68AE37B1}"/>
    <cellStyle name="Anteckning 7 9 2_121231-130331" xfId="22151" xr:uid="{DF61F057-FAE8-4251-A9A9-B9580D2350FA}"/>
    <cellStyle name="Anteckning 7 9 3" xfId="22152" xr:uid="{65F7E885-AE66-431D-9EC3-6EBEB4FBA410}"/>
    <cellStyle name="Anteckning 7 9 4" xfId="33502" xr:uid="{26B80768-A3EC-4ED8-AFE1-5464C32B7663}"/>
    <cellStyle name="Anteckning 7 9_121231-130331" xfId="22153" xr:uid="{3A7B8B1D-C490-46D1-84FA-E85C5D63B567}"/>
    <cellStyle name="Anteckning 7_121231-130331" xfId="22154" xr:uid="{7C1BD89A-1956-44E8-8A8D-40147E3B909E}"/>
    <cellStyle name="Anteckning 70" xfId="22155" xr:uid="{27053933-E873-4127-89BE-5F4E6BCA1E86}"/>
    <cellStyle name="Anteckning 70 10" xfId="38895" xr:uid="{6E744CAB-F435-4943-992A-DFAFDB46BE85}"/>
    <cellStyle name="Anteckning 70 2" xfId="22156" xr:uid="{EB8B480E-5965-45ED-AF5E-0BFD1B1A04C1}"/>
    <cellStyle name="Anteckning 70 2 2" xfId="22157" xr:uid="{0515E50C-718D-41D8-BF23-DD9EA5D82A6D}"/>
    <cellStyle name="Anteckning 70 2 2 2" xfId="22158" xr:uid="{75F87781-CFF6-4253-8125-F10F9663342A}"/>
    <cellStyle name="Anteckning 70 2 2 3" xfId="33503" xr:uid="{BB435C49-C2DA-42BE-9CCB-3FA4AD885EC8}"/>
    <cellStyle name="Anteckning 70 2 2_121231-130331" xfId="22159" xr:uid="{B0FD502F-2D60-4EE3-85C4-0E79CDD6EC53}"/>
    <cellStyle name="Anteckning 70 2 3" xfId="22160" xr:uid="{71998970-143F-43D7-875F-0C561FF6DEC2}"/>
    <cellStyle name="Anteckning 70 2 3 2" xfId="22161" xr:uid="{BC83236D-E390-4A08-82EE-83C2C6CBB877}"/>
    <cellStyle name="Anteckning 70 2 3_121231-130331" xfId="22162" xr:uid="{FC17D829-A70A-44F4-9959-58B1BA09AFFC}"/>
    <cellStyle name="Anteckning 70 2 4" xfId="22163" xr:uid="{62BEDE8F-7A17-4E57-915B-76F1C7D25CC3}"/>
    <cellStyle name="Anteckning 70 2 5" xfId="22164" xr:uid="{3380D995-A84D-4B11-8C0B-5B98618465C3}"/>
    <cellStyle name="Anteckning 70 2 6" xfId="33504" xr:uid="{8721F0DB-210B-4F7F-A967-751F7025D422}"/>
    <cellStyle name="Anteckning 70 2 7" xfId="35852" xr:uid="{53C79D26-4D2B-43E4-BA6A-526CE24DC87F}"/>
    <cellStyle name="Anteckning 70 2 8" xfId="38894" xr:uid="{5CBC8DE6-675C-4255-B606-D4C0C83F734A}"/>
    <cellStyle name="Anteckning 70 2_121231-130331" xfId="22165" xr:uid="{4625CFEE-B7A7-4196-A375-F5724B070780}"/>
    <cellStyle name="Anteckning 70 3" xfId="22166" xr:uid="{5C50D27F-BA85-433B-9F51-B1277B288875}"/>
    <cellStyle name="Anteckning 70 3 2" xfId="22167" xr:uid="{644B954E-DF81-4490-9413-A4CB053CC951}"/>
    <cellStyle name="Anteckning 70 3 2 2" xfId="22168" xr:uid="{EEB01D5E-4833-443D-9FAB-2E82689EA57F}"/>
    <cellStyle name="Anteckning 70 3 2 3" xfId="33505" xr:uid="{695175C5-DA87-4A34-8D21-6DB8F2048F01}"/>
    <cellStyle name="Anteckning 70 3 2_121231-130331" xfId="22169" xr:uid="{D3E7FC3C-10BB-428F-9543-31FBC50977E1}"/>
    <cellStyle name="Anteckning 70 3 3" xfId="22170" xr:uid="{BBBEB7F2-99EE-4257-AF46-A6BB72C5B6E2}"/>
    <cellStyle name="Anteckning 70 3 3 2" xfId="22171" xr:uid="{EEA05F7E-6B90-473A-8AA5-C67FED15DD06}"/>
    <cellStyle name="Anteckning 70 3 3_121231-130331" xfId="22172" xr:uid="{20C0E8C6-08A3-44CE-A4D1-0180F99E1376}"/>
    <cellStyle name="Anteckning 70 3 4" xfId="22173" xr:uid="{4350FFBC-7291-4400-90AC-2E69EA2E9EBA}"/>
    <cellStyle name="Anteckning 70 3 5" xfId="22174" xr:uid="{0561C88B-CB28-439F-9D2B-68E05EBB3784}"/>
    <cellStyle name="Anteckning 70 3 6" xfId="33506" xr:uid="{71BA5AEC-DAE2-4166-9385-79CBFCE7A809}"/>
    <cellStyle name="Anteckning 70 3 7" xfId="35853" xr:uid="{E06F536A-D746-460A-88C5-B846B61AEFC1}"/>
    <cellStyle name="Anteckning 70 3 8" xfId="38893" xr:uid="{0B1A11FD-BB5F-4295-83BD-261306885A51}"/>
    <cellStyle name="Anteckning 70 3_121231-130331" xfId="22175" xr:uid="{323BAE46-5AE7-44E9-800C-D30008C1EDB0}"/>
    <cellStyle name="Anteckning 70 4" xfId="22176" xr:uid="{B81D80C5-BCEE-49CE-8F7B-C270AB0AF54E}"/>
    <cellStyle name="Anteckning 70 4 2" xfId="22177" xr:uid="{810C2DF6-8223-4BE3-8230-361755FFDFF7}"/>
    <cellStyle name="Anteckning 70 4 2 2" xfId="22178" xr:uid="{D1DDD2E1-B6A8-4BCD-A5C7-22AC7D273974}"/>
    <cellStyle name="Anteckning 70 4 2_121231-130331" xfId="22179" xr:uid="{2DE66BE9-9016-49AE-A809-073CDCAB69E6}"/>
    <cellStyle name="Anteckning 70 4 3" xfId="22180" xr:uid="{6A64664A-1831-45EF-AB3C-4F2358C17151}"/>
    <cellStyle name="Anteckning 70 4 4" xfId="33507" xr:uid="{20EBD5E7-EC51-4D96-BF40-8652A7B7328C}"/>
    <cellStyle name="Anteckning 70 4_121231-130331" xfId="22181" xr:uid="{0ACE23B6-D489-435C-B7A6-DB90FE30DDB1}"/>
    <cellStyle name="Anteckning 70 5" xfId="22182" xr:uid="{C4E01535-F047-4632-ADB7-3A664A375999}"/>
    <cellStyle name="Anteckning 70 5 2" xfId="22183" xr:uid="{833A3B05-5800-4418-A3F9-5C5725EF6931}"/>
    <cellStyle name="Anteckning 70 5_121231-130331" xfId="22184" xr:uid="{0D36921E-142E-4344-B91B-C015D7F8E89C}"/>
    <cellStyle name="Anteckning 70 6" xfId="22185" xr:uid="{2DBF5A11-7200-4CBA-BBAF-FB27A942EA3C}"/>
    <cellStyle name="Anteckning 70 7" xfId="22186" xr:uid="{ED4FDDDD-0C12-407A-A9CE-62960C7957BA}"/>
    <cellStyle name="Anteckning 70 8" xfId="33508" xr:uid="{2C3FA0AA-41E7-42B3-90CD-C4192CEF5605}"/>
    <cellStyle name="Anteckning 70 9" xfId="35851" xr:uid="{272C22AC-8578-4C42-8BA6-8C71DC980766}"/>
    <cellStyle name="Anteckning 70_121231-130331" xfId="22187" xr:uid="{D6DECEB2-A0DB-41BE-B83B-104F3BC541F2}"/>
    <cellStyle name="Anteckning 71" xfId="22188" xr:uid="{C3068203-1F53-4BD1-A733-60AC34ACE390}"/>
    <cellStyle name="Anteckning 71 10" xfId="38892" xr:uid="{28D00723-AC30-454E-BA28-6CA3F917F3D5}"/>
    <cellStyle name="Anteckning 71 2" xfId="22189" xr:uid="{FCCE8795-63B9-493D-BD21-1ED786CD8827}"/>
    <cellStyle name="Anteckning 71 2 2" xfId="22190" xr:uid="{729FC14B-FA41-4651-BECE-7066D96EE076}"/>
    <cellStyle name="Anteckning 71 2 2 2" xfId="22191" xr:uid="{A49A4582-17C3-4504-A802-735F831C0E38}"/>
    <cellStyle name="Anteckning 71 2 2 3" xfId="33509" xr:uid="{94FC38DC-4E3B-4829-942B-EAAF8A2D411C}"/>
    <cellStyle name="Anteckning 71 2 2_121231-130331" xfId="22192" xr:uid="{D9EE6A4F-30B8-4882-B1BB-978FDA4F2CA3}"/>
    <cellStyle name="Anteckning 71 2 3" xfId="22193" xr:uid="{1D16199D-19F5-4197-85A3-FE8071199B1B}"/>
    <cellStyle name="Anteckning 71 2 3 2" xfId="22194" xr:uid="{A7ADB0BD-C8C5-4A48-BC5F-9047B2DD9366}"/>
    <cellStyle name="Anteckning 71 2 3_121231-130331" xfId="22195" xr:uid="{89F59FBC-E97C-4283-B5F8-01AE00AF6C1D}"/>
    <cellStyle name="Anteckning 71 2 4" xfId="22196" xr:uid="{2A001F04-6365-4435-A3C6-B8C32BD92D51}"/>
    <cellStyle name="Anteckning 71 2 5" xfId="22197" xr:uid="{174AF798-40D0-4B57-8FA3-AEB68D465D66}"/>
    <cellStyle name="Anteckning 71 2 6" xfId="33510" xr:uid="{84E12663-6BE7-4498-9868-2F8485A91F16}"/>
    <cellStyle name="Anteckning 71 2 7" xfId="35855" xr:uid="{8B9132D8-C528-4602-8B2E-2026CF269AC5}"/>
    <cellStyle name="Anteckning 71 2 8" xfId="38891" xr:uid="{F41CE7C2-58D9-46B6-A879-A7396CB1D97A}"/>
    <cellStyle name="Anteckning 71 2_121231-130331" xfId="22198" xr:uid="{617D0119-65DA-4CFE-9281-2F2785696BEF}"/>
    <cellStyle name="Anteckning 71 3" xfId="22199" xr:uid="{D7046B1C-FB98-41C4-858C-6715872B28FA}"/>
    <cellStyle name="Anteckning 71 3 2" xfId="22200" xr:uid="{38EE9534-001D-43D8-8BD6-943985A0EE7D}"/>
    <cellStyle name="Anteckning 71 3 2 2" xfId="22201" xr:uid="{5C844FA1-BB57-4CD5-B7DD-9453313A5C40}"/>
    <cellStyle name="Anteckning 71 3 2 3" xfId="33511" xr:uid="{88E8AE72-B09D-4F1C-BEF2-ED16387992B6}"/>
    <cellStyle name="Anteckning 71 3 2_121231-130331" xfId="22202" xr:uid="{A93AF0D8-909D-475C-AF96-C3855B22EF97}"/>
    <cellStyle name="Anteckning 71 3 3" xfId="22203" xr:uid="{C95EA300-3A79-4B31-8830-6D2660743E72}"/>
    <cellStyle name="Anteckning 71 3 3 2" xfId="22204" xr:uid="{EA2E8D1B-72C8-4739-98DE-5B3FF03128B5}"/>
    <cellStyle name="Anteckning 71 3 3_121231-130331" xfId="22205" xr:uid="{6B808133-3085-4A2D-AD76-77E80B96445F}"/>
    <cellStyle name="Anteckning 71 3 4" xfId="22206" xr:uid="{90334BA2-DD52-490C-8C95-CA7D11D94527}"/>
    <cellStyle name="Anteckning 71 3 5" xfId="22207" xr:uid="{4B00188E-FE9A-4F17-A6DF-0353BEBDD074}"/>
    <cellStyle name="Anteckning 71 3 6" xfId="33512" xr:uid="{5958BF67-9EC4-45A7-BEC4-4155A0C1C96E}"/>
    <cellStyle name="Anteckning 71 3 7" xfId="35856" xr:uid="{F243700B-E365-4B55-B2B7-7E152394A044}"/>
    <cellStyle name="Anteckning 71 3 8" xfId="38890" xr:uid="{BA2B111C-1E2E-4F3C-8987-5B1312D1A7A6}"/>
    <cellStyle name="Anteckning 71 3_121231-130331" xfId="22208" xr:uid="{F93FF9AA-CBAC-4618-8A2B-C944C4D4F5C3}"/>
    <cellStyle name="Anteckning 71 4" xfId="22209" xr:uid="{AA645867-CF22-496E-B9D7-00DB1F38785E}"/>
    <cellStyle name="Anteckning 71 4 2" xfId="22210" xr:uid="{B62DE735-790A-40B6-A3F2-FC5A05C15869}"/>
    <cellStyle name="Anteckning 71 4 2 2" xfId="22211" xr:uid="{C4DABF8D-9B6B-421B-8BCE-98CEE874E3CF}"/>
    <cellStyle name="Anteckning 71 4 2_121231-130331" xfId="22212" xr:uid="{781F5849-FF79-4A0C-A5E7-FE2860275598}"/>
    <cellStyle name="Anteckning 71 4 3" xfId="22213" xr:uid="{FB0F1236-12A2-46B8-A187-DCD29BBE60F5}"/>
    <cellStyle name="Anteckning 71 4 4" xfId="33513" xr:uid="{3BB65B0C-4E79-42F4-90FB-21C6D7FEF486}"/>
    <cellStyle name="Anteckning 71 4_121231-130331" xfId="22214" xr:uid="{5637F3A6-677C-46FF-B6D7-0F323CCF9E46}"/>
    <cellStyle name="Anteckning 71 5" xfId="22215" xr:uid="{2128972C-9623-41FF-8E5C-C8FAAFA728FF}"/>
    <cellStyle name="Anteckning 71 5 2" xfId="22216" xr:uid="{BA7328C7-3511-4384-AB7C-16EEE1A41026}"/>
    <cellStyle name="Anteckning 71 5_121231-130331" xfId="22217" xr:uid="{1DDDBA35-C624-4AFA-AE64-C8928944D2CB}"/>
    <cellStyle name="Anteckning 71 6" xfId="22218" xr:uid="{81DAF15D-4564-44ED-82F6-DB1710AAB556}"/>
    <cellStyle name="Anteckning 71 7" xfId="22219" xr:uid="{3990D67D-3415-46CC-9F8E-4AA381211956}"/>
    <cellStyle name="Anteckning 71 8" xfId="33514" xr:uid="{8D9531D6-CCC0-4F61-AFE5-D66A3A9A3064}"/>
    <cellStyle name="Anteckning 71 9" xfId="35854" xr:uid="{EC17267F-DB0E-497B-A3B0-1F0AAB370349}"/>
    <cellStyle name="Anteckning 71_121231-130331" xfId="22220" xr:uid="{E52B6853-86D6-4DB6-AAE0-788667ECD0BB}"/>
    <cellStyle name="Anteckning 72" xfId="22221" xr:uid="{15F3AB4E-A3D1-48BC-BC44-051CFCE5957D}"/>
    <cellStyle name="Anteckning 72 10" xfId="38889" xr:uid="{30111DD0-CC2E-4323-8B83-44E38567B33A}"/>
    <cellStyle name="Anteckning 72 2" xfId="22222" xr:uid="{F39D5A59-A711-4A73-AED4-777C69F506AE}"/>
    <cellStyle name="Anteckning 72 2 2" xfId="22223" xr:uid="{0893C171-293D-4467-A40B-CCFBD6C028CB}"/>
    <cellStyle name="Anteckning 72 2 2 2" xfId="22224" xr:uid="{B725519A-7D91-4B75-96CE-3E1542EB8A75}"/>
    <cellStyle name="Anteckning 72 2 2 3" xfId="33515" xr:uid="{22632A7C-4336-4479-89CF-B9B190BC1AE2}"/>
    <cellStyle name="Anteckning 72 2 2_121231-130331" xfId="22225" xr:uid="{AA718AF7-DA1F-416C-B180-95EFB87FDAFE}"/>
    <cellStyle name="Anteckning 72 2 3" xfId="22226" xr:uid="{311F0A49-39B4-4598-8A8F-12B532A6AD21}"/>
    <cellStyle name="Anteckning 72 2 3 2" xfId="22227" xr:uid="{639EBA48-C0D2-469D-B5D1-9F0FEC1C3132}"/>
    <cellStyle name="Anteckning 72 2 3_121231-130331" xfId="22228" xr:uid="{1E8314D6-69D8-4026-AD9C-D11CC107B219}"/>
    <cellStyle name="Anteckning 72 2 4" xfId="22229" xr:uid="{630F4D6C-63F3-43B0-A70C-DF60F1CA0C71}"/>
    <cellStyle name="Anteckning 72 2 5" xfId="22230" xr:uid="{7B0E2D09-9AB1-4ED1-AA17-2B81B6A4A12B}"/>
    <cellStyle name="Anteckning 72 2 6" xfId="33516" xr:uid="{C25C6E7A-EE1D-4F21-BCB8-81D4039FE09A}"/>
    <cellStyle name="Anteckning 72 2 7" xfId="35858" xr:uid="{516C37A5-23B5-4BEC-8318-77E55BBBB6C4}"/>
    <cellStyle name="Anteckning 72 2 8" xfId="38888" xr:uid="{653CC914-D241-485C-96DA-051C72E8919F}"/>
    <cellStyle name="Anteckning 72 2_121231-130331" xfId="22231" xr:uid="{97F3BBE2-B0F8-4C4C-B163-740DFB788D82}"/>
    <cellStyle name="Anteckning 72 3" xfId="22232" xr:uid="{A310AFFD-1EF1-4AD9-8FB0-408C63DF6647}"/>
    <cellStyle name="Anteckning 72 3 2" xfId="22233" xr:uid="{404F8A24-394E-46FB-9F65-54845BD774B1}"/>
    <cellStyle name="Anteckning 72 3 2 2" xfId="22234" xr:uid="{49D1F3A2-534A-43E5-A0AA-D56B28AAB6C2}"/>
    <cellStyle name="Anteckning 72 3 2 3" xfId="33517" xr:uid="{9DE5A5BC-AB99-42E4-B050-61E051CD3409}"/>
    <cellStyle name="Anteckning 72 3 2_121231-130331" xfId="22235" xr:uid="{13CC391F-3EA8-4736-A158-B609543832FF}"/>
    <cellStyle name="Anteckning 72 3 3" xfId="22236" xr:uid="{172A7847-BAD5-4513-81B0-4E24CB6E7592}"/>
    <cellStyle name="Anteckning 72 3 3 2" xfId="22237" xr:uid="{A7725171-F254-46BC-BDCE-1199CEDCCD7B}"/>
    <cellStyle name="Anteckning 72 3 3_121231-130331" xfId="22238" xr:uid="{009A54D1-00C1-4999-A307-04B08A0C804A}"/>
    <cellStyle name="Anteckning 72 3 4" xfId="22239" xr:uid="{73EFAA55-F701-435F-8796-287F5AF8921F}"/>
    <cellStyle name="Anteckning 72 3 5" xfId="22240" xr:uid="{029E31A4-FCD0-4C30-8263-1B2F670832FE}"/>
    <cellStyle name="Anteckning 72 3 6" xfId="33518" xr:uid="{1DC9B093-D261-4F48-8F8F-2D3A1F976137}"/>
    <cellStyle name="Anteckning 72 3 7" xfId="35859" xr:uid="{244221DD-8A4B-4BF7-AFB6-D72F69612A3C}"/>
    <cellStyle name="Anteckning 72 3 8" xfId="38887" xr:uid="{B145C6F4-ACC3-4ACB-B842-90A6A3E91B42}"/>
    <cellStyle name="Anteckning 72 3_121231-130331" xfId="22241" xr:uid="{CA96E7ED-6BB2-46F5-B861-4A7676AA2FB4}"/>
    <cellStyle name="Anteckning 72 4" xfId="22242" xr:uid="{9FC12D98-2D87-4AF9-A649-85649C767147}"/>
    <cellStyle name="Anteckning 72 4 2" xfId="22243" xr:uid="{31B6728F-94B1-41D1-8823-545B79BC982F}"/>
    <cellStyle name="Anteckning 72 4 2 2" xfId="22244" xr:uid="{A284F6A4-7651-4535-89E4-F7C1C2313A89}"/>
    <cellStyle name="Anteckning 72 4 2_121231-130331" xfId="22245" xr:uid="{93B5E8B2-9089-434E-9E9F-796044E09E6D}"/>
    <cellStyle name="Anteckning 72 4 3" xfId="22246" xr:uid="{AEB72F38-D738-4866-B920-6B080F9A64D1}"/>
    <cellStyle name="Anteckning 72 4 4" xfId="33519" xr:uid="{9AAEB98D-12A1-4818-9B25-8C50396C1EF3}"/>
    <cellStyle name="Anteckning 72 4_121231-130331" xfId="22247" xr:uid="{07CA4091-5858-447F-ADE1-1A1BE08D755D}"/>
    <cellStyle name="Anteckning 72 5" xfId="22248" xr:uid="{39D4C58B-4B72-4FBB-B0DF-ACE687E57D04}"/>
    <cellStyle name="Anteckning 72 5 2" xfId="22249" xr:uid="{8AE56706-1463-4BDC-BC0A-175DE7C4E2B8}"/>
    <cellStyle name="Anteckning 72 5_121231-130331" xfId="22250" xr:uid="{3C36587D-A147-48D9-9C10-6ED674CD913D}"/>
    <cellStyle name="Anteckning 72 6" xfId="22251" xr:uid="{9FEA5603-E362-4183-8B01-1A4CB0CCEF71}"/>
    <cellStyle name="Anteckning 72 7" xfId="22252" xr:uid="{A88F086A-1E26-47C4-B79C-9378D9F20461}"/>
    <cellStyle name="Anteckning 72 8" xfId="33520" xr:uid="{27565212-3963-4450-B130-BC67F7755938}"/>
    <cellStyle name="Anteckning 72 9" xfId="35857" xr:uid="{D2FBAFDB-485F-48B7-AE9F-F71ADDE564EF}"/>
    <cellStyle name="Anteckning 72_121231-130331" xfId="22253" xr:uid="{92471DFC-920E-4DC1-8A42-ED62BA24BC11}"/>
    <cellStyle name="Anteckning 73" xfId="22254" xr:uid="{8D1CBE06-C7C9-47B2-A5C9-AD997D076146}"/>
    <cellStyle name="Anteckning 73 10" xfId="38886" xr:uid="{5F14D568-13AA-4E54-BA60-EAD356CD14AD}"/>
    <cellStyle name="Anteckning 73 2" xfId="22255" xr:uid="{D60F0C68-D725-4C79-B453-B40C8EC3D944}"/>
    <cellStyle name="Anteckning 73 2 2" xfId="22256" xr:uid="{9E57AA7A-A0BB-4777-A627-0A42E3CB309B}"/>
    <cellStyle name="Anteckning 73 2 2 2" xfId="22257" xr:uid="{DF19AEE3-6C80-4B41-9B58-A0BC51F96AF0}"/>
    <cellStyle name="Anteckning 73 2 2 3" xfId="33521" xr:uid="{1E5E82DA-4072-4035-9314-7713757206DC}"/>
    <cellStyle name="Anteckning 73 2 2_121231-130331" xfId="22258" xr:uid="{6FBAC2C8-BAA0-4524-AEC9-DF76ED12D4A8}"/>
    <cellStyle name="Anteckning 73 2 3" xfId="22259" xr:uid="{B373A092-D8C6-4D58-9567-2E2C15F65FEB}"/>
    <cellStyle name="Anteckning 73 2 3 2" xfId="22260" xr:uid="{7E417955-C4DF-4359-B29C-045217E0B1BA}"/>
    <cellStyle name="Anteckning 73 2 3_121231-130331" xfId="22261" xr:uid="{BB55A424-0E93-4F25-90F6-2434C5F312EF}"/>
    <cellStyle name="Anteckning 73 2 4" xfId="22262" xr:uid="{9907631C-9101-448A-8129-6D554D620409}"/>
    <cellStyle name="Anteckning 73 2 5" xfId="22263" xr:uid="{67B8802F-CA59-4831-B47B-A0BABB28C383}"/>
    <cellStyle name="Anteckning 73 2 6" xfId="33522" xr:uid="{E339EEEE-0EA8-43E4-A4E0-732DF4DD508A}"/>
    <cellStyle name="Anteckning 73 2 7" xfId="35861" xr:uid="{35D20FDB-7B8D-4446-BC25-AD73E9886E36}"/>
    <cellStyle name="Anteckning 73 2 8" xfId="38885" xr:uid="{F62FAE19-3B3B-499D-B467-26B0390845E8}"/>
    <cellStyle name="Anteckning 73 2_121231-130331" xfId="22264" xr:uid="{9D0CE0E2-69F7-4E81-B2B9-DCD9BC91412D}"/>
    <cellStyle name="Anteckning 73 3" xfId="22265" xr:uid="{6418849E-7F27-45BA-8451-E33C7B76E9EB}"/>
    <cellStyle name="Anteckning 73 3 2" xfId="22266" xr:uid="{DDC8813C-1068-4646-B9E7-3809E7768AF3}"/>
    <cellStyle name="Anteckning 73 3 2 2" xfId="22267" xr:uid="{A49310E6-73FF-4EC2-AFC3-0DD69C038837}"/>
    <cellStyle name="Anteckning 73 3 2 3" xfId="33523" xr:uid="{79CB8659-51E1-4C44-844C-FE30913989E4}"/>
    <cellStyle name="Anteckning 73 3 2_121231-130331" xfId="22268" xr:uid="{3B8353B3-CFDB-4467-85D1-5937B2998683}"/>
    <cellStyle name="Anteckning 73 3 3" xfId="22269" xr:uid="{BCBBA6EA-E7C4-4818-BEF7-28B671AA1278}"/>
    <cellStyle name="Anteckning 73 3 3 2" xfId="22270" xr:uid="{2C16E88C-9E8E-4D74-9781-E3C29B3A7DAA}"/>
    <cellStyle name="Anteckning 73 3 3_121231-130331" xfId="22271" xr:uid="{F873BC1D-6A62-44B9-86B7-099DB5DBC2E3}"/>
    <cellStyle name="Anteckning 73 3 4" xfId="22272" xr:uid="{9CB6F7F2-C8BF-4F94-8D9D-E34E2F5E7104}"/>
    <cellStyle name="Anteckning 73 3 5" xfId="22273" xr:uid="{B37440F6-A038-4F7B-8726-0381AE54FB30}"/>
    <cellStyle name="Anteckning 73 3 6" xfId="33524" xr:uid="{9B9F6FC8-6ABD-467C-BA88-D9FDDB347C77}"/>
    <cellStyle name="Anteckning 73 3 7" xfId="35862" xr:uid="{A4A78C01-DE24-49C6-9078-752840139554}"/>
    <cellStyle name="Anteckning 73 3 8" xfId="38884" xr:uid="{2069A536-3F62-443B-9181-A2798BDF8E14}"/>
    <cellStyle name="Anteckning 73 3_121231-130331" xfId="22274" xr:uid="{C3C70970-5E1E-4C64-BF5C-2DFE00EA25A3}"/>
    <cellStyle name="Anteckning 73 4" xfId="22275" xr:uid="{8F9D26D6-8C2B-4B49-BD50-9BBAC6E27FCF}"/>
    <cellStyle name="Anteckning 73 4 2" xfId="22276" xr:uid="{BB1BC8E9-98AB-4D57-A8F5-A7C2C365B61E}"/>
    <cellStyle name="Anteckning 73 4 2 2" xfId="22277" xr:uid="{7630C3F3-1284-4EA7-8D07-0FC4F3FE636D}"/>
    <cellStyle name="Anteckning 73 4 2_121231-130331" xfId="22278" xr:uid="{7CE8EE6D-51FE-4E4C-BF7E-406593305897}"/>
    <cellStyle name="Anteckning 73 4 3" xfId="22279" xr:uid="{C99395B5-2441-449F-95D6-C049FB776788}"/>
    <cellStyle name="Anteckning 73 4 4" xfId="33525" xr:uid="{3E48F182-3C99-440D-8BEF-D53A7C1B0C4A}"/>
    <cellStyle name="Anteckning 73 4_121231-130331" xfId="22280" xr:uid="{7ACE683D-C53D-42FD-92D8-12BF2CD7FD7A}"/>
    <cellStyle name="Anteckning 73 5" xfId="22281" xr:uid="{D04D4C99-9E09-4CB8-B397-A736A79E8A20}"/>
    <cellStyle name="Anteckning 73 5 2" xfId="22282" xr:uid="{10D2198F-EA88-4BE0-8A78-D16C798E40E8}"/>
    <cellStyle name="Anteckning 73 5_121231-130331" xfId="22283" xr:uid="{C90DB844-72BF-4744-BEF6-55D3C42061CB}"/>
    <cellStyle name="Anteckning 73 6" xfId="22284" xr:uid="{0021572B-2D33-4CFA-90CA-074DEEDB4C41}"/>
    <cellStyle name="Anteckning 73 7" xfId="22285" xr:uid="{A2F5BA80-BC40-4B52-BF5E-9DA4AC70DD11}"/>
    <cellStyle name="Anteckning 73 8" xfId="33526" xr:uid="{DE161783-9C8D-4C12-BA7F-4106F41C2AB9}"/>
    <cellStyle name="Anteckning 73 9" xfId="35860" xr:uid="{2DCAD96A-D450-407F-BC86-21F58AE8BC29}"/>
    <cellStyle name="Anteckning 73_121231-130331" xfId="22286" xr:uid="{3B644699-0757-4326-BF93-A5DAA7063DE5}"/>
    <cellStyle name="Anteckning 74" xfId="22287" xr:uid="{F00AAF78-75BB-43B1-9780-C6262B66F648}"/>
    <cellStyle name="Anteckning 74 10" xfId="38883" xr:uid="{3F7B17A7-6D3B-4CDB-8077-2CFD18CFB403}"/>
    <cellStyle name="Anteckning 74 2" xfId="22288" xr:uid="{685931A2-6BBC-4A09-95E4-9E63C80895FF}"/>
    <cellStyle name="Anteckning 74 2 2" xfId="22289" xr:uid="{16B64E5E-5260-449C-BE99-3269E0931049}"/>
    <cellStyle name="Anteckning 74 2 2 2" xfId="22290" xr:uid="{8190979B-BE78-471C-A8B8-D9706325860D}"/>
    <cellStyle name="Anteckning 74 2 2 3" xfId="33527" xr:uid="{86367DFD-45AE-4AE7-AF5D-2B1C4FB3BD22}"/>
    <cellStyle name="Anteckning 74 2 2_121231-130331" xfId="22291" xr:uid="{B0780C4A-A8A8-455F-8ED8-8503A8A9AEFE}"/>
    <cellStyle name="Anteckning 74 2 3" xfId="22292" xr:uid="{A53284EA-49DF-447D-8C7F-D6700CC526A5}"/>
    <cellStyle name="Anteckning 74 2 3 2" xfId="22293" xr:uid="{2BC705B7-99CA-4CD3-B442-A2BC9E87F766}"/>
    <cellStyle name="Anteckning 74 2 3_121231-130331" xfId="22294" xr:uid="{05EC804C-C7A5-4B09-AF5C-4B9667DDFC8B}"/>
    <cellStyle name="Anteckning 74 2 4" xfId="22295" xr:uid="{966C5DF4-A6D1-4F03-9C40-001303875230}"/>
    <cellStyle name="Anteckning 74 2 5" xfId="22296" xr:uid="{AEAB3C09-D47C-405D-AB37-642CF16BA35E}"/>
    <cellStyle name="Anteckning 74 2 6" xfId="33528" xr:uid="{EF9AFB38-0EC9-4645-B737-8C6479DDC84B}"/>
    <cellStyle name="Anteckning 74 2 7" xfId="35864" xr:uid="{D3444B10-4314-4F65-A9DE-69E675113EAC}"/>
    <cellStyle name="Anteckning 74 2 8" xfId="38882" xr:uid="{84F2D9AD-0E99-414E-9DC1-02B089120DE8}"/>
    <cellStyle name="Anteckning 74 2_121231-130331" xfId="22297" xr:uid="{97383682-E83D-47E9-8399-C7B40361EF7A}"/>
    <cellStyle name="Anteckning 74 3" xfId="22298" xr:uid="{01371632-4579-4AE0-B5F5-04E2F7A87B26}"/>
    <cellStyle name="Anteckning 74 3 2" xfId="22299" xr:uid="{145A9434-084C-45EE-8794-178C432F24C7}"/>
    <cellStyle name="Anteckning 74 3 2 2" xfId="22300" xr:uid="{BD2971D3-7720-4C55-BE42-A45B6586F792}"/>
    <cellStyle name="Anteckning 74 3 2 3" xfId="33529" xr:uid="{E48BC159-8932-4D41-8565-2C35AEB691AF}"/>
    <cellStyle name="Anteckning 74 3 2_121231-130331" xfId="22301" xr:uid="{67527B5D-B4E6-4FBC-B918-2F6C9CA29BE9}"/>
    <cellStyle name="Anteckning 74 3 3" xfId="22302" xr:uid="{AEBFBB65-B7C3-4665-8817-88B255B3C4EF}"/>
    <cellStyle name="Anteckning 74 3 3 2" xfId="22303" xr:uid="{A3114F78-C7AD-482D-B3D1-AFC05DE3F8D3}"/>
    <cellStyle name="Anteckning 74 3 3_121231-130331" xfId="22304" xr:uid="{30DB3968-7D4B-4355-9D15-F03C3B16B85C}"/>
    <cellStyle name="Anteckning 74 3 4" xfId="22305" xr:uid="{FF5F2243-8708-4D54-9B04-4FA4CE57D246}"/>
    <cellStyle name="Anteckning 74 3 5" xfId="22306" xr:uid="{CC531A38-E05B-4736-B733-10F570BBD754}"/>
    <cellStyle name="Anteckning 74 3 6" xfId="33530" xr:uid="{5D2577C6-8874-46BC-AD44-8685949179AE}"/>
    <cellStyle name="Anteckning 74 3 7" xfId="35865" xr:uid="{016B339C-5601-4B6F-817D-20C2C0B10D3B}"/>
    <cellStyle name="Anteckning 74 3 8" xfId="38881" xr:uid="{D3223307-3E7F-4498-B357-AB6BBA954A39}"/>
    <cellStyle name="Anteckning 74 3_121231-130331" xfId="22307" xr:uid="{A37AB4CF-BD79-4AC1-A48B-F84386F50A37}"/>
    <cellStyle name="Anteckning 74 4" xfId="22308" xr:uid="{F0BB6571-4CDB-4182-B1B0-7DC89337F4EF}"/>
    <cellStyle name="Anteckning 74 4 2" xfId="22309" xr:uid="{2DC19BB5-740B-45A1-89C7-03B833A0D3FF}"/>
    <cellStyle name="Anteckning 74 4 2 2" xfId="22310" xr:uid="{7B2428FF-6F27-4F67-883C-5F5DC52EA2DD}"/>
    <cellStyle name="Anteckning 74 4 2_121231-130331" xfId="22311" xr:uid="{E4F0CD00-557F-4DE7-8B84-7291466B5BCA}"/>
    <cellStyle name="Anteckning 74 4 3" xfId="22312" xr:uid="{5E025D41-A6C5-4E27-978B-88CC72992FAB}"/>
    <cellStyle name="Anteckning 74 4 4" xfId="33531" xr:uid="{250B9D22-A964-4C19-9FAB-8F17F9861623}"/>
    <cellStyle name="Anteckning 74 4_121231-130331" xfId="22313" xr:uid="{BDDBE2F0-8AF5-47DF-B730-8C07472906CB}"/>
    <cellStyle name="Anteckning 74 5" xfId="22314" xr:uid="{4CFDF807-BAC2-497B-B55D-77059CA2510E}"/>
    <cellStyle name="Anteckning 74 5 2" xfId="22315" xr:uid="{8311BE8D-0074-440D-8C8E-29DCFE474B9A}"/>
    <cellStyle name="Anteckning 74 5_121231-130331" xfId="22316" xr:uid="{B4982D13-8360-443C-86F2-0044794C4A7B}"/>
    <cellStyle name="Anteckning 74 6" xfId="22317" xr:uid="{3E2AA83F-9C33-45C0-9EAE-BC3AFCB40159}"/>
    <cellStyle name="Anteckning 74 7" xfId="22318" xr:uid="{32B087E9-D991-417B-85A7-0A4FBBF84C59}"/>
    <cellStyle name="Anteckning 74 8" xfId="33532" xr:uid="{DD7EF8D8-2F13-40B4-8FD1-B24E7C761F23}"/>
    <cellStyle name="Anteckning 74 9" xfId="35863" xr:uid="{C63BABF3-FA71-4234-AEB8-74FF4FA666FA}"/>
    <cellStyle name="Anteckning 74_121231-130331" xfId="22319" xr:uid="{3797936E-28C8-40A6-8CB9-2CD43D9E3D8B}"/>
    <cellStyle name="Anteckning 75" xfId="22320" xr:uid="{EB8C8E63-98A1-4A09-B704-E59821313875}"/>
    <cellStyle name="Anteckning 75 10" xfId="38880" xr:uid="{C4EEC0AE-139C-4534-9650-5A852501D586}"/>
    <cellStyle name="Anteckning 75 2" xfId="22321" xr:uid="{B43BF6AB-978A-4771-9892-48F65F857DB6}"/>
    <cellStyle name="Anteckning 75 2 2" xfId="22322" xr:uid="{9C8D04C2-DE8D-4D00-8891-645451008ACC}"/>
    <cellStyle name="Anteckning 75 2 2 2" xfId="22323" xr:uid="{15F67B35-9677-4D5A-9017-AF3CD6308B06}"/>
    <cellStyle name="Anteckning 75 2 2 3" xfId="33533" xr:uid="{40395274-EB0C-4CAC-AB2B-E4B98BDFF86E}"/>
    <cellStyle name="Anteckning 75 2 2_121231-130331" xfId="22324" xr:uid="{2D58D597-A9BB-41EC-B00C-48A5E4F76E08}"/>
    <cellStyle name="Anteckning 75 2 3" xfId="22325" xr:uid="{558FF6F7-F995-4045-A42F-90BB64149526}"/>
    <cellStyle name="Anteckning 75 2 3 2" xfId="22326" xr:uid="{5A3CF303-5AA2-4F6D-9181-4FE340AD804D}"/>
    <cellStyle name="Anteckning 75 2 3_121231-130331" xfId="22327" xr:uid="{D1C6AB5C-AC96-4105-96D8-281501F7037C}"/>
    <cellStyle name="Anteckning 75 2 4" xfId="22328" xr:uid="{ECEC07D8-978B-456A-AA5D-BEAD053E969C}"/>
    <cellStyle name="Anteckning 75 2 5" xfId="22329" xr:uid="{95ECA69B-25C8-460B-9E90-5A7FE56F3103}"/>
    <cellStyle name="Anteckning 75 2 6" xfId="33534" xr:uid="{C6699694-56D0-44C3-9EAD-64815A1FFFDC}"/>
    <cellStyle name="Anteckning 75 2 7" xfId="35867" xr:uid="{8F35AEC2-D4A0-4F76-A003-6F549ACD7431}"/>
    <cellStyle name="Anteckning 75 2 8" xfId="38879" xr:uid="{9ECDDA7E-62D0-40E3-B4EB-7B5077E99042}"/>
    <cellStyle name="Anteckning 75 2_121231-130331" xfId="22330" xr:uid="{E96A48B9-FC6E-49F2-B733-530618599E9A}"/>
    <cellStyle name="Anteckning 75 3" xfId="22331" xr:uid="{764E90BB-3F00-4657-A610-F6EEC0064B39}"/>
    <cellStyle name="Anteckning 75 3 2" xfId="22332" xr:uid="{BB489170-4EA1-44CA-B8BC-A7A6E99A890E}"/>
    <cellStyle name="Anteckning 75 3 2 2" xfId="22333" xr:uid="{1F5350DA-E7EE-42CA-A4BB-124E32BF7E56}"/>
    <cellStyle name="Anteckning 75 3 2 3" xfId="33535" xr:uid="{A3D7CE78-2803-464D-8A5D-FD98FF010E0F}"/>
    <cellStyle name="Anteckning 75 3 2_121231-130331" xfId="22334" xr:uid="{B4C7601B-3A05-405E-8115-0D64BFEBB43C}"/>
    <cellStyle name="Anteckning 75 3 3" xfId="22335" xr:uid="{48DD428B-614C-4237-B431-6E47E5D5F0A7}"/>
    <cellStyle name="Anteckning 75 3 3 2" xfId="22336" xr:uid="{9B5FA69A-0AD8-4976-BDA9-C80DF27A2308}"/>
    <cellStyle name="Anteckning 75 3 3_121231-130331" xfId="22337" xr:uid="{06C2951B-F5F9-452D-8590-D01A9FA636D7}"/>
    <cellStyle name="Anteckning 75 3 4" xfId="22338" xr:uid="{0B26D605-33BA-4136-950D-579E8FBBF787}"/>
    <cellStyle name="Anteckning 75 3 5" xfId="22339" xr:uid="{03DB7795-A155-435B-BBF8-BBA4CA9E6483}"/>
    <cellStyle name="Anteckning 75 3 6" xfId="33536" xr:uid="{8AC1CD7A-9F74-4493-A5FB-390187B7E9F4}"/>
    <cellStyle name="Anteckning 75 3 7" xfId="35868" xr:uid="{32A98F63-43B0-4668-ACC6-3ADB51E16DE5}"/>
    <cellStyle name="Anteckning 75 3 8" xfId="38878" xr:uid="{6304987A-611F-42D4-90F1-6A523B93D376}"/>
    <cellStyle name="Anteckning 75 3_121231-130331" xfId="22340" xr:uid="{9DB7F441-B832-4A1A-B96D-B21DCCF4177B}"/>
    <cellStyle name="Anteckning 75 4" xfId="22341" xr:uid="{957C43F9-9013-457D-8FDA-B4A4526FDCA3}"/>
    <cellStyle name="Anteckning 75 4 2" xfId="22342" xr:uid="{FD35B7B0-A062-454F-849F-735E784E9ED1}"/>
    <cellStyle name="Anteckning 75 4 2 2" xfId="22343" xr:uid="{926DF53F-62C4-4223-9F5A-1D5F4292973F}"/>
    <cellStyle name="Anteckning 75 4 2_121231-130331" xfId="22344" xr:uid="{AC4A9999-7F18-4C8C-8139-D2096AD4655F}"/>
    <cellStyle name="Anteckning 75 4 3" xfId="22345" xr:uid="{42A3535A-62D6-49CE-BEE4-807C19C0F859}"/>
    <cellStyle name="Anteckning 75 4 4" xfId="33537" xr:uid="{DA35CC4C-2B24-4D44-AFC5-656D44342B46}"/>
    <cellStyle name="Anteckning 75 4_121231-130331" xfId="22346" xr:uid="{6522861B-83F2-4A43-84A6-D0F501DBB36F}"/>
    <cellStyle name="Anteckning 75 5" xfId="22347" xr:uid="{339AF099-9309-46DB-A502-B77C68B7F0C2}"/>
    <cellStyle name="Anteckning 75 5 2" xfId="22348" xr:uid="{F6EF6C8F-FD12-48EC-B013-D6D48527C6B6}"/>
    <cellStyle name="Anteckning 75 5_121231-130331" xfId="22349" xr:uid="{1B9203D7-C464-49B0-840C-E3FA9C8B2796}"/>
    <cellStyle name="Anteckning 75 6" xfId="22350" xr:uid="{EC97944A-97CC-499F-B21C-7760D4DB98FA}"/>
    <cellStyle name="Anteckning 75 7" xfId="22351" xr:uid="{7EF1B735-0968-4D97-BC2D-54558AF2BE97}"/>
    <cellStyle name="Anteckning 75 8" xfId="33538" xr:uid="{C4DFE143-AEFF-496C-BCA2-636526EA4359}"/>
    <cellStyle name="Anteckning 75 9" xfId="35866" xr:uid="{96D685A2-651A-4B0A-B3DE-0A6BDB64E12E}"/>
    <cellStyle name="Anteckning 75_121231-130331" xfId="22352" xr:uid="{F4852944-01EF-4778-B015-0A7B8A1F11D2}"/>
    <cellStyle name="Anteckning 76" xfId="22353" xr:uid="{D543D5C8-13DF-4865-8B97-54D8ED363CC2}"/>
    <cellStyle name="Anteckning 76 2" xfId="22354" xr:uid="{99CA8B0C-982E-49F3-A1F5-76C0D40F4CE1}"/>
    <cellStyle name="Anteckning 76 2 2" xfId="22355" xr:uid="{65F2CFD4-C0F4-490A-A2D8-6FCA77B15506}"/>
    <cellStyle name="Anteckning 76 2 2 2" xfId="22356" xr:uid="{97317E9B-F516-4F2D-989C-C5351F8DDFBD}"/>
    <cellStyle name="Anteckning 76 2 2 3" xfId="33539" xr:uid="{BFCDC0F5-22F5-4226-A6AC-C13EC66034D2}"/>
    <cellStyle name="Anteckning 76 2 2_121231-130331" xfId="22357" xr:uid="{7A8105DC-3CBF-4197-91B7-613DF9ACA15C}"/>
    <cellStyle name="Anteckning 76 2 3" xfId="22358" xr:uid="{8BD8FC19-2565-4DAA-902E-6D384D091872}"/>
    <cellStyle name="Anteckning 76 2 3 2" xfId="22359" xr:uid="{5ADDF20C-5DCD-4105-8A46-FF45AF6D8370}"/>
    <cellStyle name="Anteckning 76 2 3_121231-130331" xfId="22360" xr:uid="{7C7E0403-4E33-48CD-83D8-6FF9BEEA13AD}"/>
    <cellStyle name="Anteckning 76 2 4" xfId="22361" xr:uid="{22551AEE-BCE2-4EAF-99FF-96B8355A8DC9}"/>
    <cellStyle name="Anteckning 76 2 5" xfId="22362" xr:uid="{241B82A6-0660-44A1-8D2F-BED7ACD57C8D}"/>
    <cellStyle name="Anteckning 76 2 6" xfId="33540" xr:uid="{65CF5BFF-FC59-485C-B42C-4271D0CBBC36}"/>
    <cellStyle name="Anteckning 76 2 7" xfId="35870" xr:uid="{6DA3FBD6-EEB0-4B96-8849-C24A4CF9A14C}"/>
    <cellStyle name="Anteckning 76 2 8" xfId="38876" xr:uid="{90441689-3304-40C1-BC14-9EFD08CD3A95}"/>
    <cellStyle name="Anteckning 76 2_121231-130331" xfId="22363" xr:uid="{B971F7C3-1ED1-4CBE-8812-BCDEA3383F63}"/>
    <cellStyle name="Anteckning 76 3" xfId="22364" xr:uid="{971279EB-5EBA-4AA5-8C0D-DFE340FA8712}"/>
    <cellStyle name="Anteckning 76 3 2" xfId="22365" xr:uid="{5553AFF3-7AA8-4644-AF1B-71B29AFEE1DD}"/>
    <cellStyle name="Anteckning 76 3 2 2" xfId="22366" xr:uid="{13686F8C-C122-4C82-8851-31F8BE3D50E5}"/>
    <cellStyle name="Anteckning 76 3 2_121231-130331" xfId="22367" xr:uid="{E5578454-7AB4-4315-9CF6-246B17539521}"/>
    <cellStyle name="Anteckning 76 3 3" xfId="22368" xr:uid="{3DF7FB30-5BB9-467C-9C54-26FC9BDEF0C1}"/>
    <cellStyle name="Anteckning 76 3 4" xfId="33541" xr:uid="{6109A3C4-BE9D-4B62-8A53-77F03FE0135B}"/>
    <cellStyle name="Anteckning 76 3_121231-130331" xfId="22369" xr:uid="{7E5E1077-900D-4E59-94CD-5A52ED5E0BE8}"/>
    <cellStyle name="Anteckning 76 4" xfId="22370" xr:uid="{F6BF78E0-EC17-4584-90B8-342FF704725C}"/>
    <cellStyle name="Anteckning 76 4 2" xfId="22371" xr:uid="{3AB353E6-8862-4F39-B72B-5F5430AF3BEC}"/>
    <cellStyle name="Anteckning 76 4_121231-130331" xfId="22372" xr:uid="{C0ABBB69-07D5-4948-B03F-6B1DC456FADA}"/>
    <cellStyle name="Anteckning 76 5" xfId="22373" xr:uid="{C49BE210-2F0E-45EE-889F-09F1F52BF5E2}"/>
    <cellStyle name="Anteckning 76 6" xfId="22374" xr:uid="{8DF08FB5-E293-42DA-9640-0C5791EA511B}"/>
    <cellStyle name="Anteckning 76 7" xfId="33542" xr:uid="{CC4C78A5-1F7A-4292-8673-807A5D9B11B1}"/>
    <cellStyle name="Anteckning 76 8" xfId="35869" xr:uid="{26B85E55-69DD-454A-BBEB-8FCDBDE2963F}"/>
    <cellStyle name="Anteckning 76 9" xfId="38877" xr:uid="{69F32CDB-E758-4B78-980D-1D91978CD41F}"/>
    <cellStyle name="Anteckning 76_121231-130331" xfId="22375" xr:uid="{B5F3E513-B555-49C0-BF19-62F95827790E}"/>
    <cellStyle name="Anteckning 77" xfId="22376" xr:uid="{515D6C5D-0581-4834-8B9A-3BD4068375F1}"/>
    <cellStyle name="Anteckning 77 2" xfId="22377" xr:uid="{F1660269-A3ED-4A63-A7E3-1E258319D77E}"/>
    <cellStyle name="Anteckning 77 2 2" xfId="22378" xr:uid="{879766E4-0815-4B92-93B8-CAD3AF123A24}"/>
    <cellStyle name="Anteckning 77 2 2 2" xfId="22379" xr:uid="{68E67251-51DC-48C8-B791-89A9C8368A05}"/>
    <cellStyle name="Anteckning 77 2 2 3" xfId="33543" xr:uid="{16DA014F-A6F6-45F0-8994-120AE7367BBE}"/>
    <cellStyle name="Anteckning 77 2 2_121231-130331" xfId="22380" xr:uid="{17DFF0EA-96D5-421F-9FF6-197F235F1D24}"/>
    <cellStyle name="Anteckning 77 2 3" xfId="22381" xr:uid="{E9C439B0-1AD3-4176-8BF7-4600D92D0657}"/>
    <cellStyle name="Anteckning 77 2 3 2" xfId="22382" xr:uid="{11FEDBE7-F689-48D3-AC86-39588C168A44}"/>
    <cellStyle name="Anteckning 77 2 3_121231-130331" xfId="22383" xr:uid="{5D3F02E6-FB04-48AE-BC0C-C75E4454DDB7}"/>
    <cellStyle name="Anteckning 77 2 4" xfId="22384" xr:uid="{E51F808F-4856-43DA-9712-1D99C7618BE4}"/>
    <cellStyle name="Anteckning 77 2 5" xfId="22385" xr:uid="{23ABC798-C4FB-4C70-98B4-29947AC7D01F}"/>
    <cellStyle name="Anteckning 77 2 6" xfId="33544" xr:uid="{AA1D0A3F-514E-494A-96A4-CB730AB3DF14}"/>
    <cellStyle name="Anteckning 77 2 7" xfId="35872" xr:uid="{BD50042E-A55D-4366-A15E-AF2174189933}"/>
    <cellStyle name="Anteckning 77 2 8" xfId="38874" xr:uid="{06BC4ED0-B94C-43B1-9F16-143659FB4199}"/>
    <cellStyle name="Anteckning 77 2_121231-130331" xfId="22386" xr:uid="{966456C2-D29D-4FAE-8CE3-7046D0E9157A}"/>
    <cellStyle name="Anteckning 77 3" xfId="22387" xr:uid="{F47117D7-7847-4BED-BB74-2B073BF9450F}"/>
    <cellStyle name="Anteckning 77 3 2" xfId="22388" xr:uid="{7B4D3FA8-AE9A-4E13-96E9-E63A8A763EE1}"/>
    <cellStyle name="Anteckning 77 3 2 2" xfId="22389" xr:uid="{015873A3-E6E7-4A3C-B985-41E4FD20947B}"/>
    <cellStyle name="Anteckning 77 3 2_121231-130331" xfId="22390" xr:uid="{85DF02A6-7185-455E-B34D-247BAA5E0082}"/>
    <cellStyle name="Anteckning 77 3 3" xfId="22391" xr:uid="{80ED9482-EEDC-48EB-BE19-7D04E2585407}"/>
    <cellStyle name="Anteckning 77 3 4" xfId="33545" xr:uid="{DB7B1E35-1038-4AFC-80D3-998812386251}"/>
    <cellStyle name="Anteckning 77 3_121231-130331" xfId="22392" xr:uid="{DA8C35D8-4C9B-431C-930E-A0C0168E8371}"/>
    <cellStyle name="Anteckning 77 4" xfId="22393" xr:uid="{C5CD63FD-DB80-4675-8E7D-5F7593E56763}"/>
    <cellStyle name="Anteckning 77 4 2" xfId="22394" xr:uid="{D575936C-F8F3-440D-9DA8-2F471CA066DD}"/>
    <cellStyle name="Anteckning 77 4_121231-130331" xfId="22395" xr:uid="{9B98E884-B591-4246-B106-07F8D5BE8C96}"/>
    <cellStyle name="Anteckning 77 5" xfId="22396" xr:uid="{CA5D4DDC-32C4-46D7-9FAB-34CEB65A4C5F}"/>
    <cellStyle name="Anteckning 77 6" xfId="22397" xr:uid="{48BFD1D9-EBE4-49FA-85D0-71CC2A6021C7}"/>
    <cellStyle name="Anteckning 77 7" xfId="33546" xr:uid="{1B496A23-5AD6-4F3C-9FBD-76FACB2D41EE}"/>
    <cellStyle name="Anteckning 77 8" xfId="35871" xr:uid="{303B8C35-D92C-4299-9F31-B083593F8B3C}"/>
    <cellStyle name="Anteckning 77 9" xfId="38875" xr:uid="{390D36D6-5252-4C6A-B190-D73E821EE987}"/>
    <cellStyle name="Anteckning 77_121231-130331" xfId="22398" xr:uid="{60B943BA-C933-4493-A767-0DB054DD3595}"/>
    <cellStyle name="Anteckning 78" xfId="22399" xr:uid="{8DED5077-CB94-449D-A8AB-5551DE915B06}"/>
    <cellStyle name="Anteckning 78 2" xfId="22400" xr:uid="{F6636EF9-EBDD-4ECD-8349-B9371BB1CCCD}"/>
    <cellStyle name="Anteckning 78 2 2" xfId="22401" xr:uid="{DFA6D80F-8FA9-4D23-BE6D-FC8FCAB53C77}"/>
    <cellStyle name="Anteckning 78 2 2 2" xfId="22402" xr:uid="{FD0FB3EA-B6C0-43A8-9AF7-5E744A6A2957}"/>
    <cellStyle name="Anteckning 78 2 2 3" xfId="33547" xr:uid="{9EDFC9F5-8B6E-48C9-971A-205ABDA1DA59}"/>
    <cellStyle name="Anteckning 78 2 2_121231-130331" xfId="22403" xr:uid="{48CF2F22-AF73-458F-91C3-A4328300BC84}"/>
    <cellStyle name="Anteckning 78 2 3" xfId="22404" xr:uid="{68E132DB-17DE-4F93-9A5C-F913C0BC18AE}"/>
    <cellStyle name="Anteckning 78 2 3 2" xfId="22405" xr:uid="{E44A8886-9D1C-4128-8D03-66A4A40EFDF5}"/>
    <cellStyle name="Anteckning 78 2 3_121231-130331" xfId="22406" xr:uid="{13B27AD6-825E-4F67-88B4-2019AD379C3B}"/>
    <cellStyle name="Anteckning 78 2 4" xfId="22407" xr:uid="{3FD28141-CE4C-47DB-9B9C-6D27E07EB69D}"/>
    <cellStyle name="Anteckning 78 2 5" xfId="22408" xr:uid="{932F41BA-AE18-460D-9785-FFC211390FEF}"/>
    <cellStyle name="Anteckning 78 2 6" xfId="33548" xr:uid="{69A510F9-889E-4518-B785-BB4B4C9E10E2}"/>
    <cellStyle name="Anteckning 78 2 7" xfId="35874" xr:uid="{C0EC4137-F2B9-4412-BC63-28623FD2A1B7}"/>
    <cellStyle name="Anteckning 78 2 8" xfId="38872" xr:uid="{4AD21688-62F3-4C38-8790-FFA1F4326EA8}"/>
    <cellStyle name="Anteckning 78 2_121231-130331" xfId="22409" xr:uid="{825C50E5-6A06-4A7D-81CF-EC34D62FBB89}"/>
    <cellStyle name="Anteckning 78 3" xfId="22410" xr:uid="{C6FC65B4-2574-4322-969A-05498C4433D7}"/>
    <cellStyle name="Anteckning 78 3 2" xfId="22411" xr:uid="{264C12F3-70FF-42A9-863E-CE286D0BB54C}"/>
    <cellStyle name="Anteckning 78 3 2 2" xfId="22412" xr:uid="{2917E16F-2E45-4AB6-B225-A19F4B5E4447}"/>
    <cellStyle name="Anteckning 78 3 2_121231-130331" xfId="22413" xr:uid="{68BE4114-0C72-4046-8B99-EEAE010C24F4}"/>
    <cellStyle name="Anteckning 78 3 3" xfId="22414" xr:uid="{61117B03-BE54-49B6-A0DC-E347A0F757C4}"/>
    <cellStyle name="Anteckning 78 3 4" xfId="33549" xr:uid="{E1AE8F86-39B9-47E2-9A81-4714AD3CFDC1}"/>
    <cellStyle name="Anteckning 78 3_121231-130331" xfId="22415" xr:uid="{0A7A8D00-FA84-4526-8951-B60CF5D6B19B}"/>
    <cellStyle name="Anteckning 78 4" xfId="22416" xr:uid="{DFBE06FB-0E40-4077-B5A3-B966F9686BC2}"/>
    <cellStyle name="Anteckning 78 4 2" xfId="22417" xr:uid="{4CA25FC5-6784-4C35-B9C8-DD1CE2928CED}"/>
    <cellStyle name="Anteckning 78 4_121231-130331" xfId="22418" xr:uid="{6037EECD-A8F7-40AB-96ED-56F1CD0C2EF1}"/>
    <cellStyle name="Anteckning 78 5" xfId="22419" xr:uid="{E9A3C981-8571-4FC9-8A6B-079712F318A0}"/>
    <cellStyle name="Anteckning 78 6" xfId="22420" xr:uid="{D0F46105-7072-4170-A3F5-EC8DEC175EEA}"/>
    <cellStyle name="Anteckning 78 7" xfId="33550" xr:uid="{F15C04FF-DF03-4FBC-A2A5-5E9995307342}"/>
    <cellStyle name="Anteckning 78 8" xfId="35873" xr:uid="{3D7826C6-B373-4DCC-B25C-3E5B187ACB7B}"/>
    <cellStyle name="Anteckning 78 9" xfId="38873" xr:uid="{980AB6AB-65D3-430A-8D50-B22893819D5C}"/>
    <cellStyle name="Anteckning 78_121231-130331" xfId="22421" xr:uid="{FD155644-F5E7-42A1-843C-A723760986F1}"/>
    <cellStyle name="Anteckning 79" xfId="22422" xr:uid="{EB9BCAD6-04C0-4A5D-A074-D492349C93F4}"/>
    <cellStyle name="Anteckning 79 2" xfId="22423" xr:uid="{9A5C760C-C20F-4CD4-8CB3-0DBB3CA1AF30}"/>
    <cellStyle name="Anteckning 79 2 2" xfId="22424" xr:uid="{CDCA3E16-211D-4BED-8F82-5049123E195A}"/>
    <cellStyle name="Anteckning 79 2 2 2" xfId="22425" xr:uid="{F5974903-FB84-4711-9446-D0DBC39A0AC3}"/>
    <cellStyle name="Anteckning 79 2 2 3" xfId="33551" xr:uid="{62F06315-8798-48B4-8419-AE524653E6A4}"/>
    <cellStyle name="Anteckning 79 2 2_121231-130331" xfId="22426" xr:uid="{169A8393-DB76-4FD0-9CDD-DC49FE1204C2}"/>
    <cellStyle name="Anteckning 79 2 3" xfId="22427" xr:uid="{626F9AA6-0D32-4AFB-B8A8-44CA407FA5CA}"/>
    <cellStyle name="Anteckning 79 2 3 2" xfId="22428" xr:uid="{76F5DFE5-C37E-44BF-801B-0C2B07F5ACC6}"/>
    <cellStyle name="Anteckning 79 2 3_121231-130331" xfId="22429" xr:uid="{C4FC288B-C49B-41C0-B21D-E6ED78733821}"/>
    <cellStyle name="Anteckning 79 2 4" xfId="22430" xr:uid="{CFC0CD73-50F7-4211-8EF0-1E2894977986}"/>
    <cellStyle name="Anteckning 79 2 5" xfId="22431" xr:uid="{2228C9E7-7B2F-421F-94D3-195245AF932D}"/>
    <cellStyle name="Anteckning 79 2 6" xfId="33552" xr:uid="{51160270-1992-47DD-8953-72E497D660EF}"/>
    <cellStyle name="Anteckning 79 2 7" xfId="35876" xr:uid="{3E791640-9437-4A07-ADAA-2D77FF194ED5}"/>
    <cellStyle name="Anteckning 79 2 8" xfId="38870" xr:uid="{48E7526F-55E7-42E5-90B3-6C2FC8821BE5}"/>
    <cellStyle name="Anteckning 79 2_121231-130331" xfId="22432" xr:uid="{0E3202E3-912E-421E-A282-087C3F611AEE}"/>
    <cellStyle name="Anteckning 79 3" xfId="22433" xr:uid="{3F25BCC0-38F0-4A39-B387-E8E025511FD0}"/>
    <cellStyle name="Anteckning 79 3 2" xfId="22434" xr:uid="{D3A72933-6E4E-4757-A4F5-6FF4E6C16838}"/>
    <cellStyle name="Anteckning 79 3 2 2" xfId="22435" xr:uid="{D4A7DA01-28DF-418A-AD47-9D81BEDED32D}"/>
    <cellStyle name="Anteckning 79 3 2_121231-130331" xfId="22436" xr:uid="{E8F655F7-FC3B-47C9-9F41-04A552858FD7}"/>
    <cellStyle name="Anteckning 79 3 3" xfId="22437" xr:uid="{CB2214E2-0B16-408C-9D7B-E47C4F0E8B51}"/>
    <cellStyle name="Anteckning 79 3 4" xfId="33553" xr:uid="{E25AB335-EFEE-4D1A-8BEC-2AE9138DDF05}"/>
    <cellStyle name="Anteckning 79 3_121231-130331" xfId="22438" xr:uid="{0C9BDA8D-11F7-4B28-9B86-C69100476504}"/>
    <cellStyle name="Anteckning 79 4" xfId="22439" xr:uid="{954D1022-3C48-4A3F-AC3E-8272EE726D65}"/>
    <cellStyle name="Anteckning 79 4 2" xfId="22440" xr:uid="{193F0BC4-D83D-4877-8BE0-408E8D35EAFA}"/>
    <cellStyle name="Anteckning 79 4_121231-130331" xfId="22441" xr:uid="{67C65C31-22A4-4322-9499-DF0FB7DF2928}"/>
    <cellStyle name="Anteckning 79 5" xfId="22442" xr:uid="{F2EB3D56-886F-463D-9736-A7B381195CE8}"/>
    <cellStyle name="Anteckning 79 6" xfId="22443" xr:uid="{19443CA7-16EC-4538-87B4-3D64AC544622}"/>
    <cellStyle name="Anteckning 79 7" xfId="33554" xr:uid="{015D74AE-EE26-4582-A11A-0F2BEFBBD138}"/>
    <cellStyle name="Anteckning 79 8" xfId="35875" xr:uid="{44CDB95F-28AF-4C05-9C34-80ABC7337FB2}"/>
    <cellStyle name="Anteckning 79 9" xfId="38871" xr:uid="{85CFB3A0-682D-4F80-862D-FDBA72F6DCA9}"/>
    <cellStyle name="Anteckning 79_121231-130331" xfId="22444" xr:uid="{BA81735B-23B4-4CBC-A903-5B7A23B8CB0B}"/>
    <cellStyle name="Anteckning 8" xfId="148" xr:uid="{BBF6A074-EEC5-4FD8-8D29-147CACE69705}"/>
    <cellStyle name="Anteckning 8 10" xfId="22445" xr:uid="{DDF46CEC-91DE-4F71-81C9-6DC2C21B7A59}"/>
    <cellStyle name="Anteckning 8 10 2" xfId="22446" xr:uid="{1FE78118-B4E4-4AAF-A4C5-39234A4DDBE0}"/>
    <cellStyle name="Anteckning 8 10_121231-130331" xfId="22447" xr:uid="{C9BA1BD5-6B2F-4994-82D8-488588B198E2}"/>
    <cellStyle name="Anteckning 8 11" xfId="22448" xr:uid="{2BF0251B-B739-4188-A2DD-907F2741A624}"/>
    <cellStyle name="Anteckning 8 12" xfId="22449" xr:uid="{773E7026-A56B-47E2-B7CF-9E018FCC7611}"/>
    <cellStyle name="Anteckning 8 13" xfId="22450" xr:uid="{40F146C2-AC66-48F3-A5C1-1C63CAAE73F3}"/>
    <cellStyle name="Anteckning 8 14" xfId="33555" xr:uid="{6187CC50-0781-4A75-B93A-BD03749772C9}"/>
    <cellStyle name="Anteckning 8 15" xfId="35877" xr:uid="{A46CB3B9-242F-4751-BB45-8C544797CB9C}"/>
    <cellStyle name="Anteckning 8 16" xfId="38869" xr:uid="{2540C392-8839-44A3-A9AE-2BD329594686}"/>
    <cellStyle name="Anteckning 8 17" xfId="44716" xr:uid="{2804D5CF-EA4B-4081-9589-60B5AF022935}"/>
    <cellStyle name="Anteckning 8 18" xfId="44685" xr:uid="{E8FFCF6C-5E80-4554-B874-78B29F9E1CC1}"/>
    <cellStyle name="Anteckning 8 19" xfId="44658" xr:uid="{93D65E1B-49D7-437D-87A8-1BC80C034AED}"/>
    <cellStyle name="Anteckning 8 2" xfId="22451" xr:uid="{3E79C132-5920-422F-AC29-BD4451937FA4}"/>
    <cellStyle name="Anteckning 8 2 10" xfId="22452" xr:uid="{2E4391BB-DAF1-4FB0-8871-AC625BDC5ABC}"/>
    <cellStyle name="Anteckning 8 2 11" xfId="33556" xr:uid="{5EF1C217-C1F1-407D-81AD-18F02C5413E7}"/>
    <cellStyle name="Anteckning 8 2 12" xfId="35878" xr:uid="{00A13682-8473-41F5-A0F2-29E904D5636F}"/>
    <cellStyle name="Anteckning 8 2 2" xfId="22453" xr:uid="{B7F3D8DD-FC18-4CFB-82F2-5228AC307001}"/>
    <cellStyle name="Anteckning 8 2 2 2" xfId="22454" xr:uid="{DE265C73-D617-448D-805E-939BD8590C22}"/>
    <cellStyle name="Anteckning 8 2 2 2 2" xfId="22455" xr:uid="{2551900F-4370-40D4-B9D5-91006B001293}"/>
    <cellStyle name="Anteckning 8 2 2 2 2 2" xfId="22456" xr:uid="{1B753288-C65A-44B9-B32E-A789EA0CC95D}"/>
    <cellStyle name="Anteckning 8 2 2 2 2_121231-130331" xfId="22457" xr:uid="{33169D7D-2F70-44E2-8BCE-A74362BE000E}"/>
    <cellStyle name="Anteckning 8 2 2 2 3" xfId="22458" xr:uid="{1AD6A927-5E8A-4829-BDF2-0894E2D4A386}"/>
    <cellStyle name="Anteckning 8 2 2 2 4" xfId="33557" xr:uid="{D52F920D-C958-4B9F-898F-74368A21612F}"/>
    <cellStyle name="Anteckning 8 2 2 2_121231-130331" xfId="22459" xr:uid="{EFE8A406-F6E9-44D4-AF0F-B6944C3E3FFD}"/>
    <cellStyle name="Anteckning 8 2 2 3" xfId="22460" xr:uid="{7901B46F-9B87-4B02-865E-33AE620C696F}"/>
    <cellStyle name="Anteckning 8 2 2 3 2" xfId="22461" xr:uid="{1AFE56A3-0FC9-453B-98B5-9936830D7816}"/>
    <cellStyle name="Anteckning 8 2 2 3_121231-130331" xfId="22462" xr:uid="{0EBE438B-F557-4EB0-8686-1E654649DC3B}"/>
    <cellStyle name="Anteckning 8 2 2 4" xfId="22463" xr:uid="{C1CD9EFA-9A43-4D7B-B8E1-889F8E49B4B7}"/>
    <cellStyle name="Anteckning 8 2 2 5" xfId="22464" xr:uid="{2E30BFEE-60CD-411C-8E23-53BF9D689A76}"/>
    <cellStyle name="Anteckning 8 2 2 6" xfId="33558" xr:uid="{9A009283-0613-4854-9404-CCB1F2D15D4F}"/>
    <cellStyle name="Anteckning 8 2 2 7" xfId="35879" xr:uid="{EF2C577C-6278-4D8C-8187-6D9E23CAA9C7}"/>
    <cellStyle name="Anteckning 8 2 2 8" xfId="38868" xr:uid="{713A584E-AA3B-4896-A51E-3C438C87675B}"/>
    <cellStyle name="Anteckning 8 2 2_121231-130331" xfId="22465" xr:uid="{F260785B-2660-429D-A089-AE53A6937D3F}"/>
    <cellStyle name="Anteckning 8 2 3" xfId="22466" xr:uid="{ED184C73-0E3C-43D6-BD80-1777F642DAC4}"/>
    <cellStyle name="Anteckning 8 2 3 2" xfId="22467" xr:uid="{44CB247D-98F7-47AA-B22D-A0C751837AE8}"/>
    <cellStyle name="Anteckning 8 2 3 2 2" xfId="22468" xr:uid="{1F9B42EA-8369-44C3-8D6D-CBFF43B19752}"/>
    <cellStyle name="Anteckning 8 2 3 2 2 2" xfId="22469" xr:uid="{42F94A68-5DAD-4C45-84BF-86A1EA0C660F}"/>
    <cellStyle name="Anteckning 8 2 3 2 2_121231-130331" xfId="22470" xr:uid="{CF017B18-2853-4E3E-BE3B-B90FF7B33AFA}"/>
    <cellStyle name="Anteckning 8 2 3 2 3" xfId="22471" xr:uid="{F38BDFED-EAD5-4664-84A0-8307D9CAFFCC}"/>
    <cellStyle name="Anteckning 8 2 3 2 4" xfId="33559" xr:uid="{B6A917C4-7429-4212-992B-CFD6E72FAF38}"/>
    <cellStyle name="Anteckning 8 2 3 2_121231-130331" xfId="22472" xr:uid="{52F59FB5-C46A-4D06-BBA7-31AB9AE51027}"/>
    <cellStyle name="Anteckning 8 2 3 3" xfId="22473" xr:uid="{45643A92-44B0-453C-87F2-651530E4851B}"/>
    <cellStyle name="Anteckning 8 2 3 3 2" xfId="22474" xr:uid="{B6F1A128-D515-4460-8968-37E7945C3C16}"/>
    <cellStyle name="Anteckning 8 2 3 3_121231-130331" xfId="22475" xr:uid="{A9F8EB37-ABAF-4048-A478-C5E39CAAD2BF}"/>
    <cellStyle name="Anteckning 8 2 3 4" xfId="22476" xr:uid="{50D41B5E-1B49-4A3D-9122-BF8DA39CD843}"/>
    <cellStyle name="Anteckning 8 2 3 5" xfId="22477" xr:uid="{2F50E0E5-6A0A-4625-9446-4C5FAA6955CC}"/>
    <cellStyle name="Anteckning 8 2 3 6" xfId="33560" xr:uid="{C9F5E42C-F01D-4982-8DC6-FAAD052F3CAF}"/>
    <cellStyle name="Anteckning 8 2 3 7" xfId="35880" xr:uid="{6B1B956A-EB33-4AED-9249-78EA42301771}"/>
    <cellStyle name="Anteckning 8 2 3 8" xfId="38867" xr:uid="{7B2749DF-6580-4A98-AFC7-C3A1AF82FB16}"/>
    <cellStyle name="Anteckning 8 2 3_121231-130331" xfId="22478" xr:uid="{F5C52883-FCFA-482F-ADB5-C2D5FD113EBC}"/>
    <cellStyle name="Anteckning 8 2 4" xfId="22479" xr:uid="{F8C78A74-B53A-47D0-99D7-EC0E0511C5F4}"/>
    <cellStyle name="Anteckning 8 2 4 2" xfId="22480" xr:uid="{E883F7D2-96A3-467E-8C31-79F8E41651D6}"/>
    <cellStyle name="Anteckning 8 2 4 2 2" xfId="22481" xr:uid="{DA014EBD-06DC-4C2B-AE83-5EC3D8302D3F}"/>
    <cellStyle name="Anteckning 8 2 4 2 2 2" xfId="22482" xr:uid="{574768D4-CD87-4D3B-801D-847AB5B7F6BE}"/>
    <cellStyle name="Anteckning 8 2 4 2 2_121231-130331" xfId="22483" xr:uid="{FAA97731-7BD6-4CFE-A717-147922842E14}"/>
    <cellStyle name="Anteckning 8 2 4 2 3" xfId="22484" xr:uid="{D0052315-FD70-43BA-BCB2-087BDA3AAE30}"/>
    <cellStyle name="Anteckning 8 2 4 2 4" xfId="33561" xr:uid="{066C5415-BB46-4C4A-BB88-DF3A9BA741D4}"/>
    <cellStyle name="Anteckning 8 2 4 2_121231-130331" xfId="22485" xr:uid="{50C5753A-04E0-49D6-8ADD-F3F53618C6B0}"/>
    <cellStyle name="Anteckning 8 2 4 3" xfId="22486" xr:uid="{67D0FF14-2706-4BFE-B194-01327EF2D601}"/>
    <cellStyle name="Anteckning 8 2 4 3 2" xfId="22487" xr:uid="{BEC7BD30-A07A-43E1-9426-8A67256ACB2D}"/>
    <cellStyle name="Anteckning 8 2 4 3_121231-130331" xfId="22488" xr:uid="{23B6AD97-7DAE-4677-80D2-0473FD910E7D}"/>
    <cellStyle name="Anteckning 8 2 4 4" xfId="22489" xr:uid="{7D371302-02FD-4982-BEB7-4B8D884729CC}"/>
    <cellStyle name="Anteckning 8 2 4 5" xfId="22490" xr:uid="{6BF937AF-FBAA-4305-AF65-690A61F5DE27}"/>
    <cellStyle name="Anteckning 8 2 4 6" xfId="33562" xr:uid="{9F2AFAF9-DBF3-40F8-A518-0C1CFCEEFCC7}"/>
    <cellStyle name="Anteckning 8 2 4 7" xfId="35881" xr:uid="{85983697-2352-40A4-A4E1-8FD98E760429}"/>
    <cellStyle name="Anteckning 8 2 4 8" xfId="38866" xr:uid="{CBC4AB64-CF2A-4DCD-BC52-EC548B257BE5}"/>
    <cellStyle name="Anteckning 8 2 4_121231-130331" xfId="22491" xr:uid="{4660D438-AB8F-4B59-8D71-9A7845C72B18}"/>
    <cellStyle name="Anteckning 8 2 5" xfId="22492" xr:uid="{4218492A-B20E-4951-9E69-BB195942D924}"/>
    <cellStyle name="Anteckning 8 2 5 2" xfId="22493" xr:uid="{5DBEB120-51BB-4B8D-B619-BC853AF3719F}"/>
    <cellStyle name="Anteckning 8 2 5 2 2" xfId="22494" xr:uid="{4759D8A0-528F-4280-B53D-C23ABC9138ED}"/>
    <cellStyle name="Anteckning 8 2 5 2 3" xfId="33563" xr:uid="{18144271-9BB4-4786-890C-208D09EB8720}"/>
    <cellStyle name="Anteckning 8 2 5 2_121231-130331" xfId="22495" xr:uid="{30D017DB-4902-4A22-80E3-7EB15C9F51D1}"/>
    <cellStyle name="Anteckning 8 2 5 3" xfId="22496" xr:uid="{59705E45-79C0-4612-855D-7C8EE2013061}"/>
    <cellStyle name="Anteckning 8 2 5 3 2" xfId="22497" xr:uid="{8BAEE6E3-2024-49B0-9A88-27369C4DBDF4}"/>
    <cellStyle name="Anteckning 8 2 5 3_121231-130331" xfId="22498" xr:uid="{26692895-5376-4290-BA6A-772A754C02E0}"/>
    <cellStyle name="Anteckning 8 2 5 4" xfId="22499" xr:uid="{726E731A-DB58-47C1-BBFD-C933405094CE}"/>
    <cellStyle name="Anteckning 8 2 5 5" xfId="22500" xr:uid="{361E9C19-F200-4757-8134-E89F4044C9B0}"/>
    <cellStyle name="Anteckning 8 2 5 6" xfId="33564" xr:uid="{C1A59E63-CA56-470B-958D-2715EEFFA337}"/>
    <cellStyle name="Anteckning 8 2 5 7" xfId="35882" xr:uid="{D340F1D9-BA35-425B-8EF1-7DEBA507036B}"/>
    <cellStyle name="Anteckning 8 2 5 8" xfId="38865" xr:uid="{B13ECBA5-5E78-47E1-AE8E-F6ADBAEE1B71}"/>
    <cellStyle name="Anteckning 8 2 5_121231-130331" xfId="22501" xr:uid="{00F92A08-6C8F-413C-9225-553827F5E76F}"/>
    <cellStyle name="Anteckning 8 2 6" xfId="22502" xr:uid="{BEEF5C3A-2021-4F23-AC00-2BB40BE34D84}"/>
    <cellStyle name="Anteckning 8 2 6 2" xfId="22503" xr:uid="{66866754-11C5-44AE-8F87-F066B16D486C}"/>
    <cellStyle name="Anteckning 8 2 6 2 2" xfId="22504" xr:uid="{362661C3-D23B-4371-ACA3-B692539B3F4B}"/>
    <cellStyle name="Anteckning 8 2 6 2_121231-130331" xfId="22505" xr:uid="{9746B4D0-828E-4693-A18E-953661D9FD62}"/>
    <cellStyle name="Anteckning 8 2 6 3" xfId="22506" xr:uid="{EEA0DB88-3234-4A06-9895-2752AFD90CD2}"/>
    <cellStyle name="Anteckning 8 2 6 4" xfId="33565" xr:uid="{B199EDA5-0258-446D-924E-D1D8B4BFD41C}"/>
    <cellStyle name="Anteckning 8 2 6_121231-130331" xfId="22507" xr:uid="{1F828668-183B-4D81-A47C-157A08C7737D}"/>
    <cellStyle name="Anteckning 8 2 7" xfId="22508" xr:uid="{DB114899-DD17-4A32-9506-A063F45B43D2}"/>
    <cellStyle name="Anteckning 8 2 7 2" xfId="22509" xr:uid="{CC26EDFE-4331-4B13-868B-E8D1C4F85035}"/>
    <cellStyle name="Anteckning 8 2 7_121231-130331" xfId="22510" xr:uid="{BF12F59C-F223-4CE9-ABC5-B6C3B8BC8AA3}"/>
    <cellStyle name="Anteckning 8 2 8" xfId="22511" xr:uid="{F25289C3-C23F-4B47-96CE-585EB87AC740}"/>
    <cellStyle name="Anteckning 8 2 9" xfId="22512" xr:uid="{51FA4393-4011-45C8-96C6-FF3DE6E45C74}"/>
    <cellStyle name="Anteckning 8 2_121231-130331" xfId="22513" xr:uid="{72EF26BE-FCE1-4B49-B02B-FF51D53AACBE}"/>
    <cellStyle name="Anteckning 8 3" xfId="22514" xr:uid="{01795CA4-FBEB-463A-A2E5-E47113D288E7}"/>
    <cellStyle name="Anteckning 8 3 10" xfId="33566" xr:uid="{35E758E3-B1A0-4E09-AF68-37BC9EA714DC}"/>
    <cellStyle name="Anteckning 8 3 11" xfId="35883" xr:uid="{E7BC8ABE-D31E-4578-8310-551DDF6B1B9C}"/>
    <cellStyle name="Anteckning 8 3 2" xfId="22515" xr:uid="{36BED5E9-88AB-4882-940B-736E7574630B}"/>
    <cellStyle name="Anteckning 8 3 2 2" xfId="22516" xr:uid="{DE4E11AB-D06B-4E98-966C-FAE41B18E595}"/>
    <cellStyle name="Anteckning 8 3 2 2 2" xfId="22517" xr:uid="{7D05722A-F586-4994-8F97-75AE3C0730AB}"/>
    <cellStyle name="Anteckning 8 3 2 2 2 2" xfId="22518" xr:uid="{11D13568-6185-4F89-869C-615E23B8F453}"/>
    <cellStyle name="Anteckning 8 3 2 2 2_121231-130331" xfId="22519" xr:uid="{081D3755-E05D-41CA-952F-4BC7A9BF6ED2}"/>
    <cellStyle name="Anteckning 8 3 2 2 3" xfId="22520" xr:uid="{CC1A79D5-D719-41C0-9762-88F4643F9DDA}"/>
    <cellStyle name="Anteckning 8 3 2 2 4" xfId="33567" xr:uid="{CA2827CC-6020-4C54-8DD0-833F7987A0C5}"/>
    <cellStyle name="Anteckning 8 3 2 2_121231-130331" xfId="22521" xr:uid="{22419558-0B6F-4D35-B121-2FC5BE01085E}"/>
    <cellStyle name="Anteckning 8 3 2 3" xfId="22522" xr:uid="{005FF73F-6E95-4521-8EC5-0F923E2F9D70}"/>
    <cellStyle name="Anteckning 8 3 2 3 2" xfId="22523" xr:uid="{5974587A-4BCC-4D66-BBCE-7C05BEAD47FB}"/>
    <cellStyle name="Anteckning 8 3 2 3_121231-130331" xfId="22524" xr:uid="{E95A5991-785D-497D-90B8-4C94BCB4258A}"/>
    <cellStyle name="Anteckning 8 3 2 4" xfId="22525" xr:uid="{713CDBB9-731A-421A-8ACF-FB7EF24FC120}"/>
    <cellStyle name="Anteckning 8 3 2 5" xfId="22526" xr:uid="{9AF88FF4-1FBC-4844-85CC-4B4E64522215}"/>
    <cellStyle name="Anteckning 8 3 2 6" xfId="33568" xr:uid="{B565A0B2-0F80-4D6A-95C0-3C9BC7C54B9F}"/>
    <cellStyle name="Anteckning 8 3 2 7" xfId="35884" xr:uid="{0842D02A-D5B8-4886-B14D-76B4F1CC491A}"/>
    <cellStyle name="Anteckning 8 3 2 8" xfId="38864" xr:uid="{B90281C3-8BED-40C5-814B-EC937F9F7F45}"/>
    <cellStyle name="Anteckning 8 3 2_121231-130331" xfId="22527" xr:uid="{F8677843-BB61-436C-AD22-D5F968773AB0}"/>
    <cellStyle name="Anteckning 8 3 3" xfId="22528" xr:uid="{F3F30E83-D270-42C6-9519-2494AAEE2CD5}"/>
    <cellStyle name="Anteckning 8 3 3 2" xfId="22529" xr:uid="{4B49CC06-D0D3-496A-84D2-7E0888A530BE}"/>
    <cellStyle name="Anteckning 8 3 3 2 2" xfId="22530" xr:uid="{4CF308EA-FB5A-46A5-8200-FEBC5A4F58C8}"/>
    <cellStyle name="Anteckning 8 3 3 2 2 2" xfId="22531" xr:uid="{2D9DF4F8-5106-499C-8BFB-DEB59BCCB62B}"/>
    <cellStyle name="Anteckning 8 3 3 2 2_121231-130331" xfId="22532" xr:uid="{BFB5A7AC-4687-457C-9BA8-CDE4B7A44F14}"/>
    <cellStyle name="Anteckning 8 3 3 2 3" xfId="22533" xr:uid="{8AA12460-6841-4722-BC75-061977750636}"/>
    <cellStyle name="Anteckning 8 3 3 2 4" xfId="33569" xr:uid="{134CEDBD-D34A-4712-A79E-E5FD5CE261F1}"/>
    <cellStyle name="Anteckning 8 3 3 2_121231-130331" xfId="22534" xr:uid="{CB79CF40-7F94-4B56-AA63-97F642F53AE6}"/>
    <cellStyle name="Anteckning 8 3 3 3" xfId="22535" xr:uid="{91DD4AA7-4244-4704-9C33-40367E6FFC8C}"/>
    <cellStyle name="Anteckning 8 3 3 3 2" xfId="22536" xr:uid="{D48B24C0-8A6E-4B85-9862-7A4EC294C7C1}"/>
    <cellStyle name="Anteckning 8 3 3 3_121231-130331" xfId="22537" xr:uid="{19E781C8-7E05-4ACC-BFDB-995889737E1A}"/>
    <cellStyle name="Anteckning 8 3 3 4" xfId="22538" xr:uid="{15A5D729-E667-4DB1-8420-0F605A8585A8}"/>
    <cellStyle name="Anteckning 8 3 3 5" xfId="22539" xr:uid="{33DDF0D3-EDDA-4C91-89D6-0F0794D8BCC5}"/>
    <cellStyle name="Anteckning 8 3 3 6" xfId="33570" xr:uid="{0046AA2E-41E5-483D-9670-25B33DFAAD2C}"/>
    <cellStyle name="Anteckning 8 3 3 7" xfId="35885" xr:uid="{E4D31384-BD8D-4D22-BBD8-98147CE507C9}"/>
    <cellStyle name="Anteckning 8 3 3 8" xfId="38863" xr:uid="{FA4F56AB-1661-4136-8466-24CCF79FC056}"/>
    <cellStyle name="Anteckning 8 3 3_121231-130331" xfId="22540" xr:uid="{88C789E1-3847-4C9F-BB28-9F4CB87954BF}"/>
    <cellStyle name="Anteckning 8 3 4" xfId="22541" xr:uid="{DC346187-A0DB-4455-B823-C0F847156F4A}"/>
    <cellStyle name="Anteckning 8 3 4 2" xfId="22542" xr:uid="{C1B879C6-3F25-404B-9E02-34034ADD8927}"/>
    <cellStyle name="Anteckning 8 3 4 2 2" xfId="22543" xr:uid="{036816D9-D493-41C4-9E42-044F024ABFAA}"/>
    <cellStyle name="Anteckning 8 3 4 2 2 2" xfId="22544" xr:uid="{D855973F-8F52-47E5-99FA-07BEE3BC9766}"/>
    <cellStyle name="Anteckning 8 3 4 2 2_121231-130331" xfId="22545" xr:uid="{4779524A-14DF-41E1-9F82-181C35A6ADCD}"/>
    <cellStyle name="Anteckning 8 3 4 2 3" xfId="22546" xr:uid="{0C0DA5BD-7C88-491F-ADD0-AEC7973792C2}"/>
    <cellStyle name="Anteckning 8 3 4 2 4" xfId="33571" xr:uid="{D83DE888-BD58-44F0-8C33-BCC78900B07A}"/>
    <cellStyle name="Anteckning 8 3 4 2_121231-130331" xfId="22547" xr:uid="{EE938593-0CB9-4480-B958-BF9044B945C0}"/>
    <cellStyle name="Anteckning 8 3 4 3" xfId="22548" xr:uid="{6F318398-ECD5-4059-A3F6-7CF8EC462BDE}"/>
    <cellStyle name="Anteckning 8 3 4 3 2" xfId="22549" xr:uid="{615904F6-424E-4694-8D36-71C51B871BB1}"/>
    <cellStyle name="Anteckning 8 3 4 3_121231-130331" xfId="22550" xr:uid="{EF42DEAE-E0F4-4B8E-86A1-B5FC613A871E}"/>
    <cellStyle name="Anteckning 8 3 4 4" xfId="22551" xr:uid="{1F4CDD3D-68E0-4653-8034-F48F341B71D8}"/>
    <cellStyle name="Anteckning 8 3 4 5" xfId="22552" xr:uid="{6BA3192E-CFE7-45D8-8B74-6F9E24E1CE90}"/>
    <cellStyle name="Anteckning 8 3 4 6" xfId="33572" xr:uid="{6BF96063-E68E-4AF8-86E7-9E4EAC8ECE67}"/>
    <cellStyle name="Anteckning 8 3 4 7" xfId="35886" xr:uid="{D143F8FC-6B5F-416F-8562-945356140B34}"/>
    <cellStyle name="Anteckning 8 3 4 8" xfId="38862" xr:uid="{872734DD-C0FE-4504-AE48-C3671CC51862}"/>
    <cellStyle name="Anteckning 8 3 4_121231-130331" xfId="22553" xr:uid="{1B0BD599-9530-4A5F-A3AF-00F21A62C789}"/>
    <cellStyle name="Anteckning 8 3 5" xfId="22554" xr:uid="{D92DC23B-22C7-41FA-838A-56F570202B07}"/>
    <cellStyle name="Anteckning 8 3 5 2" xfId="22555" xr:uid="{A50937AC-05DC-46D5-9CB4-18CEC205B3A3}"/>
    <cellStyle name="Anteckning 8 3 5 2 2" xfId="22556" xr:uid="{6D1927EE-E367-4715-84B1-9E4422983311}"/>
    <cellStyle name="Anteckning 8 3 5 2 3" xfId="33573" xr:uid="{80FCA9BC-01E4-46BB-9E55-6189889CB5D2}"/>
    <cellStyle name="Anteckning 8 3 5 2_121231-130331" xfId="22557" xr:uid="{A33F0177-B7CD-4356-A195-EAF54C6D06E8}"/>
    <cellStyle name="Anteckning 8 3 5 3" xfId="22558" xr:uid="{2F977385-90E2-47E2-98D4-EFE4278B3F43}"/>
    <cellStyle name="Anteckning 8 3 5 3 2" xfId="22559" xr:uid="{C652C316-BBE5-4E31-BF77-DA0FFA29FCF9}"/>
    <cellStyle name="Anteckning 8 3 5 3_121231-130331" xfId="22560" xr:uid="{0DDD8BE9-7B93-4EEF-94CF-0A423A10B342}"/>
    <cellStyle name="Anteckning 8 3 5 4" xfId="22561" xr:uid="{EF5C2719-8FB3-4A92-B277-4D3AFD19570D}"/>
    <cellStyle name="Anteckning 8 3 5 5" xfId="22562" xr:uid="{D7E332E5-91F7-40D8-8E18-4DB23AFE82AB}"/>
    <cellStyle name="Anteckning 8 3 5 6" xfId="33574" xr:uid="{293D5478-6AFC-4650-8EED-B86C1F6E7CB3}"/>
    <cellStyle name="Anteckning 8 3 5 7" xfId="35887" xr:uid="{D8FB7073-6EF0-43D5-B456-90221BD2424E}"/>
    <cellStyle name="Anteckning 8 3 5 8" xfId="38861" xr:uid="{5368AD2C-C9B4-460B-A75C-22FB6F1E9A2A}"/>
    <cellStyle name="Anteckning 8 3 5_121231-130331" xfId="22563" xr:uid="{CCD2E06E-5E09-4A23-AFFA-FCF822326A67}"/>
    <cellStyle name="Anteckning 8 3 6" xfId="22564" xr:uid="{FA6FE70A-6F8A-47B1-A111-808DD341A56D}"/>
    <cellStyle name="Anteckning 8 3 6 2" xfId="22565" xr:uid="{2E2164E5-9695-4182-B8F1-5C3CC6B4F9D6}"/>
    <cellStyle name="Anteckning 8 3 6 2 2" xfId="22566" xr:uid="{89ACA67E-925C-449F-959A-AD21D7748FB6}"/>
    <cellStyle name="Anteckning 8 3 6 2_121231-130331" xfId="22567" xr:uid="{6637C6C6-EE3D-4F12-861F-A4D5619F883E}"/>
    <cellStyle name="Anteckning 8 3 6 3" xfId="22568" xr:uid="{7228DD8C-E48A-4187-87A2-6F76716A7C9E}"/>
    <cellStyle name="Anteckning 8 3 6 4" xfId="33575" xr:uid="{3BD1DEC1-9224-489F-B1DC-680A0E2458DC}"/>
    <cellStyle name="Anteckning 8 3 6_121231-130331" xfId="22569" xr:uid="{69FE93A8-A1CC-4F58-8E74-D0F1D5B32678}"/>
    <cellStyle name="Anteckning 8 3 7" xfId="22570" xr:uid="{D883B80D-2BF5-44AA-9C3F-C6DB4D9A66E0}"/>
    <cellStyle name="Anteckning 8 3 7 2" xfId="22571" xr:uid="{99777C67-E149-4F8E-87FC-F7302233779A}"/>
    <cellStyle name="Anteckning 8 3 7_121231-130331" xfId="22572" xr:uid="{327070A9-AC87-427D-82BF-1A11D92DDF71}"/>
    <cellStyle name="Anteckning 8 3 8" xfId="22573" xr:uid="{473514AE-A063-4FA8-B361-106DFDF18AED}"/>
    <cellStyle name="Anteckning 8 3 9" xfId="22574" xr:uid="{07F4052C-450A-4022-B649-03BB5D64673B}"/>
    <cellStyle name="Anteckning 8 3_121231-130331" xfId="22575" xr:uid="{7BCDFA82-7345-40BA-B86E-003A4DA78E33}"/>
    <cellStyle name="Anteckning 8 4" xfId="22576" xr:uid="{37F17D91-0553-4DE3-B469-CCB45A96852E}"/>
    <cellStyle name="Anteckning 8 4 10" xfId="33576" xr:uid="{625C3F42-F27D-48D9-A276-965EC94C262A}"/>
    <cellStyle name="Anteckning 8 4 11" xfId="35888" xr:uid="{69B6C1AB-031D-428E-B1B8-46C318DAE75C}"/>
    <cellStyle name="Anteckning 8 4 2" xfId="22577" xr:uid="{B2C5E506-8B60-4E48-B4EF-4B31B29C0F29}"/>
    <cellStyle name="Anteckning 8 4 2 2" xfId="22578" xr:uid="{F280A1F6-E7D5-4FB7-909F-EBFBA0F77FCA}"/>
    <cellStyle name="Anteckning 8 4 2 2 2" xfId="22579" xr:uid="{086A0708-207D-409E-BA62-9F4706A2A4F7}"/>
    <cellStyle name="Anteckning 8 4 2 2 2 2" xfId="22580" xr:uid="{D87CBEB0-D302-4B7A-87C6-873D15ADDA75}"/>
    <cellStyle name="Anteckning 8 4 2 2 2_121231-130331" xfId="22581" xr:uid="{26BDF6C1-4E0C-48EA-80E4-CDB944B13DEB}"/>
    <cellStyle name="Anteckning 8 4 2 2 3" xfId="22582" xr:uid="{54F59C1B-8425-457C-9C3B-08EDC1914977}"/>
    <cellStyle name="Anteckning 8 4 2 2 4" xfId="33577" xr:uid="{6E2C044F-A004-47C0-8EE0-AB4EEEACB397}"/>
    <cellStyle name="Anteckning 8 4 2 2_121231-130331" xfId="22583" xr:uid="{9370BA76-5798-41B9-AEFA-72AFD650EA30}"/>
    <cellStyle name="Anteckning 8 4 2 3" xfId="22584" xr:uid="{8729C710-74B4-44EB-B77A-0376061FFB97}"/>
    <cellStyle name="Anteckning 8 4 2 3 2" xfId="22585" xr:uid="{A047678A-D671-455B-AEB6-B7EA8F049077}"/>
    <cellStyle name="Anteckning 8 4 2 3_121231-130331" xfId="22586" xr:uid="{13F07E3C-7864-4BF4-8A4B-876BDB824A98}"/>
    <cellStyle name="Anteckning 8 4 2 4" xfId="22587" xr:uid="{77082A63-FB4D-46B5-AE3E-DD1407D7CF11}"/>
    <cellStyle name="Anteckning 8 4 2 5" xfId="22588" xr:uid="{55EE5AD2-9434-452E-989B-969A3D52CFDC}"/>
    <cellStyle name="Anteckning 8 4 2 6" xfId="33578" xr:uid="{E79EDFE0-687F-480D-AAC5-6E802EFBDF8F}"/>
    <cellStyle name="Anteckning 8 4 2 7" xfId="35889" xr:uid="{52419B50-C30F-43FC-902E-02B31FEE18CB}"/>
    <cellStyle name="Anteckning 8 4 2 8" xfId="38860" xr:uid="{C68C02C8-5968-4E8C-A576-DD1F370E2873}"/>
    <cellStyle name="Anteckning 8 4 2_121231-130331" xfId="22589" xr:uid="{AA146136-D98D-4C49-8308-6764A7679F78}"/>
    <cellStyle name="Anteckning 8 4 3" xfId="22590" xr:uid="{8DAA971D-DB60-4A30-91C0-AD3CFFDE9958}"/>
    <cellStyle name="Anteckning 8 4 3 2" xfId="22591" xr:uid="{A25E188F-C83B-4C1F-B823-51D5E3349DD5}"/>
    <cellStyle name="Anteckning 8 4 3 2 2" xfId="22592" xr:uid="{D2FE3DE5-2B61-4DD3-A4F6-B77B9E961DBA}"/>
    <cellStyle name="Anteckning 8 4 3 2 2 2" xfId="22593" xr:uid="{4ED458EE-CC00-49BF-BA5A-3496CA047397}"/>
    <cellStyle name="Anteckning 8 4 3 2 2_121231-130331" xfId="22594" xr:uid="{B5D6D7BE-DB5D-488E-A320-E6D1AB547BE0}"/>
    <cellStyle name="Anteckning 8 4 3 2 3" xfId="22595" xr:uid="{694941BF-DE0B-4693-980E-1116C7A25F03}"/>
    <cellStyle name="Anteckning 8 4 3 2 4" xfId="33579" xr:uid="{376B8563-CCDC-41FF-A4A6-D0140EAA6091}"/>
    <cellStyle name="Anteckning 8 4 3 2_121231-130331" xfId="22596" xr:uid="{9EDF0642-37CB-40A9-BAD7-5FAACEDFA07F}"/>
    <cellStyle name="Anteckning 8 4 3 3" xfId="22597" xr:uid="{FF36A922-50DD-494D-9078-F56B3D3EA409}"/>
    <cellStyle name="Anteckning 8 4 3 3 2" xfId="22598" xr:uid="{0C0F3568-F7D4-48B8-B675-B0E4D58137CB}"/>
    <cellStyle name="Anteckning 8 4 3 3_121231-130331" xfId="22599" xr:uid="{3A853F97-2CE4-4D62-9792-EB2EC13EA5E5}"/>
    <cellStyle name="Anteckning 8 4 3 4" xfId="22600" xr:uid="{94CB9719-4E7A-4144-8489-66953D7C265D}"/>
    <cellStyle name="Anteckning 8 4 3 5" xfId="22601" xr:uid="{2D6A50D5-FEBC-49A5-A5F7-12DE822DFE91}"/>
    <cellStyle name="Anteckning 8 4 3 6" xfId="33580" xr:uid="{BA552AD3-4C67-4655-AB8E-0FC048160BAF}"/>
    <cellStyle name="Anteckning 8 4 3 7" xfId="35890" xr:uid="{505B8061-29F3-46B1-A9E1-CFA02572AC94}"/>
    <cellStyle name="Anteckning 8 4 3 8" xfId="38859" xr:uid="{57CC30CD-466B-45D6-97BC-FBEBB86D40D4}"/>
    <cellStyle name="Anteckning 8 4 3_121231-130331" xfId="22602" xr:uid="{C941E680-AF6D-4493-8BE7-9024CE8E6C24}"/>
    <cellStyle name="Anteckning 8 4 4" xfId="22603" xr:uid="{803211E1-C4DB-4FB7-9917-D26CC7ED7420}"/>
    <cellStyle name="Anteckning 8 4 4 2" xfId="22604" xr:uid="{0F343181-5304-4006-8A05-8B8AB6659476}"/>
    <cellStyle name="Anteckning 8 4 4 2 2" xfId="22605" xr:uid="{76DB93F5-82D3-4928-81B0-A946CE14A772}"/>
    <cellStyle name="Anteckning 8 4 4 2 2 2" xfId="22606" xr:uid="{20431BE6-DD63-49BA-AFE3-16E1F7886783}"/>
    <cellStyle name="Anteckning 8 4 4 2 2_121231-130331" xfId="22607" xr:uid="{8C0D50A4-59C7-4E24-8C66-2AFADD827120}"/>
    <cellStyle name="Anteckning 8 4 4 2 3" xfId="22608" xr:uid="{D8EC9DAB-B3CA-4198-A581-7EAAFF4F5AC7}"/>
    <cellStyle name="Anteckning 8 4 4 2 4" xfId="33581" xr:uid="{40274188-892F-4546-95B1-C19B420D658B}"/>
    <cellStyle name="Anteckning 8 4 4 2_121231-130331" xfId="22609" xr:uid="{DA4A2C05-D438-4E9A-924A-5AAA5F76BEAD}"/>
    <cellStyle name="Anteckning 8 4 4 3" xfId="22610" xr:uid="{27BF2109-3EED-4B4F-9558-8391A78C9E6B}"/>
    <cellStyle name="Anteckning 8 4 4 3 2" xfId="22611" xr:uid="{82669D20-E19F-411A-AAD7-68222D2CFB27}"/>
    <cellStyle name="Anteckning 8 4 4 3_121231-130331" xfId="22612" xr:uid="{98EFC7FD-439E-4107-BC65-100167BDCDBB}"/>
    <cellStyle name="Anteckning 8 4 4 4" xfId="22613" xr:uid="{E1DA17D2-1EC2-4BCA-9A59-C6EBFDD612E3}"/>
    <cellStyle name="Anteckning 8 4 4 5" xfId="22614" xr:uid="{A9833FE0-BFB2-4EA1-BBC4-9FCAE4442A59}"/>
    <cellStyle name="Anteckning 8 4 4 6" xfId="33582" xr:uid="{4DC21441-9A85-45FB-ACA1-65814B428BC6}"/>
    <cellStyle name="Anteckning 8 4 4 7" xfId="35891" xr:uid="{9D87829B-06B7-4921-A68E-02A3D51E6DC8}"/>
    <cellStyle name="Anteckning 8 4 4 8" xfId="38858" xr:uid="{E2583539-5B5B-43AC-A4D5-4C7371F0CD63}"/>
    <cellStyle name="Anteckning 8 4 4_121231-130331" xfId="22615" xr:uid="{FD544A1F-0C5F-4B9E-86BE-A609EF0E75EC}"/>
    <cellStyle name="Anteckning 8 4 5" xfId="22616" xr:uid="{29C6EAF1-8FF3-440F-B67F-0A1F1C4A304F}"/>
    <cellStyle name="Anteckning 8 4 5 2" xfId="22617" xr:uid="{2A849F39-5B71-40D0-B7A7-648920EDC048}"/>
    <cellStyle name="Anteckning 8 4 5 2 2" xfId="22618" xr:uid="{23D818BA-29D1-4C38-8F07-F6C611FD62D4}"/>
    <cellStyle name="Anteckning 8 4 5 2 3" xfId="33583" xr:uid="{DCE7D97B-BBEE-4005-AF1F-8B870F34BE59}"/>
    <cellStyle name="Anteckning 8 4 5 2_121231-130331" xfId="22619" xr:uid="{81DDA1D2-BAE2-41F3-A434-74FD3F4BCB55}"/>
    <cellStyle name="Anteckning 8 4 5 3" xfId="22620" xr:uid="{44AD99BB-5C5B-43AF-8F04-BFB597C36584}"/>
    <cellStyle name="Anteckning 8 4 5 3 2" xfId="22621" xr:uid="{DB35EEFD-DCDD-44A7-9083-89310669EC5E}"/>
    <cellStyle name="Anteckning 8 4 5 3_121231-130331" xfId="22622" xr:uid="{A471D144-6E6D-43B9-ACE9-A9AFF5BAA0C9}"/>
    <cellStyle name="Anteckning 8 4 5 4" xfId="22623" xr:uid="{A908210F-3263-407B-86F2-27AC97D41AC8}"/>
    <cellStyle name="Anteckning 8 4 5 5" xfId="22624" xr:uid="{E29C5424-E73A-4183-8292-F161F72E9670}"/>
    <cellStyle name="Anteckning 8 4 5 6" xfId="33584" xr:uid="{D85AE367-7AAB-4D40-9EFD-838723F58AB1}"/>
    <cellStyle name="Anteckning 8 4 5 7" xfId="35892" xr:uid="{E0ECFF21-CB43-43BC-902A-E72E96664324}"/>
    <cellStyle name="Anteckning 8 4 5 8" xfId="38857" xr:uid="{BB3500BC-95CB-4FFC-9882-2677377F66B4}"/>
    <cellStyle name="Anteckning 8 4 5_121231-130331" xfId="22625" xr:uid="{587F073E-CE15-48A8-BCED-92C7D47DCF7A}"/>
    <cellStyle name="Anteckning 8 4 6" xfId="22626" xr:uid="{FB552D90-3305-4499-80C5-DDF4D3BF17E6}"/>
    <cellStyle name="Anteckning 8 4 6 2" xfId="22627" xr:uid="{5FEC31B6-2637-46CE-9DEE-C0F6B6234EE4}"/>
    <cellStyle name="Anteckning 8 4 6 2 2" xfId="22628" xr:uid="{9A226303-9061-442A-A4D3-BCC37C8A4250}"/>
    <cellStyle name="Anteckning 8 4 6 2_121231-130331" xfId="22629" xr:uid="{080259BA-DED5-4C0E-83A9-F46CB701649B}"/>
    <cellStyle name="Anteckning 8 4 6 3" xfId="22630" xr:uid="{FF88E2B5-FC0C-4291-8F0B-E7700D552AF9}"/>
    <cellStyle name="Anteckning 8 4 6 4" xfId="33585" xr:uid="{CE09A77E-4D3F-4806-8359-19110E93F431}"/>
    <cellStyle name="Anteckning 8 4 6_121231-130331" xfId="22631" xr:uid="{13EB73A7-79EE-417C-B92C-1D5AAE855804}"/>
    <cellStyle name="Anteckning 8 4 7" xfId="22632" xr:uid="{5BB041FA-6BC0-4A69-9CAF-E984B47279AD}"/>
    <cellStyle name="Anteckning 8 4 7 2" xfId="22633" xr:uid="{B4F79784-F652-402D-BA88-C5258DACDB3D}"/>
    <cellStyle name="Anteckning 8 4 7_121231-130331" xfId="22634" xr:uid="{20C931CC-5F06-4D63-A748-DFD6768DD446}"/>
    <cellStyle name="Anteckning 8 4 8" xfId="22635" xr:uid="{E62EDD38-55D4-4F26-8C8E-6DF165326B77}"/>
    <cellStyle name="Anteckning 8 4 9" xfId="22636" xr:uid="{27553F7B-42E3-4EDF-9C04-E3DF9765CF57}"/>
    <cellStyle name="Anteckning 8 4_121231-130331" xfId="22637" xr:uid="{18D8DD4B-ECD6-4BF4-A4CC-68E277FB32DE}"/>
    <cellStyle name="Anteckning 8 5" xfId="22638" xr:uid="{49775A27-DBF0-4072-9108-9A221CE97D0C}"/>
    <cellStyle name="Anteckning 8 5 2" xfId="22639" xr:uid="{0170059F-BBB7-45EB-AE78-0B3DCD93A51E}"/>
    <cellStyle name="Anteckning 8 5 2 2" xfId="22640" xr:uid="{7C2A8484-6597-4A50-BC30-124689737183}"/>
    <cellStyle name="Anteckning 8 5 2 2 2" xfId="22641" xr:uid="{780ECD95-C966-48A6-A91D-980AF78BA80F}"/>
    <cellStyle name="Anteckning 8 5 2 2 3" xfId="33586" xr:uid="{59B6723D-4D25-4213-BE45-3BCBF3404E02}"/>
    <cellStyle name="Anteckning 8 5 2 2_121231-130331" xfId="22642" xr:uid="{08D1409A-EF9B-497E-AD83-A72D13B54AF5}"/>
    <cellStyle name="Anteckning 8 5 2 3" xfId="22643" xr:uid="{6A424750-444A-40C8-AE2A-E15E4B158643}"/>
    <cellStyle name="Anteckning 8 5 2 3 2" xfId="22644" xr:uid="{DB6FB8BE-05EE-46CC-AD26-BE95FB9BD20F}"/>
    <cellStyle name="Anteckning 8 5 2 3_121231-130331" xfId="22645" xr:uid="{DF4E1E29-BD8C-45B3-9F80-CB1F9A903408}"/>
    <cellStyle name="Anteckning 8 5 2 4" xfId="22646" xr:uid="{15E17278-4384-46F5-8CC2-1B23573D5705}"/>
    <cellStyle name="Anteckning 8 5 2 5" xfId="22647" xr:uid="{C770B235-498A-4F82-AA80-14962572AA66}"/>
    <cellStyle name="Anteckning 8 5 2 6" xfId="33587" xr:uid="{CE26F81B-6CB9-485F-B498-3B198F8F9284}"/>
    <cellStyle name="Anteckning 8 5 2 7" xfId="35894" xr:uid="{0DB22D3E-5A66-4297-ABB5-B2A84BCF78ED}"/>
    <cellStyle name="Anteckning 8 5 2 8" xfId="38855" xr:uid="{40972866-6C25-4A51-AB1E-9653BE2A09FF}"/>
    <cellStyle name="Anteckning 8 5 2_121231-130331" xfId="22648" xr:uid="{BC983AC4-CA90-4D94-AB8C-296D63456A2E}"/>
    <cellStyle name="Anteckning 8 5 3" xfId="22649" xr:uid="{953721A4-20C6-4ED1-AF45-C10CCCE1E738}"/>
    <cellStyle name="Anteckning 8 5 3 2" xfId="22650" xr:uid="{18FAA7CB-BF3A-4D0A-9675-7D548307786A}"/>
    <cellStyle name="Anteckning 8 5 3 2 2" xfId="22651" xr:uid="{CF44B73E-61F5-47B0-8ACB-9C6D988858FF}"/>
    <cellStyle name="Anteckning 8 5 3 2_121231-130331" xfId="22652" xr:uid="{4EADA0CE-4C88-45C0-ACBA-65040E7C5F60}"/>
    <cellStyle name="Anteckning 8 5 3 3" xfId="22653" xr:uid="{2A7D33E4-8F82-4B75-B15B-9D073D404366}"/>
    <cellStyle name="Anteckning 8 5 3 4" xfId="33588" xr:uid="{2E563C3A-7162-403E-A513-695829ACEB0F}"/>
    <cellStyle name="Anteckning 8 5 3_121231-130331" xfId="22654" xr:uid="{23E647DC-05DC-49ED-B37F-649032F26F24}"/>
    <cellStyle name="Anteckning 8 5 4" xfId="22655" xr:uid="{36456F1A-35AF-49CE-A9B8-69F791ABB80F}"/>
    <cellStyle name="Anteckning 8 5 4 2" xfId="22656" xr:uid="{9BDC2B6A-FCD2-4FC3-AE01-4CFFAA464771}"/>
    <cellStyle name="Anteckning 8 5 4_121231-130331" xfId="22657" xr:uid="{2DDA7FDC-9A0A-41EF-9E46-AABDB0829E98}"/>
    <cellStyle name="Anteckning 8 5 5" xfId="22658" xr:uid="{246BE852-6B12-492B-B477-FFCD842CCA0E}"/>
    <cellStyle name="Anteckning 8 5 6" xfId="22659" xr:uid="{2DF901C1-188E-4FB5-8D63-324F4BE1B69E}"/>
    <cellStyle name="Anteckning 8 5 7" xfId="33589" xr:uid="{381A356C-00B8-4175-9EA3-75081BD61947}"/>
    <cellStyle name="Anteckning 8 5 8" xfId="35893" xr:uid="{354481A2-EEF6-45CE-9873-A8FB3DD0F373}"/>
    <cellStyle name="Anteckning 8 5 9" xfId="38856" xr:uid="{32041030-4864-4618-B500-1794D856D887}"/>
    <cellStyle name="Anteckning 8 5_121231-130331" xfId="22660" xr:uid="{A7B77DD2-CFB0-4572-AEEE-64F6B6ED94F6}"/>
    <cellStyle name="Anteckning 8 6" xfId="22661" xr:uid="{41B94024-C201-40D7-A87C-356606637ED8}"/>
    <cellStyle name="Anteckning 8 6 2" xfId="22662" xr:uid="{86658191-4753-4BCE-98C4-156C1DF03E66}"/>
    <cellStyle name="Anteckning 8 6 2 2" xfId="22663" xr:uid="{8C2A85BD-32E2-46AD-9355-A815F071C3A6}"/>
    <cellStyle name="Anteckning 8 6 2 2 2" xfId="22664" xr:uid="{5293D54C-F91D-4C16-A07B-5996E0D6D0E9}"/>
    <cellStyle name="Anteckning 8 6 2 2_121231-130331" xfId="22665" xr:uid="{076327A6-F3F3-40C7-8D6E-7114BC89EF0F}"/>
    <cellStyle name="Anteckning 8 6 2 3" xfId="22666" xr:uid="{A2359632-C1EE-461E-A72B-3B2CD62F53C5}"/>
    <cellStyle name="Anteckning 8 6 2 4" xfId="33590" xr:uid="{F43C25E2-0F1A-4649-BCBB-1EA033CE48BC}"/>
    <cellStyle name="Anteckning 8 6 2_121231-130331" xfId="22667" xr:uid="{414337B1-4804-46F9-9DC5-1A7E80916449}"/>
    <cellStyle name="Anteckning 8 6 3" xfId="22668" xr:uid="{D92CBC4D-5494-4CE1-B6E2-8CC5C47867D3}"/>
    <cellStyle name="Anteckning 8 6 3 2" xfId="22669" xr:uid="{87272E59-C3F1-410C-8E2E-FAEC605AB163}"/>
    <cellStyle name="Anteckning 8 6 3_121231-130331" xfId="22670" xr:uid="{2D6A5957-130C-4FE1-8C91-B9744B8C0BED}"/>
    <cellStyle name="Anteckning 8 6 4" xfId="22671" xr:uid="{EFE4CD2A-5BA0-4134-A381-256D5764F50C}"/>
    <cellStyle name="Anteckning 8 6 5" xfId="22672" xr:uid="{72D52219-CE43-4F6A-AFD5-477972F5F134}"/>
    <cellStyle name="Anteckning 8 6 6" xfId="33591" xr:uid="{AF6FD075-EB5C-40EB-8AF8-FCB81326A1CC}"/>
    <cellStyle name="Anteckning 8 6 7" xfId="35895" xr:uid="{D03413CB-00B7-4D06-8C31-6A5B393DBB78}"/>
    <cellStyle name="Anteckning 8 6 8" xfId="38854" xr:uid="{F9051943-F7F4-414A-854C-5CFD586481EB}"/>
    <cellStyle name="Anteckning 8 6_121231-130331" xfId="22673" xr:uid="{8D8C1E46-51CB-4ACB-8D5E-607C1B32AB36}"/>
    <cellStyle name="Anteckning 8 7" xfId="22674" xr:uid="{89587EF1-74FF-4849-909C-DB9A24819B7B}"/>
    <cellStyle name="Anteckning 8 7 2" xfId="22675" xr:uid="{F4C64705-5FAF-452A-ADAB-AB9560FCD1D3}"/>
    <cellStyle name="Anteckning 8 7 2 2" xfId="22676" xr:uid="{C8AFC105-2240-480E-9953-00B14E90E828}"/>
    <cellStyle name="Anteckning 8 7 2 2 2" xfId="22677" xr:uid="{0BAE9A35-979B-4566-B109-FA8406BF28DD}"/>
    <cellStyle name="Anteckning 8 7 2 2_121231-130331" xfId="22678" xr:uid="{3301302E-ADAF-4294-B360-374E7838C8E4}"/>
    <cellStyle name="Anteckning 8 7 2 3" xfId="22679" xr:uid="{447097F9-BD58-4CDC-98F6-191BB31DA5A3}"/>
    <cellStyle name="Anteckning 8 7 2 4" xfId="33592" xr:uid="{7768FC91-B70C-48E0-A62D-2487B7F117C1}"/>
    <cellStyle name="Anteckning 8 7 2_121231-130331" xfId="22680" xr:uid="{4B2E953F-ADA6-4136-9C9B-4BDC5403C9DC}"/>
    <cellStyle name="Anteckning 8 7 3" xfId="22681" xr:uid="{4DA6FEBD-923A-46BD-AF66-915F44BE5D8D}"/>
    <cellStyle name="Anteckning 8 7 3 2" xfId="22682" xr:uid="{2169B8E0-1F1C-4760-9B16-4353D238792F}"/>
    <cellStyle name="Anteckning 8 7 3_121231-130331" xfId="22683" xr:uid="{867F7468-2EB3-4470-9FA8-630DDA3214E2}"/>
    <cellStyle name="Anteckning 8 7 4" xfId="22684" xr:uid="{EAC67A95-0B29-4A9B-8226-9DBDE67C2CC9}"/>
    <cellStyle name="Anteckning 8 7 5" xfId="22685" xr:uid="{0B620234-AB40-451F-8FD5-4D133C957C91}"/>
    <cellStyle name="Anteckning 8 7 6" xfId="33593" xr:uid="{E9976301-9A61-47B3-A58F-087222350227}"/>
    <cellStyle name="Anteckning 8 7 7" xfId="35896" xr:uid="{8A6F6ACC-AD80-4BFC-B130-6CF03A7CAB98}"/>
    <cellStyle name="Anteckning 8 7 8" xfId="38853" xr:uid="{B91574F0-74EA-47A9-A3D2-657D7D176BD1}"/>
    <cellStyle name="Anteckning 8 7_121231-130331" xfId="22686" xr:uid="{C9F1631D-9634-4EC0-A4CA-8CD11953004C}"/>
    <cellStyle name="Anteckning 8 8" xfId="22687" xr:uid="{E229A40F-F6BB-4494-B9FF-2EB011054996}"/>
    <cellStyle name="Anteckning 8 8 2" xfId="22688" xr:uid="{4B2DD04D-F2C8-4D9D-87F6-7F25852379E5}"/>
    <cellStyle name="Anteckning 8 8 2 2" xfId="22689" xr:uid="{19F4C36D-8D8D-4CC4-91F0-F93AECECBB7E}"/>
    <cellStyle name="Anteckning 8 8 2 3" xfId="33594" xr:uid="{DC8BEC03-A105-4B46-B74E-2802D56FECAF}"/>
    <cellStyle name="Anteckning 8 8 2_121231-130331" xfId="22690" xr:uid="{373F4DD6-9228-4EB4-BA7D-D23B5582E3E7}"/>
    <cellStyle name="Anteckning 8 8 3" xfId="22691" xr:uid="{E6374B5E-E695-49FC-88CD-92EAE3B0A6A8}"/>
    <cellStyle name="Anteckning 8 8 3 2" xfId="22692" xr:uid="{BE88AE6B-CB21-4348-BC14-8E5D586E244D}"/>
    <cellStyle name="Anteckning 8 8 3_121231-130331" xfId="22693" xr:uid="{26DE3181-2EEA-4879-A2EA-B1A3CD1E414D}"/>
    <cellStyle name="Anteckning 8 8 4" xfId="22694" xr:uid="{14E1DCF5-B5F4-46C5-B08C-028D418552EC}"/>
    <cellStyle name="Anteckning 8 8 5" xfId="22695" xr:uid="{4AC457D4-61FB-463F-AA7F-84853F8085B2}"/>
    <cellStyle name="Anteckning 8 8 6" xfId="33595" xr:uid="{F93FF387-757B-4E22-A826-9061FDA2E16D}"/>
    <cellStyle name="Anteckning 8 8 7" xfId="35897" xr:uid="{AE21AFB5-7A84-444F-922A-A3FE9F5004C3}"/>
    <cellStyle name="Anteckning 8 8 8" xfId="38852" xr:uid="{D09D88D3-400B-498C-83DA-DACDE66AD6E9}"/>
    <cellStyle name="Anteckning 8 8_121231-130331" xfId="22696" xr:uid="{61A4B38A-6C09-4258-B85D-921B17BFB62D}"/>
    <cellStyle name="Anteckning 8 9" xfId="22697" xr:uid="{64538945-E96A-4647-8192-B5F8FD47682A}"/>
    <cellStyle name="Anteckning 8 9 2" xfId="22698" xr:uid="{E637AFD4-293A-4462-8DAE-7FADB9E6CB71}"/>
    <cellStyle name="Anteckning 8 9 2 2" xfId="22699" xr:uid="{F9B2D5D7-0C11-4B81-BF10-786EB5204F31}"/>
    <cellStyle name="Anteckning 8 9 2_121231-130331" xfId="22700" xr:uid="{D66DDE37-F53A-48D1-8F08-7BF5C2C4A335}"/>
    <cellStyle name="Anteckning 8 9 3" xfId="22701" xr:uid="{618DBEC7-D0A8-42BB-AA19-C8A9112BA904}"/>
    <cellStyle name="Anteckning 8 9 4" xfId="33596" xr:uid="{DF8744D9-BF77-40AA-AFE4-36255AA1F846}"/>
    <cellStyle name="Anteckning 8 9_121231-130331" xfId="22702" xr:uid="{B260851A-FBA1-4E8C-BB3D-198348841366}"/>
    <cellStyle name="Anteckning 8_121231-130331" xfId="22703" xr:uid="{29CA47BF-7985-4AE7-8F4A-0EA49A2245D4}"/>
    <cellStyle name="Anteckning 80" xfId="22704" xr:uid="{B7BA31B9-BB17-4754-B646-3678527427B6}"/>
    <cellStyle name="Anteckning 80 2" xfId="22705" xr:uid="{6FB61EF7-EB04-47A7-A370-DB3FFA175954}"/>
    <cellStyle name="Anteckning 80 2 2" xfId="22706" xr:uid="{15F95104-9B6F-438D-8533-13948F63D2B5}"/>
    <cellStyle name="Anteckning 80 2 2 2" xfId="22707" xr:uid="{A98AE710-53E9-4296-9E97-924747FE3C0E}"/>
    <cellStyle name="Anteckning 80 2 2 3" xfId="33597" xr:uid="{56388FC1-2EE3-4CAB-8FB4-2AC91E4F90BC}"/>
    <cellStyle name="Anteckning 80 2 2_121231-130331" xfId="22708" xr:uid="{D6E1BB23-630C-4FF8-AE8D-7DD5B20F520A}"/>
    <cellStyle name="Anteckning 80 2 3" xfId="22709" xr:uid="{972D8560-6AB1-4C65-A1D7-AE23A62FB6F8}"/>
    <cellStyle name="Anteckning 80 2 3 2" xfId="22710" xr:uid="{CBBABF63-C3C6-453A-8A93-7EECDF591402}"/>
    <cellStyle name="Anteckning 80 2 3_121231-130331" xfId="22711" xr:uid="{26630F42-6A6B-4B30-A0EB-117D9BD7CB94}"/>
    <cellStyle name="Anteckning 80 2 4" xfId="22712" xr:uid="{BD321B61-2196-44E2-800C-046F56B7F01F}"/>
    <cellStyle name="Anteckning 80 2 5" xfId="22713" xr:uid="{A69D5342-0DAA-488F-B4B2-6C7F2FC2792D}"/>
    <cellStyle name="Anteckning 80 2 6" xfId="33598" xr:uid="{08218CE3-9C01-4E6F-9096-0CCE95AE13F5}"/>
    <cellStyle name="Anteckning 80 2 7" xfId="35899" xr:uid="{37BA0F0D-52AA-4D26-81A3-E5A051AF51A8}"/>
    <cellStyle name="Anteckning 80 2 8" xfId="38850" xr:uid="{166F3C99-B758-4878-9443-0621D8434604}"/>
    <cellStyle name="Anteckning 80 2_121231-130331" xfId="22714" xr:uid="{06A8840D-62D9-47C9-9154-55D9D31B97B1}"/>
    <cellStyle name="Anteckning 80 3" xfId="22715" xr:uid="{61E07300-9BB1-4073-8C99-9EABDBE0E87B}"/>
    <cellStyle name="Anteckning 80 3 2" xfId="22716" xr:uid="{5867F143-BB9C-4F75-B415-439D253548F0}"/>
    <cellStyle name="Anteckning 80 3 2 2" xfId="22717" xr:uid="{02ABDB95-AC18-4B58-97BF-469D71A391CE}"/>
    <cellStyle name="Anteckning 80 3 2_121231-130331" xfId="22718" xr:uid="{C778B8FD-546E-4CC8-9674-A5DAA8C62447}"/>
    <cellStyle name="Anteckning 80 3 3" xfId="22719" xr:uid="{EC854C81-5550-40B0-8AFB-80EB85A3A280}"/>
    <cellStyle name="Anteckning 80 3 4" xfId="33599" xr:uid="{CDBE06B1-059F-4295-861E-B246172C7F10}"/>
    <cellStyle name="Anteckning 80 3_121231-130331" xfId="22720" xr:uid="{28273642-B059-4D25-96B9-0E2968853BB9}"/>
    <cellStyle name="Anteckning 80 4" xfId="22721" xr:uid="{071C2C9A-14FB-4761-89A1-27B9074025B5}"/>
    <cellStyle name="Anteckning 80 4 2" xfId="22722" xr:uid="{D3835B63-F729-4611-B5A2-C9EC5746F84F}"/>
    <cellStyle name="Anteckning 80 4_121231-130331" xfId="22723" xr:uid="{F770F2EE-8399-42AB-AEA4-63CF590D89FA}"/>
    <cellStyle name="Anteckning 80 5" xfId="22724" xr:uid="{38717283-A570-4631-B992-2D19D806E00D}"/>
    <cellStyle name="Anteckning 80 6" xfId="22725" xr:uid="{57275BA1-EBBE-448E-9C9B-5E5471EB3C22}"/>
    <cellStyle name="Anteckning 80 7" xfId="33600" xr:uid="{EAF4B3BB-4626-4550-8E44-9246640F0C02}"/>
    <cellStyle name="Anteckning 80 8" xfId="35898" xr:uid="{9D12516C-A66E-4304-9BC2-EC9512AAD116}"/>
    <cellStyle name="Anteckning 80 9" xfId="38851" xr:uid="{AABDCE34-3894-4ADE-92F1-D7B9904D7D29}"/>
    <cellStyle name="Anteckning 80_121231-130331" xfId="22726" xr:uid="{464FDAF4-9AEA-4B08-8C72-61E8E7D9B23C}"/>
    <cellStyle name="Anteckning 81" xfId="22727" xr:uid="{81BE19F4-5389-42F6-857C-8DFBB2E78596}"/>
    <cellStyle name="Anteckning 81 2" xfId="22728" xr:uid="{E25D73DF-ED02-4E88-9A22-0B29CBF311EC}"/>
    <cellStyle name="Anteckning 81 2 2" xfId="22729" xr:uid="{4139117C-089B-4DC0-B4D5-73FF77F62633}"/>
    <cellStyle name="Anteckning 81 2 2 2" xfId="22730" xr:uid="{8F531A53-3957-43CA-866C-DE22D17C78D1}"/>
    <cellStyle name="Anteckning 81 2 2_121231-130331" xfId="22731" xr:uid="{520000F8-7E0C-49EF-8F26-01FB010AFC42}"/>
    <cellStyle name="Anteckning 81 2 3" xfId="22732" xr:uid="{E33A1BF8-B6A5-40EB-B60A-5FF3608ED64F}"/>
    <cellStyle name="Anteckning 81 2 4" xfId="33601" xr:uid="{3E1BC4D2-8371-40F3-B6B5-ADAC7AFE3C6D}"/>
    <cellStyle name="Anteckning 81 2_121231-130331" xfId="22733" xr:uid="{F380EC5A-A63B-4F4B-8CB5-DC918909D9BE}"/>
    <cellStyle name="Anteckning 81 3" xfId="22734" xr:uid="{AA2ECD19-1B96-4DBB-83A6-F96C4DA534BE}"/>
    <cellStyle name="Anteckning 81 3 2" xfId="22735" xr:uid="{2FE5E691-7386-4BDF-BAD8-BD9F84B647A6}"/>
    <cellStyle name="Anteckning 81 3_121231-130331" xfId="22736" xr:uid="{F184B2FD-5E87-4275-BA61-ECD9BC3E8227}"/>
    <cellStyle name="Anteckning 81 4" xfId="22737" xr:uid="{2E551BA6-5638-475C-955C-762D042996DD}"/>
    <cellStyle name="Anteckning 81 5" xfId="22738" xr:uid="{83F3DDDB-473D-4EB3-9E49-789BCEA325B2}"/>
    <cellStyle name="Anteckning 81 6" xfId="33602" xr:uid="{7899276D-4853-434D-BDAB-BA8A4F5B45AB}"/>
    <cellStyle name="Anteckning 81 7" xfId="35900" xr:uid="{656FBFC7-FB33-42A4-90B2-44A715E51B4D}"/>
    <cellStyle name="Anteckning 81 8" xfId="38849" xr:uid="{C9197BDB-5108-43CF-9FFB-F68375E26E11}"/>
    <cellStyle name="Anteckning 81_121231-130331" xfId="22739" xr:uid="{8A20AF09-A0B0-4D8A-939D-4D40A8D2B407}"/>
    <cellStyle name="Anteckning 82" xfId="22740" xr:uid="{5401C949-027E-48E7-8260-6AAC9EA048E7}"/>
    <cellStyle name="Anteckning 82 2" xfId="22741" xr:uid="{43E47626-2CDF-492D-BCE2-9A8E4784CA29}"/>
    <cellStyle name="Anteckning 82 2 2" xfId="22742" xr:uid="{9EA32848-A306-489A-ABC4-B1DF46CF9359}"/>
    <cellStyle name="Anteckning 82 2 2 2" xfId="22743" xr:uid="{0E6824EC-131B-4B0E-AB66-2642BB955130}"/>
    <cellStyle name="Anteckning 82 2 2_121231-130331" xfId="22744" xr:uid="{B3CECAB8-5CAC-46C7-AB18-8774A49D2A73}"/>
    <cellStyle name="Anteckning 82 2 3" xfId="22745" xr:uid="{1D8B9FCC-81A2-4326-A635-EF21D745C6D8}"/>
    <cellStyle name="Anteckning 82 2 4" xfId="33603" xr:uid="{B725C91A-D613-4E83-A5C4-52801CA63054}"/>
    <cellStyle name="Anteckning 82 2_121231-130331" xfId="22746" xr:uid="{E8D2F3CA-0B06-4340-9C8E-FC9E780DAFBD}"/>
    <cellStyle name="Anteckning 82 3" xfId="22747" xr:uid="{A3499EF1-4658-43A1-A5C1-509C62872BC4}"/>
    <cellStyle name="Anteckning 82 3 2" xfId="22748" xr:uid="{29FB12D3-4F85-4969-945D-3FB915C91CB4}"/>
    <cellStyle name="Anteckning 82 3_121231-130331" xfId="22749" xr:uid="{C391C65E-E494-4513-A235-230EC06C14F6}"/>
    <cellStyle name="Anteckning 82 4" xfId="22750" xr:uid="{DE86CA65-5159-4209-BDB0-D1257461D801}"/>
    <cellStyle name="Anteckning 82 5" xfId="22751" xr:uid="{940101FD-6E3F-4C0B-BFFA-99E945E734FB}"/>
    <cellStyle name="Anteckning 82 6" xfId="33604" xr:uid="{EA93A1BE-56A1-4690-92E8-4AEA7BEDDF02}"/>
    <cellStyle name="Anteckning 82 7" xfId="35901" xr:uid="{B8D2FEE4-5EFA-4C76-82F1-C7984FBD9FAB}"/>
    <cellStyle name="Anteckning 82 8" xfId="38848" xr:uid="{5A549A7A-8B7D-4477-A177-9B9D7C9180C5}"/>
    <cellStyle name="Anteckning 82_121231-130331" xfId="22752" xr:uid="{9A921B32-C166-4825-881C-AC07599EF4FC}"/>
    <cellStyle name="Anteckning 83" xfId="22753" xr:uid="{BAB88679-E7E0-4A05-93D9-370440FC0BFC}"/>
    <cellStyle name="Anteckning 83 2" xfId="22754" xr:uid="{5D0CDCC9-AE43-4AE8-9DC0-60CD6CFECB66}"/>
    <cellStyle name="Anteckning 83 2 2" xfId="22755" xr:uid="{3DFB9202-8286-4190-9307-752A72371F01}"/>
    <cellStyle name="Anteckning 83 2 2 2" xfId="22756" xr:uid="{D3D9538E-26A6-488A-91E6-4FA18EC81DB1}"/>
    <cellStyle name="Anteckning 83 2 2_121231-130331" xfId="22757" xr:uid="{A85FD40C-CB42-4FA0-864F-CACBA670A102}"/>
    <cellStyle name="Anteckning 83 2 3" xfId="22758" xr:uid="{E05860B4-49FA-4ADC-B4D0-D18D317615EB}"/>
    <cellStyle name="Anteckning 83 2 4" xfId="33605" xr:uid="{ED8D3F78-EDA1-45BD-8AE2-D385C7ECC47B}"/>
    <cellStyle name="Anteckning 83 2_121231-130331" xfId="22759" xr:uid="{73EC93B9-3826-45FA-BFC8-6D9DFD04BF9A}"/>
    <cellStyle name="Anteckning 83 3" xfId="22760" xr:uid="{ECB87EF7-13D5-43D8-923E-BC31859403E5}"/>
    <cellStyle name="Anteckning 83 3 2" xfId="22761" xr:uid="{1B0B0E2C-556B-4658-AAF6-9ACB5EA6B53E}"/>
    <cellStyle name="Anteckning 83 3_121231-130331" xfId="22762" xr:uid="{B13BF174-A599-435D-B7A2-D3975E9DF8FD}"/>
    <cellStyle name="Anteckning 83 4" xfId="22763" xr:uid="{5BBA0953-D84F-44A3-BC7D-B77E94710D6D}"/>
    <cellStyle name="Anteckning 83 5" xfId="22764" xr:uid="{7F5BE9F9-1691-4957-A862-9B550D8C46AA}"/>
    <cellStyle name="Anteckning 83 6" xfId="33606" xr:uid="{D95EE80A-FBDC-463C-B323-68A503461FCA}"/>
    <cellStyle name="Anteckning 83 7" xfId="35902" xr:uid="{C875456B-CAFB-4579-B1FD-A7A8EAC5A571}"/>
    <cellStyle name="Anteckning 83 8" xfId="38847" xr:uid="{2E190427-A7B6-4B2D-A1F2-A76C9C4EA977}"/>
    <cellStyle name="Anteckning 83_121231-130331" xfId="22765" xr:uid="{C7CB2A96-5B28-4B5C-9F09-4F33DFA0D5EA}"/>
    <cellStyle name="Anteckning 84" xfId="22766" xr:uid="{9EF2A7D3-80F8-4D59-82B8-F96CA8A5C531}"/>
    <cellStyle name="Anteckning 84 2" xfId="22767" xr:uid="{96611A52-38B4-4B41-8066-78BFDA82C44F}"/>
    <cellStyle name="Anteckning 84 2 2" xfId="22768" xr:uid="{ECF4BB3B-DAD8-4351-A3A3-0CDF34DFAC1D}"/>
    <cellStyle name="Anteckning 84 2 2 2" xfId="22769" xr:uid="{466B6AC8-B4EF-4FFB-9B0B-AFA62560BF62}"/>
    <cellStyle name="Anteckning 84 2 2_121231-130331" xfId="22770" xr:uid="{77E64D51-2DEE-4B46-841A-F29545CAD93B}"/>
    <cellStyle name="Anteckning 84 2 3" xfId="22771" xr:uid="{D97CF564-7020-42F5-99E0-F10CC161A717}"/>
    <cellStyle name="Anteckning 84 2 4" xfId="33607" xr:uid="{F1118551-DD93-488E-827B-9F410239B20A}"/>
    <cellStyle name="Anteckning 84 2_121231-130331" xfId="22772" xr:uid="{4B5E5B55-13E9-468A-B853-C7E6C4190068}"/>
    <cellStyle name="Anteckning 84 3" xfId="22773" xr:uid="{4B86C006-B472-43D4-9F55-B67F3E7BC074}"/>
    <cellStyle name="Anteckning 84 3 2" xfId="22774" xr:uid="{FD06ED09-C8D2-4867-A36C-FD41276FA884}"/>
    <cellStyle name="Anteckning 84 3_121231-130331" xfId="22775" xr:uid="{78744A76-0392-439A-99F9-121A94869C2E}"/>
    <cellStyle name="Anteckning 84 4" xfId="22776" xr:uid="{452298B1-148A-4494-89C6-2C84621343B6}"/>
    <cellStyle name="Anteckning 84 5" xfId="22777" xr:uid="{5B58278D-3FE3-4F21-ABAC-6CE7594DADF1}"/>
    <cellStyle name="Anteckning 84 6" xfId="33608" xr:uid="{18EA6895-1FE1-4FB7-9908-EFFED812BC07}"/>
    <cellStyle name="Anteckning 84 7" xfId="35903" xr:uid="{C89899B5-911D-4CFA-8948-140BCC3FAA27}"/>
    <cellStyle name="Anteckning 84 8" xfId="38846" xr:uid="{8E437000-7D16-44F4-B673-6F752B74BA41}"/>
    <cellStyle name="Anteckning 84_121231-130331" xfId="22778" xr:uid="{C16F665A-0923-4BA7-80FF-C355431F7A0B}"/>
    <cellStyle name="Anteckning 85" xfId="22779" xr:uid="{8FD7330E-2E53-41AA-ABDD-2DFD7B02BCF6}"/>
    <cellStyle name="Anteckning 85 2" xfId="22780" xr:uid="{C75FCB18-37B5-491F-8965-1D4B4620C49D}"/>
    <cellStyle name="Anteckning 85 2 2" xfId="22781" xr:uid="{BC7607C1-FB06-45BD-BF99-A3C4C11EF00E}"/>
    <cellStyle name="Anteckning 85 2 2 2" xfId="22782" xr:uid="{A37DE683-6198-4DDA-9275-18806CDBAE4E}"/>
    <cellStyle name="Anteckning 85 2 2_121231-130331" xfId="22783" xr:uid="{EB7A50C2-A3D2-4A29-A2F7-48B981BCB7B7}"/>
    <cellStyle name="Anteckning 85 2 3" xfId="22784" xr:uid="{3F2FBF95-6198-41FB-A033-4D97F4286578}"/>
    <cellStyle name="Anteckning 85 2 4" xfId="33609" xr:uid="{78CCBDF2-0056-4D43-8C3B-BC3F4D8727C3}"/>
    <cellStyle name="Anteckning 85 2_121231-130331" xfId="22785" xr:uid="{1FE8DC1F-6BAD-4594-97E8-8BDFB3BDD4A4}"/>
    <cellStyle name="Anteckning 85 3" xfId="22786" xr:uid="{13BE2230-9BDB-43DB-B710-E4939C34D1E0}"/>
    <cellStyle name="Anteckning 85 3 2" xfId="22787" xr:uid="{F969D461-109E-49E3-BF88-DD285ACED902}"/>
    <cellStyle name="Anteckning 85 3_121231-130331" xfId="22788" xr:uid="{5F63169D-751C-4507-820E-601C69881F0B}"/>
    <cellStyle name="Anteckning 85 4" xfId="22789" xr:uid="{96F91C09-B11B-46A7-99B3-E764B1B164AF}"/>
    <cellStyle name="Anteckning 85 5" xfId="22790" xr:uid="{E44A2F5F-744C-4844-9FB4-0A8981ADE9FD}"/>
    <cellStyle name="Anteckning 85 6" xfId="33610" xr:uid="{4D4E4F87-A601-443F-820A-CCF1D7162D56}"/>
    <cellStyle name="Anteckning 85 7" xfId="35904" xr:uid="{A8344A57-4D4D-4950-8801-A135227F3151}"/>
    <cellStyle name="Anteckning 85 8" xfId="38845" xr:uid="{99220782-6396-44E4-8A26-095D9E5CECD0}"/>
    <cellStyle name="Anteckning 85_121231-130331" xfId="22791" xr:uid="{5E4667DB-37CA-4A3E-860F-54072D47FC83}"/>
    <cellStyle name="Anteckning 86" xfId="22792" xr:uid="{ECB64C97-BC28-4C19-982B-96B4270915C6}"/>
    <cellStyle name="Anteckning 86 2" xfId="22793" xr:uid="{0D5C372C-30D5-4946-9AAF-B5BB582B4537}"/>
    <cellStyle name="Anteckning 86 2 2" xfId="22794" xr:uid="{C5F36523-A389-4A40-B500-9B1ABF6F1180}"/>
    <cellStyle name="Anteckning 86 2 2 2" xfId="22795" xr:uid="{90E0A557-34C6-4C3D-A6F0-E921F7DC44BA}"/>
    <cellStyle name="Anteckning 86 2 2_121231-130331" xfId="22796" xr:uid="{8964D370-2316-4857-A5F5-45C0D3898BD8}"/>
    <cellStyle name="Anteckning 86 2 3" xfId="22797" xr:uid="{5DB95BBA-33FB-451A-883B-97ACE18160DF}"/>
    <cellStyle name="Anteckning 86 2 4" xfId="33611" xr:uid="{2F173897-7E16-430C-AE7E-CE5E9B46402D}"/>
    <cellStyle name="Anteckning 86 2_121231-130331" xfId="22798" xr:uid="{C3067935-0AA5-4B15-AC99-364B3F5ED4DE}"/>
    <cellStyle name="Anteckning 86 3" xfId="22799" xr:uid="{4F690FD1-80CA-4961-8395-5319C966375B}"/>
    <cellStyle name="Anteckning 86 3 2" xfId="22800" xr:uid="{539040F9-9101-45FA-8E82-BD1AC15D310B}"/>
    <cellStyle name="Anteckning 86 3_121231-130331" xfId="22801" xr:uid="{66EBD046-99B3-45DD-95A6-FE38FBD41C71}"/>
    <cellStyle name="Anteckning 86 4" xfId="22802" xr:uid="{DC948A6F-F090-4718-AEA1-81ADE8478254}"/>
    <cellStyle name="Anteckning 86 5" xfId="22803" xr:uid="{F579F277-30FD-422D-9BC0-94A42B98991D}"/>
    <cellStyle name="Anteckning 86 6" xfId="33612" xr:uid="{3DC5D184-1B49-4EAF-ACBC-67FAA852AD6E}"/>
    <cellStyle name="Anteckning 86 7" xfId="35905" xr:uid="{70E0DEEE-A0D9-4A9F-8BD9-CAF4FE2CF177}"/>
    <cellStyle name="Anteckning 86 8" xfId="38844" xr:uid="{D9CF434A-2F61-4D22-8275-509895335892}"/>
    <cellStyle name="Anteckning 86_121231-130331" xfId="22804" xr:uid="{4649D1C5-6DD1-43C9-8086-B30D71DE4756}"/>
    <cellStyle name="Anteckning 87" xfId="22805" xr:uid="{4FA8B1F2-91B2-4829-815E-A547E19CBEED}"/>
    <cellStyle name="Anteckning 87 2" xfId="22806" xr:uid="{06487B8C-FF04-41B3-A891-611B8C1D331F}"/>
    <cellStyle name="Anteckning 87 2 2" xfId="22807" xr:uid="{9D375468-06F1-4B66-A7DA-F98273A0AE0E}"/>
    <cellStyle name="Anteckning 87 2 2 2" xfId="22808" xr:uid="{1327A60D-2291-4CC4-8FF4-CA72419CD5D3}"/>
    <cellStyle name="Anteckning 87 2 2_121231-130331" xfId="22809" xr:uid="{4D8DFDC0-FCBE-4DD8-ADCC-D1D28A300F10}"/>
    <cellStyle name="Anteckning 87 2 3" xfId="22810" xr:uid="{CAAF7242-371F-41E6-90E1-03A6B7C15257}"/>
    <cellStyle name="Anteckning 87 2 4" xfId="33613" xr:uid="{9ACFBC36-1D37-4806-8326-4600FBD78CE9}"/>
    <cellStyle name="Anteckning 87 2_121231-130331" xfId="22811" xr:uid="{00EACB72-9635-4A85-A9D0-10485401EEF8}"/>
    <cellStyle name="Anteckning 87 3" xfId="22812" xr:uid="{635EB4D3-B8F4-4E71-85EB-D59ECE5916C9}"/>
    <cellStyle name="Anteckning 87 3 2" xfId="22813" xr:uid="{F5E662B8-CB36-4DCA-BF28-4AB598FA5840}"/>
    <cellStyle name="Anteckning 87 3_121231-130331" xfId="22814" xr:uid="{C17D3096-96AB-4AE7-B1C8-5A2DA7811042}"/>
    <cellStyle name="Anteckning 87 4" xfId="22815" xr:uid="{39207206-0CEB-4687-963B-CCDFEF24332A}"/>
    <cellStyle name="Anteckning 87 5" xfId="22816" xr:uid="{358E76A7-0F8D-4BD2-BBFD-B84A893ECD2F}"/>
    <cellStyle name="Anteckning 87 6" xfId="33614" xr:uid="{C30E8580-F170-4A60-A1E7-80F0B263CEF8}"/>
    <cellStyle name="Anteckning 87 7" xfId="35906" xr:uid="{7D603BB1-3BD9-4179-AD34-01D9D8A99D4E}"/>
    <cellStyle name="Anteckning 87 8" xfId="38843" xr:uid="{0561986C-E7D2-4053-9EAC-096A64D59BFA}"/>
    <cellStyle name="Anteckning 87_121231-130331" xfId="22817" xr:uid="{9BBB653E-8274-42A3-882A-C969F67CBCA8}"/>
    <cellStyle name="Anteckning 88" xfId="22818" xr:uid="{02A72E8E-0C47-4532-AC5F-C997297166F8}"/>
    <cellStyle name="Anteckning 88 2" xfId="22819" xr:uid="{E73D95C6-B5B4-4DB5-AE92-1CB60ECD9411}"/>
    <cellStyle name="Anteckning 88 2 2" xfId="22820" xr:uid="{6FB2FFB0-6F01-4BA2-84C1-94A7B715E8F8}"/>
    <cellStyle name="Anteckning 88 2 2 2" xfId="22821" xr:uid="{8EA5FAB7-A5EE-49FE-BA76-6AE296740E85}"/>
    <cellStyle name="Anteckning 88 2 2_121231-130331" xfId="22822" xr:uid="{4A263BCA-420E-4302-B955-5F6096E58BA1}"/>
    <cellStyle name="Anteckning 88 2 3" xfId="22823" xr:uid="{F333771E-0BE9-421A-B173-5AEC44E33380}"/>
    <cellStyle name="Anteckning 88 2 4" xfId="33615" xr:uid="{7225CA85-38BD-4A87-8AFD-EBD360B39D11}"/>
    <cellStyle name="Anteckning 88 2_121231-130331" xfId="22824" xr:uid="{84DBC513-77A5-48D8-916B-2052D463E031}"/>
    <cellStyle name="Anteckning 88 3" xfId="22825" xr:uid="{BE2F3D9E-749A-4C8C-9778-69C9E44E22FB}"/>
    <cellStyle name="Anteckning 88 3 2" xfId="22826" xr:uid="{0A431EA9-F250-47B8-BCF7-73E668B0099A}"/>
    <cellStyle name="Anteckning 88 3_121231-130331" xfId="22827" xr:uid="{215D1359-DBEB-4393-8888-D6C32D5872CF}"/>
    <cellStyle name="Anteckning 88 4" xfId="22828" xr:uid="{F4560516-A9C6-4171-B111-EF3B0DB11547}"/>
    <cellStyle name="Anteckning 88 5" xfId="22829" xr:uid="{5F656716-DDE5-4F91-AE66-BFBC50225200}"/>
    <cellStyle name="Anteckning 88 6" xfId="33616" xr:uid="{995FB18D-89FC-4A56-85C8-0047ACD34366}"/>
    <cellStyle name="Anteckning 88 7" xfId="35907" xr:uid="{959688FC-C478-4378-8FF0-BA2917D19333}"/>
    <cellStyle name="Anteckning 88 8" xfId="38842" xr:uid="{E8CB90AF-F92A-48DB-A2AE-CBE6A064EB19}"/>
    <cellStyle name="Anteckning 88_121231-130331" xfId="22830" xr:uid="{1EE6CAB9-783E-48F8-B2AD-C3FD1FCE88A0}"/>
    <cellStyle name="Anteckning 89" xfId="22831" xr:uid="{E93E8BAF-10FB-479B-8B9B-F92C9CA79AED}"/>
    <cellStyle name="Anteckning 89 2" xfId="22832" xr:uid="{71AE85AE-4577-4A68-9B52-43D0F75EE744}"/>
    <cellStyle name="Anteckning 89 2 2" xfId="22833" xr:uid="{8E411F3E-C12D-47AC-9AFE-062295C22D0F}"/>
    <cellStyle name="Anteckning 89 2 2 2" xfId="22834" xr:uid="{28599024-A057-4FC9-A538-BC2D10056831}"/>
    <cellStyle name="Anteckning 89 2 2_121231-130331" xfId="22835" xr:uid="{EC7CBFEA-4597-494F-AB56-98AD82F683C0}"/>
    <cellStyle name="Anteckning 89 2 3" xfId="22836" xr:uid="{BEC52FC8-0F18-495A-A3E3-6C1A831AD8DB}"/>
    <cellStyle name="Anteckning 89 2 4" xfId="33617" xr:uid="{DC24BD65-BD96-4C85-981C-42D27ABE3090}"/>
    <cellStyle name="Anteckning 89 2_121231-130331" xfId="22837" xr:uid="{4894010C-6C54-4789-A0CE-B63BB365DA34}"/>
    <cellStyle name="Anteckning 89 3" xfId="22838" xr:uid="{B934D4A1-123A-4DD6-92FD-2F6C73911B23}"/>
    <cellStyle name="Anteckning 89 3 2" xfId="22839" xr:uid="{7DD0EF04-F138-4063-85F5-13CBBF7182F8}"/>
    <cellStyle name="Anteckning 89 3_121231-130331" xfId="22840" xr:uid="{7BECF4F0-ED97-4BFF-BD15-A96038E8FCF0}"/>
    <cellStyle name="Anteckning 89 4" xfId="22841" xr:uid="{C451D157-C63F-4D7B-9043-14AEE3086E87}"/>
    <cellStyle name="Anteckning 89 5" xfId="22842" xr:uid="{180B780A-954B-46CF-B177-EA3F9F669852}"/>
    <cellStyle name="Anteckning 89 6" xfId="33618" xr:uid="{E1AC224D-310A-4261-AA31-8C78F7FCF938}"/>
    <cellStyle name="Anteckning 89 7" xfId="35908" xr:uid="{BC3EC30B-080D-405E-9441-11540E0AE64D}"/>
    <cellStyle name="Anteckning 89 8" xfId="38841" xr:uid="{345B25AA-4032-4D04-97CC-BA07113ACF1D}"/>
    <cellStyle name="Anteckning 89_121231-130331" xfId="22843" xr:uid="{8C013335-CC34-4EF2-9488-FF2133A6F0E3}"/>
    <cellStyle name="Anteckning 9" xfId="149" xr:uid="{830DFE0B-811D-4B42-832F-31E76E362F29}"/>
    <cellStyle name="Anteckning 9 10" xfId="22844" xr:uid="{A7AA2D98-BAC4-4637-9AFD-C8B0150E808B}"/>
    <cellStyle name="Anteckning 9 10 2" xfId="22845" xr:uid="{14669559-DAF5-41E8-80D0-AB78F7DEC100}"/>
    <cellStyle name="Anteckning 9 10_121231-130331" xfId="22846" xr:uid="{56696F9A-C63B-4AB6-80C8-3030E920C283}"/>
    <cellStyle name="Anteckning 9 11" xfId="22847" xr:uid="{830B2959-7CD2-4810-B5A9-E2B171B673AA}"/>
    <cellStyle name="Anteckning 9 12" xfId="22848" xr:uid="{F6498E3F-0A77-47FE-B239-C51CED149CD8}"/>
    <cellStyle name="Anteckning 9 13" xfId="22849" xr:uid="{262A3B83-9F89-45B6-BB89-90DD11B91B77}"/>
    <cellStyle name="Anteckning 9 14" xfId="33619" xr:uid="{091CBFEC-E7DF-432B-893F-A3DBDDCC2BE7}"/>
    <cellStyle name="Anteckning 9 15" xfId="35909" xr:uid="{2BEBA516-DC73-4ED2-9783-0A92312F557D}"/>
    <cellStyle name="Anteckning 9 16" xfId="38840" xr:uid="{E7DE974B-756C-4A84-A86A-2E7588AB6BDC}"/>
    <cellStyle name="Anteckning 9 17" xfId="44717" xr:uid="{56777AF1-842D-41D7-89BA-F6C1E8C3005A}"/>
    <cellStyle name="Anteckning 9 18" xfId="44684" xr:uid="{2FBB5B03-ECBF-436D-ABA2-E8FC096F1A4F}"/>
    <cellStyle name="Anteckning 9 19" xfId="44661" xr:uid="{99E41B24-9304-4685-9625-1C5DE7E0CD96}"/>
    <cellStyle name="Anteckning 9 2" xfId="22850" xr:uid="{04FF3C3C-FD9F-487C-8297-F33D79EC86F7}"/>
    <cellStyle name="Anteckning 9 2 10" xfId="22851" xr:uid="{6A06DCED-22E4-409B-98AB-5047640DA710}"/>
    <cellStyle name="Anteckning 9 2 11" xfId="33620" xr:uid="{DAD5FFE7-71C0-4FC9-99D5-E5FF9F85F56E}"/>
    <cellStyle name="Anteckning 9 2 12" xfId="35910" xr:uid="{638332DF-CC60-4E77-B788-557964AF8129}"/>
    <cellStyle name="Anteckning 9 2 2" xfId="22852" xr:uid="{37A56325-C23F-4ECE-B578-B11E40CD996F}"/>
    <cellStyle name="Anteckning 9 2 2 2" xfId="22853" xr:uid="{C07F7649-8967-4927-AC54-8788AF517F0D}"/>
    <cellStyle name="Anteckning 9 2 2 2 2" xfId="22854" xr:uid="{1FC43D22-3ECC-4810-BDDC-F398277DC68D}"/>
    <cellStyle name="Anteckning 9 2 2 2 2 2" xfId="22855" xr:uid="{B7D00380-52BB-4537-996E-880B544254D8}"/>
    <cellStyle name="Anteckning 9 2 2 2 2_121231-130331" xfId="22856" xr:uid="{966F09B2-B228-4241-9587-666E957D426C}"/>
    <cellStyle name="Anteckning 9 2 2 2 3" xfId="22857" xr:uid="{8DB612A9-BA91-47D2-A9FB-8C61465BEAEA}"/>
    <cellStyle name="Anteckning 9 2 2 2 4" xfId="33621" xr:uid="{50DACE0B-9619-4545-86DA-56DB1A4C24B6}"/>
    <cellStyle name="Anteckning 9 2 2 2_121231-130331" xfId="22858" xr:uid="{EFDCC01C-C13D-4144-B3A1-8671916AB561}"/>
    <cellStyle name="Anteckning 9 2 2 3" xfId="22859" xr:uid="{3B367E54-B75E-4516-8B8D-F271E2B46602}"/>
    <cellStyle name="Anteckning 9 2 2 3 2" xfId="22860" xr:uid="{934A6CB1-8768-454C-A96E-1E673743AC9B}"/>
    <cellStyle name="Anteckning 9 2 2 3_121231-130331" xfId="22861" xr:uid="{63FA0E43-6680-44B8-9D06-640AFBF9A796}"/>
    <cellStyle name="Anteckning 9 2 2 4" xfId="22862" xr:uid="{AC885ECF-EFC6-4341-B470-29FA248E7F08}"/>
    <cellStyle name="Anteckning 9 2 2 5" xfId="22863" xr:uid="{0EEB0225-C180-40DB-8263-736BDAF52E17}"/>
    <cellStyle name="Anteckning 9 2 2 6" xfId="33622" xr:uid="{A14EBA65-D3D0-4A78-A6A5-F5A8ADC3FA38}"/>
    <cellStyle name="Anteckning 9 2 2 7" xfId="35911" xr:uid="{0CC46037-11F4-4D43-8E15-90D0AB3AE8F4}"/>
    <cellStyle name="Anteckning 9 2 2 8" xfId="38839" xr:uid="{25B0EDA1-0D8F-4FCE-9BD8-E1C676F669D9}"/>
    <cellStyle name="Anteckning 9 2 2_121231-130331" xfId="22864" xr:uid="{A1376FCE-84B7-4713-BCA7-4E98817636D4}"/>
    <cellStyle name="Anteckning 9 2 3" xfId="22865" xr:uid="{382602F1-1D1E-4D13-A829-492AD2542A61}"/>
    <cellStyle name="Anteckning 9 2 3 2" xfId="22866" xr:uid="{01EA3D40-D183-4E2A-8561-94B9AD8722EF}"/>
    <cellStyle name="Anteckning 9 2 3 2 2" xfId="22867" xr:uid="{D0E33B12-94EC-48DF-96AA-863F47A814FC}"/>
    <cellStyle name="Anteckning 9 2 3 2 2 2" xfId="22868" xr:uid="{E0DD71D4-5E85-4BD9-8286-21C5C9FF13DD}"/>
    <cellStyle name="Anteckning 9 2 3 2 2_121231-130331" xfId="22869" xr:uid="{0891E104-EB8F-4B61-90C3-9D205C74CB5F}"/>
    <cellStyle name="Anteckning 9 2 3 2 3" xfId="22870" xr:uid="{3A792571-F03E-4053-B218-C0496979D1C0}"/>
    <cellStyle name="Anteckning 9 2 3 2 4" xfId="33623" xr:uid="{D9D1E3A8-C493-414C-AF1C-6B277842C22A}"/>
    <cellStyle name="Anteckning 9 2 3 2_121231-130331" xfId="22871" xr:uid="{1B384483-5676-4599-93EF-6ADB8547D8B5}"/>
    <cellStyle name="Anteckning 9 2 3 3" xfId="22872" xr:uid="{D6F07A40-15F7-4C49-B46B-018CB3101E3E}"/>
    <cellStyle name="Anteckning 9 2 3 3 2" xfId="22873" xr:uid="{D3CFFD71-1B24-4850-B277-2E122DC145E7}"/>
    <cellStyle name="Anteckning 9 2 3 3_121231-130331" xfId="22874" xr:uid="{0CEE746A-810C-46BF-912F-73B36254FA91}"/>
    <cellStyle name="Anteckning 9 2 3 4" xfId="22875" xr:uid="{3B2F67A2-04B4-4B62-B890-D3ACDEE2268C}"/>
    <cellStyle name="Anteckning 9 2 3 5" xfId="22876" xr:uid="{521B3A38-6AEA-449F-9822-977D79D79830}"/>
    <cellStyle name="Anteckning 9 2 3 6" xfId="33624" xr:uid="{8E9AC506-4E05-428C-A6D7-97B6B3B5402E}"/>
    <cellStyle name="Anteckning 9 2 3 7" xfId="35912" xr:uid="{2EBE835F-E6B9-4640-8B2C-593ECE974E58}"/>
    <cellStyle name="Anteckning 9 2 3 8" xfId="38838" xr:uid="{8C6A646A-564D-451C-98D8-0007C1D6F019}"/>
    <cellStyle name="Anteckning 9 2 3_121231-130331" xfId="22877" xr:uid="{0D3F285F-34F9-4783-A66E-9EE680AAE9C1}"/>
    <cellStyle name="Anteckning 9 2 4" xfId="22878" xr:uid="{0E2322B0-BB29-48AB-A2B9-BA65C6E31082}"/>
    <cellStyle name="Anteckning 9 2 4 2" xfId="22879" xr:uid="{A2714E2F-EC89-4A5F-901F-80C9121B889C}"/>
    <cellStyle name="Anteckning 9 2 4 2 2" xfId="22880" xr:uid="{9733DFA7-71F0-40BE-8D4E-FE89925F5EDF}"/>
    <cellStyle name="Anteckning 9 2 4 2 2 2" xfId="22881" xr:uid="{F15C9B3E-120C-4330-B790-C25715581A88}"/>
    <cellStyle name="Anteckning 9 2 4 2 2_121231-130331" xfId="22882" xr:uid="{E71DAE0C-8253-4654-AD47-5BEC5822F6C0}"/>
    <cellStyle name="Anteckning 9 2 4 2 3" xfId="22883" xr:uid="{40887B82-1558-472E-A98C-517CE5CC0C3E}"/>
    <cellStyle name="Anteckning 9 2 4 2 4" xfId="33625" xr:uid="{8D19B7D8-6519-43EB-8D1A-E9D8D6FEE2EC}"/>
    <cellStyle name="Anteckning 9 2 4 2_121231-130331" xfId="22884" xr:uid="{48275505-5150-42D7-8A4C-77A2559FBEB5}"/>
    <cellStyle name="Anteckning 9 2 4 3" xfId="22885" xr:uid="{01CF19A8-C671-4001-BA44-130ACC953D17}"/>
    <cellStyle name="Anteckning 9 2 4 3 2" xfId="22886" xr:uid="{2C5CEE3E-91EF-411F-ABAB-565A09994265}"/>
    <cellStyle name="Anteckning 9 2 4 3_121231-130331" xfId="22887" xr:uid="{F463FE48-AE96-4476-8D4B-B35BCA3D282F}"/>
    <cellStyle name="Anteckning 9 2 4 4" xfId="22888" xr:uid="{46BA67EA-C149-4B22-B952-1E6758B40C4B}"/>
    <cellStyle name="Anteckning 9 2 4 5" xfId="22889" xr:uid="{B4940A72-0884-4BD9-96D3-6D25F3F80DDB}"/>
    <cellStyle name="Anteckning 9 2 4 6" xfId="33626" xr:uid="{7BD2E76B-F1EB-4C4C-9D17-2D44DBB4C3B0}"/>
    <cellStyle name="Anteckning 9 2 4 7" xfId="35913" xr:uid="{D1721996-0AFF-4772-9C15-9775468E67B3}"/>
    <cellStyle name="Anteckning 9 2 4 8" xfId="38837" xr:uid="{4CAA2B7E-C9EF-4D9E-995A-07E600A92C45}"/>
    <cellStyle name="Anteckning 9 2 4_121231-130331" xfId="22890" xr:uid="{E6A0BE9C-4E04-4298-A8AA-40F45C19D94A}"/>
    <cellStyle name="Anteckning 9 2 5" xfId="22891" xr:uid="{23C035AE-3CAE-4A75-8BDC-2F583E1C7D3D}"/>
    <cellStyle name="Anteckning 9 2 5 2" xfId="22892" xr:uid="{346B4578-771D-49C3-9421-791D80361572}"/>
    <cellStyle name="Anteckning 9 2 5 2 2" xfId="22893" xr:uid="{2CB2F071-8642-44AC-ABDF-C1291F0BBB6F}"/>
    <cellStyle name="Anteckning 9 2 5 2 3" xfId="33627" xr:uid="{45DE8DBB-C35B-474C-A90E-0BB91960BCDD}"/>
    <cellStyle name="Anteckning 9 2 5 2_121231-130331" xfId="22894" xr:uid="{CA58D929-907C-4FEE-9B19-882E7F8390D1}"/>
    <cellStyle name="Anteckning 9 2 5 3" xfId="22895" xr:uid="{6B492512-D922-4024-8B81-B6D66098BD3E}"/>
    <cellStyle name="Anteckning 9 2 5 3 2" xfId="22896" xr:uid="{675767C1-CCCB-430D-BD94-1FFDBBC1EB58}"/>
    <cellStyle name="Anteckning 9 2 5 3_121231-130331" xfId="22897" xr:uid="{B564540E-45BA-4117-A8CC-693F52B9DFC0}"/>
    <cellStyle name="Anteckning 9 2 5 4" xfId="22898" xr:uid="{0526B565-5B89-44FA-97CA-1643B2697955}"/>
    <cellStyle name="Anteckning 9 2 5 5" xfId="22899" xr:uid="{61F8874E-FDAA-48AE-8AD3-8360300F1671}"/>
    <cellStyle name="Anteckning 9 2 5 6" xfId="33628" xr:uid="{F0D23BC2-72AE-4545-8890-94D818FE960D}"/>
    <cellStyle name="Anteckning 9 2 5 7" xfId="35914" xr:uid="{A168AAB2-0DF8-46CF-8EF6-05D1E80C3D59}"/>
    <cellStyle name="Anteckning 9 2 5 8" xfId="38836" xr:uid="{25511EEA-9266-4436-8095-3C79BC6EE1BA}"/>
    <cellStyle name="Anteckning 9 2 5_121231-130331" xfId="22900" xr:uid="{1159C669-E723-4B22-8A2E-BEEC16119089}"/>
    <cellStyle name="Anteckning 9 2 6" xfId="22901" xr:uid="{F60238C5-6FE7-4EF7-99AE-8A800EA0453F}"/>
    <cellStyle name="Anteckning 9 2 6 2" xfId="22902" xr:uid="{A3D1F414-D45F-4674-918F-93DF15CE5FE3}"/>
    <cellStyle name="Anteckning 9 2 6 2 2" xfId="22903" xr:uid="{FEC56C15-F5BF-4B0E-9DC6-86A1E9819B1D}"/>
    <cellStyle name="Anteckning 9 2 6 2_121231-130331" xfId="22904" xr:uid="{C0383EFC-E1AE-4ACA-ACE3-AF2A026FF0E6}"/>
    <cellStyle name="Anteckning 9 2 6 3" xfId="22905" xr:uid="{48950CAC-F3AE-424B-9314-E1E195541F19}"/>
    <cellStyle name="Anteckning 9 2 6 4" xfId="33629" xr:uid="{B4298BC9-CFEC-497D-A83B-9F5E5A941C58}"/>
    <cellStyle name="Anteckning 9 2 6_121231-130331" xfId="22906" xr:uid="{55EAD5C3-598F-478B-9517-80B30E696F85}"/>
    <cellStyle name="Anteckning 9 2 7" xfId="22907" xr:uid="{DF5770D1-098F-40C3-A0F3-C0210CF41FA8}"/>
    <cellStyle name="Anteckning 9 2 7 2" xfId="22908" xr:uid="{FB78DC03-2671-4ABB-8295-6E9F93D37BB6}"/>
    <cellStyle name="Anteckning 9 2 7_121231-130331" xfId="22909" xr:uid="{4A3424D1-4E82-4C7D-92B3-D1F53073BF71}"/>
    <cellStyle name="Anteckning 9 2 8" xfId="22910" xr:uid="{1A0AAD20-3136-4D82-BDFC-BACE8DDD0370}"/>
    <cellStyle name="Anteckning 9 2 9" xfId="22911" xr:uid="{DC05645A-B4C5-4400-8F1D-99F0B8C742CE}"/>
    <cellStyle name="Anteckning 9 2_121231-130331" xfId="22912" xr:uid="{D46FBF74-533F-4F81-8F2E-5249F0DD2284}"/>
    <cellStyle name="Anteckning 9 3" xfId="22913" xr:uid="{F3E40C53-C3D3-4779-849B-CCAA9562975D}"/>
    <cellStyle name="Anteckning 9 3 10" xfId="33630" xr:uid="{D23C2FEE-DC66-4E82-A65A-174A6669478B}"/>
    <cellStyle name="Anteckning 9 3 11" xfId="35915" xr:uid="{2942A027-DC17-4445-94D5-3B8549370843}"/>
    <cellStyle name="Anteckning 9 3 2" xfId="22914" xr:uid="{1505399C-8445-4F78-8164-01473A3D3312}"/>
    <cellStyle name="Anteckning 9 3 2 2" xfId="22915" xr:uid="{D125DFBA-45A1-4500-999D-472633DAAEFE}"/>
    <cellStyle name="Anteckning 9 3 2 2 2" xfId="22916" xr:uid="{870464FE-C235-4CDA-B7A3-EFAC244584AD}"/>
    <cellStyle name="Anteckning 9 3 2 2 2 2" xfId="22917" xr:uid="{E0368841-75B0-445D-AF34-B74B1B59BEBE}"/>
    <cellStyle name="Anteckning 9 3 2 2 2_121231-130331" xfId="22918" xr:uid="{96E3B502-E8F4-4425-B14D-13D972057825}"/>
    <cellStyle name="Anteckning 9 3 2 2 3" xfId="22919" xr:uid="{B68670F2-476F-40A7-9BD1-1C97BA8EB13C}"/>
    <cellStyle name="Anteckning 9 3 2 2 4" xfId="33631" xr:uid="{909F3DB5-B76A-4388-8DC8-E5C411902D60}"/>
    <cellStyle name="Anteckning 9 3 2 2_121231-130331" xfId="22920" xr:uid="{519FD262-CF2D-4F6B-B291-8979657A01FD}"/>
    <cellStyle name="Anteckning 9 3 2 3" xfId="22921" xr:uid="{EE7CE57F-85DE-40C7-9A4A-69A2C75BDB97}"/>
    <cellStyle name="Anteckning 9 3 2 3 2" xfId="22922" xr:uid="{88E6763C-CCBA-42D8-BA7C-767901D1147D}"/>
    <cellStyle name="Anteckning 9 3 2 3_121231-130331" xfId="22923" xr:uid="{EAC59652-EBCB-4BB1-A9F6-5032D0B485C7}"/>
    <cellStyle name="Anteckning 9 3 2 4" xfId="22924" xr:uid="{EB440517-5F9D-4E9D-9360-F372A4812657}"/>
    <cellStyle name="Anteckning 9 3 2 5" xfId="22925" xr:uid="{FB2F153A-9753-4B49-9428-7DEABFC7DC58}"/>
    <cellStyle name="Anteckning 9 3 2 6" xfId="33632" xr:uid="{C16FE124-C7C4-4A83-B02B-7DE7791A9399}"/>
    <cellStyle name="Anteckning 9 3 2 7" xfId="35916" xr:uid="{5D7E84DD-A07D-4428-B074-04895E09F2E6}"/>
    <cellStyle name="Anteckning 9 3 2 8" xfId="38835" xr:uid="{DDE324F9-90CE-4317-9A63-E66E1890264F}"/>
    <cellStyle name="Anteckning 9 3 2_121231-130331" xfId="22926" xr:uid="{38A88D03-590E-4B02-AD17-FCB8A9A287E1}"/>
    <cellStyle name="Anteckning 9 3 3" xfId="22927" xr:uid="{42FD456E-7B00-4256-9C44-6AF8E5B434AD}"/>
    <cellStyle name="Anteckning 9 3 3 2" xfId="22928" xr:uid="{FC5560E4-C8AF-4878-8633-63F3827ACBCB}"/>
    <cellStyle name="Anteckning 9 3 3 2 2" xfId="22929" xr:uid="{23989CF3-BECB-46BB-9973-2B4150D89157}"/>
    <cellStyle name="Anteckning 9 3 3 2 2 2" xfId="22930" xr:uid="{7C2F1C9E-A795-4128-B7AA-BA5522595A94}"/>
    <cellStyle name="Anteckning 9 3 3 2 2_121231-130331" xfId="22931" xr:uid="{F131CBA8-CDDD-4AA0-BA12-2C5824E7EC8E}"/>
    <cellStyle name="Anteckning 9 3 3 2 3" xfId="22932" xr:uid="{63E12279-17B2-4D6F-A8D4-1E500941AB10}"/>
    <cellStyle name="Anteckning 9 3 3 2 4" xfId="33633" xr:uid="{D0A99865-EFD2-4651-B675-EF6AB37D3FE1}"/>
    <cellStyle name="Anteckning 9 3 3 2_121231-130331" xfId="22933" xr:uid="{3D4C64C2-377B-4FBE-95F9-4A32ADEF8BE2}"/>
    <cellStyle name="Anteckning 9 3 3 3" xfId="22934" xr:uid="{6D001D56-AFF7-4C65-8CEC-BC799837BE7A}"/>
    <cellStyle name="Anteckning 9 3 3 3 2" xfId="22935" xr:uid="{03328A94-002C-4C83-832F-19C21091134E}"/>
    <cellStyle name="Anteckning 9 3 3 3_121231-130331" xfId="22936" xr:uid="{A3B5DDD0-6527-41E2-AB35-F7B9A890608A}"/>
    <cellStyle name="Anteckning 9 3 3 4" xfId="22937" xr:uid="{88BAADC5-AC1D-453D-B3AA-CC01AE709B70}"/>
    <cellStyle name="Anteckning 9 3 3 5" xfId="22938" xr:uid="{433A2AB9-808F-40C4-A245-E5BED2910674}"/>
    <cellStyle name="Anteckning 9 3 3 6" xfId="33634" xr:uid="{3E2CC41B-E1DE-43B1-9EB3-5595DF548616}"/>
    <cellStyle name="Anteckning 9 3 3 7" xfId="35917" xr:uid="{571EE1DB-FA86-459D-8EBD-6C2355C6350A}"/>
    <cellStyle name="Anteckning 9 3 3 8" xfId="38834" xr:uid="{A24002A4-2222-4AFA-B483-335C18F70EBF}"/>
    <cellStyle name="Anteckning 9 3 3_121231-130331" xfId="22939" xr:uid="{7EF0A2C1-34AA-4BD2-84DD-95ACBC46BB9E}"/>
    <cellStyle name="Anteckning 9 3 4" xfId="22940" xr:uid="{057B3444-9329-4981-B5C7-C3261B8ECB3A}"/>
    <cellStyle name="Anteckning 9 3 4 2" xfId="22941" xr:uid="{FB2E675A-566F-4BFD-B479-5C7AA787F32F}"/>
    <cellStyle name="Anteckning 9 3 4 2 2" xfId="22942" xr:uid="{1BB79F71-EE2B-420F-8CF9-ADB98E0D3FAB}"/>
    <cellStyle name="Anteckning 9 3 4 2 2 2" xfId="22943" xr:uid="{E67DB218-3521-4375-AC79-5BCBA755E071}"/>
    <cellStyle name="Anteckning 9 3 4 2 2_121231-130331" xfId="22944" xr:uid="{8764C566-53C7-4C1B-B53C-C6676F79ACFC}"/>
    <cellStyle name="Anteckning 9 3 4 2 3" xfId="22945" xr:uid="{25BE72B9-1AD6-4C5E-B206-EAC624FC90CC}"/>
    <cellStyle name="Anteckning 9 3 4 2 4" xfId="33635" xr:uid="{AA8050C6-9CE0-4941-A08B-AC5085638F33}"/>
    <cellStyle name="Anteckning 9 3 4 2_121231-130331" xfId="22946" xr:uid="{280448B0-0354-4D22-A6D6-17CFE9E1C36D}"/>
    <cellStyle name="Anteckning 9 3 4 3" xfId="22947" xr:uid="{0BF8E628-B30A-4853-9D24-5B0D29F587DF}"/>
    <cellStyle name="Anteckning 9 3 4 3 2" xfId="22948" xr:uid="{194DCAC0-6DE3-45C1-AC24-77A0ADA8534E}"/>
    <cellStyle name="Anteckning 9 3 4 3_121231-130331" xfId="22949" xr:uid="{C35FF008-39B4-43FA-884C-6F799E310910}"/>
    <cellStyle name="Anteckning 9 3 4 4" xfId="22950" xr:uid="{A65C4EC2-80B7-4822-8A8D-49048264BACC}"/>
    <cellStyle name="Anteckning 9 3 4 5" xfId="22951" xr:uid="{35F6F8F0-52D6-46B2-AC99-9A6B2CF30D75}"/>
    <cellStyle name="Anteckning 9 3 4 6" xfId="33636" xr:uid="{FDE189E6-129A-47B8-A44C-128BC64B9AD9}"/>
    <cellStyle name="Anteckning 9 3 4 7" xfId="35918" xr:uid="{F24F0585-BBB0-403D-891A-C42DB0BE5216}"/>
    <cellStyle name="Anteckning 9 3 4 8" xfId="38833" xr:uid="{00488670-E60A-4024-914A-4FE74835ADB4}"/>
    <cellStyle name="Anteckning 9 3 4_121231-130331" xfId="22952" xr:uid="{14C0283B-7681-4468-BBEC-37E8DDE05E8C}"/>
    <cellStyle name="Anteckning 9 3 5" xfId="22953" xr:uid="{1D127CB9-7F2D-4024-8183-2C44AF7956AD}"/>
    <cellStyle name="Anteckning 9 3 5 2" xfId="22954" xr:uid="{9AD7D06D-15AB-4D86-8C61-33BA19B28ADB}"/>
    <cellStyle name="Anteckning 9 3 5 2 2" xfId="22955" xr:uid="{4634F508-9C1B-46E4-B65C-AE021F5C2274}"/>
    <cellStyle name="Anteckning 9 3 5 2 3" xfId="33637" xr:uid="{E807229B-AA55-4999-A01F-18BAA4238E73}"/>
    <cellStyle name="Anteckning 9 3 5 2_121231-130331" xfId="22956" xr:uid="{25912AAC-6847-421C-B9B2-314775D3399A}"/>
    <cellStyle name="Anteckning 9 3 5 3" xfId="22957" xr:uid="{3426125B-82F9-4032-B3F3-B21027A9E780}"/>
    <cellStyle name="Anteckning 9 3 5 3 2" xfId="22958" xr:uid="{35ED7CBC-A3A9-4FA1-AA0B-2B0E88299EA0}"/>
    <cellStyle name="Anteckning 9 3 5 3_121231-130331" xfId="22959" xr:uid="{C118503C-2B84-497C-A7E2-41CFDB57F978}"/>
    <cellStyle name="Anteckning 9 3 5 4" xfId="22960" xr:uid="{028C4EAF-5F72-420C-81F9-93DEE92A371B}"/>
    <cellStyle name="Anteckning 9 3 5 5" xfId="22961" xr:uid="{B71EDE52-56DB-4DD5-AAC2-D4B14BE2F834}"/>
    <cellStyle name="Anteckning 9 3 5 6" xfId="33638" xr:uid="{F264B69D-7642-477D-BE15-F47301C53215}"/>
    <cellStyle name="Anteckning 9 3 5 7" xfId="35919" xr:uid="{C5D27D69-80D1-4D66-A47E-30950B337BB2}"/>
    <cellStyle name="Anteckning 9 3 5 8" xfId="38832" xr:uid="{99C4EB37-D87C-4F90-BC2C-5805E36E9242}"/>
    <cellStyle name="Anteckning 9 3 5_121231-130331" xfId="22962" xr:uid="{B45B6D2C-C7F0-4655-A8CF-5DC8A3E4153C}"/>
    <cellStyle name="Anteckning 9 3 6" xfId="22963" xr:uid="{60291578-E003-4BBA-91CE-14C48D0284AE}"/>
    <cellStyle name="Anteckning 9 3 6 2" xfId="22964" xr:uid="{56148430-9E6D-44F1-8D47-ECB00E8724CA}"/>
    <cellStyle name="Anteckning 9 3 6 2 2" xfId="22965" xr:uid="{72231319-B113-4ECD-B2A7-CAF57EED86AE}"/>
    <cellStyle name="Anteckning 9 3 6 2_121231-130331" xfId="22966" xr:uid="{0AAD55F4-E407-4191-93B9-23D362E0873B}"/>
    <cellStyle name="Anteckning 9 3 6 3" xfId="22967" xr:uid="{139266DF-1D23-4EDD-A714-0D02463F1CBD}"/>
    <cellStyle name="Anteckning 9 3 6 4" xfId="33639" xr:uid="{CC49DF3A-4CEA-4541-B2E3-CE0CFF761713}"/>
    <cellStyle name="Anteckning 9 3 6_121231-130331" xfId="22968" xr:uid="{81B3BFF6-2404-46CD-8109-6FC72C12E352}"/>
    <cellStyle name="Anteckning 9 3 7" xfId="22969" xr:uid="{1068913E-AF0C-457A-9511-957BACB4330E}"/>
    <cellStyle name="Anteckning 9 3 7 2" xfId="22970" xr:uid="{4BB1A27D-88C1-4273-A82C-D662D5679F93}"/>
    <cellStyle name="Anteckning 9 3 7_121231-130331" xfId="22971" xr:uid="{0E89DCA5-EB5C-4E6E-A150-26DA6834C433}"/>
    <cellStyle name="Anteckning 9 3 8" xfId="22972" xr:uid="{F248CE0E-2607-483F-BE08-0426244FE34B}"/>
    <cellStyle name="Anteckning 9 3 9" xfId="22973" xr:uid="{AE842700-EE6D-424C-929A-69AF30228F8B}"/>
    <cellStyle name="Anteckning 9 3_121231-130331" xfId="22974" xr:uid="{04556ECF-291D-4F77-A8A7-6D5277ABDC37}"/>
    <cellStyle name="Anteckning 9 4" xfId="22975" xr:uid="{530B0902-C255-4157-B73F-AE6B2ED98667}"/>
    <cellStyle name="Anteckning 9 4 10" xfId="33640" xr:uid="{96AE44CA-4A87-4CFA-85D1-B0A9B6DAAA3E}"/>
    <cellStyle name="Anteckning 9 4 11" xfId="35920" xr:uid="{9C157A13-001A-4282-A95A-7C90D530CDDC}"/>
    <cellStyle name="Anteckning 9 4 2" xfId="22976" xr:uid="{B9516D9A-2D61-4670-8F44-4146B5A9E541}"/>
    <cellStyle name="Anteckning 9 4 2 2" xfId="22977" xr:uid="{5D1A431B-5795-4855-A8FA-F9599A8EAF76}"/>
    <cellStyle name="Anteckning 9 4 2 2 2" xfId="22978" xr:uid="{F7E536FC-E817-4764-90F3-660C112EDCA7}"/>
    <cellStyle name="Anteckning 9 4 2 2 2 2" xfId="22979" xr:uid="{88064E4B-5046-4265-B61B-E57BDAC9D0A8}"/>
    <cellStyle name="Anteckning 9 4 2 2 2_121231-130331" xfId="22980" xr:uid="{A166F05B-E57E-4824-BE21-C3A6E7BBBCE4}"/>
    <cellStyle name="Anteckning 9 4 2 2 3" xfId="22981" xr:uid="{871E6617-4D54-4501-ADF2-281ADCB55D3D}"/>
    <cellStyle name="Anteckning 9 4 2 2 4" xfId="33641" xr:uid="{14F4644A-4A0A-42ED-B331-A2151359709C}"/>
    <cellStyle name="Anteckning 9 4 2 2_121231-130331" xfId="22982" xr:uid="{32C3041A-0344-4818-82E1-ACBD97CE4146}"/>
    <cellStyle name="Anteckning 9 4 2 3" xfId="22983" xr:uid="{CC93D4CD-36B1-4121-BF8C-93C546132CE4}"/>
    <cellStyle name="Anteckning 9 4 2 3 2" xfId="22984" xr:uid="{6446839B-14CE-4F03-BC9F-1F56125C4097}"/>
    <cellStyle name="Anteckning 9 4 2 3_121231-130331" xfId="22985" xr:uid="{FE9ACA13-C411-403A-8D04-0E1AC4A0E42F}"/>
    <cellStyle name="Anteckning 9 4 2 4" xfId="22986" xr:uid="{11662698-29D7-4C1D-AC99-D82209CEE775}"/>
    <cellStyle name="Anteckning 9 4 2 5" xfId="22987" xr:uid="{8AE9D011-6534-4319-810E-45DE5C92B0A7}"/>
    <cellStyle name="Anteckning 9 4 2 6" xfId="33642" xr:uid="{D1B71DB9-3DE6-416C-9E8F-E9B750329E28}"/>
    <cellStyle name="Anteckning 9 4 2 7" xfId="35921" xr:uid="{20339C35-A9CB-4A56-9AEC-EA53563BAA91}"/>
    <cellStyle name="Anteckning 9 4 2 8" xfId="38831" xr:uid="{939D20C9-E93F-4726-B782-D06ADFE30DE9}"/>
    <cellStyle name="Anteckning 9 4 2_121231-130331" xfId="22988" xr:uid="{0C871668-A980-46B5-A5BC-4051EB085FBF}"/>
    <cellStyle name="Anteckning 9 4 3" xfId="22989" xr:uid="{9C4C9846-18BD-419B-BCD2-A8A947EACF8A}"/>
    <cellStyle name="Anteckning 9 4 3 2" xfId="22990" xr:uid="{49CF65B7-A339-4182-9572-DC2CB083B6F1}"/>
    <cellStyle name="Anteckning 9 4 3 2 2" xfId="22991" xr:uid="{B9EC9D3B-5AFC-45E9-B0A6-456F9E5275C4}"/>
    <cellStyle name="Anteckning 9 4 3 2 2 2" xfId="22992" xr:uid="{143C0387-5373-41CC-9312-292915BA6A97}"/>
    <cellStyle name="Anteckning 9 4 3 2 2_121231-130331" xfId="22993" xr:uid="{1CA33348-B694-4EFE-94D2-AC3C4D90EE0D}"/>
    <cellStyle name="Anteckning 9 4 3 2 3" xfId="22994" xr:uid="{81AFBB06-DFC0-4E9F-BE4A-25B482A8BDE1}"/>
    <cellStyle name="Anteckning 9 4 3 2 4" xfId="33643" xr:uid="{05D83275-502B-4DBF-8A63-5F6D465A1A37}"/>
    <cellStyle name="Anteckning 9 4 3 2_121231-130331" xfId="22995" xr:uid="{7B82D084-1BF8-47FC-A8A0-DC3199D4BE08}"/>
    <cellStyle name="Anteckning 9 4 3 3" xfId="22996" xr:uid="{ABD99558-C900-4C24-A675-42BFAB29C730}"/>
    <cellStyle name="Anteckning 9 4 3 3 2" xfId="22997" xr:uid="{D3B39DEA-85E2-4526-9D71-407FDDB837C6}"/>
    <cellStyle name="Anteckning 9 4 3 3_121231-130331" xfId="22998" xr:uid="{212D8137-9939-4165-BA50-46B292535505}"/>
    <cellStyle name="Anteckning 9 4 3 4" xfId="22999" xr:uid="{50DC6694-54A5-47D4-9E17-4B1D14B7226B}"/>
    <cellStyle name="Anteckning 9 4 3 5" xfId="23000" xr:uid="{3A29B2EF-3162-427B-879B-B3BC8DDDF36D}"/>
    <cellStyle name="Anteckning 9 4 3 6" xfId="33644" xr:uid="{AC1FA1A4-7469-4517-A6BE-1633DDBD79D0}"/>
    <cellStyle name="Anteckning 9 4 3 7" xfId="35922" xr:uid="{BCA864B9-2C22-457E-ACC6-BF7FA38625E2}"/>
    <cellStyle name="Anteckning 9 4 3 8" xfId="38830" xr:uid="{648BF8FB-CB82-4EE1-B5E4-49D845C68623}"/>
    <cellStyle name="Anteckning 9 4 3_121231-130331" xfId="23001" xr:uid="{E23596DB-01D6-42BA-967C-C6E9D13CF25E}"/>
    <cellStyle name="Anteckning 9 4 4" xfId="23002" xr:uid="{8B9E9044-689B-4012-BE13-294A80E10825}"/>
    <cellStyle name="Anteckning 9 4 4 2" xfId="23003" xr:uid="{87CB1CE8-46F2-4114-B2BD-41B99E66D11E}"/>
    <cellStyle name="Anteckning 9 4 4 2 2" xfId="23004" xr:uid="{2B1014E4-15F0-40E0-8E8F-7EDD07F20978}"/>
    <cellStyle name="Anteckning 9 4 4 2 2 2" xfId="23005" xr:uid="{1C764AD9-ADC0-43E2-BF21-33C8148706FC}"/>
    <cellStyle name="Anteckning 9 4 4 2 2_121231-130331" xfId="23006" xr:uid="{3E8329F5-C1FC-4994-BB64-B9B6883617C7}"/>
    <cellStyle name="Anteckning 9 4 4 2 3" xfId="23007" xr:uid="{DF8FCD02-65DD-481D-9105-A3C4DDC943B7}"/>
    <cellStyle name="Anteckning 9 4 4 2 4" xfId="33645" xr:uid="{8D3F480F-8D84-4503-9B7D-DDDF149842AD}"/>
    <cellStyle name="Anteckning 9 4 4 2_121231-130331" xfId="23008" xr:uid="{2CB60813-4411-49B6-A669-3CFDCE0B32BF}"/>
    <cellStyle name="Anteckning 9 4 4 3" xfId="23009" xr:uid="{436B99EA-E8FF-4166-8749-BB297EB3CFA8}"/>
    <cellStyle name="Anteckning 9 4 4 3 2" xfId="23010" xr:uid="{4AB952A7-37FB-4667-B7FD-7040FE28B816}"/>
    <cellStyle name="Anteckning 9 4 4 3_121231-130331" xfId="23011" xr:uid="{3D27A367-CB1B-4414-B44E-42B3929A5B13}"/>
    <cellStyle name="Anteckning 9 4 4 4" xfId="23012" xr:uid="{958CDDBE-815A-4189-8B85-8CCA7D69E9D0}"/>
    <cellStyle name="Anteckning 9 4 4 5" xfId="23013" xr:uid="{6662B963-3BF8-479C-8679-F78FCC4A15CA}"/>
    <cellStyle name="Anteckning 9 4 4 6" xfId="33646" xr:uid="{0CC2C7E6-8B80-49B9-8B4E-13D454156CAA}"/>
    <cellStyle name="Anteckning 9 4 4 7" xfId="35923" xr:uid="{EFA6C25E-26DA-40F3-8209-0C4CACB44B1B}"/>
    <cellStyle name="Anteckning 9 4 4 8" xfId="38829" xr:uid="{D6119761-0266-48E0-A723-09A88F8752D7}"/>
    <cellStyle name="Anteckning 9 4 4_121231-130331" xfId="23014" xr:uid="{B37756EA-F7D7-4147-8F45-FE0354283CF3}"/>
    <cellStyle name="Anteckning 9 4 5" xfId="23015" xr:uid="{A1B34B20-B69C-46E2-BF2B-B25D56DC3D70}"/>
    <cellStyle name="Anteckning 9 4 5 2" xfId="23016" xr:uid="{8CB8F24D-5D91-41F0-8670-CA067E0EE865}"/>
    <cellStyle name="Anteckning 9 4 5 2 2" xfId="23017" xr:uid="{6B136CD2-7ED4-4773-A8A9-576CBB4B95C4}"/>
    <cellStyle name="Anteckning 9 4 5 2 3" xfId="33647" xr:uid="{ACDA799F-A47F-4096-AF42-BDFE48199F27}"/>
    <cellStyle name="Anteckning 9 4 5 2_121231-130331" xfId="23018" xr:uid="{1F36316D-A517-4CC8-B00E-58FB079B6C8F}"/>
    <cellStyle name="Anteckning 9 4 5 3" xfId="23019" xr:uid="{D039478E-3DED-4587-836B-8CF94CEB0272}"/>
    <cellStyle name="Anteckning 9 4 5 3 2" xfId="23020" xr:uid="{B5E22EB8-E373-4A74-879B-140D97540D1E}"/>
    <cellStyle name="Anteckning 9 4 5 3_121231-130331" xfId="23021" xr:uid="{ED119E4E-0176-4659-A7F6-C4EAB90FEE45}"/>
    <cellStyle name="Anteckning 9 4 5 4" xfId="23022" xr:uid="{32C0D21A-4567-406F-A410-CCD2E4FA2DD3}"/>
    <cellStyle name="Anteckning 9 4 5 5" xfId="23023" xr:uid="{D65F4BA8-73FD-49B3-AF81-E8C693015915}"/>
    <cellStyle name="Anteckning 9 4 5 6" xfId="33648" xr:uid="{E48AEA7F-3039-49F0-B4D6-AAD7C8E81918}"/>
    <cellStyle name="Anteckning 9 4 5 7" xfId="35924" xr:uid="{4577E4E3-AABB-481A-9062-D96257CB306A}"/>
    <cellStyle name="Anteckning 9 4 5 8" xfId="38828" xr:uid="{59819893-ED33-4E69-97BF-955478E3F0E7}"/>
    <cellStyle name="Anteckning 9 4 5_121231-130331" xfId="23024" xr:uid="{F306E289-BD9D-4FA1-9BB1-5B0722BF1D6A}"/>
    <cellStyle name="Anteckning 9 4 6" xfId="23025" xr:uid="{94A2E647-C9E0-418B-A54A-4EA6DD37B915}"/>
    <cellStyle name="Anteckning 9 4 6 2" xfId="23026" xr:uid="{A34A1E3B-FCDF-4FC5-847F-44223ED1FA56}"/>
    <cellStyle name="Anteckning 9 4 6 2 2" xfId="23027" xr:uid="{FBA86EF2-EFA6-4C17-BE3A-2CCAE3D1D0DC}"/>
    <cellStyle name="Anteckning 9 4 6 2_121231-130331" xfId="23028" xr:uid="{306DAC9B-FAC8-4045-B01D-0A7C994E6D37}"/>
    <cellStyle name="Anteckning 9 4 6 3" xfId="23029" xr:uid="{0C49711E-D1A0-44F1-96C9-4F68E58EB4EB}"/>
    <cellStyle name="Anteckning 9 4 6 4" xfId="33649" xr:uid="{8B27C4DC-BD01-4F59-95AA-005527C6C9A6}"/>
    <cellStyle name="Anteckning 9 4 6_121231-130331" xfId="23030" xr:uid="{FBD30496-CE37-4BD3-9567-B71ACCDC6B56}"/>
    <cellStyle name="Anteckning 9 4 7" xfId="23031" xr:uid="{E9806063-5103-45DD-A38D-48E6AE7281BD}"/>
    <cellStyle name="Anteckning 9 4 7 2" xfId="23032" xr:uid="{9991250D-3E02-4658-BAEF-59AF72F5D128}"/>
    <cellStyle name="Anteckning 9 4 7_121231-130331" xfId="23033" xr:uid="{B3D65104-D058-4153-84BA-58FEDCF3062F}"/>
    <cellStyle name="Anteckning 9 4 8" xfId="23034" xr:uid="{A2E7E532-4491-45AD-9C9D-D22012A18A84}"/>
    <cellStyle name="Anteckning 9 4 9" xfId="23035" xr:uid="{7D1F7EAD-7093-4BB5-8771-411FB26033DB}"/>
    <cellStyle name="Anteckning 9 4_121231-130331" xfId="23036" xr:uid="{0CB93841-5395-4E38-B8C1-323D4B160BCF}"/>
    <cellStyle name="Anteckning 9 5" xfId="23037" xr:uid="{F22A41AE-D886-4686-8F4D-C8CA8B2A6DBB}"/>
    <cellStyle name="Anteckning 9 5 2" xfId="23038" xr:uid="{E9AB3773-A9A9-4DB3-9E92-2584B0A592AD}"/>
    <cellStyle name="Anteckning 9 5 2 2" xfId="23039" xr:uid="{2F96BB7A-B48B-4ACC-AC22-BD5440ABA649}"/>
    <cellStyle name="Anteckning 9 5 2 2 2" xfId="23040" xr:uid="{DBEF977A-716B-43DB-A8A2-9FE4818AABDA}"/>
    <cellStyle name="Anteckning 9 5 2 2 3" xfId="33650" xr:uid="{CC3A438A-3E90-4A86-AE65-13CC1BEF5121}"/>
    <cellStyle name="Anteckning 9 5 2 2_121231-130331" xfId="23041" xr:uid="{FDA74661-9755-488B-8AB4-2C0E84097C93}"/>
    <cellStyle name="Anteckning 9 5 2 3" xfId="23042" xr:uid="{9AF0DC0C-813B-4F80-8932-CDECDA9E5907}"/>
    <cellStyle name="Anteckning 9 5 2 3 2" xfId="23043" xr:uid="{611500EB-A97D-4F88-B304-F51524A07E83}"/>
    <cellStyle name="Anteckning 9 5 2 3_121231-130331" xfId="23044" xr:uid="{854F7B7D-C58F-43ED-B83F-AD45EC472016}"/>
    <cellStyle name="Anteckning 9 5 2 4" xfId="23045" xr:uid="{49E7ECD6-02ED-49EB-B94E-C3D8ED9B6381}"/>
    <cellStyle name="Anteckning 9 5 2 5" xfId="23046" xr:uid="{9A9C31A8-F178-46CB-8387-63AC82D2A038}"/>
    <cellStyle name="Anteckning 9 5 2 6" xfId="33651" xr:uid="{33039726-649D-4123-B1D2-55D857B17829}"/>
    <cellStyle name="Anteckning 9 5 2 7" xfId="35926" xr:uid="{03E241F2-7972-48AB-9A46-CB2B3EE3E7ED}"/>
    <cellStyle name="Anteckning 9 5 2 8" xfId="38826" xr:uid="{F71C8D6D-FAA3-4448-BB04-D30A6051ACD2}"/>
    <cellStyle name="Anteckning 9 5 2_121231-130331" xfId="23047" xr:uid="{70417E34-93BA-45D3-8222-24DD0F90A2D9}"/>
    <cellStyle name="Anteckning 9 5 3" xfId="23048" xr:uid="{D2D25F06-0A85-44A5-A829-75DA9A7BC6CE}"/>
    <cellStyle name="Anteckning 9 5 3 2" xfId="23049" xr:uid="{A8FCC1DB-E522-41FA-98F4-AA23B2A7FE4E}"/>
    <cellStyle name="Anteckning 9 5 3 2 2" xfId="23050" xr:uid="{CC3890F5-D344-4614-ADAE-8312AC98DD7C}"/>
    <cellStyle name="Anteckning 9 5 3 2_121231-130331" xfId="23051" xr:uid="{3DDF46CC-3DD6-4CD7-9CC2-B863086032DA}"/>
    <cellStyle name="Anteckning 9 5 3 3" xfId="23052" xr:uid="{27FC1A2B-7DD6-47FD-B3CF-EFB7C34CC9CD}"/>
    <cellStyle name="Anteckning 9 5 3 4" xfId="33652" xr:uid="{A103FB88-7F7E-44A7-A8F2-85FA489D9675}"/>
    <cellStyle name="Anteckning 9 5 3_121231-130331" xfId="23053" xr:uid="{5C5603B4-9EFE-48E5-A26D-3863D84ABD04}"/>
    <cellStyle name="Anteckning 9 5 4" xfId="23054" xr:uid="{021CA12A-4E56-463B-9579-9AAA495DCB77}"/>
    <cellStyle name="Anteckning 9 5 4 2" xfId="23055" xr:uid="{26AA305B-3E3D-4052-B6D1-B5DE82ACAC51}"/>
    <cellStyle name="Anteckning 9 5 4_121231-130331" xfId="23056" xr:uid="{94825D95-E774-4C0F-8A68-C9ED0C6A0E06}"/>
    <cellStyle name="Anteckning 9 5 5" xfId="23057" xr:uid="{C8824878-1CF8-4EFE-AC85-57026810ACC3}"/>
    <cellStyle name="Anteckning 9 5 6" xfId="23058" xr:uid="{1F57DCC7-E413-4114-8266-E89913A11708}"/>
    <cellStyle name="Anteckning 9 5 7" xfId="33653" xr:uid="{26569602-96DA-476F-89FD-9B497E50FEAC}"/>
    <cellStyle name="Anteckning 9 5 8" xfId="35925" xr:uid="{6E9E3825-6B07-4E84-BDEB-6F22DB5F3A83}"/>
    <cellStyle name="Anteckning 9 5 9" xfId="38827" xr:uid="{789DF25E-9AFF-40C9-AED9-10AA529BC88A}"/>
    <cellStyle name="Anteckning 9 5_121231-130331" xfId="23059" xr:uid="{DD9B6291-57EA-48FE-9960-75582963D729}"/>
    <cellStyle name="Anteckning 9 6" xfId="23060" xr:uid="{5DF00C3D-BBDE-4402-AD77-D567A64F692C}"/>
    <cellStyle name="Anteckning 9 6 2" xfId="23061" xr:uid="{34EA8684-480E-4113-8AAD-0DEAF0418414}"/>
    <cellStyle name="Anteckning 9 6 2 2" xfId="23062" xr:uid="{174335AD-FC59-46AB-9AA9-7B5E9E138162}"/>
    <cellStyle name="Anteckning 9 6 2 2 2" xfId="23063" xr:uid="{8E1A8258-5C12-44EB-B393-D243DC52451E}"/>
    <cellStyle name="Anteckning 9 6 2 2_121231-130331" xfId="23064" xr:uid="{EB1F3CB1-8F81-4A85-9B86-A2EC5001312E}"/>
    <cellStyle name="Anteckning 9 6 2 3" xfId="23065" xr:uid="{73757F55-552E-46D7-B3B3-9E8C4181DD17}"/>
    <cellStyle name="Anteckning 9 6 2 4" xfId="33654" xr:uid="{A2CC3C30-A6C8-4E01-83D0-71ACC3BE9137}"/>
    <cellStyle name="Anteckning 9 6 2_121231-130331" xfId="23066" xr:uid="{17D26043-738C-4C45-93A4-54CFFCE952D2}"/>
    <cellStyle name="Anteckning 9 6 3" xfId="23067" xr:uid="{E79BD862-1D92-44DE-ABCF-CA9BF6FEF820}"/>
    <cellStyle name="Anteckning 9 6 3 2" xfId="23068" xr:uid="{44D0C9AC-C2BD-4A11-AA2E-2AC8240AEB0A}"/>
    <cellStyle name="Anteckning 9 6 3_121231-130331" xfId="23069" xr:uid="{716E8A66-6DAE-46A6-99A4-AA29C1A34F75}"/>
    <cellStyle name="Anteckning 9 6 4" xfId="23070" xr:uid="{F180D989-8F53-4A0E-B417-EFFD58538229}"/>
    <cellStyle name="Anteckning 9 6 5" xfId="23071" xr:uid="{F411C831-6FFB-4C41-A42D-63E7CC573D1F}"/>
    <cellStyle name="Anteckning 9 6 6" xfId="33655" xr:uid="{D8A0AEAB-086C-45F5-9C65-5AA602E94C4A}"/>
    <cellStyle name="Anteckning 9 6 7" xfId="35927" xr:uid="{A3BEE24F-2FD8-4F9D-86D4-8A74415ECE7D}"/>
    <cellStyle name="Anteckning 9 6 8" xfId="38825" xr:uid="{D52D3B21-5D34-41B9-BA7B-6D687B0AC085}"/>
    <cellStyle name="Anteckning 9 6_121231-130331" xfId="23072" xr:uid="{C66A454E-52A1-4647-B376-DBFC175AF559}"/>
    <cellStyle name="Anteckning 9 7" xfId="23073" xr:uid="{9B8A0BBC-FE69-4C3F-8666-58834A4C967C}"/>
    <cellStyle name="Anteckning 9 7 2" xfId="23074" xr:uid="{4191F560-632B-4A87-90AF-F9DBF565521F}"/>
    <cellStyle name="Anteckning 9 7 2 2" xfId="23075" xr:uid="{87CB7BA1-8A11-4323-A06F-BA1C9D5B60A1}"/>
    <cellStyle name="Anteckning 9 7 2 2 2" xfId="23076" xr:uid="{B95EED3C-479D-4112-BCF5-9AFC065CF30C}"/>
    <cellStyle name="Anteckning 9 7 2 2_121231-130331" xfId="23077" xr:uid="{F46EDE97-9F72-4AE1-9E50-5E87541A8742}"/>
    <cellStyle name="Anteckning 9 7 2 3" xfId="23078" xr:uid="{0A6EE7AF-0E78-4632-B7C3-1C21AD296A05}"/>
    <cellStyle name="Anteckning 9 7 2 4" xfId="33656" xr:uid="{74D62C4B-240B-4F4C-B357-9B4091F1F9DC}"/>
    <cellStyle name="Anteckning 9 7 2_121231-130331" xfId="23079" xr:uid="{EF0BEC64-1F26-4F75-A038-DF414393A2B7}"/>
    <cellStyle name="Anteckning 9 7 3" xfId="23080" xr:uid="{50EF1FCB-04AE-47FF-A4FE-8554F3402EC3}"/>
    <cellStyle name="Anteckning 9 7 3 2" xfId="23081" xr:uid="{FDE57CDB-3D41-417A-875F-E61AAD0D9F30}"/>
    <cellStyle name="Anteckning 9 7 3_121231-130331" xfId="23082" xr:uid="{735C4E21-FC47-4C56-9F18-B511358E140F}"/>
    <cellStyle name="Anteckning 9 7 4" xfId="23083" xr:uid="{4AEF5000-6B9A-4105-845E-802AF53C8E77}"/>
    <cellStyle name="Anteckning 9 7 5" xfId="23084" xr:uid="{C7ACB8E0-000A-4AAF-8FA5-6ACF96D7D0B6}"/>
    <cellStyle name="Anteckning 9 7 6" xfId="33657" xr:uid="{518287BD-AC16-4BD8-95D8-16DC12E85006}"/>
    <cellStyle name="Anteckning 9 7 7" xfId="35928" xr:uid="{7008B172-37E3-413E-B378-E2892E723963}"/>
    <cellStyle name="Anteckning 9 7 8" xfId="38824" xr:uid="{C6D9478D-6E6C-4095-A601-529B7CEB8182}"/>
    <cellStyle name="Anteckning 9 7_121231-130331" xfId="23085" xr:uid="{77FCAC31-AC02-4865-8FB9-68E90500A0D0}"/>
    <cellStyle name="Anteckning 9 8" xfId="23086" xr:uid="{E63B44A7-F592-4B1D-BB24-469E121CEB93}"/>
    <cellStyle name="Anteckning 9 8 2" xfId="23087" xr:uid="{7788ECFA-36EE-4B8F-A7BC-D0B87658EE7F}"/>
    <cellStyle name="Anteckning 9 8 2 2" xfId="23088" xr:uid="{D9ACDBAD-D360-49BF-8E30-AB9EF4CAB4DC}"/>
    <cellStyle name="Anteckning 9 8 2 3" xfId="33658" xr:uid="{023A4A98-784E-4E1D-92BD-CFF32FAE192A}"/>
    <cellStyle name="Anteckning 9 8 2_121231-130331" xfId="23089" xr:uid="{1D71F078-2B84-4A57-A047-F7279BEF3D7B}"/>
    <cellStyle name="Anteckning 9 8 3" xfId="23090" xr:uid="{1A95E15F-BC9C-41D9-9ADA-0CEF7DC1B38A}"/>
    <cellStyle name="Anteckning 9 8 3 2" xfId="23091" xr:uid="{70563CD5-B9BE-41AC-BACF-548F2509385A}"/>
    <cellStyle name="Anteckning 9 8 3_121231-130331" xfId="23092" xr:uid="{3F2484CC-E097-4658-AE9A-36EAF6B60457}"/>
    <cellStyle name="Anteckning 9 8 4" xfId="23093" xr:uid="{381B6EEB-EE6D-414E-9C83-179749D11224}"/>
    <cellStyle name="Anteckning 9 8 5" xfId="23094" xr:uid="{49854F87-7232-47EC-91A6-4F0790600A25}"/>
    <cellStyle name="Anteckning 9 8 6" xfId="33659" xr:uid="{3F655B4B-4606-4B71-AD34-720DDE6F447D}"/>
    <cellStyle name="Anteckning 9 8 7" xfId="35929" xr:uid="{F410F902-9A65-4412-9F9C-31590309E483}"/>
    <cellStyle name="Anteckning 9 8 8" xfId="38823" xr:uid="{7A77B9B6-1A68-4A7C-A298-8B530DA16E23}"/>
    <cellStyle name="Anteckning 9 8_121231-130331" xfId="23095" xr:uid="{4A5075DF-CBBB-42DF-8EDB-4E36730128F4}"/>
    <cellStyle name="Anteckning 9 9" xfId="23096" xr:uid="{396CB601-36FD-417B-8EE8-FAABDD433D24}"/>
    <cellStyle name="Anteckning 9 9 2" xfId="23097" xr:uid="{9BB9E6F5-4650-41EB-818E-4CAF7C6608F3}"/>
    <cellStyle name="Anteckning 9 9 2 2" xfId="23098" xr:uid="{FA9D6492-63DF-4C06-9E54-6D7CBC0C46F5}"/>
    <cellStyle name="Anteckning 9 9 2_121231-130331" xfId="23099" xr:uid="{3C6D13BA-DBDE-40F9-8C3F-45CBB5816DE8}"/>
    <cellStyle name="Anteckning 9 9 3" xfId="23100" xr:uid="{4F41AC0C-3BB5-485A-990B-F46344A3AEB4}"/>
    <cellStyle name="Anteckning 9 9 4" xfId="33660" xr:uid="{37AFD426-AC56-4AAB-A48F-C4D86D76AC55}"/>
    <cellStyle name="Anteckning 9 9_121231-130331" xfId="23101" xr:uid="{8AB6EB63-46E7-47D7-8940-904B50A7579A}"/>
    <cellStyle name="Anteckning 9_121231-130331" xfId="23102" xr:uid="{11B9C8E7-F749-44D1-BF55-B25A2D837940}"/>
    <cellStyle name="Anteckning 90" xfId="23103" xr:uid="{1FDA2BB5-9EA2-4F4B-8D59-A24991157160}"/>
    <cellStyle name="Anteckning 90 2" xfId="23104" xr:uid="{011052D8-9F39-48D1-8812-AA5E21B57CFC}"/>
    <cellStyle name="Anteckning 90 2 2" xfId="23105" xr:uid="{73AC9597-C8A3-4E66-8EEA-0C875193DC5C}"/>
    <cellStyle name="Anteckning 90 2 2 2" xfId="23106" xr:uid="{C7BF0F6D-BF85-4DC2-9A8C-48B8EDB298F9}"/>
    <cellStyle name="Anteckning 90 2 2_AAL 2014-06" xfId="45447" xr:uid="{F33EB280-9F1E-4451-9419-022F59BB1FC2}"/>
    <cellStyle name="Anteckning 90 2 3" xfId="23107" xr:uid="{94566929-A53E-4892-A1CE-7E73D4A49C78}"/>
    <cellStyle name="Anteckning 90 2 4" xfId="33661" xr:uid="{A3740FB8-ED87-4CDE-BADD-453316C19A78}"/>
    <cellStyle name="Anteckning 90 2_121231-130331" xfId="23108" xr:uid="{D68DAE1C-192B-4DAB-A980-B2DA90EA606D}"/>
    <cellStyle name="Anteckning 90 3" xfId="23109" xr:uid="{EC089D82-EC77-44B4-9917-297CA65D7359}"/>
    <cellStyle name="Anteckning 90 3 2" xfId="23110" xr:uid="{A69700E0-060E-47FC-8C24-B4B0DA2D2704}"/>
    <cellStyle name="Anteckning 90 3_AAL 2014-06" xfId="45448" xr:uid="{BDAF9CE2-0B62-472F-9ABC-31979247735D}"/>
    <cellStyle name="Anteckning 90 4" xfId="23111" xr:uid="{3D2D422F-3916-452A-852D-3740EE7EF679}"/>
    <cellStyle name="Anteckning 90 5" xfId="33662" xr:uid="{A92B62EA-BDD7-4830-9062-4923AADEF9DA}"/>
    <cellStyle name="Anteckning 90 6" xfId="35930" xr:uid="{B73F277B-140E-4FA4-BEC4-50E0E8AFE84B}"/>
    <cellStyle name="Anteckning 90 7" xfId="38822" xr:uid="{1B9F9CAD-0875-4475-B26E-368388DCDF93}"/>
    <cellStyle name="Anteckning 90_121231-130331" xfId="23112" xr:uid="{0C3AEFDE-4C41-4B4D-8DB7-56563E462E2D}"/>
    <cellStyle name="Anteckning 91" xfId="23113" xr:uid="{3054C93A-4F35-42D5-BBDC-1F55EAA5A456}"/>
    <cellStyle name="Anteckning 91 2" xfId="23114" xr:uid="{DF080DD9-4957-4DEC-A857-4882D4D12284}"/>
    <cellStyle name="Anteckning 91 2 2" xfId="23115" xr:uid="{ADED5B09-ED4D-47EE-B352-CFC8C1EA241E}"/>
    <cellStyle name="Anteckning 91 2 2 2" xfId="23116" xr:uid="{C745F0C1-98FE-45C6-B8C1-26D059499AB3}"/>
    <cellStyle name="Anteckning 91 2 2_AAL 2014-06" xfId="45449" xr:uid="{C8CEF392-6A52-43C2-AAD9-35F42C05DF27}"/>
    <cellStyle name="Anteckning 91 2 3" xfId="23117" xr:uid="{15D20986-87BF-49E5-9271-6143C2737C73}"/>
    <cellStyle name="Anteckning 91 2 4" xfId="33663" xr:uid="{890F2AE0-BB1F-48A4-A980-B55A7168F247}"/>
    <cellStyle name="Anteckning 91 2_121231-130331" xfId="23118" xr:uid="{DDF1A0DD-0C05-42F0-B4A2-003175EB8EBB}"/>
    <cellStyle name="Anteckning 91 3" xfId="23119" xr:uid="{26860BAF-F87A-4B52-8DE6-15A4203E1599}"/>
    <cellStyle name="Anteckning 91 3 2" xfId="23120" xr:uid="{BD7EB782-14F5-43AC-A523-E10659C850E9}"/>
    <cellStyle name="Anteckning 91 3_AAL 2014-06" xfId="45450" xr:uid="{3ACB96EE-2E14-45C7-8B8F-37399ECE17BC}"/>
    <cellStyle name="Anteckning 91 4" xfId="23121" xr:uid="{E1403909-F3A0-4415-8381-46B6D6197B1A}"/>
    <cellStyle name="Anteckning 91 5" xfId="33664" xr:uid="{7DE2D6F8-5632-446E-AD56-04AB778DE92D}"/>
    <cellStyle name="Anteckning 91 6" xfId="35931" xr:uid="{70D6482F-4684-47D5-AD97-78F077634CCD}"/>
    <cellStyle name="Anteckning 91 7" xfId="38821" xr:uid="{756B9091-D6BE-44B3-BA79-A4643F474A7D}"/>
    <cellStyle name="Anteckning 91_121231-130331" xfId="23122" xr:uid="{17BC8558-5EF0-49A9-9077-D1E6F402580A}"/>
    <cellStyle name="Anteckning 92" xfId="23123" xr:uid="{FD6F99E0-2700-4A01-852A-29BAFF9C7DD5}"/>
    <cellStyle name="Anteckning 92 2" xfId="23124" xr:uid="{3F72C6DB-AF46-4DAF-BF7C-F7726A698DE0}"/>
    <cellStyle name="Anteckning 92 2 2" xfId="23125" xr:uid="{A2D5722C-3275-46DE-B9CF-4B972A502CD8}"/>
    <cellStyle name="Anteckning 92 2 2 2" xfId="23126" xr:uid="{4904ADF4-219B-4498-8AF4-1814F77E0E40}"/>
    <cellStyle name="Anteckning 92 2 2_AAL 2014-06" xfId="45451" xr:uid="{8E1C4EDE-E909-4DAA-8ED6-6AF377555FFA}"/>
    <cellStyle name="Anteckning 92 2 3" xfId="23127" xr:uid="{5A4966F0-FBC9-4BEB-BC30-27442BA8B848}"/>
    <cellStyle name="Anteckning 92 2 4" xfId="33665" xr:uid="{43E8E530-B818-4430-9E8F-876A8FD98D2D}"/>
    <cellStyle name="Anteckning 92 2_121231-130331" xfId="23128" xr:uid="{D38531A6-EF03-423A-9F7F-1E10D8CEB8B1}"/>
    <cellStyle name="Anteckning 92 3" xfId="23129" xr:uid="{2DF972AF-5B59-45F3-8B6A-15F63D9D621C}"/>
    <cellStyle name="Anteckning 92 3 2" xfId="23130" xr:uid="{CE296510-23A7-4A14-B24C-3F8FE899A9BE}"/>
    <cellStyle name="Anteckning 92 3_AAL 2014-06" xfId="45452" xr:uid="{CBE7EEC2-252B-4BB3-8AC3-E0BCE2ED29C5}"/>
    <cellStyle name="Anteckning 92 4" xfId="23131" xr:uid="{0328F7E4-E1D2-4042-95DB-27FA20178DA6}"/>
    <cellStyle name="Anteckning 92 5" xfId="33666" xr:uid="{3573064F-6ABA-4C2D-A8E3-C76B3DDF6CB1}"/>
    <cellStyle name="Anteckning 92 6" xfId="35932" xr:uid="{E5A246CE-E0FF-4763-95B7-D297430C0FDC}"/>
    <cellStyle name="Anteckning 92 7" xfId="38820" xr:uid="{A644D343-916A-4C5F-8C6C-ADD45071F3C9}"/>
    <cellStyle name="Anteckning 92_121231-130331" xfId="23132" xr:uid="{96147D12-2CC0-41E2-99A5-FD359C695138}"/>
    <cellStyle name="Anteckning 93" xfId="23133" xr:uid="{90CB42F5-3940-47C7-B24E-B4A161E8D1D5}"/>
    <cellStyle name="Anteckning 93 2" xfId="23134" xr:uid="{AF49C537-05B8-43C9-A982-09F672871A20}"/>
    <cellStyle name="Anteckning 93 2 2" xfId="23135" xr:uid="{F8DB48AD-6195-4EAA-BD48-2532BDA24C49}"/>
    <cellStyle name="Anteckning 93 2 2 2" xfId="23136" xr:uid="{451D8F97-A661-42BA-A0D4-1062900B2F85}"/>
    <cellStyle name="Anteckning 93 2 2_AAL 2014-06" xfId="45453" xr:uid="{7D9A32CF-EAB6-497F-A8C8-448086B3504E}"/>
    <cellStyle name="Anteckning 93 2 3" xfId="23137" xr:uid="{F20514B7-7B2D-437B-AA57-DD0AD04FF389}"/>
    <cellStyle name="Anteckning 93 2_121231-130331" xfId="23138" xr:uid="{398616BD-2C81-470E-ADF5-629A07A920B9}"/>
    <cellStyle name="Anteckning 93 3" xfId="23139" xr:uid="{B6604EB9-DD46-45EA-B2B1-73DDECFE377A}"/>
    <cellStyle name="Anteckning 93 3 2" xfId="23140" xr:uid="{69562E51-72FF-4328-A2D8-7D972695B990}"/>
    <cellStyle name="Anteckning 93 3_AAL 2014-06" xfId="45454" xr:uid="{8CF51637-63D4-4C01-940C-72F3E09DE3D4}"/>
    <cellStyle name="Anteckning 93 4" xfId="23141" xr:uid="{A5463F68-69A3-4CEC-BEB6-11970EB16198}"/>
    <cellStyle name="Anteckning 93 5" xfId="23142" xr:uid="{AC8AC858-716F-431D-B0E2-221497C554E8}"/>
    <cellStyle name="Anteckning 93_121231-130331" xfId="23143" xr:uid="{3DFAA9F9-2373-4DAB-96B6-C115177BB642}"/>
    <cellStyle name="Anteckning 94" xfId="23144" xr:uid="{758DAF2D-3344-443E-B716-83FC12673EDB}"/>
    <cellStyle name="Anteckning 94 2" xfId="23145" xr:uid="{F92BFAF4-6406-4CF3-A93D-D27187CA233D}"/>
    <cellStyle name="Anteckning 94 3" xfId="23146" xr:uid="{56807142-1566-4EB2-B611-F30AC3F99294}"/>
    <cellStyle name="Anteckning 94 4" xfId="33667" xr:uid="{A7E044C4-1FFF-4766-BCD3-E2570880954C}"/>
    <cellStyle name="Anteckning 94_121231-130331" xfId="23147" xr:uid="{0C3A0A21-8503-47B6-8A96-046F54F48B7B}"/>
    <cellStyle name="Anteckning 95" xfId="23148" xr:uid="{1148F8F0-FA98-493D-835B-85D64E49C378}"/>
    <cellStyle name="Anteckning 95 2" xfId="23149" xr:uid="{A2F35641-F44F-4A6E-97B6-F7CE50B57062}"/>
    <cellStyle name="Anteckning 95 2 2" xfId="23150" xr:uid="{A0FF3988-9ADA-41FA-A436-97F7AA1DE4DD}"/>
    <cellStyle name="Anteckning 95 2_121231-130331" xfId="23151" xr:uid="{28293F3E-C628-47EF-A269-F356103B427D}"/>
    <cellStyle name="Anteckning 95 3" xfId="23152" xr:uid="{8292ED2D-0394-43EF-A2F6-2268EC543033}"/>
    <cellStyle name="Anteckning 95_121231-130331" xfId="23153" xr:uid="{C1F19CBE-9DF9-4447-A1F3-4B14F3191804}"/>
    <cellStyle name="Anteckning 96" xfId="23154" xr:uid="{596B7BCE-86D8-4E90-BCA6-3D0E3ED61067}"/>
    <cellStyle name="Anteckning 96 2" xfId="23155" xr:uid="{E8E4B470-21E1-4D40-9D54-5C7C388C3705}"/>
    <cellStyle name="Anteckning 96 2 2" xfId="23156" xr:uid="{94FB6563-146E-4415-BF7D-A1D2C28CEDBA}"/>
    <cellStyle name="Anteckning 96 2_121231-130331" xfId="23157" xr:uid="{7C104D07-9B50-48BF-94A8-E3010553F530}"/>
    <cellStyle name="Anteckning 96 3" xfId="23158" xr:uid="{CD3FDB44-9106-4ED3-AC75-72852DA3EF12}"/>
    <cellStyle name="Anteckning 96_121231-130331" xfId="23159" xr:uid="{AC38AA46-1A85-4499-A57E-26A25D28776F}"/>
    <cellStyle name="Anteckning 97" xfId="23160" xr:uid="{14E29571-1184-4D1A-9D49-E05B2B2510CE}"/>
    <cellStyle name="Anteckning 97 2" xfId="23161" xr:uid="{1534B372-F4BA-4DA1-B429-6A7F31AA491C}"/>
    <cellStyle name="Anteckning 97 2 2" xfId="23162" xr:uid="{F00F82B4-13A1-4712-AD6E-67EF380A59D1}"/>
    <cellStyle name="Anteckning 97 2_121231-130331" xfId="23163" xr:uid="{328C5728-6E2C-40A5-B8E2-EE226A6C2635}"/>
    <cellStyle name="Anteckning 97 3" xfId="23164" xr:uid="{EA3CFF5D-794D-454F-A0CE-29382FBFB12C}"/>
    <cellStyle name="Anteckning 97_121231-130331" xfId="23165" xr:uid="{BBCF693F-5BFF-4BF8-B255-87D024365D28}"/>
    <cellStyle name="Anteckning 98" xfId="23166" xr:uid="{70E4B6E9-27BE-472E-9455-8CD74B858A81}"/>
    <cellStyle name="Anteckning 98 2" xfId="23167" xr:uid="{969BEA47-BBB5-4F9B-B018-FA943BE48A17}"/>
    <cellStyle name="Anteckning 98 3" xfId="23168" xr:uid="{6D3F8C95-1C60-49FA-99C4-FB4594A7FC8D}"/>
    <cellStyle name="Anteckning 98_121231-130331" xfId="23169" xr:uid="{F5F8FEA4-572D-494F-8A18-EA45086F9E2F}"/>
    <cellStyle name="Anteckning 99" xfId="23170" xr:uid="{6E0C4210-2EB7-44A2-AA58-5F0673088489}"/>
    <cellStyle name="Anteckning 99 2" xfId="23171" xr:uid="{A7FB8BA6-B575-4CD7-80B8-9C3AEF9520AB}"/>
    <cellStyle name="Anteckning 99 3" xfId="23172" xr:uid="{85BEE1B2-D7ED-4346-841A-758CF370F2E9}"/>
    <cellStyle name="Anteckning 99_121231-130331" xfId="23173" xr:uid="{6EFAFA1E-7BE8-4911-BF9E-C72AE8ED6294}"/>
    <cellStyle name="Anteckning_Apart tables" xfId="50279" xr:uid="{BB007922-BF90-48A7-A4F5-EFE171F3446A}"/>
    <cellStyle name="Anzahl" xfId="42338" xr:uid="{164C2E83-DF55-4E67-AB86-08C14FE9D3C4}"/>
    <cellStyle name="Arbeitsgebiet" xfId="42339" xr:uid="{87E46328-9F2C-4C79-8209-31C3A58FDD65}"/>
    <cellStyle name="args.style" xfId="42340" xr:uid="{E699F185-4D3B-40D8-9C1E-519E25938DE0}"/>
    <cellStyle name="args.style 2" xfId="42341" xr:uid="{732280C7-69D9-4415-99D9-6721A6411559}"/>
    <cellStyle name="arial" xfId="48030" xr:uid="{DC31B4F3-0762-489C-A031-A038A3D7E45D}"/>
    <cellStyle name="Arial 10" xfId="42342" xr:uid="{78BA7803-1669-4BE2-ACD8-109F3774C48C}"/>
    <cellStyle name="Arial 12" xfId="42343" xr:uid="{C8914112-256F-4CBD-B959-0DD6BAC8AFD3}"/>
    <cellStyle name="at" xfId="42344" xr:uid="{C085E3DE-1A88-4BEB-999D-460DA8A255D6}"/>
    <cellStyle name="at 2" xfId="42345" xr:uid="{C30D8BC7-D4C5-45F3-AC78-21B46A93553F}"/>
    <cellStyle name="at 2 2" xfId="42346" xr:uid="{44B2ED63-0247-439A-8708-DCAFEC957538}"/>
    <cellStyle name="at 2 3" xfId="42347" xr:uid="{7D38EEB9-4A61-4F32-92C4-06747356C5C5}"/>
    <cellStyle name="at 2_Cognos" xfId="42348" xr:uid="{4AEF1D52-521C-48FA-89F0-C4FCDD7FF1DD}"/>
    <cellStyle name="at 3" xfId="42349" xr:uid="{F5C33E0D-360A-49BA-8948-96BBF0B2151E}"/>
    <cellStyle name="at 4" xfId="42350" xr:uid="{518D1FCD-8F3D-4123-A44C-0164D823B182}"/>
    <cellStyle name="at_Cognos" xfId="42351" xr:uid="{9DFCE899-D840-4C1C-8572-E5225D81ED27}"/>
    <cellStyle name="Ausgabe" xfId="23174" xr:uid="{51D77698-44B8-4948-893B-94CA8D561495}"/>
    <cellStyle name="Ausgabe 2" xfId="23175" xr:uid="{53C869A6-3EC6-4944-A7B0-DAD4D9FC361E}"/>
    <cellStyle name="Ausgabe 2 2" xfId="42352" xr:uid="{EB1207E4-0955-45C5-AF35-EA7DF84C0BF2}"/>
    <cellStyle name="Ausgabe 2 3" xfId="42353" xr:uid="{3D4E2F7C-6F9B-4152-8416-241969DC78FB}"/>
    <cellStyle name="Ausgabe 2 4" xfId="42354" xr:uid="{266561A2-C361-4A0F-A894-65ECA3EDD613}"/>
    <cellStyle name="Ausgabe 2 5" xfId="46085" xr:uid="{13B64442-7BB8-4054-86A6-C943E2308B73}"/>
    <cellStyle name="Ausgabe 2_Bought properties" xfId="51324" xr:uid="{5BD3C7D2-BCFF-4776-935D-9691C1A7F311}"/>
    <cellStyle name="Ausgabe 3" xfId="38315" xr:uid="{58242632-B691-40C3-8087-9C53F86F5488}"/>
    <cellStyle name="Ausgabe 4" xfId="46084" xr:uid="{8C105C1F-126D-43B3-A42B-0E900BD25647}"/>
    <cellStyle name="Ausgabe_3. Loans" xfId="23176" xr:uid="{CF4BD265-68F7-42DC-BA97-954CDADD2C83}"/>
    <cellStyle name="Availability" xfId="23177" xr:uid="{27533F2C-D890-4440-A43F-C6A7C190C700}"/>
    <cellStyle name="Avertissement 2" xfId="48031" xr:uid="{55DB1CEB-2006-4A1A-BC16-30BA3EA9E1E7}"/>
    <cellStyle name="Avertissement 2 2" xfId="48032" xr:uid="{D7D7BE7E-67F8-4355-9C9E-3CA9F5032309}"/>
    <cellStyle name="Avertissement 3" xfId="48033" xr:uid="{CC893C83-5D86-47E3-9F28-5875F978A5E2}"/>
    <cellStyle name="Avertissement 4" xfId="48034" xr:uid="{B53B7C7B-B981-4EBD-A475-2E157B3E45BA}"/>
    <cellStyle name="b" xfId="42355" xr:uid="{E3BCE76B-64A5-4415-B038-75E9E1940F6D}"/>
    <cellStyle name="b 2" xfId="42356" xr:uid="{BC3C80F5-9EDE-462C-83BC-6BB398E751C4}"/>
    <cellStyle name="b%0" xfId="42357" xr:uid="{C3A8B4AC-5C08-4930-BD80-CD9DE9253DC3}"/>
    <cellStyle name="b%1" xfId="42358" xr:uid="{13EE6EFD-73D1-4512-84E2-02293D66D68A}"/>
    <cellStyle name="b%2" xfId="42359" xr:uid="{A32B4002-6E89-4E79-B51F-C51D159A7D07}"/>
    <cellStyle name="b0" xfId="42360" xr:uid="{6CA7D592-EB0F-466E-97F2-25E19B394146}"/>
    <cellStyle name="b09" xfId="42361" xr:uid="{CF8A67AF-E105-4E0B-9371-8C67B3A1F22D}"/>
    <cellStyle name="b1" xfId="42362" xr:uid="{48853AD4-951A-4410-A3F9-B5109B9FDD99}"/>
    <cellStyle name="b1 2" xfId="42363" xr:uid="{A4CB301A-B7BD-43B9-808E-1396090B3977}"/>
    <cellStyle name="b2" xfId="42364" xr:uid="{FD0F4469-DD60-40BF-B1D7-35FE8388FDB6}"/>
    <cellStyle name="b2 2" xfId="42365" xr:uid="{5252DBA4-B662-42D1-9943-E091C3CB6F62}"/>
    <cellStyle name="Bad" xfId="11" builtinId="27" customBuiltin="1"/>
    <cellStyle name="Bad 10" xfId="23178" xr:uid="{523B0087-73C1-4DC1-A0F7-FECD3956D954}"/>
    <cellStyle name="Bad 10 2" xfId="47764" xr:uid="{BA1D0BDA-7013-45C2-93F9-36DC09BDF89E}"/>
    <cellStyle name="Bad 10_ICR" xfId="49114" xr:uid="{2752C459-4CF0-40A9-925D-5ED9BC10FA54}"/>
    <cellStyle name="Bad 11" xfId="23179" xr:uid="{758BFD78-FCB0-480F-ACE3-FBCD94E62CB6}"/>
    <cellStyle name="Bad 12" xfId="53216" xr:uid="{5F41B486-353E-44B3-827A-B99A13673FE6}"/>
    <cellStyle name="Bad 2" xfId="150" xr:uid="{44B4E4D8-DCD0-4FCD-B2A1-CC93CBDC9DE5}"/>
    <cellStyle name="Bad 2 10" xfId="51325" xr:uid="{57D14F57-CA24-46F4-8652-C62821C8FACF}"/>
    <cellStyle name="Bad 2 2" xfId="694" xr:uid="{F3633FF3-3CF8-4C20-8751-6646221EFD7E}"/>
    <cellStyle name="Bad 2 3" xfId="695" xr:uid="{E2080D07-3A39-4215-B0AF-5BE2E8EA4FDF}"/>
    <cellStyle name="Bad 2 3 2" xfId="33668" xr:uid="{DD55E7A9-DBB9-4963-A8DB-29B8A01B8DE4}"/>
    <cellStyle name="Bad 2 3_Apart tables" xfId="52561" xr:uid="{E07175C3-84C5-496C-872B-2C856436A212}"/>
    <cellStyle name="Bad 2 4" xfId="696" xr:uid="{CEB738F0-335D-41A3-830E-5D5DE377272D}"/>
    <cellStyle name="Bad 2 5" xfId="697" xr:uid="{4D47C262-5823-4190-AAB6-C5AF64E3FE67}"/>
    <cellStyle name="Bad 2 6" xfId="698" xr:uid="{4AA024D9-364F-4FC8-A1FF-CAC0BA69759E}"/>
    <cellStyle name="Bad 2 7" xfId="699" xr:uid="{7239FCCB-0DDD-4BA5-8847-4C3C5C45A2A6}"/>
    <cellStyle name="Bad 2 8" xfId="700" xr:uid="{E96B9A64-D2AA-44D1-9D28-764F53D30444}"/>
    <cellStyle name="Bad 2 9" xfId="42366" xr:uid="{889A9BDB-EE65-4FC6-A890-B477D0A5AE2A}"/>
    <cellStyle name="Bad 2_2. Property deals" xfId="23180" xr:uid="{9BC4C36F-CACB-4C22-AF44-1F4A40854E41}"/>
    <cellStyle name="Bad 3" xfId="701" xr:uid="{491090B4-76BD-4301-B818-C0DE01FE4538}"/>
    <cellStyle name="Bad 3 2" xfId="33669" xr:uid="{BD7B3382-583E-46FC-829F-7C67CF3E2F27}"/>
    <cellStyle name="Bad 3 2 2" xfId="51326" xr:uid="{BC6FD999-9014-43DB-9E0B-083011DCC2DE}"/>
    <cellStyle name="Bad 3 3" xfId="46086" xr:uid="{226E9322-B4E0-43C3-83FB-5949C14DEDF7}"/>
    <cellStyle name="Bad 3_Apart tables" xfId="52562" xr:uid="{D6C9AA67-EFDA-43AB-8224-B8F394F45C1E}"/>
    <cellStyle name="Bad 4" xfId="702" xr:uid="{6EF8C113-E98E-48C3-9F75-B2F77A30D71F}"/>
    <cellStyle name="Bad 4 2" xfId="46087" xr:uid="{72B13AA9-EC8B-4583-B622-47433C810BCB}"/>
    <cellStyle name="Bad 4 3" xfId="51327" xr:uid="{2C6AAE8B-A40A-4BCC-B9AC-433D03B64456}"/>
    <cellStyle name="Bad 4_Apart tables" xfId="52563" xr:uid="{416EA6A0-6980-4F3A-B409-49B4CA015FDC}"/>
    <cellStyle name="Bad 5" xfId="703" xr:uid="{F7972A19-90B6-4DF4-A093-2E76B26B131F}"/>
    <cellStyle name="Bad 6" xfId="704" xr:uid="{D83BE5C0-EE7A-420F-88EE-6B26E388BE15}"/>
    <cellStyle name="Bad 7" xfId="705" xr:uid="{0CF60927-A66E-4CB0-8E2D-DB69C9138502}"/>
    <cellStyle name="Bad 8" xfId="706" xr:uid="{1017DE2C-0743-4CCE-861C-FE1E41A793A5}"/>
    <cellStyle name="Bad 9" xfId="707" xr:uid="{01482B61-C671-4219-9350-D379C7EF0150}"/>
    <cellStyle name="Berechnung" xfId="23181" xr:uid="{0F934F5E-0964-474A-B0DE-74AC3D3EAEAA}"/>
    <cellStyle name="Berechnung 2" xfId="23182" xr:uid="{2964721A-D445-4625-8EF1-5AB866EC14D6}"/>
    <cellStyle name="Berechnung 2 2" xfId="42367" xr:uid="{D4C00CF4-0250-4FD2-A971-A8414A433DCA}"/>
    <cellStyle name="Berechnung 2 3" xfId="42368" xr:uid="{6CBAA720-59EC-4FE8-9CB8-F4CE384D47ED}"/>
    <cellStyle name="Berechnung 2 4" xfId="42369" xr:uid="{1C041DD0-BDAC-4127-83D1-2EA0396D7A20}"/>
    <cellStyle name="Berechnung 2 5" xfId="46089" xr:uid="{E9E65AD6-C58F-4E62-BBCB-C19C925BA562}"/>
    <cellStyle name="Berechnung 2_Bought properties" xfId="51328" xr:uid="{1E7DB9F8-9DDE-49C0-A89E-9240A9BA68B2}"/>
    <cellStyle name="Berechnung 3" xfId="38316" xr:uid="{54E3AFED-424D-4FC4-9088-46CA190FC437}"/>
    <cellStyle name="Berechnung 4" xfId="46088" xr:uid="{D97063F0-3976-4F5A-A7C1-2AB38423C96C}"/>
    <cellStyle name="Berechnung_3. Loans" xfId="23183" xr:uid="{23A8094F-087C-4653-88D0-B4A161375DA7}"/>
    <cellStyle name="Bereich" xfId="42370" xr:uid="{7E5AEDE5-7E48-419B-AC41-527461737FFC}"/>
    <cellStyle name="Bereich Fläche" xfId="42371" xr:uid="{C3CC1075-55B2-48EE-B044-78AF3136CACF}"/>
    <cellStyle name="Bereich_Cognos" xfId="42372" xr:uid="{98C01777-E847-422C-8D08-B7E81BDA426A}"/>
    <cellStyle name="Berekening" xfId="42373" xr:uid="{AE542E0A-B074-4B69-B51A-1E65979DED5B}"/>
    <cellStyle name="Berekening 2" xfId="42374" xr:uid="{83237A93-27DC-4581-8A35-5D55431105DF}"/>
    <cellStyle name="Berekening 3" xfId="42375" xr:uid="{5FDE3665-15FD-4183-8699-823997004637}"/>
    <cellStyle name="Beräkning" xfId="2963" xr:uid="{58FCF0E3-1E06-4E00-A81C-2833BB068A50}"/>
    <cellStyle name="Beräkning 2" xfId="151" xr:uid="{DC4F416D-6A61-48BF-8982-66B56D6CAE7E}"/>
    <cellStyle name="Beräkning 2 2" xfId="23184" xr:uid="{A463274C-A0A8-42A7-8C63-34210B07ED4D}"/>
    <cellStyle name="Beräkning 2 2 2" xfId="33670" xr:uid="{563D6BC5-5F76-4661-914D-4B5709284F2F}"/>
    <cellStyle name="Beräkning 2 2_MGMT_REP" xfId="42376" xr:uid="{4A674EBA-C5B9-4C5D-92A8-CAFA689F6CEF}"/>
    <cellStyle name="Beräkning 2 3" xfId="35933" xr:uid="{7F1F1084-7EC4-429E-A0CC-4CED573CC4D8}"/>
    <cellStyle name="Beräkning 2_3. Loans" xfId="23185" xr:uid="{DD69517F-91E7-49C3-8524-3BA535F16F88}"/>
    <cellStyle name="Beräkning 3" xfId="152" xr:uid="{A47F2DF5-872C-493A-894A-F0B2B3EE0B0F}"/>
    <cellStyle name="Beräkning 3 2" xfId="33671" xr:uid="{93835D99-5DC3-4811-9614-8FDBD269E80A}"/>
    <cellStyle name="Beräkning 3 3" xfId="35934" xr:uid="{764CE6E4-16E5-40DA-AFE1-DBCA53A154C2}"/>
    <cellStyle name="Beräkning 3_Apart tables" xfId="50281" xr:uid="{9C70F7C8-84CA-4FF2-B5D0-6720201CD3BB}"/>
    <cellStyle name="Beräkning 4" xfId="23186" xr:uid="{6BB934FA-136C-4349-83FC-5B8BB3AD7B09}"/>
    <cellStyle name="Beräkning 4 2" xfId="23187" xr:uid="{87DB23D3-DA64-4664-A946-E57A082B6E2E}"/>
    <cellStyle name="Beräkning 4 2 2" xfId="33672" xr:uid="{EB8C2611-8065-48D9-9933-4BA7528C0638}"/>
    <cellStyle name="Beräkning 4_AAL 2014-06" xfId="45455" xr:uid="{749CF3F7-C758-42EA-A899-A8F1CDF2BB00}"/>
    <cellStyle name="Beräkning 5" xfId="23188" xr:uid="{5CDD374E-8207-4705-9995-D13C944DDCFA}"/>
    <cellStyle name="Beräkning 5 2" xfId="23189" xr:uid="{3048982A-6E75-49BC-809F-C3D5010DA242}"/>
    <cellStyle name="Beräkning 5 2 2" xfId="33673" xr:uid="{68E21580-1B12-4B27-815B-F7B365D795D8}"/>
    <cellStyle name="Beräkning 5_AAL 2014-06" xfId="45456" xr:uid="{F8207780-53CD-4F24-A35A-9C5B617328F3}"/>
    <cellStyle name="Beräkning_Apart tables" xfId="50280" xr:uid="{68C6A051-F1A8-442C-B6B4-E1B5783F5F68}"/>
    <cellStyle name="BilanzKonten" xfId="42377" xr:uid="{7A5A2B60-FA52-408B-88B7-F449BA667C16}"/>
    <cellStyle name="BilanzKopf" xfId="42378" xr:uid="{8C571991-4C01-42FD-84C8-D95F4D0A8C4A}"/>
    <cellStyle name="Bilanzsumme" xfId="42379" xr:uid="{69851E4D-2E4C-4E6C-BABD-D7DE6CF7AAB3}"/>
    <cellStyle name="Bilanzsumme 2" xfId="42380" xr:uid="{DE15E52A-DA8F-432D-B272-211379CF81EA}"/>
    <cellStyle name="Bilanzsumme 2 2" xfId="42381" xr:uid="{09413A1B-866B-40B2-A4E4-A5C077A4B223}"/>
    <cellStyle name="Bilanzsumme 2 3" xfId="42382" xr:uid="{4FCD4D21-13D5-4EEF-BD7D-EA12F9F23A70}"/>
    <cellStyle name="Bilanzsumme 2_Cognos" xfId="42383" xr:uid="{0FF860DB-DFD3-4481-9C35-1466B66B593D}"/>
    <cellStyle name="Bilanzsumme 3" xfId="42384" xr:uid="{6F8C2440-4522-4363-9F20-5F5E0DCC01EB}"/>
    <cellStyle name="Bilanzsumme 4" xfId="42385" xr:uid="{46E73F5E-D296-43EB-ADCA-A3EA78B89A0A}"/>
    <cellStyle name="Bilanzsumme_Cognos" xfId="42386" xr:uid="{13229815-DFE7-4D09-83AC-F3FC57BFFA99}"/>
    <cellStyle name="BilanzZahlen" xfId="42387" xr:uid="{9F9FB0FA-D5E3-4800-8896-CF810ADF9E74}"/>
    <cellStyle name="BilanzZahlenDetail" xfId="42388" xr:uid="{9CA42D3D-A767-4CD9-9663-11953491102A}"/>
    <cellStyle name="BilanzZahlenProzent" xfId="42389" xr:uid="{29F5E075-2BBD-4F99-BF03-B284247B6797}"/>
    <cellStyle name="BilanzZahlenProzentDetail" xfId="42390" xr:uid="{7B3C8212-64A4-42D0-9186-602DE65E70BE}"/>
    <cellStyle name="Black" xfId="42391" xr:uid="{4E445D1B-718D-4901-8362-3CD4395716AB}"/>
    <cellStyle name="Blank" xfId="42392" xr:uid="{7B94A7F1-DB9E-44FC-98E1-06A2B8C767B5}"/>
    <cellStyle name="Blank [$]" xfId="48035" xr:uid="{123B810A-403F-4709-8179-FBEDC5D8E195}"/>
    <cellStyle name="Blank [%]" xfId="48036" xr:uid="{B634D77F-5EC5-4B16-95E1-D6152291CD7D}"/>
    <cellStyle name="Blank [,]" xfId="48037" xr:uid="{0D5B4608-BF28-4F31-914D-0C808F94CA1B}"/>
    <cellStyle name="Blank [2$]" xfId="48038" xr:uid="{F8C02F7D-CDDB-46E4-816D-92C65F9188BA}"/>
    <cellStyle name="Blank [2%]" xfId="48039" xr:uid="{0EC71D03-35DF-4BB6-98B7-58098D92B53A}"/>
    <cellStyle name="Blank [2,]" xfId="48040" xr:uid="{EA3F0637-DBEF-4379-93C5-041C1A0E0097}"/>
    <cellStyle name="Blank [Date]" xfId="48041" xr:uid="{F17E6F28-69E8-4B09-BB82-04BC89FB8BE4}"/>
    <cellStyle name="Blankettnamn" xfId="42393" xr:uid="{96CC3B57-3680-4BA5-BD6D-C7735AEC7D54}"/>
    <cellStyle name="Blattüberschrift" xfId="42394" xr:uid="{EB58FE15-2D3B-4D32-A603-0950EB1B0309}"/>
    <cellStyle name="Blau" xfId="23190" xr:uid="{CE8D4C0F-DCFC-4C3D-9836-8D83379FB691}"/>
    <cellStyle name="Blue" xfId="708" xr:uid="{379F296D-4E42-437F-9A5E-3D0B099C7D43}"/>
    <cellStyle name="Blue 2" xfId="42395" xr:uid="{5415D7C7-C004-4D04-8B35-C947F27C860E}"/>
    <cellStyle name="Blue Percent" xfId="709" xr:uid="{E6166A7A-B0F2-488B-893F-227CA6474FC9}"/>
    <cellStyle name="blue shading" xfId="42396" xr:uid="{4D1F7BA3-13E7-42E6-9AC6-DAF4BD57E0E5}"/>
    <cellStyle name="Blue_3. Loans" xfId="23191" xr:uid="{2D6D0A2E-42ED-4A61-A7B3-CA099DEBBD76}"/>
    <cellStyle name="bo" xfId="42397" xr:uid="{2DEC9613-240E-4B0F-BB4F-619587837F99}"/>
    <cellStyle name="bo 2" xfId="42398" xr:uid="{07FEAEE4-E434-4F5F-BB07-B3ACA5D0221A}"/>
    <cellStyle name="Body" xfId="710" xr:uid="{FC8FD404-D755-4E15-86E2-A34C2585A3A5}"/>
    <cellStyle name="Body 2" xfId="711" xr:uid="{6A1A56D3-4443-4781-A078-B4735879F687}"/>
    <cellStyle name="Body 3" xfId="712" xr:uid="{59BC1C0E-5EFF-42E8-A465-DC49B343B2D2}"/>
    <cellStyle name="Body 4" xfId="713" xr:uid="{D73DF586-5613-4637-AC22-7C9CA87F48D6}"/>
    <cellStyle name="Body 5" xfId="714" xr:uid="{420D143A-BBCF-4735-B7F1-D52C6046FD67}"/>
    <cellStyle name="Body 6" xfId="715" xr:uid="{F2FA9764-2FF8-4E65-90E6-6061EDE11E66}"/>
    <cellStyle name="Body 7" xfId="716" xr:uid="{D88D7607-8D7C-4835-9CED-373623E4655A}"/>
    <cellStyle name="Body 8" xfId="717" xr:uid="{33897103-2800-4092-84F7-7644366C7B34}"/>
    <cellStyle name="Body_3. Loans" xfId="23192" xr:uid="{A934061C-A680-4006-879A-7E50B0117B39}"/>
    <cellStyle name="Bold/Border" xfId="42399" xr:uid="{2AFFED4B-ECC1-4986-B4B8-A8FEE2DAD943}"/>
    <cellStyle name="Bold/Border 2" xfId="42400" xr:uid="{A6FF0A2C-5F40-40CD-BB55-002586EB9414}"/>
    <cellStyle name="Bold/Border 3" xfId="42401" xr:uid="{573C9098-6F74-4BD1-B710-1B4C56C4BE1F}"/>
    <cellStyle name="Bold/Border_Cognos" xfId="42402" xr:uid="{6501627F-371B-4C07-A51F-22F942E6FC80}"/>
    <cellStyle name="Bolivars" xfId="42403" xr:uid="{35A7B1DF-4EF0-4502-8533-8362DBA040F1}"/>
    <cellStyle name="Bolivars 2" xfId="42404" xr:uid="{439FDF8A-BA83-4071-BE94-C3049EABD947}"/>
    <cellStyle name="Border Heavy" xfId="42405" xr:uid="{03C55A15-72FB-4C1C-8690-54CB1AC51D6F}"/>
    <cellStyle name="Border Heavy 2" xfId="42406" xr:uid="{CA13115E-B9DA-4E0C-81A7-0706720F6EB6}"/>
    <cellStyle name="Border Heavy_Cognos" xfId="42407" xr:uid="{93B4FC8D-A8B7-4535-8473-ABE3B56BAB58}"/>
    <cellStyle name="Border Thin" xfId="42408" xr:uid="{3994BC80-DDFA-4008-9AB8-A2CE3B79106E}"/>
    <cellStyle name="Border Thin 2" xfId="42409" xr:uid="{AFAD2850-18B7-494C-9C18-D7E3F4620E61}"/>
    <cellStyle name="Border Thin 3" xfId="42410" xr:uid="{70A256C7-7527-4590-93B4-63A575EFFBFA}"/>
    <cellStyle name="Border Thin_Cognos" xfId="42411" xr:uid="{87F0E0CC-CF0A-4F88-A913-24717CC85B0D}"/>
    <cellStyle name="Bottom" xfId="42412" xr:uid="{D1CC9454-AE99-41CE-9A79-43705BC16EE9}"/>
    <cellStyle name="Bottom 2" xfId="42413" xr:uid="{BDF481C5-2201-424C-8141-A54CEC52C8BA}"/>
    <cellStyle name="Bottom 3" xfId="42414" xr:uid="{A2A1EFD7-5C2B-46FB-8539-4F6C1FDF0857}"/>
    <cellStyle name="Bottom_Cognos" xfId="42415" xr:uid="{0F05848B-0EE0-40F8-82A4-7DAA7110A0E6}"/>
    <cellStyle name="bout" xfId="42416" xr:uid="{7B87D41A-4860-457C-B5E0-09DF22BD4303}"/>
    <cellStyle name="bout 2" xfId="42417" xr:uid="{A2B58A4C-B6A7-43CE-82F6-44A1A153995D}"/>
    <cellStyle name="bout_MGMT_REP" xfId="44635" xr:uid="{14DA8D5A-CE57-4730-82DC-9719C05941A5}"/>
    <cellStyle name="BoxHeading" xfId="42418" xr:uid="{2834D80F-03FC-4850-8D74-93E280BF8DE9}"/>
    <cellStyle name="Bra" xfId="2961" xr:uid="{6A873DA0-56E6-4CE5-A31F-C8E1CC3B6746}"/>
    <cellStyle name="Bra 2" xfId="153" xr:uid="{83588DDB-F034-4C12-AEBB-B5BCD7407BA1}"/>
    <cellStyle name="Bra 2 2" xfId="23193" xr:uid="{F15BB4A3-68F0-4A19-B344-67ABCE40833D}"/>
    <cellStyle name="Bra 2 2 2" xfId="33674" xr:uid="{EF88241E-98D8-473E-BB44-BBBCAC46CFA8}"/>
    <cellStyle name="Bra 2 2_MGMT_REP" xfId="42419" xr:uid="{5941528D-5B44-4EF5-85F1-A332AFD2087C}"/>
    <cellStyle name="Bra 2 3" xfId="35935" xr:uid="{9AA236F6-83A3-4346-B3E0-E826E1F2BF16}"/>
    <cellStyle name="Bra 2_3. Loans" xfId="23194" xr:uid="{4F216051-C7E2-4A41-831F-434035CDACAD}"/>
    <cellStyle name="Bra 3" xfId="154" xr:uid="{03F3AF5A-505E-486E-B660-343C48A7D158}"/>
    <cellStyle name="Bra 3 2" xfId="33675" xr:uid="{A88F28F7-4FC0-46A7-AFB8-3AEF7226D027}"/>
    <cellStyle name="Bra 3 3" xfId="35936" xr:uid="{257CF208-9144-4B01-8F89-C34BD83A9F4F}"/>
    <cellStyle name="Bra 3_Apart tables" xfId="50283" xr:uid="{81FF4952-B5A6-49AF-911E-F888CF2706FA}"/>
    <cellStyle name="Bra 4" xfId="23195" xr:uid="{8823AEF4-499C-457A-B8CC-886E13586CE7}"/>
    <cellStyle name="Bra 4 2" xfId="23196" xr:uid="{89EF6A73-67F5-4792-BFB5-232A7E5447B2}"/>
    <cellStyle name="Bra 4 2 2" xfId="33676" xr:uid="{B7C27036-F6CC-47A8-975E-7D0BF7BB4F24}"/>
    <cellStyle name="Bra 4_AAL 2014-06" xfId="45457" xr:uid="{E5E0A338-2D57-4224-9170-78099A8C8791}"/>
    <cellStyle name="Bra 5" xfId="23197" xr:uid="{987EEBBE-6992-4191-83CB-6BE00932051C}"/>
    <cellStyle name="Bra 5 2" xfId="23198" xr:uid="{7628F91A-A378-4562-8483-E013B9F53149}"/>
    <cellStyle name="Bra 5 2 2" xfId="33677" xr:uid="{8DF779EF-E4E6-4F4A-8BFC-C2DECE32899D}"/>
    <cellStyle name="Bra 5_AAL 2014-06" xfId="45458" xr:uid="{DE0A943A-388D-4E73-B650-17A84D04581B}"/>
    <cellStyle name="Bra_Apart tables" xfId="50282" xr:uid="{01DDBFB3-5ADC-48ED-9DD7-959CAEDA31AA}"/>
    <cellStyle name="Brand Align Left Text" xfId="48042" xr:uid="{3C27002A-9490-4ADC-9881-748AA47CAC0C}"/>
    <cellStyle name="Brand Default" xfId="42420" xr:uid="{96659AB0-458A-47C8-A603-BDD74F00BC70}"/>
    <cellStyle name="Brand Percent" xfId="48043" xr:uid="{18D894A3-2A67-42CB-8703-0078C899FD5D}"/>
    <cellStyle name="Brand Source" xfId="48044" xr:uid="{01609EA2-0A7F-416C-B712-F5864F32841B}"/>
    <cellStyle name="Brand Subtitle with Underline" xfId="48045" xr:uid="{AC0ADF84-8D08-4713-951A-18F857BD0165}"/>
    <cellStyle name="Brand Subtitle without Underline" xfId="48046" xr:uid="{FFE27D91-0F46-435B-878A-0F9B8190AD47}"/>
    <cellStyle name="Brand Title" xfId="48047" xr:uid="{0736182B-8FCC-4F51-9078-4B050AC0ED12}"/>
    <cellStyle name="British Pound" xfId="42421" xr:uid="{EEF6DF27-7D82-4AE0-AB54-A3AC88042A5A}"/>
    <cellStyle name="bt" xfId="42422" xr:uid="{EB1BB287-3D86-42BC-83D8-A1642FC1F8E9}"/>
    <cellStyle name="bt 2" xfId="42423" xr:uid="{E831E109-C154-4145-907E-9E19D7A90A8D}"/>
    <cellStyle name="bt 3" xfId="42424" xr:uid="{3E09275C-5DAC-4A81-A0B4-7E7AB7E04E63}"/>
    <cellStyle name="bt_Cognos" xfId="42425" xr:uid="{BE2377AB-63CC-4621-B6B6-992CE093FDDC}"/>
    <cellStyle name="btit" xfId="42426" xr:uid="{E9966FA2-53FA-43BD-9AC9-AC6EC123F96C}"/>
    <cellStyle name="btit 2" xfId="42427" xr:uid="{1405C9CA-3181-4E98-8FBE-D352C271FFC4}"/>
    <cellStyle name="btit 2 2" xfId="42428" xr:uid="{F009A0C2-DFF8-4821-B923-4CC6429FE6EB}"/>
    <cellStyle name="btit 3" xfId="42429" xr:uid="{77B137E9-85AD-4664-8800-58231742145D}"/>
    <cellStyle name="Buena" xfId="39688" xr:uid="{824E6ED4-1893-4723-9D11-748557C4BF50}"/>
    <cellStyle name="Bullet" xfId="42430" xr:uid="{307938AD-0722-4112-ACB0-8CC00F63A156}"/>
    <cellStyle name="Bullet 2" xfId="42431" xr:uid="{BD928DAC-C64F-4D16-81EF-A21E8C9BD594}"/>
    <cellStyle name="Bullet 3" xfId="48048" xr:uid="{B53BBD4C-3858-4DDE-99BE-75456252D2C3}"/>
    <cellStyle name="c" xfId="42432" xr:uid="{A3134333-5E5B-4A4C-A18C-8A7434130F24}"/>
    <cellStyle name="c 2" xfId="42433" xr:uid="{DB9160CD-1819-40A4-9BEC-41188AE675FE}"/>
    <cellStyle name="c_2005-06-07 Planungstool GKV mc AG" xfId="42434" xr:uid="{47F1C794-17A2-40E7-858C-A664DDB78584}"/>
    <cellStyle name="c_2005-06-07 Planungstool GKV mc AG 2" xfId="42435" xr:uid="{BA23C339-914D-4332-BD92-F554889B15B8}"/>
    <cellStyle name="c_8.0_BP_SP_v2_05-04-21" xfId="42436" xr:uid="{23E7E69A-40CC-4618-B71D-9EBD62EB5269}"/>
    <cellStyle name="c_8.0_BP_SP_v2_05-04-21 2" xfId="42437" xr:uid="{1DB2EA91-8627-4351-A7DD-1237FFACAE5D}"/>
    <cellStyle name="c_8.0_BP_SP_v4_05-04-27" xfId="42438" xr:uid="{BFFDD3AA-5012-46AA-8C84-D6117A6E6089}"/>
    <cellStyle name="c_8.0_BP_SP_v4_05-04-27 2" xfId="42439" xr:uid="{229EE6E7-B243-4069-8B2A-575D09EFCC19}"/>
    <cellStyle name="c_8.0_BP_SP_v5_05-04-28" xfId="42440" xr:uid="{B7CB33A1-1958-4D5B-9F50-0A2462F8C6B5}"/>
    <cellStyle name="c_8.0_BP_SP_v5_05-04-28 2" xfId="42441" xr:uid="{CBBDAF7F-031C-4B38-B42A-9F1598ECCEC6}"/>
    <cellStyle name="c_Grouse+Pelican" xfId="42442" xr:uid="{B3B0D8FE-4F8A-47CF-BA1F-252F2222CFAC}"/>
    <cellStyle name="c_Macros" xfId="42443" xr:uid="{32EF6DDF-2D09-46AA-B32C-FED387DA783D}"/>
    <cellStyle name="c_Macros (2)" xfId="42444" xr:uid="{19E659CB-6D89-4471-A943-82C3317CA20B}"/>
    <cellStyle name="c_Macros (2) 2" xfId="42445" xr:uid="{0445E824-EC91-4003-8FB4-9197E425D3A8}"/>
    <cellStyle name="c_Macros 2" xfId="42446" xr:uid="{B9E9EAF7-68A4-476C-8127-24E07CD805D3}"/>
    <cellStyle name="c_Manager (2)" xfId="42447" xr:uid="{683A7926-FEF8-48D9-A8E9-B04B2C421807}"/>
    <cellStyle name="c_Manager (2) 2" xfId="42448" xr:uid="{33236C7E-B3B9-44CB-A09D-5686D6A1A738}"/>
    <cellStyle name="c_mobilcom - Steuerberechnung 2005-05-02" xfId="42449" xr:uid="{03137B73-188B-4684-A296-F35EFB84F54A}"/>
    <cellStyle name="c_mobilcom - Steuerberechnung 2005-05-02 2" xfId="42450" xr:uid="{97F12213-5CD0-4DD2-AAAF-97A09FF20F61}"/>
    <cellStyle name="c0" xfId="42451" xr:uid="{2C9580AF-9D63-4DD0-83B9-A42501044CDE}"/>
    <cellStyle name="Cabeçalho 1" xfId="39689" xr:uid="{B3F309A2-0CD0-4896-96A3-BF002568F757}"/>
    <cellStyle name="Cabeçalho 2" xfId="39690" xr:uid="{A786AEFA-4569-4192-8FC9-F64FF69DEBF3}"/>
    <cellStyle name="Cabeçalho 3" xfId="39691" xr:uid="{685B6C98-541B-41B8-A705-D84B48561754}"/>
    <cellStyle name="Cabeçalho 3 2" xfId="39692" xr:uid="{75C1A139-6E3A-4092-8170-3F6DC9A4DE08}"/>
    <cellStyle name="Cabeçalho 3 2 2" xfId="39693" xr:uid="{84E801D9-5AB1-4E43-8657-EFE8C41A2E2F}"/>
    <cellStyle name="Cabeçalho 3 2 2 2" xfId="39694" xr:uid="{EC27E793-D46F-46D3-A883-2C6D972BDEAC}"/>
    <cellStyle name="Cabeçalho 3 2 3" xfId="39695" xr:uid="{92D6ADB2-6CF8-45A0-8D4B-92F5D48B30BA}"/>
    <cellStyle name="Cabeçalho 3 3" xfId="39696" xr:uid="{47453177-01A3-4202-A603-770C8E398B66}"/>
    <cellStyle name="Cabeçalho 3 3 2" xfId="39697" xr:uid="{5E962C39-1348-4829-8172-E857D7640486}"/>
    <cellStyle name="Cabeçalho 3 3 2 2" xfId="39698" xr:uid="{C4B539CC-D23D-49F8-AFB6-4CC490371E24}"/>
    <cellStyle name="Cabeçalho 3 3 3" xfId="39699" xr:uid="{29DB14AD-F5A8-499B-887B-1CC93A23A642}"/>
    <cellStyle name="Cabeçalho 3 4" xfId="39700" xr:uid="{BFB4900A-6C2B-4741-A7E4-76CB5F6C630C}"/>
    <cellStyle name="Cabeçalho 3 4 2" xfId="39701" xr:uid="{7922A717-073C-4B9C-BDA7-D1337CEB9120}"/>
    <cellStyle name="Cabeçalho 3 4 2 2" xfId="39702" xr:uid="{A2D12286-2B93-472C-8582-5F23C2D95AD3}"/>
    <cellStyle name="Cabeçalho 3 4 3" xfId="39703" xr:uid="{40CA4A06-18D6-4674-87A9-11E9A41244B7}"/>
    <cellStyle name="Cabeçalho 3 5" xfId="39704" xr:uid="{97D10986-A339-489D-8112-3BA3B38DC546}"/>
    <cellStyle name="Cabeçalho 3 5 2" xfId="39705" xr:uid="{9A89430C-87BA-4883-B12E-B9653A3F7E40}"/>
    <cellStyle name="Cabeçalho 3 6" xfId="39706" xr:uid="{BE9809BE-5FD7-426C-8B58-EC6E1931334C}"/>
    <cellStyle name="Cabeçalho 3 6 2" xfId="39707" xr:uid="{BF8E6D53-9998-4064-A423-60FE65064034}"/>
    <cellStyle name="Cabeçalho 3 7" xfId="39708" xr:uid="{C375F507-1CD4-4556-B3DE-C9FC44F18AA9}"/>
    <cellStyle name="Cabeçalho 4" xfId="39709" xr:uid="{03804A98-FF0D-442F-80D4-362FBC9940A0}"/>
    <cellStyle name="cach" xfId="42452" xr:uid="{118A8D89-6F14-4F81-A182-67F607AB069E}"/>
    <cellStyle name="cach 2" xfId="42453" xr:uid="{DF536580-2ABC-44F7-B629-D723AA68FDD8}"/>
    <cellStyle name="Calc" xfId="42454" xr:uid="{6202F113-720B-4431-ADD2-4161C553F46D}"/>
    <cellStyle name="Calc 2" xfId="42455" xr:uid="{5AF763B5-B531-4C83-BD98-34C0590D9B69}"/>
    <cellStyle name="Calc Cells" xfId="42456" xr:uid="{AFA3773F-5021-4F88-8C19-8A64DCBF2354}"/>
    <cellStyle name="Calc Cells 2" xfId="42457" xr:uid="{80E608F8-B5AD-4A8E-9CAB-31388534CAC5}"/>
    <cellStyle name="Calc Currency (0)" xfId="718" xr:uid="{BDB69933-4996-4673-B7F4-432AC638B7B9}"/>
    <cellStyle name="Calc Currency (0) 2" xfId="719" xr:uid="{D9EE9AEF-995A-48B0-B4C6-9C6AA2326441}"/>
    <cellStyle name="Calc Currency (0) 3" xfId="720" xr:uid="{45A484E5-E381-4B4F-A877-195953E3B359}"/>
    <cellStyle name="Calc Currency (0) 4" xfId="721" xr:uid="{50DA9845-C785-4EC8-AC1B-1F2904124FC7}"/>
    <cellStyle name="Calc Currency (0) 5" xfId="722" xr:uid="{092FD4ED-C7A5-4505-A97B-B2F20DF9E25F}"/>
    <cellStyle name="Calc Currency (0) 6" xfId="723" xr:uid="{1F4004FA-7B56-4288-A1D0-A27552956987}"/>
    <cellStyle name="Calc Currency (0) 7" xfId="42458" xr:uid="{FFE1F7F0-D166-4CE7-B33D-E92761F11806}"/>
    <cellStyle name="Calc Currency (0)_3. Loans" xfId="23199" xr:uid="{BB16D0ED-966A-4A37-A8F5-25A4064E459C}"/>
    <cellStyle name="Calc Currency (2)" xfId="42459" xr:uid="{C6EC4685-3DBB-498C-B042-2C8AC0CE666D}"/>
    <cellStyle name="Calc Percent (0)" xfId="42460" xr:uid="{1F1C0C1D-881C-479C-B0EF-1A9BC6C1B52B}"/>
    <cellStyle name="Calc Percent (1)" xfId="42461" xr:uid="{6CD45FCD-5702-4CF9-A7B6-1953DD56E38B}"/>
    <cellStyle name="Calc Percent (2)" xfId="42462" xr:uid="{A1642C8A-DA2E-4BD1-8985-CBCC72FBA0A1}"/>
    <cellStyle name="Calc Units (0)" xfId="42463" xr:uid="{2B6C2D19-AB9F-4558-B49E-602EB33D689D}"/>
    <cellStyle name="Calc Units (1)" xfId="42464" xr:uid="{2307B258-46F5-4E54-B0F0-A1A7C62FF28B}"/>
    <cellStyle name="Calc Units (2)" xfId="42465" xr:uid="{FEBC2D9E-761D-4A06-80E4-FFF508B6341B}"/>
    <cellStyle name="Calc_38 Cable Quarterly LBO April" xfId="42466" xr:uid="{94012045-77D3-43BB-93E2-6D616CD74451}"/>
    <cellStyle name="Calcul 2" xfId="48049" xr:uid="{862D171F-F51A-42B6-87FF-83F7B47F932C}"/>
    <cellStyle name="Calcul 2 2" xfId="48050" xr:uid="{62D34315-69A1-4B8C-8552-81B180D9C621}"/>
    <cellStyle name="Calcul 2 2 2" xfId="49063" xr:uid="{4840AF99-0800-475F-B8EE-36300876C805}"/>
    <cellStyle name="Calcul 2 3" xfId="49062" xr:uid="{45C29C2A-E2D3-454F-BDC2-6A1709FCF39A}"/>
    <cellStyle name="Calcul 3" xfId="48051" xr:uid="{27B51363-D78D-41D8-8269-5581BAEAFED9}"/>
    <cellStyle name="Calcul 3 2" xfId="49064" xr:uid="{78AC251B-AB35-4DF1-A69A-5F3112396663}"/>
    <cellStyle name="Calcul 4" xfId="48052" xr:uid="{2F754E59-C72C-42D7-BD32-DC7FC8CB4FA7}"/>
    <cellStyle name="Calcul 4 2" xfId="49065" xr:uid="{CFF5675F-9D1D-49E3-8B72-9B45119884EC}"/>
    <cellStyle name="Calculation 10" xfId="724" xr:uid="{A1CFC205-F335-4565-910E-2CB8626CB9DB}"/>
    <cellStyle name="Calculation 10 2" xfId="725" xr:uid="{AADCB3C0-B75F-4897-A845-AF67016BAC10}"/>
    <cellStyle name="Calculation 10 2 2" xfId="23200" xr:uid="{0D988D9D-FD4C-4D67-874D-EB28F4FA1810}"/>
    <cellStyle name="Calculation 10 2 3" xfId="47329" xr:uid="{8E414628-C555-47A7-8745-A69F9BB7A1B2}"/>
    <cellStyle name="Calculation 10 2 4" xfId="51329" xr:uid="{3FDC87C2-18CD-4A1D-B126-4CA062985B74}"/>
    <cellStyle name="Calculation 10 2 5" xfId="51330" xr:uid="{BE9EB25F-D432-4ED4-B474-2CF81B5215E6}"/>
    <cellStyle name="Calculation 10 2_1" xfId="49115" xr:uid="{8CE41518-6C88-4042-9146-4E05F1F9F2CA}"/>
    <cellStyle name="Calculation 10 3" xfId="23201" xr:uid="{25C347FD-D417-429D-9AC3-D918C607D609}"/>
    <cellStyle name="Calculation 10 4" xfId="47330" xr:uid="{E3DEADF7-4FC8-40BA-8FD6-117854598834}"/>
    <cellStyle name="Calculation 10 5" xfId="51331" xr:uid="{63537B43-1661-4DAE-AA87-4766AF67A3C2}"/>
    <cellStyle name="Calculation 10 6" xfId="51332" xr:uid="{7771A606-42FF-45F7-80B1-C769A054DF04}"/>
    <cellStyle name="Calculation 10_1" xfId="49116" xr:uid="{50F7FA04-640B-410C-8CC1-885B770C560D}"/>
    <cellStyle name="Calculation 11" xfId="726" xr:uid="{35631B9F-BF46-48CF-A6F3-9E9A4BF15F77}"/>
    <cellStyle name="Calculation 11 2" xfId="727" xr:uid="{4DAACFC9-C4BC-4C00-85DD-F0DECD753066}"/>
    <cellStyle name="Calculation 11 2 2" xfId="23202" xr:uid="{BA1D27AA-728B-48FA-AC80-36A71F185E5D}"/>
    <cellStyle name="Calculation 11 2 3" xfId="47327" xr:uid="{B02F07C3-13A3-4AAD-8951-64137AF147D0}"/>
    <cellStyle name="Calculation 11 2 4" xfId="51333" xr:uid="{7B33BEF2-E674-4146-9793-ADE6615D79EF}"/>
    <cellStyle name="Calculation 11 2 5" xfId="51334" xr:uid="{49E7FD1A-9DD7-4DAA-9935-598E1A636775}"/>
    <cellStyle name="Calculation 11 2_1" xfId="49117" xr:uid="{4AE28979-D4F1-48C9-9B51-24A6BD416BB4}"/>
    <cellStyle name="Calculation 11 3" xfId="23203" xr:uid="{0941D66C-601B-4BB5-A8EE-164A38F9A13D}"/>
    <cellStyle name="Calculation 11 4" xfId="46090" xr:uid="{0DCD2E56-5A24-4072-8AEB-BE96828CD8C9}"/>
    <cellStyle name="Calculation 11 5" xfId="47328" xr:uid="{7B4477EB-E8CA-49A9-B2E8-C34FD311AD29}"/>
    <cellStyle name="Calculation 11 6" xfId="51335" xr:uid="{E0196805-392E-4B60-B7DD-FBD54CE221DB}"/>
    <cellStyle name="Calculation 11_1" xfId="49118" xr:uid="{56E606EE-C572-402C-A205-01072CDA7B3A}"/>
    <cellStyle name="Calculation 12" xfId="728" xr:uid="{CEBBF337-D58E-4ACC-A0A6-E31FBA3BDE45}"/>
    <cellStyle name="Calculation 12 2" xfId="729" xr:uid="{AC6F07F8-735E-4368-9C14-BB51BB577A50}"/>
    <cellStyle name="Calculation 12 2 2" xfId="23204" xr:uid="{C6541958-C2DF-45E3-B7E6-190AA8369EEF}"/>
    <cellStyle name="Calculation 12 2 3" xfId="47324" xr:uid="{5429261C-35FC-442B-A372-686BEFB8F4DF}"/>
    <cellStyle name="Calculation 12 2 4" xfId="51336" xr:uid="{11D47F57-2B95-459D-8CE7-CBE55F732089}"/>
    <cellStyle name="Calculation 12 2 5" xfId="51337" xr:uid="{F3D09CEA-E024-4F97-9F8E-9952F692C02E}"/>
    <cellStyle name="Calculation 12 2_1" xfId="49119" xr:uid="{38A6B9D6-D08F-403D-9429-F535D3F605C8}"/>
    <cellStyle name="Calculation 12 3" xfId="23205" xr:uid="{108909C0-71D2-4391-99A6-BC4B3FFE310B}"/>
    <cellStyle name="Calculation 12 4" xfId="47325" xr:uid="{8346733B-5972-4CB9-8C15-3ED86B9E1B5A}"/>
    <cellStyle name="Calculation 12 5" xfId="51338" xr:uid="{FB8C5A59-67A8-44E1-8759-69718F00E382}"/>
    <cellStyle name="Calculation 12 6" xfId="51339" xr:uid="{C23B36AB-154D-4414-B791-FDD057391799}"/>
    <cellStyle name="Calculation 12_1" xfId="49120" xr:uid="{D0E3DDD7-5535-4E47-96A9-AEA397EFFE36}"/>
    <cellStyle name="Calculation 13" xfId="730" xr:uid="{BC74D23E-9E59-483F-B978-33271486D221}"/>
    <cellStyle name="Calculation 13 2" xfId="731" xr:uid="{02655F23-73EA-4A0D-B757-D1B7D3FCE9F1}"/>
    <cellStyle name="Calculation 13 2 2" xfId="23206" xr:uid="{BB0759AB-42B2-4405-9325-58F511C3469E}"/>
    <cellStyle name="Calculation 13 2 3" xfId="47322" xr:uid="{540718B3-4714-48A2-9590-B94ABCDF1933}"/>
    <cellStyle name="Calculation 13 2 4" xfId="51340" xr:uid="{1662D1D5-62B8-4DD1-9D5E-4180340413CE}"/>
    <cellStyle name="Calculation 13 2 5" xfId="51341" xr:uid="{7E06445E-D602-49D0-8580-C9DFEB0CF67C}"/>
    <cellStyle name="Calculation 13 2_1" xfId="49121" xr:uid="{98000388-9D71-4B44-90F2-F4425DB5EB9C}"/>
    <cellStyle name="Calculation 13 3" xfId="23207" xr:uid="{83C474A0-547E-4ADB-81E0-0975B03C0E0E}"/>
    <cellStyle name="Calculation 13 4" xfId="47323" xr:uid="{43897E7C-2DD9-4EDF-8D0C-DFE273E722B9}"/>
    <cellStyle name="Calculation 13 5" xfId="51342" xr:uid="{CB94FADF-1B37-4863-A04E-0EEE18907A60}"/>
    <cellStyle name="Calculation 13 6" xfId="51343" xr:uid="{17F8D55A-A7F9-4C9C-96D3-F881D221E89A}"/>
    <cellStyle name="Calculation 13_1" xfId="49122" xr:uid="{09741802-2712-43E4-A366-C9054685C30F}"/>
    <cellStyle name="Calculation 14" xfId="39626" xr:uid="{32BE8556-5457-4319-8A4E-795396F05836}"/>
    <cellStyle name="Calculation 15" xfId="45060" xr:uid="{7E00DDEA-B8BA-426F-A0AA-742281051149}"/>
    <cellStyle name="Calculation 16" xfId="45061" xr:uid="{35E4B3A9-5234-4AC7-875B-590EF28CBB4D}"/>
    <cellStyle name="Calculation 17" xfId="45062" xr:uid="{5A8A0740-8E31-4779-BDDF-DD5FD249ABA2}"/>
    <cellStyle name="Calculation 18" xfId="53209" xr:uid="{0EC67669-B64A-4E4D-B54E-27D8A8F729B9}"/>
    <cellStyle name="Calculation 2" xfId="155" xr:uid="{0467F730-D929-40A4-BE9A-9D260C1E2820}"/>
    <cellStyle name="Calculation 2 10" xfId="732" xr:uid="{B479CC2B-0FE2-4721-80E1-70E7A4E300EC}"/>
    <cellStyle name="Calculation 2 10 2" xfId="733" xr:uid="{DDFBDC31-CD55-445E-9D68-426B94360D2C}"/>
    <cellStyle name="Calculation 2 10 2 2" xfId="23208" xr:uid="{41880F46-174F-4317-8FB4-B5A83723B142}"/>
    <cellStyle name="Calculation 2 10 2 3" xfId="46092" xr:uid="{DB34D6D3-ACD3-4D02-9667-60F4A6882339}"/>
    <cellStyle name="Calculation 2 10 2 4" xfId="47319" xr:uid="{0BC6AFDD-0D9C-4B81-824E-603B64F3A3A6}"/>
    <cellStyle name="Calculation 2 10 2 5" xfId="51344" xr:uid="{D9B7F4B5-B752-4676-9D70-F83C070141A6}"/>
    <cellStyle name="Calculation 2 10 2_1" xfId="49123" xr:uid="{3BEC38D1-54A6-4F0A-B5CB-3FD76B726693}"/>
    <cellStyle name="Calculation 2 10 3" xfId="23209" xr:uid="{C76326C6-5E49-4E9D-9369-64E1993FAB0B}"/>
    <cellStyle name="Calculation 2 10 4" xfId="46091" xr:uid="{F04B9042-FB74-4713-8132-C68FC394EE0A}"/>
    <cellStyle name="Calculation 2 10 5" xfId="47320" xr:uid="{F0A091B5-735A-4DB2-ACFF-8807D59791DD}"/>
    <cellStyle name="Calculation 2 10 6" xfId="51345" xr:uid="{A5B4D3A8-7D08-42A8-A02C-D53BFA869FF2}"/>
    <cellStyle name="Calculation 2 10_1" xfId="49124" xr:uid="{5863F0D0-80C6-44E7-B408-C42432431A2B}"/>
    <cellStyle name="Calculation 2 11" xfId="734" xr:uid="{344FEF2C-438E-43D8-BDF1-D25A680B2CDF}"/>
    <cellStyle name="Calculation 2 11 2" xfId="735" xr:uid="{5D98936C-09A1-40FF-8F0F-4A3B56FC091E}"/>
    <cellStyle name="Calculation 2 11 2 2" xfId="23210" xr:uid="{1363B6BA-E4DA-4A9A-A1D9-C96A5558D8A9}"/>
    <cellStyle name="Calculation 2 11 2 3" xfId="47313" xr:uid="{07CA5AF4-DADC-4AE8-8990-3023CB966C6C}"/>
    <cellStyle name="Calculation 2 11 2 4" xfId="51346" xr:uid="{D521A908-C15C-45FE-8CA9-9AD54112A718}"/>
    <cellStyle name="Calculation 2 11 2 5" xfId="51347" xr:uid="{7811E611-945A-4A57-8272-A0C57EBFC71C}"/>
    <cellStyle name="Calculation 2 11 2_1" xfId="49125" xr:uid="{DC6DF311-0362-47CB-AA4C-6C690F45E79A}"/>
    <cellStyle name="Calculation 2 11 3" xfId="23211" xr:uid="{92828396-267D-4EBD-895C-E2804765FAEB}"/>
    <cellStyle name="Calculation 2 11 4" xfId="47318" xr:uid="{8E13082F-0878-4315-8C5F-D5F51A19525F}"/>
    <cellStyle name="Calculation 2 11 5" xfId="51348" xr:uid="{FAB347F2-4313-4E3B-9602-595855352F88}"/>
    <cellStyle name="Calculation 2 11 6" xfId="51349" xr:uid="{09CA6D46-BC21-4C14-9C31-23F21FF3BEA3}"/>
    <cellStyle name="Calculation 2 11_1" xfId="49126" xr:uid="{D79D22BC-126E-47E1-916A-624E4C25E4C5}"/>
    <cellStyle name="Calculation 2 12" xfId="736" xr:uid="{82262CCB-D208-456B-86E8-B87F53F6E0D3}"/>
    <cellStyle name="Calculation 2 12 2" xfId="737" xr:uid="{B7162C01-9E0D-45E9-9D9D-E459CBEE6B61}"/>
    <cellStyle name="Calculation 2 12 2 2" xfId="23212" xr:uid="{D7EFE69C-5F58-4AF0-9C1F-69B1F27F3E59}"/>
    <cellStyle name="Calculation 2 12 2 3" xfId="47311" xr:uid="{429EACB5-83C3-4F95-97E3-61CF1BD70280}"/>
    <cellStyle name="Calculation 2 12 2 4" xfId="51350" xr:uid="{AF3DB1D3-6827-4013-B170-C7ECE642A999}"/>
    <cellStyle name="Calculation 2 12 2 5" xfId="51351" xr:uid="{51CFC09B-EB88-4D1F-9A0E-2B01870D2F5A}"/>
    <cellStyle name="Calculation 2 12 2_1" xfId="49127" xr:uid="{A1878687-C100-4046-A5EC-244D685B5952}"/>
    <cellStyle name="Calculation 2 12 3" xfId="23213" xr:uid="{FE3158DB-D3B2-4DD5-81B5-124A8F9BB180}"/>
    <cellStyle name="Calculation 2 12 4" xfId="47312" xr:uid="{DBBA08AA-D1DB-4894-A7AB-C4AB2609AC28}"/>
    <cellStyle name="Calculation 2 12 5" xfId="51352" xr:uid="{39ED5209-FF19-4318-B2ED-29431A645E39}"/>
    <cellStyle name="Calculation 2 12 6" xfId="51353" xr:uid="{47421943-792C-4D47-ACC7-D8AAC003A928}"/>
    <cellStyle name="Calculation 2 12_1" xfId="49128" xr:uid="{1781E51F-6F2B-4E97-BFD5-D4877AEF32D6}"/>
    <cellStyle name="Calculation 2 13" xfId="738" xr:uid="{91D32B83-A052-47E4-B440-35A3B9FCC415}"/>
    <cellStyle name="Calculation 2 13 2" xfId="739" xr:uid="{0CCB63C6-2F8B-41FF-B71D-1CBA72DECF69}"/>
    <cellStyle name="Calculation 2 13 2 2" xfId="23214" xr:uid="{990C74E1-C31A-4CE1-8D7E-2B3CCA99350D}"/>
    <cellStyle name="Calculation 2 13 2 3" xfId="47309" xr:uid="{5E78F12D-CB35-426C-83F9-BC20E4533CCC}"/>
    <cellStyle name="Calculation 2 13 2 4" xfId="51354" xr:uid="{0A745FC1-4676-49D8-B1B2-230051B9627B}"/>
    <cellStyle name="Calculation 2 13 2 5" xfId="51355" xr:uid="{CB924EBB-7303-4607-AB3C-97203A762DD5}"/>
    <cellStyle name="Calculation 2 13 2_1" xfId="49129" xr:uid="{C6D4CC81-805C-4BAB-AF48-6409CA3483CA}"/>
    <cellStyle name="Calculation 2 13 3" xfId="23215" xr:uid="{03376DF4-5A25-43CE-AA38-DC59FF4E2413}"/>
    <cellStyle name="Calculation 2 13 4" xfId="47310" xr:uid="{1DA1D69D-FF4B-40DB-8450-409DBCF8F384}"/>
    <cellStyle name="Calculation 2 13 5" xfId="51356" xr:uid="{6DAE3DA4-13C5-48AF-9944-B2049D5BA3A1}"/>
    <cellStyle name="Calculation 2 13 6" xfId="51357" xr:uid="{FE65C764-766A-4695-AD63-A4DA8CA61DDF}"/>
    <cellStyle name="Calculation 2 13_1" xfId="49130" xr:uid="{90A2B4BE-EE21-4328-B2DA-D8FD0E8BE931}"/>
    <cellStyle name="Calculation 2 14" xfId="740" xr:uid="{4AAC5242-2B53-4FD4-85AA-BE026C09F6F1}"/>
    <cellStyle name="Calculation 2 14 2" xfId="741" xr:uid="{2C678554-BD3F-48BF-AFF1-2EF49D0BEF0A}"/>
    <cellStyle name="Calculation 2 14 2 2" xfId="23216" xr:uid="{DEA2CD38-7B0D-4427-9836-28FD60EFD439}"/>
    <cellStyle name="Calculation 2 14 2 3" xfId="47307" xr:uid="{13576059-4512-4BE4-9F76-ECA08BB6308B}"/>
    <cellStyle name="Calculation 2 14 2 4" xfId="51358" xr:uid="{4DBB84AA-BFF5-47AB-AE79-21EC8F25859E}"/>
    <cellStyle name="Calculation 2 14 2 5" xfId="51359" xr:uid="{86D6D697-F4E9-4CC3-B573-08D543A419D9}"/>
    <cellStyle name="Calculation 2 14 2_1" xfId="49131" xr:uid="{68D03AF3-B8EE-4464-9DA6-E8DCF5975662}"/>
    <cellStyle name="Calculation 2 14 3" xfId="23217" xr:uid="{8FC2F662-EF40-43C5-A68B-8577797E3FFE}"/>
    <cellStyle name="Calculation 2 14 4" xfId="47308" xr:uid="{AD91020F-B521-49B4-922C-B62BCC09B877}"/>
    <cellStyle name="Calculation 2 14 5" xfId="51360" xr:uid="{6F4D4B43-5D4A-42FB-95A8-773841ED7B98}"/>
    <cellStyle name="Calculation 2 14 6" xfId="51361" xr:uid="{EC378FA2-7444-45B0-BB2C-797A84DC2417}"/>
    <cellStyle name="Calculation 2 14_1" xfId="49132" xr:uid="{9F16C0A7-D541-4070-9340-108E482E20BB}"/>
    <cellStyle name="Calculation 2 15" xfId="742" xr:uid="{DD29CB23-B783-49F8-9718-6ACD44027452}"/>
    <cellStyle name="Calculation 2 15 2" xfId="743" xr:uid="{C642CAAB-D7B6-4E07-86B3-200F7C46A2F9}"/>
    <cellStyle name="Calculation 2 15 2 2" xfId="23218" xr:uid="{694C6122-2CD6-4CBF-9E5D-9F2472AC95F8}"/>
    <cellStyle name="Calculation 2 15 2 3" xfId="47305" xr:uid="{53F4676D-48EE-4C0A-984C-29A16EBFBCF7}"/>
    <cellStyle name="Calculation 2 15 2 4" xfId="51362" xr:uid="{C1632CC1-1356-4B93-81EF-6B66EBAF48E1}"/>
    <cellStyle name="Calculation 2 15 2 5" xfId="51363" xr:uid="{DCFCE9CC-DB2C-442E-95C1-A89A802A9987}"/>
    <cellStyle name="Calculation 2 15 2_1" xfId="49133" xr:uid="{D981854F-A75C-4EDD-B45E-1DB85B6CF20C}"/>
    <cellStyle name="Calculation 2 15 3" xfId="23219" xr:uid="{5CB72A8B-2DD2-4841-9AB0-D181EF65C736}"/>
    <cellStyle name="Calculation 2 15 4" xfId="47306" xr:uid="{BFB955D8-3042-4A85-9F4D-72CECC08C11B}"/>
    <cellStyle name="Calculation 2 15 5" xfId="51364" xr:uid="{4026485C-E62E-4A8B-BC9B-2F1944E3029D}"/>
    <cellStyle name="Calculation 2 15 6" xfId="51365" xr:uid="{E93C38A6-56E4-48AB-A998-FFB2DBA4E63E}"/>
    <cellStyle name="Calculation 2 15_1" xfId="49134" xr:uid="{C7F5557C-A65B-4266-BD4A-33AC396A5598}"/>
    <cellStyle name="Calculation 2 16" xfId="744" xr:uid="{77D0451C-96BD-4C40-916E-C88836867FAB}"/>
    <cellStyle name="Calculation 2 16 2" xfId="23220" xr:uid="{BEA67E1E-2BDD-42D0-AFFA-E42EAA52AE92}"/>
    <cellStyle name="Calculation 2 16 3" xfId="47304" xr:uid="{500A90D4-B132-4EE4-ADB9-C5184CFF56A0}"/>
    <cellStyle name="Calculation 2 16 4" xfId="51366" xr:uid="{BD361ACD-B7A4-451D-8E66-51ED2B81DEC6}"/>
    <cellStyle name="Calculation 2 16 5" xfId="51367" xr:uid="{F9AE9FB7-1A8A-4ECB-B973-B72E37F39D4B}"/>
    <cellStyle name="Calculation 2 16_1" xfId="49135" xr:uid="{BDBD1E43-F6E0-4E49-BD9F-0AB08BA53A89}"/>
    <cellStyle name="Calculation 2 17" xfId="745" xr:uid="{A9243B3E-CB70-419F-A4CD-AF198A0B3101}"/>
    <cellStyle name="Calculation 2 17 2" xfId="47303" xr:uid="{6F4280B4-92B8-42D7-B856-BC8089165773}"/>
    <cellStyle name="Calculation 2 17_Apart tables" xfId="52564" xr:uid="{09D01504-3ED0-4476-9052-75FF7A4D6595}"/>
    <cellStyle name="Calculation 2 18" xfId="42467" xr:uid="{B948EB58-8530-459A-87E8-9B4B96D1ED69}"/>
    <cellStyle name="Calculation 2 19" xfId="47321" xr:uid="{ED4B026E-764E-42AF-9813-60F65D39456D}"/>
    <cellStyle name="Calculation 2 2" xfId="746" xr:uid="{52A980BC-CF9A-4F1D-BCC8-C30B5BC1C385}"/>
    <cellStyle name="Calculation 2 2 10" xfId="747" xr:uid="{592A05C6-D314-48A9-B846-622C67DCC0D4}"/>
    <cellStyle name="Calculation 2 2 10 2" xfId="748" xr:uid="{18B57349-5BB4-48E9-B396-4D870C6B7F60}"/>
    <cellStyle name="Calculation 2 2 10 2 2" xfId="23221" xr:uid="{609CB25D-F39D-4DF4-A918-EBF7DC5F2213}"/>
    <cellStyle name="Calculation 2 2 10 2 3" xfId="47300" xr:uid="{1BD164A9-831B-4E70-A288-D798F7BD0766}"/>
    <cellStyle name="Calculation 2 2 10 2 4" xfId="51368" xr:uid="{F6363CD5-747D-484C-AFB7-F0DFD6280FE0}"/>
    <cellStyle name="Calculation 2 2 10 2 5" xfId="51369" xr:uid="{AA8E871D-4748-46E2-ABF4-5821A3E31D9E}"/>
    <cellStyle name="Calculation 2 2 10 2_1" xfId="49136" xr:uid="{4B92AC16-FB19-47C2-9267-512760BEAC35}"/>
    <cellStyle name="Calculation 2 2 10 3" xfId="23222" xr:uid="{CB698E69-F5B7-42EB-96E2-A88CD95F85F0}"/>
    <cellStyle name="Calculation 2 2 10 4" xfId="47301" xr:uid="{25E404AE-BCEB-43CA-8EBE-FE93B16D5B88}"/>
    <cellStyle name="Calculation 2 2 10 5" xfId="51370" xr:uid="{93167AF3-B525-405B-9655-FC92820B4BD3}"/>
    <cellStyle name="Calculation 2 2 10 6" xfId="51371" xr:uid="{DC709E8C-CF5F-463C-823A-571956D42DE8}"/>
    <cellStyle name="Calculation 2 2 10_1" xfId="49137" xr:uid="{065C37C9-51B5-4B25-A348-4E6A6B1DC7DD}"/>
    <cellStyle name="Calculation 2 2 11" xfId="749" xr:uid="{BAAC794F-FEEA-40CC-8E19-E84326D8FC6D}"/>
    <cellStyle name="Calculation 2 2 11 2" xfId="750" xr:uid="{AAFC2F9A-7A6D-4D9C-8B64-B109DC3B7B0D}"/>
    <cellStyle name="Calculation 2 2 11 2 2" xfId="23223" xr:uid="{26D49E30-CEBC-49F8-9FC0-2813AF3DCC91}"/>
    <cellStyle name="Calculation 2 2 11 2 3" xfId="47298" xr:uid="{D5D9AF03-06A0-4EA3-B061-C05890077359}"/>
    <cellStyle name="Calculation 2 2 11 2 4" xfId="51372" xr:uid="{C44B052B-1E3B-48C1-805F-29323FCDF113}"/>
    <cellStyle name="Calculation 2 2 11 2 5" xfId="51373" xr:uid="{2EF70145-BEF1-409E-AF45-067DEA14BF78}"/>
    <cellStyle name="Calculation 2 2 11 2_1" xfId="49138" xr:uid="{41B4B739-581B-45A8-A6BA-94028D0208F3}"/>
    <cellStyle name="Calculation 2 2 11 3" xfId="23224" xr:uid="{B29DA53E-E0BB-4902-8568-934A379E96ED}"/>
    <cellStyle name="Calculation 2 2 11 4" xfId="47299" xr:uid="{C603EE4E-59F1-44E2-813E-4A5C3B61E226}"/>
    <cellStyle name="Calculation 2 2 11 5" xfId="51374" xr:uid="{B4A72FDB-33AD-417F-A11D-5FDA53905416}"/>
    <cellStyle name="Calculation 2 2 11 6" xfId="51375" xr:uid="{ED4FDF7E-D460-4C0A-A4A5-82E986DAD62F}"/>
    <cellStyle name="Calculation 2 2 11_1" xfId="49139" xr:uid="{63AC4DDA-DB2D-4952-8119-D365BEDF893A}"/>
    <cellStyle name="Calculation 2 2 12" xfId="751" xr:uid="{87822474-E22F-4650-A253-93DB15C97138}"/>
    <cellStyle name="Calculation 2 2 12 2" xfId="752" xr:uid="{0DE83E6A-787E-4598-A26F-9D4ADFBA60F1}"/>
    <cellStyle name="Calculation 2 2 12 2 2" xfId="23225" xr:uid="{83914AE5-696D-48AF-99D4-76743B9D0680}"/>
    <cellStyle name="Calculation 2 2 12 2 3" xfId="47296" xr:uid="{E5015A4B-F070-4CA5-8702-235F0DD52B47}"/>
    <cellStyle name="Calculation 2 2 12 2 4" xfId="51376" xr:uid="{3B840E96-F5DA-401C-80A0-94ABFB2E05AF}"/>
    <cellStyle name="Calculation 2 2 12 2 5" xfId="51377" xr:uid="{13813118-23EB-4E7E-8C04-7D1AD1ADC726}"/>
    <cellStyle name="Calculation 2 2 12 2_1" xfId="49140" xr:uid="{40F0A1E7-C422-406C-B6C3-3117A00A8CAD}"/>
    <cellStyle name="Calculation 2 2 12 3" xfId="23226" xr:uid="{013A4CD5-AB9C-4089-931A-2DFD5CB202FC}"/>
    <cellStyle name="Calculation 2 2 12 4" xfId="47297" xr:uid="{8D856532-E4D2-41B6-89FB-257FFF5BA3B9}"/>
    <cellStyle name="Calculation 2 2 12 5" xfId="51378" xr:uid="{BC6551CC-74AB-41CB-A4C8-38A4D85D9156}"/>
    <cellStyle name="Calculation 2 2 12 6" xfId="51379" xr:uid="{3FEEBA3F-D930-4B4E-8F54-8DDEE89CE7C2}"/>
    <cellStyle name="Calculation 2 2 12_1" xfId="49141" xr:uid="{04EFB566-A032-460C-8576-A6C521004E4D}"/>
    <cellStyle name="Calculation 2 2 13" xfId="753" xr:uid="{09B20F5C-C715-4481-82BD-0DAC4C9C26F2}"/>
    <cellStyle name="Calculation 2 2 13 2" xfId="23227" xr:uid="{22198136-84AA-4ADE-927A-0D6432D5AF03}"/>
    <cellStyle name="Calculation 2 2 13 3" xfId="47295" xr:uid="{25921C68-1685-44B7-9F2C-34CD8474C7F5}"/>
    <cellStyle name="Calculation 2 2 13 4" xfId="51380" xr:uid="{FFB67AD6-47B1-4D5B-B717-2ECC963D4C05}"/>
    <cellStyle name="Calculation 2 2 13 5" xfId="51381" xr:uid="{6DE29839-AADD-4E01-80DC-E546E44236EF}"/>
    <cellStyle name="Calculation 2 2 13_1" xfId="49142" xr:uid="{B4CBB69C-A3AD-474A-9F51-86C7B6CEED4E}"/>
    <cellStyle name="Calculation 2 2 14" xfId="23228" xr:uid="{81E0588E-E22E-400D-8DA6-EB7AA8588D4B}"/>
    <cellStyle name="Calculation 2 2 15" xfId="46093" xr:uid="{47FD5228-1773-40EA-BD57-7CCCAA7372D3}"/>
    <cellStyle name="Calculation 2 2 16" xfId="47302" xr:uid="{369D946D-FE5F-44AE-83A8-9DA40F4A2C94}"/>
    <cellStyle name="Calculation 2 2 17" xfId="51382" xr:uid="{50DDF8F6-BACE-46A7-9FE2-A982AB1B7CAB}"/>
    <cellStyle name="Calculation 2 2 18" xfId="51383" xr:uid="{D12175E8-20AD-4782-A80D-38C6A093865D}"/>
    <cellStyle name="Calculation 2 2 2" xfId="754" xr:uid="{ACA22E33-425A-46FF-9F6E-25F975943A82}"/>
    <cellStyle name="Calculation 2 2 2 10" xfId="47294" xr:uid="{053E1F91-3DD5-4D54-B8DD-B841F85C4488}"/>
    <cellStyle name="Calculation 2 2 2 11" xfId="51384" xr:uid="{09F7500A-2CA7-4104-A94B-6EBE0A657DFD}"/>
    <cellStyle name="Calculation 2 2 2 12" xfId="51385" xr:uid="{DEB0D3C5-A07F-4EBD-A8B5-D76258FE657D}"/>
    <cellStyle name="Calculation 2 2 2 2" xfId="755" xr:uid="{CE23B52A-52CF-45CA-AF35-5753C0E8A894}"/>
    <cellStyle name="Calculation 2 2 2 2 2" xfId="756" xr:uid="{660BB8B6-76E0-4EEB-8F8A-755FE1228D2C}"/>
    <cellStyle name="Calculation 2 2 2 2 2 2" xfId="23229" xr:uid="{097F0413-AA68-489F-BCF7-AC3B67E754AB}"/>
    <cellStyle name="Calculation 2 2 2 2 2 3" xfId="47292" xr:uid="{A6526BE7-BC4A-40AE-A443-BA0FCD999107}"/>
    <cellStyle name="Calculation 2 2 2 2 2 4" xfId="51386" xr:uid="{B0D77142-D5C0-488B-AF7D-024604C6C4F0}"/>
    <cellStyle name="Calculation 2 2 2 2 2 5" xfId="51387" xr:uid="{CFA9B693-DD5B-4429-82F7-CDDB6A5960AA}"/>
    <cellStyle name="Calculation 2 2 2 2 2_1" xfId="49143" xr:uid="{5DB804B7-9F74-4E80-A300-5EC7CE20060A}"/>
    <cellStyle name="Calculation 2 2 2 2 3" xfId="23230" xr:uid="{8B620D33-AA29-4F13-8BB2-F1BEA138F9FA}"/>
    <cellStyle name="Calculation 2 2 2 2 4" xfId="46095" xr:uid="{94585868-9660-43CC-98BC-F4A3484008FF}"/>
    <cellStyle name="Calculation 2 2 2 2 5" xfId="47293" xr:uid="{CE74DE4E-B22C-4AFA-85FF-0049F57AD3AB}"/>
    <cellStyle name="Calculation 2 2 2 2 6" xfId="51388" xr:uid="{5762CA1B-7106-4C41-BF67-4FA0BD6E90CE}"/>
    <cellStyle name="Calculation 2 2 2 2_1" xfId="49144" xr:uid="{AE0E77C7-BCFA-43DB-ADBE-5C209BE33C95}"/>
    <cellStyle name="Calculation 2 2 2 3" xfId="757" xr:uid="{FCF145FD-52A7-42BC-80F9-BA1277E66563}"/>
    <cellStyle name="Calculation 2 2 2 3 2" xfId="758" xr:uid="{6C851724-7661-4AE9-A1EB-302EB58D6E29}"/>
    <cellStyle name="Calculation 2 2 2 3 2 2" xfId="23231" xr:uid="{11900112-D6D8-459E-A243-D6C4F4DE242F}"/>
    <cellStyle name="Calculation 2 2 2 3 2 3" xfId="47290" xr:uid="{E1AD6697-17A7-4FCB-AB3B-46D7E57B6BD7}"/>
    <cellStyle name="Calculation 2 2 2 3 2 4" xfId="51389" xr:uid="{A1EC7EAF-4656-477D-A6AC-1F25A5F4BBEA}"/>
    <cellStyle name="Calculation 2 2 2 3 2 5" xfId="51390" xr:uid="{56CCBBF3-E266-4746-8E46-B2A4AD1714E1}"/>
    <cellStyle name="Calculation 2 2 2 3 2_1" xfId="49145" xr:uid="{025CDA48-9339-4BC5-9C33-09DBEFCE1AC2}"/>
    <cellStyle name="Calculation 2 2 2 3 3" xfId="23232" xr:uid="{AEB701A4-A204-4D2B-80BF-9603EE1AD38F}"/>
    <cellStyle name="Calculation 2 2 2 3 4" xfId="47291" xr:uid="{85521D71-91AB-410C-B40B-F26279F59A59}"/>
    <cellStyle name="Calculation 2 2 2 3 5" xfId="51391" xr:uid="{EF6327B0-8C89-4990-940A-3B82DC7A9445}"/>
    <cellStyle name="Calculation 2 2 2 3 6" xfId="51392" xr:uid="{12FA20C6-9E50-4F12-AB0C-4B7EF12A1B01}"/>
    <cellStyle name="Calculation 2 2 2 3_1" xfId="49146" xr:uid="{7EEE6E65-7778-4EA4-A2E9-161353002803}"/>
    <cellStyle name="Calculation 2 2 2 4" xfId="759" xr:uid="{B2AF5A63-C0F0-449D-8C54-4122E35176F0}"/>
    <cellStyle name="Calculation 2 2 2 4 2" xfId="760" xr:uid="{9789C9E7-BBB5-4C66-B3CA-5FDA9A6E144C}"/>
    <cellStyle name="Calculation 2 2 2 4 2 2" xfId="23233" xr:uid="{6D1EFE8D-9FB1-4CCA-BB08-2BF015425E96}"/>
    <cellStyle name="Calculation 2 2 2 4 2 3" xfId="47288" xr:uid="{23A8EA0A-1E30-4106-BEE6-11BC7A8F1A86}"/>
    <cellStyle name="Calculation 2 2 2 4 2 4" xfId="51393" xr:uid="{4FB5FB26-C282-49F8-9AFC-C3DC34B2A6DF}"/>
    <cellStyle name="Calculation 2 2 2 4 2 5" xfId="51394" xr:uid="{9DC1E1EE-C19E-4ADB-93AD-E85A0FDB264C}"/>
    <cellStyle name="Calculation 2 2 2 4 2_1" xfId="49147" xr:uid="{E61E761A-31E0-4B94-90CA-28E1A2B912F4}"/>
    <cellStyle name="Calculation 2 2 2 4 3" xfId="23234" xr:uid="{791A60A2-D52F-4CF9-92FC-EDA967D718E9}"/>
    <cellStyle name="Calculation 2 2 2 4 4" xfId="47289" xr:uid="{5B90E59A-A2DF-43C1-8667-BE66AD5A0615}"/>
    <cellStyle name="Calculation 2 2 2 4 5" xfId="51395" xr:uid="{C838B311-8DD8-4259-8632-27926E4CB3E7}"/>
    <cellStyle name="Calculation 2 2 2 4 6" xfId="51396" xr:uid="{B10DCDA7-8121-4F48-BC1D-D2A504DB6EAF}"/>
    <cellStyle name="Calculation 2 2 2 4_1" xfId="49148" xr:uid="{836FF6A6-2C73-4532-A5EE-578F063F1466}"/>
    <cellStyle name="Calculation 2 2 2 5" xfId="761" xr:uid="{AFA66FB8-9AB4-43D8-B0BC-A241799A0432}"/>
    <cellStyle name="Calculation 2 2 2 5 2" xfId="762" xr:uid="{0E0D628E-4F31-4539-90D3-4316A4AEABF3}"/>
    <cellStyle name="Calculation 2 2 2 5 2 2" xfId="23235" xr:uid="{A2D8A42F-5B38-4ED7-A90F-0BCFC28CC7BE}"/>
    <cellStyle name="Calculation 2 2 2 5 2 3" xfId="47286" xr:uid="{7C01C2A0-BB2F-4B14-8732-958CF64C5B2B}"/>
    <cellStyle name="Calculation 2 2 2 5 2 4" xfId="51397" xr:uid="{319B1708-BDFD-48A2-AC1B-036627B10D45}"/>
    <cellStyle name="Calculation 2 2 2 5 2 5" xfId="51398" xr:uid="{0607E055-0934-46DD-948B-27451E49137E}"/>
    <cellStyle name="Calculation 2 2 2 5 2_1" xfId="49149" xr:uid="{3A3C3D4E-798A-45BB-918D-E58B21B96B80}"/>
    <cellStyle name="Calculation 2 2 2 5 3" xfId="23236" xr:uid="{2DFF6DA5-C821-4451-B9BE-875BFB04360C}"/>
    <cellStyle name="Calculation 2 2 2 5 4" xfId="47287" xr:uid="{43AC3CF1-7F99-493C-ABC4-E54897B55290}"/>
    <cellStyle name="Calculation 2 2 2 5 5" xfId="51399" xr:uid="{D9711F48-CE20-4D31-B7D8-53D196138997}"/>
    <cellStyle name="Calculation 2 2 2 5 6" xfId="51400" xr:uid="{CC166097-6E2B-4BB2-B018-41025B4BF83A}"/>
    <cellStyle name="Calculation 2 2 2 5_1" xfId="49150" xr:uid="{D82F2CB7-068D-4C7C-98CA-14152F6FCA27}"/>
    <cellStyle name="Calculation 2 2 2 6" xfId="763" xr:uid="{7A512353-0CF8-4992-A07D-FAC5E5012599}"/>
    <cellStyle name="Calculation 2 2 2 6 2" xfId="764" xr:uid="{01A401AD-55F0-4DFA-B63F-2FB55A2AEDD3}"/>
    <cellStyle name="Calculation 2 2 2 6 2 2" xfId="23237" xr:uid="{1D8D1F2F-226C-4CA9-A4BD-0443555F2D02}"/>
    <cellStyle name="Calculation 2 2 2 6 2 3" xfId="47284" xr:uid="{223B2780-2D24-4CB7-88BE-7C7E181D330C}"/>
    <cellStyle name="Calculation 2 2 2 6 2 4" xfId="51401" xr:uid="{1B59FD92-4854-4BFB-83E1-C9BFD7D2DE2A}"/>
    <cellStyle name="Calculation 2 2 2 6 2 5" xfId="51402" xr:uid="{923316CE-001A-47D8-9727-56CB078B444E}"/>
    <cellStyle name="Calculation 2 2 2 6 2_1" xfId="49151" xr:uid="{5DC1BCE4-E4F2-4BEE-9F02-FE48450F0164}"/>
    <cellStyle name="Calculation 2 2 2 6 3" xfId="23238" xr:uid="{081DF329-FF8C-445B-B4DA-8173627B15AB}"/>
    <cellStyle name="Calculation 2 2 2 6 4" xfId="47285" xr:uid="{29C9156C-FF14-4473-8CD4-C142F9577667}"/>
    <cellStyle name="Calculation 2 2 2 6 5" xfId="51403" xr:uid="{5B20E890-63FE-4F1E-8F97-8610966A9E2F}"/>
    <cellStyle name="Calculation 2 2 2 6 6" xfId="51404" xr:uid="{69FD9012-8228-4D2B-838C-90D334A4E6D1}"/>
    <cellStyle name="Calculation 2 2 2 6_1" xfId="49152" xr:uid="{517C6D11-8971-42F7-AE6E-DFD950D10886}"/>
    <cellStyle name="Calculation 2 2 2 7" xfId="765" xr:uid="{D5D41E3A-26B7-43CE-B428-2609EBC48CB4}"/>
    <cellStyle name="Calculation 2 2 2 7 2" xfId="23239" xr:uid="{A491CC94-B3DF-4D09-AA33-3872CA36AA7D}"/>
    <cellStyle name="Calculation 2 2 2 7 3" xfId="47283" xr:uid="{F8487819-C413-4334-9D67-57113691DC9D}"/>
    <cellStyle name="Calculation 2 2 2 7 4" xfId="51405" xr:uid="{2332215D-B90A-40E9-98D7-F651F79407A3}"/>
    <cellStyle name="Calculation 2 2 2 7 5" xfId="51406" xr:uid="{596091F1-D1F5-4CE0-8121-B39D405956FE}"/>
    <cellStyle name="Calculation 2 2 2 7_1" xfId="49153" xr:uid="{862F7E8B-BDD9-4166-97E3-9391133771F8}"/>
    <cellStyle name="Calculation 2 2 2 8" xfId="23240" xr:uid="{58E6C587-8F19-466D-9447-0899AA8767A1}"/>
    <cellStyle name="Calculation 2 2 2 9" xfId="46094" xr:uid="{F4531158-E822-43C9-9AA1-BFF8E928457E}"/>
    <cellStyle name="Calculation 2 2 2_1" xfId="49154" xr:uid="{6C07EB4F-15EA-4A77-9052-D8126AA8AEC6}"/>
    <cellStyle name="Calculation 2 2 3" xfId="766" xr:uid="{2538966D-1BDE-44B3-BEF3-27EDA851E6F7}"/>
    <cellStyle name="Calculation 2 2 3 2" xfId="767" xr:uid="{CFD18401-CA11-44DA-B7FB-85A675F0DB45}"/>
    <cellStyle name="Calculation 2 2 3 2 2" xfId="768" xr:uid="{4B6D91CB-B673-46DC-910B-102AC71329F5}"/>
    <cellStyle name="Calculation 2 2 3 2 2 2" xfId="23241" xr:uid="{8A497B50-F2E7-484C-868F-A80C6C36A7F9}"/>
    <cellStyle name="Calculation 2 2 3 2 2 3" xfId="47280" xr:uid="{F2DD12F9-41D8-4097-A8DE-F76CDC4D2981}"/>
    <cellStyle name="Calculation 2 2 3 2 2 4" xfId="51407" xr:uid="{CBA02587-A64B-4341-9155-EF9DED481492}"/>
    <cellStyle name="Calculation 2 2 3 2 2 5" xfId="51408" xr:uid="{1CD473AC-55AC-4F5C-B0AF-CA20F05E55F8}"/>
    <cellStyle name="Calculation 2 2 3 2 2_1" xfId="49155" xr:uid="{141EB800-3947-4124-B739-D57446750094}"/>
    <cellStyle name="Calculation 2 2 3 2 3" xfId="23242" xr:uid="{9A669E72-4C51-4543-B790-71C91C44374C}"/>
    <cellStyle name="Calculation 2 2 3 2 4" xfId="46097" xr:uid="{6ABDC836-98E5-48F1-AF89-4A549BD6A8CE}"/>
    <cellStyle name="Calculation 2 2 3 2 5" xfId="47281" xr:uid="{308D92DF-682A-49AA-B6A5-1A34D9645812}"/>
    <cellStyle name="Calculation 2 2 3 2 6" xfId="51409" xr:uid="{7C56849D-E4C9-41F6-B229-4B1692054CC9}"/>
    <cellStyle name="Calculation 2 2 3 2_1" xfId="49156" xr:uid="{3FFA8578-DA31-492D-8095-81C9AD38B27A}"/>
    <cellStyle name="Calculation 2 2 3 3" xfId="769" xr:uid="{064E07F9-90C5-4776-9BC9-D88E35BC4879}"/>
    <cellStyle name="Calculation 2 2 3 3 2" xfId="770" xr:uid="{15ADCD76-4518-429E-9DB4-65E07FA7A1AC}"/>
    <cellStyle name="Calculation 2 2 3 3 2 2" xfId="23243" xr:uid="{1D545CD3-8E50-400A-9791-BE4D66F75FE7}"/>
    <cellStyle name="Calculation 2 2 3 3 2 3" xfId="47278" xr:uid="{A77CC37E-6C64-46FE-A9F4-D48909F0CA91}"/>
    <cellStyle name="Calculation 2 2 3 3 2 4" xfId="51410" xr:uid="{D68743CD-5C51-4C33-8251-DE679984A46E}"/>
    <cellStyle name="Calculation 2 2 3 3 2 5" xfId="51411" xr:uid="{20763B40-9EFB-4505-B02D-9B35A1436B4A}"/>
    <cellStyle name="Calculation 2 2 3 3 2_1" xfId="49157" xr:uid="{43FEA670-FC76-4291-9F4D-499A63FA04DC}"/>
    <cellStyle name="Calculation 2 2 3 3 3" xfId="23244" xr:uid="{3D65665D-D6F9-46F4-9A0F-72393744581E}"/>
    <cellStyle name="Calculation 2 2 3 3 4" xfId="47279" xr:uid="{C541E97C-B46C-4037-9113-D432C63F2EA7}"/>
    <cellStyle name="Calculation 2 2 3 3 5" xfId="51412" xr:uid="{5920D7D6-73ED-482A-A6E8-5AE3E013A497}"/>
    <cellStyle name="Calculation 2 2 3 3 6" xfId="51413" xr:uid="{2BE8C5F6-2D7A-4A2D-BE04-A4FCB5C3FAEC}"/>
    <cellStyle name="Calculation 2 2 3 3_1" xfId="49158" xr:uid="{FEC6F037-EEFF-426E-9198-D7226C0D3F4C}"/>
    <cellStyle name="Calculation 2 2 3 4" xfId="771" xr:uid="{12E75892-6DE6-4554-98E8-3EAABD59C166}"/>
    <cellStyle name="Calculation 2 2 3 4 2" xfId="772" xr:uid="{693B7AD5-435B-452A-82DA-15F0E8775EFA}"/>
    <cellStyle name="Calculation 2 2 3 4 2 2" xfId="23245" xr:uid="{DB9D9366-686F-42B0-A473-4D0F5A4E8335}"/>
    <cellStyle name="Calculation 2 2 3 4 2 3" xfId="47276" xr:uid="{A0E1D9A1-2E12-41AB-9285-53B1F93A853E}"/>
    <cellStyle name="Calculation 2 2 3 4 2 4" xfId="51414" xr:uid="{D70DBF8C-CF2B-4F6B-AF79-B3227B94F8BF}"/>
    <cellStyle name="Calculation 2 2 3 4 2 5" xfId="51415" xr:uid="{B67FB2EE-63A6-4AD2-8EE6-A1AE8DC9A5FA}"/>
    <cellStyle name="Calculation 2 2 3 4 2_1" xfId="49159" xr:uid="{0DA5874D-317F-4880-9FB9-D26E731A07FF}"/>
    <cellStyle name="Calculation 2 2 3 4 3" xfId="23246" xr:uid="{3C4723C0-1F9B-40E6-8296-F18C98E97B79}"/>
    <cellStyle name="Calculation 2 2 3 4 4" xfId="47277" xr:uid="{2ECAA2F3-D972-4DD0-83EA-03A47F3DAA67}"/>
    <cellStyle name="Calculation 2 2 3 4 5" xfId="51416" xr:uid="{BE9D3616-0936-4004-A91B-40C8F4DFED69}"/>
    <cellStyle name="Calculation 2 2 3 4 6" xfId="51417" xr:uid="{971258A5-14C4-4935-88CA-F8E7BDF2023F}"/>
    <cellStyle name="Calculation 2 2 3 4_1" xfId="49160" xr:uid="{494265B6-49B8-4C67-B724-BB3CC07ED1E0}"/>
    <cellStyle name="Calculation 2 2 3 5" xfId="773" xr:uid="{54089B80-35E6-4247-A31E-6B6CC10AFF0F}"/>
    <cellStyle name="Calculation 2 2 3 5 2" xfId="23247" xr:uid="{A0B6AE31-987A-4AAD-B943-76D8C34198D0}"/>
    <cellStyle name="Calculation 2 2 3 5 3" xfId="47275" xr:uid="{28B0A378-5358-421E-9E8E-2854056685EB}"/>
    <cellStyle name="Calculation 2 2 3 5 4" xfId="51418" xr:uid="{E184E3BD-2D51-4E5C-A654-6B24A7C90864}"/>
    <cellStyle name="Calculation 2 2 3 5 5" xfId="51419" xr:uid="{8F15208F-CC3A-448A-A7C4-C7A6AC05DD38}"/>
    <cellStyle name="Calculation 2 2 3 5_1" xfId="49161" xr:uid="{234FB007-E6EB-456A-BD14-E43F7C1DB7BC}"/>
    <cellStyle name="Calculation 2 2 3 6" xfId="23248" xr:uid="{60D71AE5-C6E2-466B-99AB-5A52EA97056D}"/>
    <cellStyle name="Calculation 2 2 3 7" xfId="46096" xr:uid="{E4632A87-8EBF-49CB-BF56-F7B5157AA0E8}"/>
    <cellStyle name="Calculation 2 2 3 8" xfId="47282" xr:uid="{8180BE2F-7645-4A44-9B20-46270B5FFE55}"/>
    <cellStyle name="Calculation 2 2 3 9" xfId="51420" xr:uid="{C39CC440-8BA0-49EB-A5DA-5854074F821C}"/>
    <cellStyle name="Calculation 2 2 3_1" xfId="49162" xr:uid="{3F704A46-5E72-43F8-AC68-43BD6A43BB4E}"/>
    <cellStyle name="Calculation 2 2 4" xfId="774" xr:uid="{6C132CB3-D8FC-472C-ACB1-3E9874452519}"/>
    <cellStyle name="Calculation 2 2 4 2" xfId="775" xr:uid="{B6EB93B6-60FD-4F4F-9BB5-AF8D37B5626F}"/>
    <cellStyle name="Calculation 2 2 4 2 2" xfId="23249" xr:uid="{C28CEB2B-9448-4506-A01B-DFC1C5CEF44A}"/>
    <cellStyle name="Calculation 2 2 4 2 3" xfId="47273" xr:uid="{B75463AC-C7DD-43DC-BBAE-BBEF35EA2221}"/>
    <cellStyle name="Calculation 2 2 4 2 4" xfId="51421" xr:uid="{4843CC3D-C93E-4634-A9A6-D64596B98E18}"/>
    <cellStyle name="Calculation 2 2 4 2 5" xfId="51422" xr:uid="{D27FB669-89CC-449B-AC7C-7FEC9B239804}"/>
    <cellStyle name="Calculation 2 2 4 2_1" xfId="49163" xr:uid="{636B3438-DF42-49EF-AC85-9EF14251D24F}"/>
    <cellStyle name="Calculation 2 2 4 3" xfId="23250" xr:uid="{6A569141-3F3F-4C17-BD61-A9CB50171589}"/>
    <cellStyle name="Calculation 2 2 4 4" xfId="46098" xr:uid="{7C92AF53-B1BC-41D7-B215-3A305EF8BFA2}"/>
    <cellStyle name="Calculation 2 2 4 5" xfId="47274" xr:uid="{70EC45BE-BE28-4CEC-854A-66F18A073369}"/>
    <cellStyle name="Calculation 2 2 4 6" xfId="51423" xr:uid="{E7D8A246-4E98-4208-8387-81D27CB6D30C}"/>
    <cellStyle name="Calculation 2 2 4_1" xfId="49164" xr:uid="{FE72F6EF-3680-4980-AF3E-798F4B528876}"/>
    <cellStyle name="Calculation 2 2 5" xfId="776" xr:uid="{3683F8E0-502A-451B-BE30-9031A1E558CA}"/>
    <cellStyle name="Calculation 2 2 5 2" xfId="777" xr:uid="{3A773314-03DD-4E89-97FE-C8971C09B075}"/>
    <cellStyle name="Calculation 2 2 5 2 2" xfId="23251" xr:uid="{3C9DF0E5-3128-4B49-B552-F688B6033115}"/>
    <cellStyle name="Calculation 2 2 5 2 3" xfId="47271" xr:uid="{6B8B23E2-1A42-49D0-AEEB-B2525FA40C53}"/>
    <cellStyle name="Calculation 2 2 5 2 4" xfId="51424" xr:uid="{26E41282-6F42-47D9-BC62-3515C805D16A}"/>
    <cellStyle name="Calculation 2 2 5 2 5" xfId="51425" xr:uid="{22A7EB82-4744-464A-8618-1DCE30BD0FF8}"/>
    <cellStyle name="Calculation 2 2 5 2_1" xfId="49165" xr:uid="{D6F4C036-54ED-41BB-BA39-5F7C157CA321}"/>
    <cellStyle name="Calculation 2 2 5 3" xfId="23252" xr:uid="{93B5BEE6-AAE9-4F65-AB07-DD27089127DB}"/>
    <cellStyle name="Calculation 2 2 5 4" xfId="47272" xr:uid="{9B70405C-44D8-4CC7-9BE0-1682F33BE0BC}"/>
    <cellStyle name="Calculation 2 2 5 5" xfId="51426" xr:uid="{A0090AEB-5636-47D3-8A92-5DAC1B235765}"/>
    <cellStyle name="Calculation 2 2 5 6" xfId="51427" xr:uid="{2D372FCA-63F8-4C97-A0E0-7CFBE4505E9A}"/>
    <cellStyle name="Calculation 2 2 5_1" xfId="49166" xr:uid="{9829F97B-A754-4F0C-8900-4E1F69C099D0}"/>
    <cellStyle name="Calculation 2 2 6" xfId="778" xr:uid="{99F68DB2-2D26-4CF2-800F-F43327D06875}"/>
    <cellStyle name="Calculation 2 2 6 2" xfId="779" xr:uid="{18E2EC15-071F-41AB-82FB-92A07B4D9C5B}"/>
    <cellStyle name="Calculation 2 2 6 2 2" xfId="23253" xr:uid="{8A8F1E4A-E888-4E9F-BC25-50256A571000}"/>
    <cellStyle name="Calculation 2 2 6 2 3" xfId="47269" xr:uid="{E5B2D64B-3207-471A-A9F5-54617EB6DFEC}"/>
    <cellStyle name="Calculation 2 2 6 2 4" xfId="51428" xr:uid="{394A5079-AF64-40E2-AD08-02490387FB2F}"/>
    <cellStyle name="Calculation 2 2 6 2 5" xfId="51429" xr:uid="{270EA56B-C868-4017-93F1-9C56AAE95499}"/>
    <cellStyle name="Calculation 2 2 6 2_1" xfId="49167" xr:uid="{67DE0AF6-347E-44BC-93CA-9C4E9196812C}"/>
    <cellStyle name="Calculation 2 2 6 3" xfId="23254" xr:uid="{EECFC7AC-4396-4837-91DB-500C654C1F6F}"/>
    <cellStyle name="Calculation 2 2 6 4" xfId="47270" xr:uid="{1A26DC6C-BE37-49FC-A413-69FA5E39AD2C}"/>
    <cellStyle name="Calculation 2 2 6 5" xfId="51430" xr:uid="{9C6968B4-CFF8-41C8-BE38-8ABD5EE2123F}"/>
    <cellStyle name="Calculation 2 2 6 6" xfId="51431" xr:uid="{02C85DBE-8BF7-4EFF-AF66-E39BD0DFC945}"/>
    <cellStyle name="Calculation 2 2 6_1" xfId="49168" xr:uid="{AE230B93-5B46-47C8-A5B8-AB22D23252C7}"/>
    <cellStyle name="Calculation 2 2 7" xfId="780" xr:uid="{A91D0DFD-7EBB-4A92-9832-8512C9D19DCD}"/>
    <cellStyle name="Calculation 2 2 7 2" xfId="781" xr:uid="{339B0DEB-363C-4375-A305-26E42CD49AC2}"/>
    <cellStyle name="Calculation 2 2 7 2 2" xfId="23255" xr:uid="{670E4672-5E4D-420B-841F-5B1C9ABD70E1}"/>
    <cellStyle name="Calculation 2 2 7 2 3" xfId="47267" xr:uid="{1CF44672-D7CD-4C0F-BAC7-B31280A2F48E}"/>
    <cellStyle name="Calculation 2 2 7 2 4" xfId="51432" xr:uid="{B9A18298-2989-4987-A1E0-CFA9F3DC5549}"/>
    <cellStyle name="Calculation 2 2 7 2 5" xfId="51433" xr:uid="{653155A4-4710-45C0-9EA7-0FB7C745C2AF}"/>
    <cellStyle name="Calculation 2 2 7 2_1" xfId="49169" xr:uid="{989EE64F-3C86-4BB2-B5F0-BDF83D920244}"/>
    <cellStyle name="Calculation 2 2 7 3" xfId="23256" xr:uid="{90287D58-7D56-4700-8234-E4AF8899086A}"/>
    <cellStyle name="Calculation 2 2 7 4" xfId="47268" xr:uid="{13BA11F2-7CB4-4560-978F-E2F26A949BF7}"/>
    <cellStyle name="Calculation 2 2 7 5" xfId="51434" xr:uid="{AAA57CEB-C437-482B-95B0-AFC2F20BEF7E}"/>
    <cellStyle name="Calculation 2 2 7 6" xfId="51435" xr:uid="{5CD40EBE-9AEB-4829-9C08-AC6D843D6CFD}"/>
    <cellStyle name="Calculation 2 2 7_1" xfId="49170" xr:uid="{B2AAAB13-1423-4AD9-A837-B5766F2155AA}"/>
    <cellStyle name="Calculation 2 2 8" xfId="782" xr:uid="{50D8627C-F939-476D-BC5A-B2C8D2E7C538}"/>
    <cellStyle name="Calculation 2 2 8 2" xfId="783" xr:uid="{E300F1A0-505C-4911-B819-D2FF4CF7BD0C}"/>
    <cellStyle name="Calculation 2 2 8 2 2" xfId="23257" xr:uid="{FFDDF2F9-C25A-4608-9F46-35897AC1F19E}"/>
    <cellStyle name="Calculation 2 2 8 2 3" xfId="47265" xr:uid="{3EE4E232-CFD1-4C1A-A6F3-EEDE1852967F}"/>
    <cellStyle name="Calculation 2 2 8 2 4" xfId="51436" xr:uid="{6D93B41C-1CC2-49AF-8E7F-D51FA8EB1A84}"/>
    <cellStyle name="Calculation 2 2 8 2 5" xfId="51437" xr:uid="{739CE647-13BA-40EF-BDF7-4F8CE704637D}"/>
    <cellStyle name="Calculation 2 2 8 2_1" xfId="49171" xr:uid="{4E1C9E4F-176A-4D6B-A9CA-EE442615AB1A}"/>
    <cellStyle name="Calculation 2 2 8 3" xfId="23258" xr:uid="{61275A64-104B-4FED-B58D-F98F1817AA05}"/>
    <cellStyle name="Calculation 2 2 8 4" xfId="47266" xr:uid="{09150CE4-2ECF-430D-8F75-281E2E457D5E}"/>
    <cellStyle name="Calculation 2 2 8 5" xfId="51438" xr:uid="{7ABBFB43-B3A2-4F4D-B4AD-CE911D15FAB8}"/>
    <cellStyle name="Calculation 2 2 8 6" xfId="51439" xr:uid="{67B89842-B124-49DB-818B-1488A62E4868}"/>
    <cellStyle name="Calculation 2 2 8_1" xfId="49172" xr:uid="{AA2AE1E8-D3A1-4473-BC35-56C047C3347F}"/>
    <cellStyle name="Calculation 2 2 9" xfId="784" xr:uid="{21BF9C48-7F10-455E-8E87-1459975DE33C}"/>
    <cellStyle name="Calculation 2 2 9 2" xfId="785" xr:uid="{147C83D4-FDA3-4ACD-90FA-2CF8D276C0E1}"/>
    <cellStyle name="Calculation 2 2 9 2 2" xfId="23259" xr:uid="{81C41CC0-7AD8-4B39-B88B-8C4F422CEA64}"/>
    <cellStyle name="Calculation 2 2 9 2 3" xfId="47263" xr:uid="{434F0DFD-6AEE-4BA0-ADCB-E681F78559F9}"/>
    <cellStyle name="Calculation 2 2 9 2 4" xfId="51440" xr:uid="{08400BF2-A2B2-4A36-803B-B8FCD4C7A9DD}"/>
    <cellStyle name="Calculation 2 2 9 2 5" xfId="51441" xr:uid="{B41D7E71-DB5B-41EF-8953-3C4DED43E8A5}"/>
    <cellStyle name="Calculation 2 2 9 2_1" xfId="49173" xr:uid="{119A09DF-9EF3-4F30-81AF-337B4C27BC23}"/>
    <cellStyle name="Calculation 2 2 9 3" xfId="23260" xr:uid="{2B9A946A-8E42-4EAA-86B8-0D72AD0C3C30}"/>
    <cellStyle name="Calculation 2 2 9 4" xfId="47264" xr:uid="{9376CA64-87D1-4487-8783-5CE995049740}"/>
    <cellStyle name="Calculation 2 2 9 5" xfId="51442" xr:uid="{05A3ED47-6801-4CA0-988C-BABAC4B3AA05}"/>
    <cellStyle name="Calculation 2 2 9 6" xfId="51443" xr:uid="{8C796AF4-EC95-437F-8C60-4238F23705A1}"/>
    <cellStyle name="Calculation 2 2 9_1" xfId="49174" xr:uid="{30533482-96D8-4C12-BCF6-C0551E7B3E46}"/>
    <cellStyle name="Calculation 2 2_1" xfId="49175" xr:uid="{B2E9AE43-A6CD-49BA-B873-48335D9C6829}"/>
    <cellStyle name="Calculation 2 20" xfId="51444" xr:uid="{84EB6910-5F1D-499A-AB76-063845A1AAFB}"/>
    <cellStyle name="Calculation 2 21" xfId="51445" xr:uid="{ED151080-9701-4969-A52E-1DAED8D746A4}"/>
    <cellStyle name="Calculation 2 22" xfId="51446" xr:uid="{CB3638A2-62F4-4A3E-BB37-26B0937A5326}"/>
    <cellStyle name="Calculation 2 23" xfId="51447" xr:uid="{FE422413-866F-4DF7-9821-26D9C2277071}"/>
    <cellStyle name="Calculation 2 24" xfId="51448" xr:uid="{29279180-A6BB-490A-A5A9-B35B344214EE}"/>
    <cellStyle name="Calculation 2 25" xfId="51449" xr:uid="{76AA723B-7BEA-4D7E-9807-B9C70F503948}"/>
    <cellStyle name="Calculation 2 26" xfId="51450" xr:uid="{0CA6F6BD-6DB3-4CA1-89FE-1297A49204B4}"/>
    <cellStyle name="Calculation 2 27" xfId="51451" xr:uid="{0B652A39-B2A2-44F8-8B8C-EE98EB20AFD1}"/>
    <cellStyle name="Calculation 2 28" xfId="51452" xr:uid="{23D26F46-2121-46D0-8942-DC1959A4AD65}"/>
    <cellStyle name="Calculation 2 29" xfId="51453" xr:uid="{1EFACCAB-B250-402B-BEE7-D8B22B16F80B}"/>
    <cellStyle name="Calculation 2 3" xfId="786" xr:uid="{11B369C8-526D-4040-9C21-D1BC311985E4}"/>
    <cellStyle name="Calculation 2 3 10" xfId="787" xr:uid="{DA71488F-6DD6-4752-84C2-E195EE3DAB4C}"/>
    <cellStyle name="Calculation 2 3 10 2" xfId="788" xr:uid="{8CD078A0-EA62-4467-8CA4-64D0E1DADB1C}"/>
    <cellStyle name="Calculation 2 3 10 2 2" xfId="23261" xr:uid="{B7BA3740-3903-4C10-9256-31F0D08839AD}"/>
    <cellStyle name="Calculation 2 3 10 2 3" xfId="47260" xr:uid="{22B2C912-C898-4D1E-BE7A-432FFC0BD8DE}"/>
    <cellStyle name="Calculation 2 3 10 2 4" xfId="51454" xr:uid="{1941CE35-E6BC-4DCC-A179-CCF8DC932BB1}"/>
    <cellStyle name="Calculation 2 3 10 2 5" xfId="51455" xr:uid="{491347FF-307E-4363-A06D-5273EDD52B33}"/>
    <cellStyle name="Calculation 2 3 10 2_1" xfId="49176" xr:uid="{5C73EE0F-86E7-480B-940F-5B810B9DED7D}"/>
    <cellStyle name="Calculation 2 3 10 3" xfId="23262" xr:uid="{2A62AE30-FBC5-4F09-8252-82C4A8A93818}"/>
    <cellStyle name="Calculation 2 3 10 4" xfId="47261" xr:uid="{51EFA984-C25C-4A20-A264-CE717E1C9190}"/>
    <cellStyle name="Calculation 2 3 10 5" xfId="51456" xr:uid="{47E5145C-95FC-4BCF-BD14-E3603A41B504}"/>
    <cellStyle name="Calculation 2 3 10 6" xfId="51457" xr:uid="{84A0BDF8-A769-4264-B45D-07D4D77EFE76}"/>
    <cellStyle name="Calculation 2 3 10_1" xfId="49177" xr:uid="{48F40BBD-7FCF-446A-8C4E-CE9781CA5714}"/>
    <cellStyle name="Calculation 2 3 11" xfId="789" xr:uid="{58C8CB00-2026-4467-855B-5BAF028F6D7B}"/>
    <cellStyle name="Calculation 2 3 11 2" xfId="790" xr:uid="{AAE0953A-0625-4A70-AA38-75D13131F2B7}"/>
    <cellStyle name="Calculation 2 3 11 2 2" xfId="23263" xr:uid="{92B3040A-97B9-4A70-BA94-C2CC438D9473}"/>
    <cellStyle name="Calculation 2 3 11 2 3" xfId="47258" xr:uid="{6C4975FE-5AA3-489E-AC77-A4A199B77288}"/>
    <cellStyle name="Calculation 2 3 11 2 4" xfId="51458" xr:uid="{C33BA091-11EF-4651-9136-9B072D5436CB}"/>
    <cellStyle name="Calculation 2 3 11 2 5" xfId="51459" xr:uid="{5312272E-B60A-4AFB-B395-2DB84CF9B58A}"/>
    <cellStyle name="Calculation 2 3 11 2_1" xfId="49178" xr:uid="{BA9A6187-1263-462E-9BCB-27E82F3024D9}"/>
    <cellStyle name="Calculation 2 3 11 3" xfId="23264" xr:uid="{B2DAFE40-8F4A-4183-B019-4E1A1A74893F}"/>
    <cellStyle name="Calculation 2 3 11 4" xfId="47259" xr:uid="{42C2CCC5-7632-414A-B24D-F9EE55DA2B91}"/>
    <cellStyle name="Calculation 2 3 11 5" xfId="51460" xr:uid="{57AC70B8-F99C-49A3-93FF-39A2FA0E9383}"/>
    <cellStyle name="Calculation 2 3 11 6" xfId="51461" xr:uid="{B301BE71-C7DA-40B5-A3C4-A46C927FC8DE}"/>
    <cellStyle name="Calculation 2 3 11_1" xfId="49179" xr:uid="{4DDEDE37-1E2B-409D-9DC5-D2F16010C086}"/>
    <cellStyle name="Calculation 2 3 12" xfId="791" xr:uid="{E422D6D6-2BDE-4062-AF53-5653DD1695F3}"/>
    <cellStyle name="Calculation 2 3 12 2" xfId="792" xr:uid="{B859F6CC-90EB-4861-BC22-AA8E50A0C4E3}"/>
    <cellStyle name="Calculation 2 3 12 2 2" xfId="23265" xr:uid="{B2FB7EF9-DB0D-4800-83B7-7381ED5A0199}"/>
    <cellStyle name="Calculation 2 3 12 2 3" xfId="47256" xr:uid="{BBBAB7D7-C3AD-4885-8C9A-83F7247DD168}"/>
    <cellStyle name="Calculation 2 3 12 2 4" xfId="51462" xr:uid="{8F12346B-2743-46F0-81D0-9E08374EB767}"/>
    <cellStyle name="Calculation 2 3 12 2 5" xfId="51463" xr:uid="{6E89202E-77CB-426E-ADA2-1B77844CB316}"/>
    <cellStyle name="Calculation 2 3 12 2_1" xfId="49180" xr:uid="{313AB3DB-083A-4D11-9FAC-54C30116178A}"/>
    <cellStyle name="Calculation 2 3 12 3" xfId="23266" xr:uid="{D78432D3-C69A-478E-9BDD-2E64AC428C99}"/>
    <cellStyle name="Calculation 2 3 12 4" xfId="47257" xr:uid="{239DD9CB-4A1A-44B3-9EE7-0707B2073F0E}"/>
    <cellStyle name="Calculation 2 3 12 5" xfId="51464" xr:uid="{E3B01407-B083-4845-8C22-DB91A53605AD}"/>
    <cellStyle name="Calculation 2 3 12 6" xfId="51465" xr:uid="{CFA544DB-692F-4F03-AA8D-B082F0CE28A3}"/>
    <cellStyle name="Calculation 2 3 12_1" xfId="49181" xr:uid="{BDBD9B6A-37D7-4CFF-AC9F-650DCD2BDB1F}"/>
    <cellStyle name="Calculation 2 3 13" xfId="793" xr:uid="{84CCBD3B-B9A4-42E0-99BC-BDB4D3D5C506}"/>
    <cellStyle name="Calculation 2 3 13 2" xfId="23267" xr:uid="{E88E31A0-802D-4F64-83DA-A53CA2D4D920}"/>
    <cellStyle name="Calculation 2 3 13 3" xfId="47255" xr:uid="{A75076B1-080D-42AB-9E0D-18A18FBCCE50}"/>
    <cellStyle name="Calculation 2 3 13 4" xfId="51466" xr:uid="{B53102A6-9BF1-46D2-B6EA-E9BC8C65A649}"/>
    <cellStyle name="Calculation 2 3 13 5" xfId="51467" xr:uid="{2E8170FA-42CB-4762-98EE-DFA127F47CDB}"/>
    <cellStyle name="Calculation 2 3 13_1" xfId="49182" xr:uid="{2944976E-2F0A-41D1-971F-B54DEC3119B8}"/>
    <cellStyle name="Calculation 2 3 14" xfId="23268" xr:uid="{4DCA89B1-DABA-4866-A1F7-F02419D01BF0}"/>
    <cellStyle name="Calculation 2 3 15" xfId="46099" xr:uid="{E3C9C06A-225B-42C3-A91F-C429ABDDF5A5}"/>
    <cellStyle name="Calculation 2 3 16" xfId="47262" xr:uid="{577EE30D-4490-48DF-96FA-CC8A2785567E}"/>
    <cellStyle name="Calculation 2 3 17" xfId="51468" xr:uid="{73DFCDA5-5B6D-47A0-A6C1-333CB05EACA6}"/>
    <cellStyle name="Calculation 2 3 2" xfId="794" xr:uid="{6FB59C32-2048-4217-8E6D-87CC794A0421}"/>
    <cellStyle name="Calculation 2 3 2 2" xfId="795" xr:uid="{F3CC2CEF-ADE1-4FC4-A598-B98B187E8A33}"/>
    <cellStyle name="Calculation 2 3 2 2 2" xfId="796" xr:uid="{A4D6C6F8-4ADC-4EE0-B337-8731EB98C951}"/>
    <cellStyle name="Calculation 2 3 2 2 2 2" xfId="23269" xr:uid="{24DCBFBC-ECDC-45A6-B2AC-ADB4E9140D8F}"/>
    <cellStyle name="Calculation 2 3 2 2 2 3" xfId="47252" xr:uid="{E7745CDE-2B87-4725-A801-71A8BEADE932}"/>
    <cellStyle name="Calculation 2 3 2 2 2 4" xfId="51469" xr:uid="{770BF6D2-6F42-471E-B4D9-25395E28135D}"/>
    <cellStyle name="Calculation 2 3 2 2 2 5" xfId="51470" xr:uid="{7236FD94-AC4A-4D19-8D54-490620D80334}"/>
    <cellStyle name="Calculation 2 3 2 2 2_1" xfId="49183" xr:uid="{C27DF38F-44B4-4235-9197-BCBE5107424D}"/>
    <cellStyle name="Calculation 2 3 2 2 3" xfId="23270" xr:uid="{42A46CA9-87EB-4814-9A7F-3F42FDA519A5}"/>
    <cellStyle name="Calculation 2 3 2 2 4" xfId="46101" xr:uid="{8E1B75B7-C91C-499B-81F1-84C508812810}"/>
    <cellStyle name="Calculation 2 3 2 2 5" xfId="47253" xr:uid="{330E52E0-9F9C-4301-AB5F-3FA39DF26835}"/>
    <cellStyle name="Calculation 2 3 2 2 6" xfId="51471" xr:uid="{FEC62FB9-EBA8-4FF9-9571-637D45200C4B}"/>
    <cellStyle name="Calculation 2 3 2 2_1" xfId="49184" xr:uid="{002BB1CE-1E86-4441-8390-1E30521C90A5}"/>
    <cellStyle name="Calculation 2 3 2 3" xfId="797" xr:uid="{1E4E76B5-2D2A-4F65-BEF2-9F62791998CE}"/>
    <cellStyle name="Calculation 2 3 2 3 2" xfId="798" xr:uid="{4DB06C33-2F42-4E4B-B5E1-6B47507EF926}"/>
    <cellStyle name="Calculation 2 3 2 3 2 2" xfId="23271" xr:uid="{DC6303FF-CEFD-4626-B66B-1634306EAC2C}"/>
    <cellStyle name="Calculation 2 3 2 3 2 3" xfId="47250" xr:uid="{E049CE17-8BD0-45E6-B329-1BE838E8A1FB}"/>
    <cellStyle name="Calculation 2 3 2 3 2 4" xfId="51472" xr:uid="{B9DEC431-FB47-4651-84A2-901D0ED4D121}"/>
    <cellStyle name="Calculation 2 3 2 3 2 5" xfId="51473" xr:uid="{E7A80861-B915-4FF3-8F49-7AE29E66433E}"/>
    <cellStyle name="Calculation 2 3 2 3 2_1" xfId="49185" xr:uid="{E18734DF-7BAC-4ACE-93D2-BDFBA27D9D4D}"/>
    <cellStyle name="Calculation 2 3 2 3 3" xfId="23272" xr:uid="{6EFA4096-E385-4BBB-9CA9-DBD471A4CB73}"/>
    <cellStyle name="Calculation 2 3 2 3 4" xfId="47251" xr:uid="{4D2DB2E8-734C-4896-BBB7-D55249A240B7}"/>
    <cellStyle name="Calculation 2 3 2 3 5" xfId="51474" xr:uid="{0DB6A66D-FEE6-4CE7-B074-5535979A4549}"/>
    <cellStyle name="Calculation 2 3 2 3 6" xfId="51475" xr:uid="{FA6E50A8-0870-4580-BEE0-D491155F20C4}"/>
    <cellStyle name="Calculation 2 3 2 3_1" xfId="49186" xr:uid="{E0BC1C27-99A7-436D-ABC5-8DCBCB7B8112}"/>
    <cellStyle name="Calculation 2 3 2 4" xfId="799" xr:uid="{243F8382-C842-4CEE-BAA2-ABF7F650AA9E}"/>
    <cellStyle name="Calculation 2 3 2 4 2" xfId="23273" xr:uid="{8E01EFDB-5CC5-4728-959F-940A879B09EF}"/>
    <cellStyle name="Calculation 2 3 2 4 3" xfId="47249" xr:uid="{8A8ED026-68F9-41A2-905C-DD332331F5EB}"/>
    <cellStyle name="Calculation 2 3 2 4 4" xfId="51476" xr:uid="{16FECFE5-22A8-4CB2-9486-CA72655FBEEA}"/>
    <cellStyle name="Calculation 2 3 2 4 5" xfId="51477" xr:uid="{B7092D92-D9F2-4EFD-B7C9-986C5E3EB9C1}"/>
    <cellStyle name="Calculation 2 3 2 4_1" xfId="49187" xr:uid="{D297AD82-7815-45CF-9CC7-645544AAF245}"/>
    <cellStyle name="Calculation 2 3 2 5" xfId="23274" xr:uid="{F04DF01E-7834-4AE6-893E-421A5999D393}"/>
    <cellStyle name="Calculation 2 3 2 6" xfId="46100" xr:uid="{EE54ECD4-EB50-4DBE-9396-6C804E055A72}"/>
    <cellStyle name="Calculation 2 3 2 7" xfId="47254" xr:uid="{851A3278-89A9-41F4-BD71-6CD2F27DF669}"/>
    <cellStyle name="Calculation 2 3 2 8" xfId="51478" xr:uid="{90F10AEC-523E-48A9-8734-7BDD137DE2C7}"/>
    <cellStyle name="Calculation 2 3 2_1" xfId="49188" xr:uid="{65CFDD78-FB47-4A19-9D6E-1F318E763FAF}"/>
    <cellStyle name="Calculation 2 3 3" xfId="800" xr:uid="{0D060328-4D1A-4C3B-A684-78F15DCB1E77}"/>
    <cellStyle name="Calculation 2 3 3 2" xfId="801" xr:uid="{8B3AFF82-CE37-4C34-8A0A-31983ECFB552}"/>
    <cellStyle name="Calculation 2 3 3 2 2" xfId="23275" xr:uid="{1195DD50-7F5B-4DB3-A2E8-07B6F2D1E8EE}"/>
    <cellStyle name="Calculation 2 3 3 2 3" xfId="46103" xr:uid="{48DB6251-5527-4234-9A4D-24D94FE9E527}"/>
    <cellStyle name="Calculation 2 3 3 2 4" xfId="47247" xr:uid="{B4A3F164-258F-4DAD-A9D2-99ED867A4D25}"/>
    <cellStyle name="Calculation 2 3 3 2 5" xfId="51479" xr:uid="{D77EDF47-1F05-4525-B6C9-62DA6714D4C4}"/>
    <cellStyle name="Calculation 2 3 3 2_1" xfId="49189" xr:uid="{238C52A9-64ED-4B88-82C2-A7481570AFBC}"/>
    <cellStyle name="Calculation 2 3 3 3" xfId="23276" xr:uid="{B5AEF178-6AE2-4A1A-95D4-1A833329DF71}"/>
    <cellStyle name="Calculation 2 3 3 4" xfId="46102" xr:uid="{7D4C2094-A484-45A0-9FE3-2868FCA400C2}"/>
    <cellStyle name="Calculation 2 3 3 5" xfId="47248" xr:uid="{CF8FB73F-3A5E-48D3-B8C0-E6E11B0C7AC9}"/>
    <cellStyle name="Calculation 2 3 3 6" xfId="51480" xr:uid="{953A9E90-716F-4025-B315-47584CBA0F10}"/>
    <cellStyle name="Calculation 2 3 3_1" xfId="49190" xr:uid="{C9C1DB1B-90B7-4F85-88E6-607939E29C68}"/>
    <cellStyle name="Calculation 2 3 4" xfId="802" xr:uid="{540505EC-B5F9-4BF7-BF5A-108DEA584A64}"/>
    <cellStyle name="Calculation 2 3 4 2" xfId="803" xr:uid="{D3DFF2BD-55A3-4134-8C6D-5CC50B2CCC04}"/>
    <cellStyle name="Calculation 2 3 4 2 2" xfId="23277" xr:uid="{50BF85F7-F4C8-4860-81A0-73E062D5110D}"/>
    <cellStyle name="Calculation 2 3 4 2 3" xfId="47245" xr:uid="{7D1C31E7-B492-48D8-A4C5-A4D65F289186}"/>
    <cellStyle name="Calculation 2 3 4 2 4" xfId="51481" xr:uid="{40EA2A9C-904F-4F05-BADB-F0A03C35FBC0}"/>
    <cellStyle name="Calculation 2 3 4 2 5" xfId="51482" xr:uid="{5742E3AD-C3C3-446B-9E9F-39A857808A7F}"/>
    <cellStyle name="Calculation 2 3 4 2_1" xfId="49191" xr:uid="{CBCE0245-1C23-494F-96DA-B184FADC0DD0}"/>
    <cellStyle name="Calculation 2 3 4 3" xfId="23278" xr:uid="{6527AC56-0D4C-4829-886D-EF64151BDA57}"/>
    <cellStyle name="Calculation 2 3 4 4" xfId="46104" xr:uid="{72464DC5-AFB3-4A41-A451-9234557570D6}"/>
    <cellStyle name="Calculation 2 3 4 5" xfId="47246" xr:uid="{4CDC8B2E-E1DA-466D-A197-87B791D50BAC}"/>
    <cellStyle name="Calculation 2 3 4 6" xfId="51483" xr:uid="{8295E80E-AC05-408C-8DC4-818DD64D5B8C}"/>
    <cellStyle name="Calculation 2 3 4_1" xfId="49192" xr:uid="{BA1C6B58-E6B7-4033-A7AF-9E9989EDB1DD}"/>
    <cellStyle name="Calculation 2 3 5" xfId="804" xr:uid="{478AF6A2-34B2-49B8-B1EA-69D69230FC4C}"/>
    <cellStyle name="Calculation 2 3 5 2" xfId="805" xr:uid="{43BC2DBB-141C-4837-B39D-AAC7FDCD72BB}"/>
    <cellStyle name="Calculation 2 3 5 2 2" xfId="23279" xr:uid="{653E6A17-2CE4-4D17-84DB-AD88EF173F1C}"/>
    <cellStyle name="Calculation 2 3 5 2 3" xfId="47243" xr:uid="{81F1889B-8CA3-4FE7-A39A-E28C3B0AC5D4}"/>
    <cellStyle name="Calculation 2 3 5 2 4" xfId="51484" xr:uid="{E707C6F2-1184-4ABF-BEF8-D74F9FFB1D83}"/>
    <cellStyle name="Calculation 2 3 5 2 5" xfId="51485" xr:uid="{CC1D9408-4B76-4D30-A9DD-9B1FFD1D86C3}"/>
    <cellStyle name="Calculation 2 3 5 2_1" xfId="49193" xr:uid="{94A1C37D-DD23-4959-B75C-88D1668FEE2C}"/>
    <cellStyle name="Calculation 2 3 5 3" xfId="23280" xr:uid="{10FA610B-6607-41F3-B973-AC96C64DFEEC}"/>
    <cellStyle name="Calculation 2 3 5 4" xfId="47244" xr:uid="{DC30967D-732D-4591-96BD-12A4AC26B006}"/>
    <cellStyle name="Calculation 2 3 5 5" xfId="51486" xr:uid="{B0718C26-8E75-4C85-B312-CEB93FAEA5FC}"/>
    <cellStyle name="Calculation 2 3 5 6" xfId="51487" xr:uid="{AED870F9-E33F-4E05-9F90-26B27E5C76E4}"/>
    <cellStyle name="Calculation 2 3 5_1" xfId="49194" xr:uid="{4E2C90D6-23D0-4B3D-A6C1-81A889907B89}"/>
    <cellStyle name="Calculation 2 3 6" xfId="806" xr:uid="{03D82A85-473E-4FBB-8EF9-350D6D3C6FF8}"/>
    <cellStyle name="Calculation 2 3 6 2" xfId="807" xr:uid="{D48304D4-01F9-4BA9-B8D7-AB4E98125B43}"/>
    <cellStyle name="Calculation 2 3 6 2 2" xfId="23281" xr:uid="{E8FE5673-E0B9-4D26-8E61-BDC07CD1AE26}"/>
    <cellStyle name="Calculation 2 3 6 2 3" xfId="47241" xr:uid="{0E3E4D2C-9672-435C-8C5D-31C4CCDEF6F7}"/>
    <cellStyle name="Calculation 2 3 6 2 4" xfId="51488" xr:uid="{9AF0425D-EE51-459D-901C-2ACFB22FE732}"/>
    <cellStyle name="Calculation 2 3 6 2 5" xfId="51489" xr:uid="{AC8B5A10-5FA7-4E0C-9F6A-C31F062DA82B}"/>
    <cellStyle name="Calculation 2 3 6 2_1" xfId="49195" xr:uid="{CF34D858-A7BD-43ED-85B9-DADA6F104D68}"/>
    <cellStyle name="Calculation 2 3 6 3" xfId="23282" xr:uid="{DABF8F32-8ED5-4B52-9CA7-E8E305476D61}"/>
    <cellStyle name="Calculation 2 3 6 4" xfId="47242" xr:uid="{318B391B-D435-4955-82ED-1B4FC3050945}"/>
    <cellStyle name="Calculation 2 3 6 5" xfId="51490" xr:uid="{DC9E64D6-DC8D-4715-B89C-EDF0E3CC0672}"/>
    <cellStyle name="Calculation 2 3 6 6" xfId="51491" xr:uid="{7107A4E7-9FD8-41BE-A39F-FAFB9B590024}"/>
    <cellStyle name="Calculation 2 3 6_1" xfId="49196" xr:uid="{C2E26E39-0441-474C-8C62-962F519C4C7F}"/>
    <cellStyle name="Calculation 2 3 7" xfId="808" xr:uid="{15C3ED71-23D2-47AB-955D-0CE0B94DE264}"/>
    <cellStyle name="Calculation 2 3 7 2" xfId="809" xr:uid="{BBCF346F-746D-43AB-B81B-A6943DAF2083}"/>
    <cellStyle name="Calculation 2 3 7 2 2" xfId="23283" xr:uid="{01B46C8F-E3AA-48B8-9E65-861D819540FB}"/>
    <cellStyle name="Calculation 2 3 7 2 3" xfId="47239" xr:uid="{6D3A51A1-C2BC-429F-B97B-8DC15D57E972}"/>
    <cellStyle name="Calculation 2 3 7 2 4" xfId="51492" xr:uid="{A6C992F6-9E7D-4DAE-8719-4005D9D45A07}"/>
    <cellStyle name="Calculation 2 3 7 2 5" xfId="51493" xr:uid="{A1E16ECA-0522-4936-9E1E-0BA8821DC1FE}"/>
    <cellStyle name="Calculation 2 3 7 2_1" xfId="49197" xr:uid="{4DE2D2F2-BC55-468A-960E-3C93D5F5C130}"/>
    <cellStyle name="Calculation 2 3 7 3" xfId="23284" xr:uid="{EF380BB7-8EEB-4474-9CB8-CA41E1C601FC}"/>
    <cellStyle name="Calculation 2 3 7 4" xfId="47240" xr:uid="{E2C028D2-BFDC-4F17-B7F9-B0520C57E4D8}"/>
    <cellStyle name="Calculation 2 3 7 5" xfId="51494" xr:uid="{19F24F07-4059-4FB7-9A35-508147AD7861}"/>
    <cellStyle name="Calculation 2 3 7 6" xfId="51495" xr:uid="{7EA00A4A-D23F-4209-8677-5047067418C3}"/>
    <cellStyle name="Calculation 2 3 7_1" xfId="49198" xr:uid="{1676C25B-7DCB-4010-91FF-3B5003E1962A}"/>
    <cellStyle name="Calculation 2 3 8" xfId="810" xr:uid="{675B7E0B-B3E0-4237-8EBF-4F544A6A73E3}"/>
    <cellStyle name="Calculation 2 3 8 2" xfId="811" xr:uid="{F976E593-41A1-4294-9B2A-AFE584C61627}"/>
    <cellStyle name="Calculation 2 3 8 2 2" xfId="23285" xr:uid="{353FB7D9-EC19-49E8-9082-9BBA9919A5C5}"/>
    <cellStyle name="Calculation 2 3 8 2 3" xfId="47237" xr:uid="{893120E3-7CDE-4652-AC94-E0A637ACF3F2}"/>
    <cellStyle name="Calculation 2 3 8 2 4" xfId="51496" xr:uid="{EE79626C-7F11-4BA4-ABC1-E71FAF35004B}"/>
    <cellStyle name="Calculation 2 3 8 2 5" xfId="51497" xr:uid="{7CC7BEAA-2006-4955-A7A0-4E9126C2C5B0}"/>
    <cellStyle name="Calculation 2 3 8 2_1" xfId="49199" xr:uid="{0D4B1B1E-3CE7-483D-B988-4E3A681C6E60}"/>
    <cellStyle name="Calculation 2 3 8 3" xfId="23286" xr:uid="{ABCD125A-43BD-470F-A044-A02878E4AB9A}"/>
    <cellStyle name="Calculation 2 3 8 4" xfId="47238" xr:uid="{DE35821D-B324-4C8E-96D4-AB1858E1EBCB}"/>
    <cellStyle name="Calculation 2 3 8 5" xfId="51498" xr:uid="{49862D41-86CB-46CF-9782-79DE5BE7C575}"/>
    <cellStyle name="Calculation 2 3 8 6" xfId="51499" xr:uid="{0A1F76E1-AF74-4486-B660-EA26F081681B}"/>
    <cellStyle name="Calculation 2 3 8_1" xfId="49200" xr:uid="{6C0B6273-E4B6-4F3E-A611-5228C2BBCE32}"/>
    <cellStyle name="Calculation 2 3 9" xfId="812" xr:uid="{E6BC24E4-36F3-4218-9746-77BED39C62F7}"/>
    <cellStyle name="Calculation 2 3 9 2" xfId="813" xr:uid="{EC009AE2-829F-468E-8F0A-0877670B26C8}"/>
    <cellStyle name="Calculation 2 3 9 2 2" xfId="23287" xr:uid="{8E07BD3D-DCC0-4C84-9661-F8BDC65CB2E8}"/>
    <cellStyle name="Calculation 2 3 9 2 3" xfId="47235" xr:uid="{3FACA09E-1CE0-4FD0-9215-3BB797BE3CBF}"/>
    <cellStyle name="Calculation 2 3 9 2 4" xfId="51500" xr:uid="{B352397F-6A21-4B63-82A6-77DA8A2FD29A}"/>
    <cellStyle name="Calculation 2 3 9 2 5" xfId="51501" xr:uid="{08E58C7A-053F-4112-801F-2F9D5E044E7B}"/>
    <cellStyle name="Calculation 2 3 9 2_1" xfId="49201" xr:uid="{F94A1A4E-9CC5-4997-BA13-E2C09F42A84C}"/>
    <cellStyle name="Calculation 2 3 9 3" xfId="23288" xr:uid="{1153D712-F243-4CBE-8D2B-2BBF77374BD5}"/>
    <cellStyle name="Calculation 2 3 9 4" xfId="47236" xr:uid="{79C8348E-4208-4380-8318-B643C17ADE68}"/>
    <cellStyle name="Calculation 2 3 9 5" xfId="51502" xr:uid="{66587C21-41A9-4E54-9B74-4169FA9E9107}"/>
    <cellStyle name="Calculation 2 3 9 6" xfId="51503" xr:uid="{FD0967AA-6D29-4CC9-816B-A285EFB00B4C}"/>
    <cellStyle name="Calculation 2 3 9_1" xfId="49202" xr:uid="{9399B0B5-AE34-41CD-9FE9-2F3D60EE020B}"/>
    <cellStyle name="Calculation 2 3_1" xfId="49203" xr:uid="{B0B3805C-A658-4006-889B-998D465195CB}"/>
    <cellStyle name="Calculation 2 30" xfId="51504" xr:uid="{F39293C4-B311-4041-97A9-F884FB62D9DD}"/>
    <cellStyle name="Calculation 2 31" xfId="51505" xr:uid="{FBCC3BF9-B31E-4E04-B25C-1D66CBE0D655}"/>
    <cellStyle name="Calculation 2 32" xfId="51506" xr:uid="{088792A8-34DE-4F72-B938-267E73C8CF08}"/>
    <cellStyle name="Calculation 2 33" xfId="51507" xr:uid="{5E570440-8568-41C8-9137-BF3218159547}"/>
    <cellStyle name="Calculation 2 34" xfId="51508" xr:uid="{54DC6FAC-BC57-41E7-AD09-90735598A18C}"/>
    <cellStyle name="Calculation 2 35" xfId="51509" xr:uid="{907CFB63-9ADB-489E-96C1-24F81BC1DA23}"/>
    <cellStyle name="Calculation 2 36" xfId="51510" xr:uid="{BE51D60B-76C1-4DE3-9619-7515429813FB}"/>
    <cellStyle name="Calculation 2 37" xfId="51511" xr:uid="{2E524C91-C953-4736-9861-95DC6509B342}"/>
    <cellStyle name="Calculation 2 38" xfId="51512" xr:uid="{0058BCCB-CE0E-4025-975C-49D4A2EF9DCF}"/>
    <cellStyle name="Calculation 2 39" xfId="51513" xr:uid="{68A71444-937E-4568-B892-2D9D6F3802D2}"/>
    <cellStyle name="Calculation 2 4" xfId="814" xr:uid="{7D6F9342-EECC-4728-97D9-27738ECE1B30}"/>
    <cellStyle name="Calculation 2 4 10" xfId="815" xr:uid="{A8D5CF73-FDA6-443D-99FB-0D8EC4FFDCF8}"/>
    <cellStyle name="Calculation 2 4 10 2" xfId="816" xr:uid="{88B3AFD2-57D2-4E93-B895-8A3E69A6CBF7}"/>
    <cellStyle name="Calculation 2 4 10 2 2" xfId="23289" xr:uid="{ADFAD473-CC2E-432A-998F-FEB006B15B4D}"/>
    <cellStyle name="Calculation 2 4 10 2 3" xfId="47232" xr:uid="{C10EC817-9721-43DD-A99E-CEE41B70D4CE}"/>
    <cellStyle name="Calculation 2 4 10 2 4" xfId="51514" xr:uid="{22512C3E-F979-468A-8568-533C4A57B1FE}"/>
    <cellStyle name="Calculation 2 4 10 2 5" xfId="51515" xr:uid="{853D4FA6-9564-440F-95F6-92C194E44F89}"/>
    <cellStyle name="Calculation 2 4 10 2_1" xfId="49204" xr:uid="{BC45B3D5-816E-4D97-8FBB-2C5F2AC9F026}"/>
    <cellStyle name="Calculation 2 4 10 3" xfId="23290" xr:uid="{F7DDDD46-C834-4504-B268-A42CEE1F9CCD}"/>
    <cellStyle name="Calculation 2 4 10 4" xfId="47233" xr:uid="{A3F309F0-44C9-46BE-8B66-30BFE304393F}"/>
    <cellStyle name="Calculation 2 4 10 5" xfId="51516" xr:uid="{96A3D571-69CF-4AF2-B018-21202D3E2A9C}"/>
    <cellStyle name="Calculation 2 4 10 6" xfId="51517" xr:uid="{EF5DF90C-E2F0-4837-AC28-1C7217D8B8B1}"/>
    <cellStyle name="Calculation 2 4 10_1" xfId="49205" xr:uid="{238C8310-F5DB-4A40-9487-DAD792C16502}"/>
    <cellStyle name="Calculation 2 4 11" xfId="817" xr:uid="{865640C1-EE81-481F-BC24-CB182C704A22}"/>
    <cellStyle name="Calculation 2 4 11 2" xfId="818" xr:uid="{659E8514-CD0A-4AFB-A21C-FDF30F5EC47D}"/>
    <cellStyle name="Calculation 2 4 11 2 2" xfId="23291" xr:uid="{F695AB3D-1FC0-4E29-A780-5DE00ADB7697}"/>
    <cellStyle name="Calculation 2 4 11 2 3" xfId="47230" xr:uid="{B96CA5E3-157C-4CB7-88E4-B290A8BD690A}"/>
    <cellStyle name="Calculation 2 4 11 2 4" xfId="51518" xr:uid="{A9C6CB14-BF37-486B-B1F5-4EA5199EB947}"/>
    <cellStyle name="Calculation 2 4 11 2 5" xfId="51519" xr:uid="{B3CC9271-283D-49B9-BCD7-5461630DCB43}"/>
    <cellStyle name="Calculation 2 4 11 2_1" xfId="49206" xr:uid="{5EE16119-2195-47E9-9074-441469C8C9F8}"/>
    <cellStyle name="Calculation 2 4 11 3" xfId="23292" xr:uid="{BFE73AD6-CEA7-434C-A38E-9DF56D50DC2C}"/>
    <cellStyle name="Calculation 2 4 11 4" xfId="47231" xr:uid="{BBD03EC3-B3C7-4C5B-9DBE-33CF4B0A2DC2}"/>
    <cellStyle name="Calculation 2 4 11 5" xfId="51520" xr:uid="{4CB24392-130B-4825-9A02-F02341D4872F}"/>
    <cellStyle name="Calculation 2 4 11 6" xfId="51521" xr:uid="{38A7D589-C9D2-4118-B99F-0401ECB57420}"/>
    <cellStyle name="Calculation 2 4 11_1" xfId="49207" xr:uid="{5525B652-9A4C-497C-ACEE-C8260D9C03BF}"/>
    <cellStyle name="Calculation 2 4 12" xfId="819" xr:uid="{4FBFBFCA-0CD5-4020-9408-4B7E59C85142}"/>
    <cellStyle name="Calculation 2 4 12 2" xfId="820" xr:uid="{458B83E5-E8D6-4664-BC51-F44737136B5C}"/>
    <cellStyle name="Calculation 2 4 12 2 2" xfId="23293" xr:uid="{6BD71AA6-D063-45A8-B09C-93B2E4BE7054}"/>
    <cellStyle name="Calculation 2 4 12 2 3" xfId="47228" xr:uid="{FF254674-D85F-41BC-8111-B71F841BD152}"/>
    <cellStyle name="Calculation 2 4 12 2 4" xfId="51522" xr:uid="{85C55190-B6CB-463C-826B-63FF16AFAABC}"/>
    <cellStyle name="Calculation 2 4 12 2 5" xfId="51523" xr:uid="{0ABA71A3-F617-403B-A56E-CDC9535C5D27}"/>
    <cellStyle name="Calculation 2 4 12 2_1" xfId="49208" xr:uid="{1F143397-993B-45EF-9D1E-71E0CF66B681}"/>
    <cellStyle name="Calculation 2 4 12 3" xfId="23294" xr:uid="{A80E3860-E93C-4185-932C-6476B37CB685}"/>
    <cellStyle name="Calculation 2 4 12 4" xfId="47229" xr:uid="{19B84C04-137F-4D32-8EF5-ED7E3C913248}"/>
    <cellStyle name="Calculation 2 4 12 5" xfId="51524" xr:uid="{BAB93E06-6E22-40F5-BA8B-CDE9055314D6}"/>
    <cellStyle name="Calculation 2 4 12 6" xfId="51525" xr:uid="{8A20BB90-A3E6-4BD2-A7E8-62DC0FF040B4}"/>
    <cellStyle name="Calculation 2 4 12_1" xfId="49209" xr:uid="{AB194396-2537-4DDE-85AF-D95E47AB1598}"/>
    <cellStyle name="Calculation 2 4 13" xfId="821" xr:uid="{40E4842C-7207-46D5-B549-AA5101253782}"/>
    <cellStyle name="Calculation 2 4 13 2" xfId="23295" xr:uid="{A02BF1C5-D3F2-4375-93B0-5E7D3D253743}"/>
    <cellStyle name="Calculation 2 4 13 3" xfId="47227" xr:uid="{D3BFB7D8-D075-4940-9B5D-97CAB8BF731E}"/>
    <cellStyle name="Calculation 2 4 13 4" xfId="51526" xr:uid="{1692E9FB-55D3-4382-A2A2-7AEA29ABB808}"/>
    <cellStyle name="Calculation 2 4 13 5" xfId="51527" xr:uid="{F299B2E3-1B8C-42DA-B5B6-84659C205982}"/>
    <cellStyle name="Calculation 2 4 13_1" xfId="49210" xr:uid="{11FEBF7C-CAE3-45B2-B79E-8FB6E4E27F59}"/>
    <cellStyle name="Calculation 2 4 14" xfId="23296" xr:uid="{10637867-E010-4AE3-A2E9-F85E3187F1EA}"/>
    <cellStyle name="Calculation 2 4 15" xfId="46106" xr:uid="{F9E82651-9BB5-4644-AE9C-CDC234D13AA1}"/>
    <cellStyle name="Calculation 2 4 16" xfId="47234" xr:uid="{56405701-0CE9-4512-B708-582C9B6A9173}"/>
    <cellStyle name="Calculation 2 4 17" xfId="51528" xr:uid="{9B2D0457-D0B3-4D00-955F-6FA0D674610D}"/>
    <cellStyle name="Calculation 2 4 2" xfId="822" xr:uid="{A3FFA4DB-0847-4485-A257-6E12E8853030}"/>
    <cellStyle name="Calculation 2 4 2 2" xfId="823" xr:uid="{A099C718-3CAC-47D7-B2C6-AA4A43D04C17}"/>
    <cellStyle name="Calculation 2 4 2 2 2" xfId="824" xr:uid="{EDC008F0-CC89-4E04-A557-1703C15437D4}"/>
    <cellStyle name="Calculation 2 4 2 2 2 2" xfId="23297" xr:uid="{0FAE0613-0E17-4468-B165-19C41742B864}"/>
    <cellStyle name="Calculation 2 4 2 2 2 3" xfId="47224" xr:uid="{109782EA-7614-4B8C-92C0-9FED641DE868}"/>
    <cellStyle name="Calculation 2 4 2 2 2 4" xfId="51529" xr:uid="{CE90C012-19AF-4EFD-BD7C-657DF6DDC455}"/>
    <cellStyle name="Calculation 2 4 2 2 2 5" xfId="51530" xr:uid="{C9CEBD46-1489-4ED0-B0C8-56F7F44A3860}"/>
    <cellStyle name="Calculation 2 4 2 2 2_1" xfId="49211" xr:uid="{108278A5-97FD-4D2A-B4E1-F1A0D48467A7}"/>
    <cellStyle name="Calculation 2 4 2 2 3" xfId="23298" xr:uid="{0C786F26-39BD-4BED-8C12-1A9B04F39849}"/>
    <cellStyle name="Calculation 2 4 2 2 4" xfId="46108" xr:uid="{0B73E779-7A1A-4E13-839D-DE3963F5FDB7}"/>
    <cellStyle name="Calculation 2 4 2 2 5" xfId="47225" xr:uid="{2F24CA9B-AA97-4DC8-8D11-E076E00C1152}"/>
    <cellStyle name="Calculation 2 4 2 2 6" xfId="51531" xr:uid="{2EF3351A-7356-4C3E-8EF1-4653E54FB7CC}"/>
    <cellStyle name="Calculation 2 4 2 2_1" xfId="49212" xr:uid="{D997A8DD-CF50-484E-BB3C-4A916DBF5706}"/>
    <cellStyle name="Calculation 2 4 2 3" xfId="825" xr:uid="{80E910E3-827A-4246-A586-FF28625F1F17}"/>
    <cellStyle name="Calculation 2 4 2 3 2" xfId="826" xr:uid="{C5FA9DE0-CFE5-461D-9964-A172968F0B85}"/>
    <cellStyle name="Calculation 2 4 2 3 2 2" xfId="23299" xr:uid="{3C63B872-D8BF-45C8-B463-B104695634AC}"/>
    <cellStyle name="Calculation 2 4 2 3 2 3" xfId="47222" xr:uid="{28DC53FD-836D-494D-A766-003F4F09DC42}"/>
    <cellStyle name="Calculation 2 4 2 3 2 4" xfId="51532" xr:uid="{130C52FB-9759-402C-8FC0-B6DF32785154}"/>
    <cellStyle name="Calculation 2 4 2 3 2 5" xfId="51533" xr:uid="{FFE80E60-C832-4815-B937-1116163582AF}"/>
    <cellStyle name="Calculation 2 4 2 3 2_1" xfId="49213" xr:uid="{E94D2785-832F-46AD-A186-0864CFAA6A9C}"/>
    <cellStyle name="Calculation 2 4 2 3 3" xfId="23300" xr:uid="{C18CF3A6-347F-462F-8D63-6DD734D84190}"/>
    <cellStyle name="Calculation 2 4 2 3 4" xfId="47223" xr:uid="{85B827BF-C47A-42CF-837F-4F122E93D35D}"/>
    <cellStyle name="Calculation 2 4 2 3 5" xfId="51534" xr:uid="{F91F05A9-07D2-4494-B919-399A7778B5C2}"/>
    <cellStyle name="Calculation 2 4 2 3 6" xfId="51535" xr:uid="{B624465A-3859-4111-9E02-6F799A06821A}"/>
    <cellStyle name="Calculation 2 4 2 3_1" xfId="49214" xr:uid="{F48409B3-A8AB-446A-B87B-0E9479A6C095}"/>
    <cellStyle name="Calculation 2 4 2 4" xfId="827" xr:uid="{293C5DB3-B4AE-459B-BD00-CA96C2FA51AA}"/>
    <cellStyle name="Calculation 2 4 2 4 2" xfId="23301" xr:uid="{9B2D4C24-A666-4724-A3B2-8F65BE3821D6}"/>
    <cellStyle name="Calculation 2 4 2 4 3" xfId="47221" xr:uid="{FCD80CDB-A400-439C-B154-B402582E01CE}"/>
    <cellStyle name="Calculation 2 4 2 4 4" xfId="51536" xr:uid="{862AA85A-8005-475B-B0EF-C5CCDDC47D72}"/>
    <cellStyle name="Calculation 2 4 2 4 5" xfId="51537" xr:uid="{93AC381B-5AD9-4EC6-A441-4EA5774BF6A4}"/>
    <cellStyle name="Calculation 2 4 2 4_1" xfId="49215" xr:uid="{EDDE5A0F-C0D3-4F10-94F6-C2F076515AC6}"/>
    <cellStyle name="Calculation 2 4 2 5" xfId="23302" xr:uid="{13D5C9C8-244C-4CBE-BEC5-DB85D2325D40}"/>
    <cellStyle name="Calculation 2 4 2 6" xfId="46107" xr:uid="{A5545722-98FA-4028-A44C-5EB2B860492B}"/>
    <cellStyle name="Calculation 2 4 2 7" xfId="47226" xr:uid="{569FC82A-F32D-4597-8C77-C34A7D87D3F2}"/>
    <cellStyle name="Calculation 2 4 2 8" xfId="51538" xr:uid="{F4647283-3008-4874-A355-58DFE8BA9801}"/>
    <cellStyle name="Calculation 2 4 2_1" xfId="49216" xr:uid="{A36A9497-3982-40A3-A1B0-54BC9C7E6A53}"/>
    <cellStyle name="Calculation 2 4 3" xfId="828" xr:uid="{529931BA-F6E4-4686-971F-1C185CF00A96}"/>
    <cellStyle name="Calculation 2 4 3 2" xfId="829" xr:uid="{A00ABF03-E9B0-4D92-BC73-09F3B6CCC1FB}"/>
    <cellStyle name="Calculation 2 4 3 2 2" xfId="23303" xr:uid="{ACDF69DE-48C8-4E33-AAD7-6A4C86DAE86A}"/>
    <cellStyle name="Calculation 2 4 3 2 3" xfId="46110" xr:uid="{8E56A9D9-4A0B-4DC7-9F78-A96B70AD189B}"/>
    <cellStyle name="Calculation 2 4 3 2 4" xfId="47219" xr:uid="{70A83750-9EEE-4443-872F-008527EB8231}"/>
    <cellStyle name="Calculation 2 4 3 2 5" xfId="51539" xr:uid="{A2FB9BC0-BA25-4C34-85EC-0A94F6FC4546}"/>
    <cellStyle name="Calculation 2 4 3 2_1" xfId="49217" xr:uid="{A60F6794-495D-4A5E-A72A-5389CA5C079A}"/>
    <cellStyle name="Calculation 2 4 3 3" xfId="23304" xr:uid="{216B67FA-B43D-437E-93EE-60E87A9FD4CD}"/>
    <cellStyle name="Calculation 2 4 3 4" xfId="46109" xr:uid="{9182ECB5-5A9F-43D0-8CDC-B5A41EBDA27D}"/>
    <cellStyle name="Calculation 2 4 3 5" xfId="47220" xr:uid="{8548CDAA-A593-4839-BBAF-3A684DB4BD0C}"/>
    <cellStyle name="Calculation 2 4 3 6" xfId="51540" xr:uid="{A9EB5CA2-6EF5-482F-8B7E-A48EE5E0A53E}"/>
    <cellStyle name="Calculation 2 4 3_1" xfId="49218" xr:uid="{FA3E58B7-16EB-498E-A9C1-B358A1AEC526}"/>
    <cellStyle name="Calculation 2 4 4" xfId="830" xr:uid="{F225A957-09BB-44C2-AFE7-DCFDA8600EDD}"/>
    <cellStyle name="Calculation 2 4 4 2" xfId="831" xr:uid="{142684DC-AE80-470A-91D6-D46021DABA8E}"/>
    <cellStyle name="Calculation 2 4 4 2 2" xfId="23305" xr:uid="{B4B7D35D-39DE-4A4F-A31F-0D861A1216EB}"/>
    <cellStyle name="Calculation 2 4 4 2 3" xfId="47217" xr:uid="{FFCA454E-1F4B-4918-B0E8-8C7B41CB7B3D}"/>
    <cellStyle name="Calculation 2 4 4 2 4" xfId="51541" xr:uid="{0E66BAE4-6A23-43CF-A07D-1C4893C46618}"/>
    <cellStyle name="Calculation 2 4 4 2 5" xfId="51542" xr:uid="{C72CEE17-46A1-4B19-90C2-82DBD547EB5C}"/>
    <cellStyle name="Calculation 2 4 4 2_1" xfId="49219" xr:uid="{CA46083B-12F8-445B-8F50-50A5C47A9342}"/>
    <cellStyle name="Calculation 2 4 4 3" xfId="23306" xr:uid="{FA9901FA-1AEA-4CE9-8E26-8CEBD1BE071E}"/>
    <cellStyle name="Calculation 2 4 4 4" xfId="46111" xr:uid="{2DA930FB-3D20-4C80-9B79-718B213C202D}"/>
    <cellStyle name="Calculation 2 4 4 5" xfId="47218" xr:uid="{6550EE6B-C55C-4565-AABF-7F0A25E8E3FA}"/>
    <cellStyle name="Calculation 2 4 4 6" xfId="51543" xr:uid="{5F54EAD8-FD78-4DAE-8DEA-5F723A03FB33}"/>
    <cellStyle name="Calculation 2 4 4_1" xfId="49220" xr:uid="{1D652A48-E271-4217-B02F-0A1D99867E2A}"/>
    <cellStyle name="Calculation 2 4 5" xfId="832" xr:uid="{B399EE91-7E80-40ED-9250-CE2153C08A1A}"/>
    <cellStyle name="Calculation 2 4 5 2" xfId="833" xr:uid="{4522863B-6C9B-4F46-834D-1CDA8EC84982}"/>
    <cellStyle name="Calculation 2 4 5 2 2" xfId="23307" xr:uid="{100B7AB8-AFEB-4347-A5D4-74A653F4FBB1}"/>
    <cellStyle name="Calculation 2 4 5 2 3" xfId="47215" xr:uid="{CA6B4C77-95CA-482C-A183-E469A95C5A30}"/>
    <cellStyle name="Calculation 2 4 5 2 4" xfId="51544" xr:uid="{F5812484-FE08-4D87-AFD9-D908D7265F53}"/>
    <cellStyle name="Calculation 2 4 5 2 5" xfId="51545" xr:uid="{CB00B85D-B84F-48D7-9BB0-30F659D45E99}"/>
    <cellStyle name="Calculation 2 4 5 2_1" xfId="49221" xr:uid="{CF8A8B90-04E6-40C5-82E1-69231F1BA05B}"/>
    <cellStyle name="Calculation 2 4 5 3" xfId="23308" xr:uid="{3307E62E-DDF8-41F7-B18D-3F595E5E6C9B}"/>
    <cellStyle name="Calculation 2 4 5 4" xfId="47216" xr:uid="{C6F4FF80-D448-4A6B-8DF9-D0AD89F3F548}"/>
    <cellStyle name="Calculation 2 4 5 5" xfId="51546" xr:uid="{D619DA98-0F6D-4076-973B-F9EDC8A1FE9F}"/>
    <cellStyle name="Calculation 2 4 5 6" xfId="51547" xr:uid="{6591DF11-616C-4D0D-B24C-740BEE74E902}"/>
    <cellStyle name="Calculation 2 4 5_1" xfId="49222" xr:uid="{E1EA1F94-7C80-4FA3-BF01-CBD082EECE25}"/>
    <cellStyle name="Calculation 2 4 6" xfId="834" xr:uid="{AE02B4C8-C981-4412-AE7D-FC3D77615929}"/>
    <cellStyle name="Calculation 2 4 6 2" xfId="835" xr:uid="{027A5A39-6208-42FD-9C72-66C022CB8B51}"/>
    <cellStyle name="Calculation 2 4 6 2 2" xfId="23309" xr:uid="{7B2720B4-D867-4B74-B035-3EE1D3DAB56B}"/>
    <cellStyle name="Calculation 2 4 6 2 3" xfId="47213" xr:uid="{46EA8888-6BF5-4201-800B-480673BFC0AD}"/>
    <cellStyle name="Calculation 2 4 6 2 4" xfId="51548" xr:uid="{E38B99EC-A24F-4781-AA0E-19D2920579DD}"/>
    <cellStyle name="Calculation 2 4 6 2 5" xfId="51549" xr:uid="{A2697FB7-FD8C-4652-8C79-3A35ADB33F5F}"/>
    <cellStyle name="Calculation 2 4 6 2_1" xfId="49223" xr:uid="{5CE56FA3-7D5D-446D-BFBE-DA69D221ECD2}"/>
    <cellStyle name="Calculation 2 4 6 3" xfId="23310" xr:uid="{52F5236D-3E77-4995-B000-F6376A59DE6F}"/>
    <cellStyle name="Calculation 2 4 6 4" xfId="47214" xr:uid="{75C7AE4D-C63B-46E3-8CE9-3E87DC8D7F5C}"/>
    <cellStyle name="Calculation 2 4 6 5" xfId="51550" xr:uid="{0B6F09A4-85AF-484B-AFDC-39A1F31C55B3}"/>
    <cellStyle name="Calculation 2 4 6 6" xfId="51551" xr:uid="{5199885E-8CE9-49A0-92D3-0E3885CDFF98}"/>
    <cellStyle name="Calculation 2 4 6_1" xfId="49224" xr:uid="{56A9AEDA-5CF4-4E23-BF0B-AFBE73DB2CE2}"/>
    <cellStyle name="Calculation 2 4 7" xfId="836" xr:uid="{9CDF191C-DE30-4512-B074-A1087CC76C15}"/>
    <cellStyle name="Calculation 2 4 7 2" xfId="837" xr:uid="{81EF76E4-81AA-4FDD-BA22-84F5DB73B0EA}"/>
    <cellStyle name="Calculation 2 4 7 2 2" xfId="23311" xr:uid="{7CDB55CE-D52E-4F82-A2BA-5287FAAF1AAB}"/>
    <cellStyle name="Calculation 2 4 7 2 3" xfId="47211" xr:uid="{23671E63-8C88-4969-AA6B-0F46AFBD6CDB}"/>
    <cellStyle name="Calculation 2 4 7 2 4" xfId="51552" xr:uid="{4487C4C3-456A-459F-A004-B3AF7925FA82}"/>
    <cellStyle name="Calculation 2 4 7 2 5" xfId="51553" xr:uid="{AEB78E11-A40A-4505-861D-2FCB52E8B942}"/>
    <cellStyle name="Calculation 2 4 7 2_1" xfId="49225" xr:uid="{0543365D-7C82-4233-A868-D96F624DB6F6}"/>
    <cellStyle name="Calculation 2 4 7 3" xfId="23312" xr:uid="{894D79CF-6CCD-4A5D-B11A-53C3EC9075FA}"/>
    <cellStyle name="Calculation 2 4 7 4" xfId="47212" xr:uid="{39F844A3-F99A-422B-A587-1667FF3355F3}"/>
    <cellStyle name="Calculation 2 4 7 5" xfId="51554" xr:uid="{952E115F-860B-4029-A42F-6667A48D0880}"/>
    <cellStyle name="Calculation 2 4 7 6" xfId="51555" xr:uid="{165635B2-4E67-4046-AAA8-B26CDD64697C}"/>
    <cellStyle name="Calculation 2 4 7_1" xfId="49226" xr:uid="{22D0E30F-4E16-468F-BB8D-53BF28DA9215}"/>
    <cellStyle name="Calculation 2 4 8" xfId="838" xr:uid="{76BADE06-FC6D-48D9-BD02-BAA30C862EB0}"/>
    <cellStyle name="Calculation 2 4 8 2" xfId="839" xr:uid="{24355163-598E-438B-9F05-B4CD42F304D5}"/>
    <cellStyle name="Calculation 2 4 8 2 2" xfId="23313" xr:uid="{491579EA-B4DB-4F78-B8FC-5C9EBED874F9}"/>
    <cellStyle name="Calculation 2 4 8 2 3" xfId="47209" xr:uid="{13BEADCF-0D6E-4EA0-8814-2C1DB7A98255}"/>
    <cellStyle name="Calculation 2 4 8 2 4" xfId="51556" xr:uid="{E1034EEC-F4CA-4D07-8DE6-BBA0FC03B4FE}"/>
    <cellStyle name="Calculation 2 4 8 2 5" xfId="51557" xr:uid="{EBC5F1B9-F868-469A-90D4-FBFFD4FBC792}"/>
    <cellStyle name="Calculation 2 4 8 2_1" xfId="49227" xr:uid="{E918B137-5258-4A89-AA28-0FD0C3305AEC}"/>
    <cellStyle name="Calculation 2 4 8 3" xfId="23314" xr:uid="{3484300E-9873-4371-BDE7-F88703BCF1DB}"/>
    <cellStyle name="Calculation 2 4 8 4" xfId="47210" xr:uid="{5F03B307-CA79-4393-B41F-C0E405AAAC4D}"/>
    <cellStyle name="Calculation 2 4 8 5" xfId="51558" xr:uid="{EAD82B8E-73AC-4D78-B35E-188C65532358}"/>
    <cellStyle name="Calculation 2 4 8 6" xfId="51559" xr:uid="{5D0CEFFD-42EA-4E8A-9F51-AEE3A4F4238B}"/>
    <cellStyle name="Calculation 2 4 8_1" xfId="49228" xr:uid="{9508C046-1FCE-4A54-AECA-85FF0B57F4AC}"/>
    <cellStyle name="Calculation 2 4 9" xfId="840" xr:uid="{FDBB804F-A779-49D0-9E3A-F226B6CCAC48}"/>
    <cellStyle name="Calculation 2 4 9 2" xfId="841" xr:uid="{C77E344F-7662-43F8-91BC-B6C35C9E5DFC}"/>
    <cellStyle name="Calculation 2 4 9 2 2" xfId="23315" xr:uid="{19529A62-01C4-46B7-86AD-D93A113344D0}"/>
    <cellStyle name="Calculation 2 4 9 2 3" xfId="47207" xr:uid="{FDC33AA1-0430-478D-98FB-ADEE6E153259}"/>
    <cellStyle name="Calculation 2 4 9 2 4" xfId="51560" xr:uid="{CE67780E-72A1-40DA-957C-F6A2A75E8CB0}"/>
    <cellStyle name="Calculation 2 4 9 2 5" xfId="51561" xr:uid="{DC250EEB-1CF2-4BD5-B43D-FC248227F672}"/>
    <cellStyle name="Calculation 2 4 9 2_1" xfId="49229" xr:uid="{E87D11F9-00BF-4E53-BF1B-02B2385C9C51}"/>
    <cellStyle name="Calculation 2 4 9 3" xfId="23316" xr:uid="{2C968E78-B2A7-435D-A616-0A41398C314D}"/>
    <cellStyle name="Calculation 2 4 9 4" xfId="47208" xr:uid="{8BBEE21D-8709-469D-8834-87C9C2C59C36}"/>
    <cellStyle name="Calculation 2 4 9 5" xfId="51562" xr:uid="{CD9A310B-28DE-4BD7-920F-33C002040ABC}"/>
    <cellStyle name="Calculation 2 4 9 6" xfId="51563" xr:uid="{EC028156-E68C-4D37-BE71-0EAF04028EF9}"/>
    <cellStyle name="Calculation 2 4 9_1" xfId="49230" xr:uid="{D332D46E-B3F4-4FEC-A048-73AAF280EF58}"/>
    <cellStyle name="Calculation 2 4_1" xfId="49231" xr:uid="{A392D9A2-EDCD-4A8D-92E0-76B80EB07FCC}"/>
    <cellStyle name="Calculation 2 40" xfId="51564" xr:uid="{929EB00D-4156-48D3-B2AE-5F86081B045C}"/>
    <cellStyle name="Calculation 2 41" xfId="51565" xr:uid="{DF9429B6-C87A-42BF-A62A-AE3075C1C1A3}"/>
    <cellStyle name="Calculation 2 42" xfId="51566" xr:uid="{308FF26B-7F76-434E-B55C-AFEA2A5A8664}"/>
    <cellStyle name="Calculation 2 43" xfId="51567" xr:uid="{160EE0F4-8CD1-4302-B614-B25BD85253BC}"/>
    <cellStyle name="Calculation 2 44" xfId="51568" xr:uid="{A0456ECD-AF1B-4453-9A63-71E64DCC17F0}"/>
    <cellStyle name="Calculation 2 45" xfId="51569" xr:uid="{A77E0E99-3CCD-4FBA-8AB4-8ED8FFFFE910}"/>
    <cellStyle name="Calculation 2 46" xfId="51570" xr:uid="{D8C792B0-CDCC-48EF-9613-94E732296E00}"/>
    <cellStyle name="Calculation 2 47" xfId="51571" xr:uid="{09067DCE-83C8-4919-BCD5-9331A2C3C59A}"/>
    <cellStyle name="Calculation 2 48" xfId="51572" xr:uid="{95E55604-5AA6-4867-9ABD-19F5DA51744A}"/>
    <cellStyle name="Calculation 2 49" xfId="51573" xr:uid="{BBA48962-1201-470F-93C7-87ABA6CBFD06}"/>
    <cellStyle name="Calculation 2 5" xfId="842" xr:uid="{5E632EFE-B32A-414B-A23E-4DD8EEACD18C}"/>
    <cellStyle name="Calculation 2 5 10" xfId="843" xr:uid="{42FF0ACB-FF52-4BC6-B87F-51966F93AB2B}"/>
    <cellStyle name="Calculation 2 5 10 2" xfId="844" xr:uid="{A83EF661-9C48-4E77-825F-E5C39124D5F5}"/>
    <cellStyle name="Calculation 2 5 10 2 2" xfId="23317" xr:uid="{56A4C9F0-EB4B-4D66-8556-ABA69F5BCC72}"/>
    <cellStyle name="Calculation 2 5 10 2 3" xfId="47204" xr:uid="{AC8DBA8A-9FE8-4F9F-A87A-B4B1A2E53523}"/>
    <cellStyle name="Calculation 2 5 10 2 4" xfId="51574" xr:uid="{911791C0-6F21-4FED-8055-4867CFE00D7D}"/>
    <cellStyle name="Calculation 2 5 10 2 5" xfId="51575" xr:uid="{695B725F-B54E-4DC0-8A0B-8CA630CAC5C9}"/>
    <cellStyle name="Calculation 2 5 10 2_1" xfId="49232" xr:uid="{EF4CD3F8-107B-4C8D-BB54-AB7BA9C5353B}"/>
    <cellStyle name="Calculation 2 5 10 3" xfId="23318" xr:uid="{348AC466-5001-44C3-88EF-BA09CA1766C1}"/>
    <cellStyle name="Calculation 2 5 10 4" xfId="47205" xr:uid="{90EA01E5-4CF8-4466-A046-B696FFF09AAC}"/>
    <cellStyle name="Calculation 2 5 10 5" xfId="51576" xr:uid="{61687572-FE62-4520-9C97-A9CCF34FD30E}"/>
    <cellStyle name="Calculation 2 5 10 6" xfId="51577" xr:uid="{C2E7339F-AFD7-4723-B560-54D4D41DB99A}"/>
    <cellStyle name="Calculation 2 5 10_1" xfId="49233" xr:uid="{6FC8A621-C73F-4EDD-9ACB-18B64339FB7C}"/>
    <cellStyle name="Calculation 2 5 11" xfId="845" xr:uid="{8AADD968-A33E-43B7-97BA-BCE1A928C94D}"/>
    <cellStyle name="Calculation 2 5 11 2" xfId="23319" xr:uid="{ACB1B911-2F47-4AAD-9F68-C0AC7D6FA66B}"/>
    <cellStyle name="Calculation 2 5 11 3" xfId="47203" xr:uid="{16050440-E6E3-48BD-BFD3-4A9A56C4990E}"/>
    <cellStyle name="Calculation 2 5 11 4" xfId="51578" xr:uid="{443D8D93-C6EC-461E-AA51-3786F92E6EFC}"/>
    <cellStyle name="Calculation 2 5 11 5" xfId="51579" xr:uid="{907722A8-C37B-4C3C-A311-BD2E8C7F3374}"/>
    <cellStyle name="Calculation 2 5 11_1" xfId="49234" xr:uid="{357B2B98-3CF2-40F9-970B-42BE19174FF0}"/>
    <cellStyle name="Calculation 2 5 12" xfId="23320" xr:uid="{622F7E30-506B-4817-AAB1-E1E90DF9C282}"/>
    <cellStyle name="Calculation 2 5 13" xfId="47206" xr:uid="{68AF0D3D-5195-407E-BF4A-54C8CBB97423}"/>
    <cellStyle name="Calculation 2 5 14" xfId="51580" xr:uid="{1F0FA33D-04CE-4710-9ED0-96A3C3DA534E}"/>
    <cellStyle name="Calculation 2 5 15" xfId="51581" xr:uid="{93795EEB-4B50-4500-A0C2-A2DCC0260F6D}"/>
    <cellStyle name="Calculation 2 5 16" xfId="51582" xr:uid="{D657FC9B-C06F-4F40-BDB3-CA5A5961D395}"/>
    <cellStyle name="Calculation 2 5 17" xfId="51583" xr:uid="{21F06E37-9BC7-4196-BA7F-A0DBF0A55667}"/>
    <cellStyle name="Calculation 2 5 18" xfId="51584" xr:uid="{E6E750B3-64A7-48B7-B9EC-02D5B4FFD9C6}"/>
    <cellStyle name="Calculation 2 5 19" xfId="51585" xr:uid="{78BCB4A7-3C04-42CB-858B-F964CC201D11}"/>
    <cellStyle name="Calculation 2 5 2" xfId="846" xr:uid="{537D5A4A-55CE-484E-996B-82E2F323C57B}"/>
    <cellStyle name="Calculation 2 5 2 10" xfId="51586" xr:uid="{BE97FEEF-8556-44D8-91C7-EA5D78FF2E13}"/>
    <cellStyle name="Calculation 2 5 2 11" xfId="51587" xr:uid="{2734C407-3DAF-49D0-9F4F-FF6CA25A0B9D}"/>
    <cellStyle name="Calculation 2 5 2 2" xfId="847" xr:uid="{FCE94D42-0693-4B79-9447-B90BCB5C6E5B}"/>
    <cellStyle name="Calculation 2 5 2 2 2" xfId="848" xr:uid="{1A7C7019-DCAA-4BE5-B881-BE3C9B1BF1B1}"/>
    <cellStyle name="Calculation 2 5 2 2 2 2" xfId="23321" xr:uid="{5AC2D89C-C108-4C26-AB9C-150D27941E97}"/>
    <cellStyle name="Calculation 2 5 2 2 2 3" xfId="47200" xr:uid="{7AFFADEA-E43E-43E0-A2B6-736C4874FE51}"/>
    <cellStyle name="Calculation 2 5 2 2 2 4" xfId="51588" xr:uid="{613B4872-E3CC-4F17-8EAB-82BD6966567D}"/>
    <cellStyle name="Calculation 2 5 2 2 2 5" xfId="51589" xr:uid="{2BA4192A-D620-40F6-B59C-947F14DC13F3}"/>
    <cellStyle name="Calculation 2 5 2 2 2_1" xfId="49235" xr:uid="{49896401-94A3-461F-B950-D2C6121DB31B}"/>
    <cellStyle name="Calculation 2 5 2 2 3" xfId="23322" xr:uid="{6009474A-2B73-47A4-B440-F33366C7FA30}"/>
    <cellStyle name="Calculation 2 5 2 2 4" xfId="46112" xr:uid="{F3393D0D-8457-4CF4-BD3A-CE360B3D2873}"/>
    <cellStyle name="Calculation 2 5 2 2 5" xfId="47201" xr:uid="{CFB5C79A-AEAF-4457-B3F7-F359410EA68C}"/>
    <cellStyle name="Calculation 2 5 2 2 6" xfId="51590" xr:uid="{04539351-55B4-49FA-8805-87122C13AF43}"/>
    <cellStyle name="Calculation 2 5 2 2_1" xfId="49236" xr:uid="{ABA2A4E5-5E97-4DBB-84A5-A0EFCD872250}"/>
    <cellStyle name="Calculation 2 5 2 3" xfId="849" xr:uid="{117A9361-3445-4301-8AAB-3B4427B09033}"/>
    <cellStyle name="Calculation 2 5 2 3 2" xfId="850" xr:uid="{FFD4E58D-2963-471C-9315-253D53EDDBC1}"/>
    <cellStyle name="Calculation 2 5 2 3 2 2" xfId="23323" xr:uid="{A8A1409B-5B2E-476A-AA1A-7D93F56D7235}"/>
    <cellStyle name="Calculation 2 5 2 3 2 3" xfId="47198" xr:uid="{71AB2394-18A4-403E-BCA7-2F9CA1C99313}"/>
    <cellStyle name="Calculation 2 5 2 3 2 4" xfId="51591" xr:uid="{9938E2FB-1E0F-4445-B396-EB518530AB72}"/>
    <cellStyle name="Calculation 2 5 2 3 2 5" xfId="51592" xr:uid="{5E6EE6DB-8467-4F7F-B49F-8EA879FD6971}"/>
    <cellStyle name="Calculation 2 5 2 3 2_1" xfId="49237" xr:uid="{538D0A3E-7425-4C6C-B65F-7B0BFAC8D6A9}"/>
    <cellStyle name="Calculation 2 5 2 3 3" xfId="23324" xr:uid="{601B0C63-D0F9-439D-AB61-363E0880A628}"/>
    <cellStyle name="Calculation 2 5 2 3 4" xfId="47199" xr:uid="{5641D5C2-4EE5-458F-82BD-0E2EE96C3864}"/>
    <cellStyle name="Calculation 2 5 2 3 5" xfId="51593" xr:uid="{B587AA26-866C-4E74-B0CD-EE43063F17FB}"/>
    <cellStyle name="Calculation 2 5 2 3 6" xfId="51594" xr:uid="{B3F4FFF7-8087-497C-89ED-8ED9D5C70DE7}"/>
    <cellStyle name="Calculation 2 5 2 3_1" xfId="49238" xr:uid="{4C06089C-44D9-4336-96A4-BA8646EC7647}"/>
    <cellStyle name="Calculation 2 5 2 4" xfId="851" xr:uid="{EA770C8D-F190-45ED-A88C-B7E066051DB1}"/>
    <cellStyle name="Calculation 2 5 2 4 2" xfId="23325" xr:uid="{605084E9-CFEB-4137-A1A3-A140AA082D1B}"/>
    <cellStyle name="Calculation 2 5 2 4 3" xfId="47197" xr:uid="{4BDAC47B-9EFB-48AC-9502-623F6C1AB7B2}"/>
    <cellStyle name="Calculation 2 5 2 4 4" xfId="51595" xr:uid="{29EA05AD-CAA4-42B5-A7E8-A0D2E7B1F007}"/>
    <cellStyle name="Calculation 2 5 2 4 5" xfId="51596" xr:uid="{D5CA7A64-5086-4403-A463-89B9684A2756}"/>
    <cellStyle name="Calculation 2 5 2 4_1" xfId="49239" xr:uid="{FA8A2551-C2CF-471E-9CF3-92D0FFB8B16C}"/>
    <cellStyle name="Calculation 2 5 2 5" xfId="23326" xr:uid="{D82FF34A-C86A-43D7-8D84-F464BEF7DA21}"/>
    <cellStyle name="Calculation 2 5 2 6" xfId="47202" xr:uid="{6BE562CA-B78D-4F7D-9AC0-3A03702FBD0F}"/>
    <cellStyle name="Calculation 2 5 2 7" xfId="51597" xr:uid="{DC8B2D47-D3E1-482B-B149-9B95DBD47B9D}"/>
    <cellStyle name="Calculation 2 5 2 8" xfId="51598" xr:uid="{498698A6-6AA0-4400-9FDA-C0568015CD3B}"/>
    <cellStyle name="Calculation 2 5 2 9" xfId="51599" xr:uid="{7630AF1C-BE70-4F7E-A191-EF1C885EC7C0}"/>
    <cellStyle name="Calculation 2 5 2_1" xfId="49240" xr:uid="{34A256A5-1BE9-4955-80A0-C6D396D12D85}"/>
    <cellStyle name="Calculation 2 5 20" xfId="51600" xr:uid="{535644B9-116D-471E-863B-E733A9B278E0}"/>
    <cellStyle name="Calculation 2 5 21" xfId="51601" xr:uid="{43C5B3D2-6179-41B0-AA85-D3CC62373BB1}"/>
    <cellStyle name="Calculation 2 5 22" xfId="51602" xr:uid="{6E7EAF27-605E-4677-A7B5-DC3F210207F6}"/>
    <cellStyle name="Calculation 2 5 23" xfId="51603" xr:uid="{52CABAEC-A855-4956-B627-6296CEF77815}"/>
    <cellStyle name="Calculation 2 5 24" xfId="51604" xr:uid="{CD71C57F-C9F3-44E6-956D-718CE3FE2771}"/>
    <cellStyle name="Calculation 2 5 25" xfId="51605" xr:uid="{830592C3-6B86-40D9-948F-AECCFEBEB2ED}"/>
    <cellStyle name="Calculation 2 5 26" xfId="51606" xr:uid="{FA24C2F0-EE30-474B-9470-758CD5FA288A}"/>
    <cellStyle name="Calculation 2 5 27" xfId="51607" xr:uid="{56A289A7-B51A-423D-8B71-76A60535468D}"/>
    <cellStyle name="Calculation 2 5 28" xfId="51608" xr:uid="{494C931D-59A7-404D-8805-66605F811E7D}"/>
    <cellStyle name="Calculation 2 5 29" xfId="51609" xr:uid="{1808BD2D-62C6-474B-BF1D-B64F1D6A41FA}"/>
    <cellStyle name="Calculation 2 5 3" xfId="852" xr:uid="{28E16AB3-B0CF-4FF9-BF30-00FB56E75765}"/>
    <cellStyle name="Calculation 2 5 3 2" xfId="853" xr:uid="{9C6D9ACF-76F4-444C-BDAA-069F15A57C21}"/>
    <cellStyle name="Calculation 2 5 3 2 2" xfId="23327" xr:uid="{80D00A8E-958B-40EB-B299-2D136AF9CF69}"/>
    <cellStyle name="Calculation 2 5 3 2 3" xfId="47195" xr:uid="{1A0C85FD-25F5-4980-8DC7-80DE36B51386}"/>
    <cellStyle name="Calculation 2 5 3 2 4" xfId="51610" xr:uid="{3DCA60DF-8EA6-42A2-A731-3BF71F269AD2}"/>
    <cellStyle name="Calculation 2 5 3 2 5" xfId="51611" xr:uid="{620C5099-6D56-4AC1-BD08-A50AA3BEB998}"/>
    <cellStyle name="Calculation 2 5 3 2_1" xfId="49241" xr:uid="{D81E6681-7DBA-4052-A340-489B9D8C3D36}"/>
    <cellStyle name="Calculation 2 5 3 3" xfId="23328" xr:uid="{6DE49ADC-190B-4707-A88A-5140464A2F77}"/>
    <cellStyle name="Calculation 2 5 3 4" xfId="47196" xr:uid="{9D46B89B-3171-4D41-B714-2307973518E2}"/>
    <cellStyle name="Calculation 2 5 3 5" xfId="51612" xr:uid="{BB064DB6-E917-4F1C-8D52-3B3C25EC471C}"/>
    <cellStyle name="Calculation 2 5 3 6" xfId="51613" xr:uid="{4CF06960-9BB3-4BB5-BA39-F8C4FF154593}"/>
    <cellStyle name="Calculation 2 5 3_1" xfId="49242" xr:uid="{A6845717-FB5B-425C-999C-36AEBB88E671}"/>
    <cellStyle name="Calculation 2 5 30" xfId="51614" xr:uid="{FA8E18D6-0413-4785-BAB6-5F8BB5AC2759}"/>
    <cellStyle name="Calculation 2 5 31" xfId="51615" xr:uid="{608DD498-9AE0-426B-A3FB-5946D52B02AC}"/>
    <cellStyle name="Calculation 2 5 32" xfId="51616" xr:uid="{BF285567-1EC5-475D-A945-C684E2AD28CA}"/>
    <cellStyle name="Calculation 2 5 33" xfId="51617" xr:uid="{1BB3A60D-79B1-4A00-BA94-63C4CEE1E73E}"/>
    <cellStyle name="Calculation 2 5 34" xfId="51618" xr:uid="{5E2DCB59-4110-4CAB-9B6B-C7A2E3723912}"/>
    <cellStyle name="Calculation 2 5 35" xfId="51619" xr:uid="{6EDFE5B3-3592-4559-8E89-F17DB6015300}"/>
    <cellStyle name="Calculation 2 5 36" xfId="51620" xr:uid="{CD8D7DF3-7C43-44AB-96CC-F831A70DB2BC}"/>
    <cellStyle name="Calculation 2 5 37" xfId="51621" xr:uid="{A63A5E7D-8820-4B85-95EF-27390E80A167}"/>
    <cellStyle name="Calculation 2 5 38" xfId="51622" xr:uid="{AD20F82C-5F06-4EAC-B4EA-CCE2B9969975}"/>
    <cellStyle name="Calculation 2 5 39" xfId="51623" xr:uid="{3FA7C4F9-A554-4F4C-839F-193F3D9CA30F}"/>
    <cellStyle name="Calculation 2 5 4" xfId="854" xr:uid="{583C64B6-89F6-4172-A0A6-852779F7504A}"/>
    <cellStyle name="Calculation 2 5 4 2" xfId="855" xr:uid="{3E6D70B8-8723-42EB-A0C5-D705E48D7A6B}"/>
    <cellStyle name="Calculation 2 5 4 2 2" xfId="23329" xr:uid="{6099EDD5-7CE5-4F8E-A3E2-5B339C07D56F}"/>
    <cellStyle name="Calculation 2 5 4 2 3" xfId="47193" xr:uid="{3466CF11-C4B5-4E9A-B0F7-15F1C3A28768}"/>
    <cellStyle name="Calculation 2 5 4 2 4" xfId="51624" xr:uid="{983359A0-445F-457A-B64A-273FAF14D201}"/>
    <cellStyle name="Calculation 2 5 4 2 5" xfId="51625" xr:uid="{F6CFF811-C9A7-4B8C-BDCD-11ED8F8A0F24}"/>
    <cellStyle name="Calculation 2 5 4 2_1" xfId="49243" xr:uid="{57B7B9EF-E549-4FF5-8F79-612C2A20DADF}"/>
    <cellStyle name="Calculation 2 5 4 3" xfId="23330" xr:uid="{2C2A062C-5455-49F2-8E25-FD9FD5B6EEB8}"/>
    <cellStyle name="Calculation 2 5 4 4" xfId="46113" xr:uid="{3736CA81-1DA0-4F83-A722-5AAD63B2E492}"/>
    <cellStyle name="Calculation 2 5 4 5" xfId="47194" xr:uid="{F5183D2B-7C14-4019-BC7F-7FF0B14448FB}"/>
    <cellStyle name="Calculation 2 5 4 6" xfId="51626" xr:uid="{F0FC68F0-85A4-4B01-8EBE-7C4F61D348D1}"/>
    <cellStyle name="Calculation 2 5 4_1" xfId="49244" xr:uid="{9412BA4B-E694-480B-A72D-22CB4105A2C5}"/>
    <cellStyle name="Calculation 2 5 40" xfId="51627" xr:uid="{E7A9F8A2-8AA7-4FB4-9AA2-CD0A47409984}"/>
    <cellStyle name="Calculation 2 5 41" xfId="51628" xr:uid="{A43DE882-CAF6-4281-A993-4DCC31F84EFA}"/>
    <cellStyle name="Calculation 2 5 42" xfId="51629" xr:uid="{F6781D8E-22DC-4739-8735-E52AD8CD83B6}"/>
    <cellStyle name="Calculation 2 5 43" xfId="51630" xr:uid="{FD4FC708-002F-4621-82A3-A0D00F7CA24C}"/>
    <cellStyle name="Calculation 2 5 44" xfId="51631" xr:uid="{4786B582-3FCE-4B13-92BC-63B758D8AC1B}"/>
    <cellStyle name="Calculation 2 5 45" xfId="51632" xr:uid="{2405BC25-AD24-417D-977B-2C6608D315AA}"/>
    <cellStyle name="Calculation 2 5 46" xfId="51633" xr:uid="{AABB1B0F-9942-48C0-AE21-A69A2DF66B58}"/>
    <cellStyle name="Calculation 2 5 47" xfId="51634" xr:uid="{BBEAE8F4-4C0A-47D3-8EB2-05FE857D3656}"/>
    <cellStyle name="Calculation 2 5 48" xfId="51635" xr:uid="{3418148D-2AF2-4DF6-A35B-E5731AD99F00}"/>
    <cellStyle name="Calculation 2 5 49" xfId="51636" xr:uid="{9B571D04-964C-4A72-957C-C04F9ADB9F11}"/>
    <cellStyle name="Calculation 2 5 5" xfId="856" xr:uid="{0B7D74CD-7944-4D51-9033-1EE0FA68D0BC}"/>
    <cellStyle name="Calculation 2 5 5 2" xfId="857" xr:uid="{60969C4C-430C-4E90-AF06-7EF5BADA9D8B}"/>
    <cellStyle name="Calculation 2 5 5 2 2" xfId="23331" xr:uid="{4AA5B31E-3265-4794-8CDA-99901AC8FEC1}"/>
    <cellStyle name="Calculation 2 5 5 2 3" xfId="47191" xr:uid="{E8924E01-C228-46C9-9C3A-A7DDA41749FD}"/>
    <cellStyle name="Calculation 2 5 5 2 4" xfId="51637" xr:uid="{8434EDEE-5CD3-4C4B-8B12-7DBA72EB5CC4}"/>
    <cellStyle name="Calculation 2 5 5 2 5" xfId="51638" xr:uid="{2255F2F1-AD96-44CB-83EC-20412303B135}"/>
    <cellStyle name="Calculation 2 5 5 2_1" xfId="49245" xr:uid="{27787012-6320-46B2-ABA4-E29BB2FF8A78}"/>
    <cellStyle name="Calculation 2 5 5 3" xfId="23332" xr:uid="{8FD8E012-BFFD-4355-9265-C986A6D0641C}"/>
    <cellStyle name="Calculation 2 5 5 4" xfId="47192" xr:uid="{874EB4D1-4335-4BAD-BA94-821C7FF11F1D}"/>
    <cellStyle name="Calculation 2 5 5 5" xfId="51639" xr:uid="{CD63B51A-E3FD-4D7C-A9F8-A3D165A7A21E}"/>
    <cellStyle name="Calculation 2 5 5 6" xfId="51640" xr:uid="{D6755229-C022-4AD8-99B3-9D95772D2EE0}"/>
    <cellStyle name="Calculation 2 5 5_1" xfId="49246" xr:uid="{6E71FE94-40D4-4965-B324-5C1BEDB706C8}"/>
    <cellStyle name="Calculation 2 5 50" xfId="51641" xr:uid="{E51A0679-8769-4CE5-BF66-BDCCBADB7689}"/>
    <cellStyle name="Calculation 2 5 51" xfId="51642" xr:uid="{1B9A2C5F-5FF4-47B3-B583-AF29AA0020EA}"/>
    <cellStyle name="Calculation 2 5 52" xfId="51643" xr:uid="{8661CE89-9539-441B-A02B-9D94ECA68305}"/>
    <cellStyle name="Calculation 2 5 53" xfId="51644" xr:uid="{C7C2A225-23CE-4A6A-8B93-1FC6B0250F6B}"/>
    <cellStyle name="Calculation 2 5 54" xfId="51645" xr:uid="{29E640B4-7316-4265-880E-EF1FC4CB31C6}"/>
    <cellStyle name="Calculation 2 5 55" xfId="51646" xr:uid="{0527AC19-95EC-4C41-9C61-C4B14CC9F845}"/>
    <cellStyle name="Calculation 2 5 56" xfId="51647" xr:uid="{8399CFDA-914B-47B0-9C0A-74C32FEE56AB}"/>
    <cellStyle name="Calculation 2 5 57" xfId="51648" xr:uid="{807E8ECD-B371-4408-9A38-FDC1847BD38F}"/>
    <cellStyle name="Calculation 2 5 58" xfId="51649" xr:uid="{957B5074-19CC-4CDA-ACA8-9C300B2F5AB9}"/>
    <cellStyle name="Calculation 2 5 59" xfId="51650" xr:uid="{2DF7379C-56EE-4AFE-9EB3-73E57F99E3C1}"/>
    <cellStyle name="Calculation 2 5 6" xfId="858" xr:uid="{923CDD45-AE95-43AB-AFC9-24DFABE9E728}"/>
    <cellStyle name="Calculation 2 5 6 2" xfId="859" xr:uid="{42E78720-F3D0-4E93-A6A6-A07D67F95C39}"/>
    <cellStyle name="Calculation 2 5 6 2 2" xfId="23333" xr:uid="{B2E8ABAD-EF02-41A6-AD5C-9F3A10A54309}"/>
    <cellStyle name="Calculation 2 5 6 2 3" xfId="47189" xr:uid="{1E8D3034-97DE-4C58-A345-1EC2DFFF5013}"/>
    <cellStyle name="Calculation 2 5 6 2 4" xfId="51651" xr:uid="{0EEAC282-3FD0-4CF8-8FDF-53C4EF9C8BD3}"/>
    <cellStyle name="Calculation 2 5 6 2 5" xfId="51652" xr:uid="{A15EA9A2-97DC-4B77-B9DF-5459C64F3324}"/>
    <cellStyle name="Calculation 2 5 6 2_1" xfId="49247" xr:uid="{D417DC3C-6BBD-4EBB-866B-3A54483DC315}"/>
    <cellStyle name="Calculation 2 5 6 3" xfId="23334" xr:uid="{641400A7-6CBD-4E2F-B194-AAFB3FA376D6}"/>
    <cellStyle name="Calculation 2 5 6 4" xfId="47190" xr:uid="{2E6E945D-B348-4D8D-A5A2-B3FF01F2EDAB}"/>
    <cellStyle name="Calculation 2 5 6 5" xfId="51653" xr:uid="{39EA6C76-7AB9-4A8C-A381-5E6DAB5A740A}"/>
    <cellStyle name="Calculation 2 5 6 6" xfId="51654" xr:uid="{B2CC0C31-76E7-4630-BC25-856C38FDD966}"/>
    <cellStyle name="Calculation 2 5 6_1" xfId="49248" xr:uid="{BFAB6DDC-6B90-4092-B7B2-117F6BB74F87}"/>
    <cellStyle name="Calculation 2 5 60" xfId="51655" xr:uid="{DA91A91F-EB34-4B38-9620-96834C3306A0}"/>
    <cellStyle name="Calculation 2 5 7" xfId="860" xr:uid="{F1962552-3FE4-46B5-B1A0-24E43FF9ECB5}"/>
    <cellStyle name="Calculation 2 5 7 2" xfId="861" xr:uid="{E25631AD-3526-4EAD-A007-48717AA87A8F}"/>
    <cellStyle name="Calculation 2 5 7 2 2" xfId="23335" xr:uid="{F2A7CAEB-3FE3-4932-980E-B5ABF790573C}"/>
    <cellStyle name="Calculation 2 5 7 2 3" xfId="47187" xr:uid="{A631AB86-61B7-4D15-9739-62C5D102686B}"/>
    <cellStyle name="Calculation 2 5 7 2 4" xfId="51656" xr:uid="{45A205A5-30E1-4C4E-8C5A-7D9972EA4A95}"/>
    <cellStyle name="Calculation 2 5 7 2 5" xfId="51657" xr:uid="{77506CEF-AD5C-451D-86C5-E448A65E1E54}"/>
    <cellStyle name="Calculation 2 5 7 2_1" xfId="49249" xr:uid="{450B682B-17DC-4D4B-AC5B-F86735E59F33}"/>
    <cellStyle name="Calculation 2 5 7 3" xfId="23336" xr:uid="{B55D4ECB-8567-49B6-84F6-7C57A6D75A19}"/>
    <cellStyle name="Calculation 2 5 7 4" xfId="47188" xr:uid="{173ACB13-D3D3-4EEC-8286-1F8C3343824C}"/>
    <cellStyle name="Calculation 2 5 7 5" xfId="51658" xr:uid="{54AD5B8F-2247-4E28-9F03-8B1EFCB91AD0}"/>
    <cellStyle name="Calculation 2 5 7 6" xfId="51659" xr:uid="{94472CBC-63D7-4D13-A798-71BF7F9CF1AA}"/>
    <cellStyle name="Calculation 2 5 7_1" xfId="49250" xr:uid="{23801CBC-F265-41A8-92D0-533A6982369E}"/>
    <cellStyle name="Calculation 2 5 8" xfId="862" xr:uid="{0BDE7E82-ED4B-4A87-9987-393B3FB84730}"/>
    <cellStyle name="Calculation 2 5 8 2" xfId="863" xr:uid="{5CDF985B-4273-4865-905D-F2E362D042FF}"/>
    <cellStyle name="Calculation 2 5 8 2 2" xfId="23337" xr:uid="{3012E0BE-4683-4E8A-AA83-8FC04C287F51}"/>
    <cellStyle name="Calculation 2 5 8 2 3" xfId="47185" xr:uid="{1C0BCED5-D641-4E5D-8926-723ADA022609}"/>
    <cellStyle name="Calculation 2 5 8 2 4" xfId="51660" xr:uid="{CA831C7B-5032-44A5-B069-1EB1CAF81A51}"/>
    <cellStyle name="Calculation 2 5 8 2 5" xfId="51661" xr:uid="{1FC86BD2-F7F4-486C-97F6-86E2F14B0751}"/>
    <cellStyle name="Calculation 2 5 8 2_1" xfId="49251" xr:uid="{1806B31D-C3A5-465E-B10D-917B65341211}"/>
    <cellStyle name="Calculation 2 5 8 3" xfId="23338" xr:uid="{5C5A8221-6516-45B2-B81A-350BA1B03409}"/>
    <cellStyle name="Calculation 2 5 8 4" xfId="47186" xr:uid="{AB793B61-AF54-4987-9A70-187FB35BE362}"/>
    <cellStyle name="Calculation 2 5 8 5" xfId="51662" xr:uid="{E89E1BCD-F7D6-4F9E-84AD-EB39295EF9B2}"/>
    <cellStyle name="Calculation 2 5 8 6" xfId="51663" xr:uid="{DF8F4FF4-9FA1-47D0-A6A1-D9DF9DE2A505}"/>
    <cellStyle name="Calculation 2 5 8_1" xfId="49252" xr:uid="{6DDA77E1-8F38-48CE-AD0F-5F77EF3ECCAA}"/>
    <cellStyle name="Calculation 2 5 9" xfId="864" xr:uid="{730108A5-390B-400F-9274-9DB7DCEE8B3E}"/>
    <cellStyle name="Calculation 2 5 9 2" xfId="865" xr:uid="{BF700914-1866-48C6-98E6-E8D833C5C135}"/>
    <cellStyle name="Calculation 2 5 9 2 2" xfId="23339" xr:uid="{833BC874-0805-45C0-AE39-558F200FBE31}"/>
    <cellStyle name="Calculation 2 5 9 2 3" xfId="47183" xr:uid="{B4D58840-B04C-4AF9-8952-1293F79485E0}"/>
    <cellStyle name="Calculation 2 5 9 2 4" xfId="51664" xr:uid="{5B98C21E-80E7-4D18-A7A9-3D5BD28D1CF5}"/>
    <cellStyle name="Calculation 2 5 9 2 5" xfId="51665" xr:uid="{D9D6DBFC-B092-4E19-AE80-F1264903F1B8}"/>
    <cellStyle name="Calculation 2 5 9 2_1" xfId="49253" xr:uid="{D35A3495-3457-4037-8F1E-2545C95D4BCD}"/>
    <cellStyle name="Calculation 2 5 9 3" xfId="23340" xr:uid="{42F683C2-C978-4D4F-8EA3-81D3C12BF852}"/>
    <cellStyle name="Calculation 2 5 9 4" xfId="47184" xr:uid="{E3FCFAB7-C385-49B0-AF3A-B7AA216ECFD5}"/>
    <cellStyle name="Calculation 2 5 9 5" xfId="51666" xr:uid="{F5C22742-E277-4180-B809-334ABDE3229C}"/>
    <cellStyle name="Calculation 2 5 9 6" xfId="51667" xr:uid="{8F41AF87-4339-4745-9867-2D5C88151627}"/>
    <cellStyle name="Calculation 2 5 9_1" xfId="49254" xr:uid="{134BD8C9-66ED-4107-982B-BFA631FA10C1}"/>
    <cellStyle name="Calculation 2 5_1" xfId="49255" xr:uid="{BD5D05D4-6C15-49B7-A434-39973B222268}"/>
    <cellStyle name="Calculation 2 50" xfId="51668" xr:uid="{3811CFE6-6C8D-47E3-9D8A-58C6ED01471A}"/>
    <cellStyle name="Calculation 2 51" xfId="51669" xr:uid="{FAE32713-9C18-47B1-985B-8C82E9343D84}"/>
    <cellStyle name="Calculation 2 52" xfId="51670" xr:uid="{220A7505-0E03-4102-9814-73FA73503FCC}"/>
    <cellStyle name="Calculation 2 53" xfId="51671" xr:uid="{63B13340-5166-482E-8EA3-C8057677A061}"/>
    <cellStyle name="Calculation 2 54" xfId="51672" xr:uid="{B834120A-2CB9-4147-ABC9-CCD0B9AEA5D0}"/>
    <cellStyle name="Calculation 2 55" xfId="51673" xr:uid="{80FCFC17-3454-4EA0-A09C-2178D21B585F}"/>
    <cellStyle name="Calculation 2 56" xfId="51674" xr:uid="{B1162CA8-CCA0-433A-8375-70C6E86014E6}"/>
    <cellStyle name="Calculation 2 57" xfId="51675" xr:uid="{6A9BC02E-6B94-4AEE-A066-176115862965}"/>
    <cellStyle name="Calculation 2 58" xfId="51676" xr:uid="{1DAF3159-3199-4549-8B89-35C5037E19B5}"/>
    <cellStyle name="Calculation 2 59" xfId="51677" xr:uid="{B57AE19F-1183-4E5C-953D-DAF45426139D}"/>
    <cellStyle name="Calculation 2 6" xfId="866" xr:uid="{E9D55D53-05BB-4D70-8C5E-2477491D3CDC}"/>
    <cellStyle name="Calculation 2 6 10" xfId="51678" xr:uid="{482906BD-FC23-4780-9349-8B10A9A1901B}"/>
    <cellStyle name="Calculation 2 6 2" xfId="867" xr:uid="{026647F7-9D93-42BA-B4F8-7F95281AD082}"/>
    <cellStyle name="Calculation 2 6 2 2" xfId="868" xr:uid="{3848607E-B200-46F7-B8F4-B7A4D98B9F2F}"/>
    <cellStyle name="Calculation 2 6 2 2 2" xfId="23341" xr:uid="{9B744B26-4082-4C8F-A3CD-F67BE8FB8D51}"/>
    <cellStyle name="Calculation 2 6 2 2 3" xfId="46116" xr:uid="{1BEB1A23-87B1-4F1D-8BDF-2EE28CF09643}"/>
    <cellStyle name="Calculation 2 6 2 2 4" xfId="47180" xr:uid="{355E572F-5043-4FAD-9465-9B17AECFFD07}"/>
    <cellStyle name="Calculation 2 6 2 2 5" xfId="51679" xr:uid="{BC90DBE3-6105-49C1-8270-D43B62CF2529}"/>
    <cellStyle name="Calculation 2 6 2 2_1" xfId="49256" xr:uid="{B76B79B5-363B-4250-B3FF-1553E398D6E9}"/>
    <cellStyle name="Calculation 2 6 2 3" xfId="23342" xr:uid="{56150F38-7E61-45DC-9CD4-4C196F4C79C0}"/>
    <cellStyle name="Calculation 2 6 2 4" xfId="46115" xr:uid="{7050B87D-E7AB-41D1-8154-C2DEEC1B3145}"/>
    <cellStyle name="Calculation 2 6 2 5" xfId="47181" xr:uid="{3397DA91-4F42-4050-AEF3-54E76C56336E}"/>
    <cellStyle name="Calculation 2 6 2 6" xfId="51680" xr:uid="{65729020-0CFD-4FB4-8E70-7856BDCA6D19}"/>
    <cellStyle name="Calculation 2 6 2_1" xfId="49257" xr:uid="{579DD6A4-2135-4E6F-A812-4584B0542838}"/>
    <cellStyle name="Calculation 2 6 3" xfId="869" xr:uid="{0D23CD0A-D0E6-44DB-8A11-D1930E476FF7}"/>
    <cellStyle name="Calculation 2 6 3 2" xfId="870" xr:uid="{62B3B7BF-CCBC-41A5-AECD-EB07C4D8B403}"/>
    <cellStyle name="Calculation 2 6 3 2 2" xfId="23343" xr:uid="{806D74A3-7E3C-4D61-B03C-B33956421E89}"/>
    <cellStyle name="Calculation 2 6 3 2 3" xfId="46118" xr:uid="{7CED9826-4FFE-4675-9BB6-4CA13A991C39}"/>
    <cellStyle name="Calculation 2 6 3 2 4" xfId="47178" xr:uid="{D14D7805-8AE1-4147-983A-42EABE047FD4}"/>
    <cellStyle name="Calculation 2 6 3 2 5" xfId="51681" xr:uid="{4A8AEFA0-C7BB-4590-9722-78D30FBFB45A}"/>
    <cellStyle name="Calculation 2 6 3 2_1" xfId="49258" xr:uid="{EDA3AD09-9CCD-4158-AD68-59E50545FF29}"/>
    <cellStyle name="Calculation 2 6 3 3" xfId="23344" xr:uid="{FF92E857-F6B3-46AA-92A4-97A1A3A2FD67}"/>
    <cellStyle name="Calculation 2 6 3 4" xfId="46117" xr:uid="{4689714E-0936-4035-B9B3-44AA2641CB61}"/>
    <cellStyle name="Calculation 2 6 3 5" xfId="47179" xr:uid="{E36D97EB-4B52-4886-B485-B725452AC1FB}"/>
    <cellStyle name="Calculation 2 6 3 6" xfId="51682" xr:uid="{C504F63B-734F-4B0A-A979-01B6FBEA2A6A}"/>
    <cellStyle name="Calculation 2 6 3_1" xfId="49259" xr:uid="{28BEF498-EEE5-4FDA-9EAF-0958521BACA9}"/>
    <cellStyle name="Calculation 2 6 4" xfId="871" xr:uid="{F831F214-9558-4B26-A4A9-607D7866DAE8}"/>
    <cellStyle name="Calculation 2 6 4 2" xfId="872" xr:uid="{C839E47E-737D-4EFE-AB68-EB0A6D381F68}"/>
    <cellStyle name="Calculation 2 6 4 2 2" xfId="23345" xr:uid="{1CAEBB36-BB59-438F-886C-D311C06FE836}"/>
    <cellStyle name="Calculation 2 6 4 2 3" xfId="47176" xr:uid="{B2C5BF8C-5550-4A6F-BD5C-E97CE5BE69A5}"/>
    <cellStyle name="Calculation 2 6 4 2 4" xfId="51683" xr:uid="{B18E725E-868F-491F-B34F-3B7511CDBC95}"/>
    <cellStyle name="Calculation 2 6 4 2 5" xfId="51684" xr:uid="{63618B9B-8D95-430B-B3BE-CF1FCA0264EA}"/>
    <cellStyle name="Calculation 2 6 4 2_1" xfId="49260" xr:uid="{6D21C01E-0CE3-4D2D-BE35-1281D77D650C}"/>
    <cellStyle name="Calculation 2 6 4 3" xfId="23346" xr:uid="{26758753-2150-4FCD-B446-6DE4595DA720}"/>
    <cellStyle name="Calculation 2 6 4 4" xfId="46119" xr:uid="{6C3EAD42-A96F-47CF-918C-370B1C196590}"/>
    <cellStyle name="Calculation 2 6 4 5" xfId="47177" xr:uid="{2221679A-E2AE-400C-A9B2-02B60FEFAE48}"/>
    <cellStyle name="Calculation 2 6 4 6" xfId="51685" xr:uid="{F0C9C068-2928-435F-8E26-F0C59517EE49}"/>
    <cellStyle name="Calculation 2 6 4_1" xfId="49261" xr:uid="{02EFE756-F518-4780-956C-C3AE5076351C}"/>
    <cellStyle name="Calculation 2 6 5" xfId="873" xr:uid="{34249D16-8969-42B8-98F5-32002680A437}"/>
    <cellStyle name="Calculation 2 6 5 2" xfId="874" xr:uid="{A160FD69-472A-4216-99F4-558FCAE7B6CC}"/>
    <cellStyle name="Calculation 2 6 5 2 2" xfId="23347" xr:uid="{C4845671-9799-488D-8DCB-D8448F8DD01B}"/>
    <cellStyle name="Calculation 2 6 5 2 3" xfId="47174" xr:uid="{B324E968-FC46-42C5-9AD5-37CE71FA08B4}"/>
    <cellStyle name="Calculation 2 6 5 2 4" xfId="51686" xr:uid="{7A5C6FD0-2FB5-4C59-86C4-82FAFA05FF04}"/>
    <cellStyle name="Calculation 2 6 5 2 5" xfId="51687" xr:uid="{BAFD1FFE-B6C5-4161-A2D0-DA9B8F06CE3E}"/>
    <cellStyle name="Calculation 2 6 5 2_1" xfId="49262" xr:uid="{FF5C150C-C3EB-4DAF-8DDC-18B20E3B2842}"/>
    <cellStyle name="Calculation 2 6 5 3" xfId="23348" xr:uid="{79990630-E6D4-4F4C-A616-66414BB5CDEE}"/>
    <cellStyle name="Calculation 2 6 5 4" xfId="47175" xr:uid="{EFAA3652-FF13-49A4-888F-6830248CAF04}"/>
    <cellStyle name="Calculation 2 6 5 5" xfId="51688" xr:uid="{04C85C8D-5BE4-417F-B65C-87A546A0EC93}"/>
    <cellStyle name="Calculation 2 6 5 6" xfId="51689" xr:uid="{6B6C5520-85B4-4836-993C-551E4F2A2FC0}"/>
    <cellStyle name="Calculation 2 6 5_1" xfId="49263" xr:uid="{44316704-C32E-45DD-B4E6-1F4D984E43E6}"/>
    <cellStyle name="Calculation 2 6 6" xfId="875" xr:uid="{A56ECAB0-2650-4561-A0A3-18F29A922FBD}"/>
    <cellStyle name="Calculation 2 6 6 2" xfId="23349" xr:uid="{F8ADFC26-B3E8-4C5D-BF6E-ED713150E200}"/>
    <cellStyle name="Calculation 2 6 6 3" xfId="47173" xr:uid="{222416E9-75C9-4455-BAED-A62A3E53E73D}"/>
    <cellStyle name="Calculation 2 6 6 4" xfId="51690" xr:uid="{C9DB879C-8D88-4BA3-AF26-934BADBA9418}"/>
    <cellStyle name="Calculation 2 6 6 5" xfId="51691" xr:uid="{733663AA-C5F4-4C28-A230-DABB57BC2D9B}"/>
    <cellStyle name="Calculation 2 6 6_1" xfId="49264" xr:uid="{98B28668-A8BF-455F-A3AB-BBFC867AB95E}"/>
    <cellStyle name="Calculation 2 6 7" xfId="23350" xr:uid="{E50748B5-9522-4136-AF14-B2BA34F26027}"/>
    <cellStyle name="Calculation 2 6 8" xfId="46114" xr:uid="{43186A68-4D3C-4B1B-8177-9D854C94FA9B}"/>
    <cellStyle name="Calculation 2 6 9" xfId="47182" xr:uid="{112089D1-3064-4E33-894C-2391E0E0E360}"/>
    <cellStyle name="Calculation 2 6_1" xfId="49265" xr:uid="{1BE276B6-ADD4-44ED-AC79-DD9C13C30057}"/>
    <cellStyle name="Calculation 2 60" xfId="51692" xr:uid="{51B6EDBE-6205-469A-B487-D8D59D8E0B3E}"/>
    <cellStyle name="Calculation 2 61" xfId="51693" xr:uid="{B8772888-FEE8-4BBE-98D1-0EA7C1556880}"/>
    <cellStyle name="Calculation 2 62" xfId="51694" xr:uid="{0168854C-5208-4511-8757-413E7FDF3573}"/>
    <cellStyle name="Calculation 2 63" xfId="51695" xr:uid="{E401A0C6-94B8-4FAF-BB8C-889A24518C4F}"/>
    <cellStyle name="Calculation 2 64" xfId="51696" xr:uid="{F385B8F6-EE74-4C6C-B919-6B46C9EE998D}"/>
    <cellStyle name="Calculation 2 65" xfId="51697" xr:uid="{C1600981-9F73-4F26-89A6-024775EBEC1C}"/>
    <cellStyle name="Calculation 2 7" xfId="876" xr:uid="{594C3797-BFD3-4616-9062-7D6F97127DBA}"/>
    <cellStyle name="Calculation 2 7 10" xfId="51698" xr:uid="{A08E678D-FEF3-4E2E-B508-999047E77FF6}"/>
    <cellStyle name="Calculation 2 7 2" xfId="877" xr:uid="{9F78FDDA-8291-4FFC-9814-5C99739B1D6D}"/>
    <cellStyle name="Calculation 2 7 2 2" xfId="878" xr:uid="{5461BFAE-AB60-4CA5-A5BE-480A6DBDEEDA}"/>
    <cellStyle name="Calculation 2 7 2 2 2" xfId="23351" xr:uid="{AA5D0A31-1B2C-4DD1-A75D-9D20672EC050}"/>
    <cellStyle name="Calculation 2 7 2 2 3" xfId="46122" xr:uid="{830E85B9-78B1-48E0-9A2E-472EB97B19DC}"/>
    <cellStyle name="Calculation 2 7 2 2 4" xfId="47171" xr:uid="{BB0FE70A-3DD9-43ED-9B89-7379745528D4}"/>
    <cellStyle name="Calculation 2 7 2 2 5" xfId="51699" xr:uid="{7B7E52FA-16A3-487F-9A95-F2B407AB06A1}"/>
    <cellStyle name="Calculation 2 7 2 2_1" xfId="49266" xr:uid="{2EC6AEE2-069A-49BB-969D-337DD447319D}"/>
    <cellStyle name="Calculation 2 7 2 3" xfId="23352" xr:uid="{E9F221FD-C630-464E-9FD8-88D99AEAB2D2}"/>
    <cellStyle name="Calculation 2 7 2 4" xfId="46121" xr:uid="{90332E36-5E34-4940-858E-FBBA1C2CB8EC}"/>
    <cellStyle name="Calculation 2 7 2 5" xfId="45618" xr:uid="{0E31ADD0-1FA7-4D96-8D9C-8BB68217CE5A}"/>
    <cellStyle name="Calculation 2 7 2 6" xfId="51700" xr:uid="{9F7FABBD-9A33-4A37-A054-1F69F2A4C3B9}"/>
    <cellStyle name="Calculation 2 7 2_1" xfId="49267" xr:uid="{4881631C-81B2-4EEB-8BDF-2E43A4570307}"/>
    <cellStyle name="Calculation 2 7 3" xfId="879" xr:uid="{57418344-C8E4-40E3-A318-38D7C892043F}"/>
    <cellStyle name="Calculation 2 7 3 2" xfId="880" xr:uid="{70E64D0C-F811-47F9-9A4D-2C33FF866475}"/>
    <cellStyle name="Calculation 2 7 3 2 2" xfId="23353" xr:uid="{CBF868DA-C268-46F6-9807-93AB14D19E7A}"/>
    <cellStyle name="Calculation 2 7 3 2 3" xfId="46124" xr:uid="{E739E556-9D6C-4221-81BB-82377D8D8DC4}"/>
    <cellStyle name="Calculation 2 7 3 2 4" xfId="47109" xr:uid="{49044E6F-9CBF-4B5F-94BA-9342A9A3DD60}"/>
    <cellStyle name="Calculation 2 7 3 2 5" xfId="51701" xr:uid="{FC93EE7C-30DA-4E9F-8BA6-8A2C13A5CF9D}"/>
    <cellStyle name="Calculation 2 7 3 2_1" xfId="49268" xr:uid="{8062958B-0F92-44CB-8983-C1AABE151920}"/>
    <cellStyle name="Calculation 2 7 3 3" xfId="23354" xr:uid="{8EE2DDF5-207E-4ED2-B97E-F700FCAACB02}"/>
    <cellStyle name="Calculation 2 7 3 4" xfId="46123" xr:uid="{41D4FD52-6686-41D8-A769-1E7C41D2E0DD}"/>
    <cellStyle name="Calculation 2 7 3 5" xfId="47113" xr:uid="{27920D84-EEFF-4A10-A5BE-C6019B4356E4}"/>
    <cellStyle name="Calculation 2 7 3 6" xfId="51702" xr:uid="{655BFE3D-9EEF-4150-8193-5C3337AC87AB}"/>
    <cellStyle name="Calculation 2 7 3_1" xfId="49269" xr:uid="{C321EACA-B5EB-4F65-A882-B93E1C24DA9A}"/>
    <cellStyle name="Calculation 2 7 4" xfId="881" xr:uid="{8BD33578-36DB-4A89-AE2E-D9DD9F1539D5}"/>
    <cellStyle name="Calculation 2 7 4 2" xfId="882" xr:uid="{3FB36163-A6B7-40BA-8C1D-C861FEC40164}"/>
    <cellStyle name="Calculation 2 7 4 2 2" xfId="23355" xr:uid="{2C2DF4A5-0479-4674-81B3-1DCBB76DB153}"/>
    <cellStyle name="Calculation 2 7 4 2 3" xfId="47075" xr:uid="{5984BDE4-8F26-477B-AD95-37F494A68451}"/>
    <cellStyle name="Calculation 2 7 4 2 4" xfId="51703" xr:uid="{8881EDDA-B9E0-45DF-A2F7-19B737289CF2}"/>
    <cellStyle name="Calculation 2 7 4 2 5" xfId="51704" xr:uid="{8B3196BD-9BAE-4E72-BA4A-370E490CC826}"/>
    <cellStyle name="Calculation 2 7 4 2_1" xfId="49270" xr:uid="{6B1FBD9F-E74F-4EC6-8754-608C66048AF5}"/>
    <cellStyle name="Calculation 2 7 4 3" xfId="23356" xr:uid="{9DC28EA2-FB77-468C-9C0D-3A063A3467C8}"/>
    <cellStyle name="Calculation 2 7 4 4" xfId="46125" xr:uid="{D8E5A7BA-32FC-4F62-B2FF-F236FD270D13}"/>
    <cellStyle name="Calculation 2 7 4 5" xfId="47076" xr:uid="{05F0F0E3-A831-4ED6-B62E-7488118EF108}"/>
    <cellStyle name="Calculation 2 7 4 6" xfId="51705" xr:uid="{61498777-55DA-4BA1-B9B7-1337BCA863AF}"/>
    <cellStyle name="Calculation 2 7 4_1" xfId="49271" xr:uid="{5BA2EF01-19F6-4517-8192-B5DDE6AD6B0F}"/>
    <cellStyle name="Calculation 2 7 5" xfId="883" xr:uid="{3FA76DDF-A5C9-4947-AF3F-7C46FC4F3532}"/>
    <cellStyle name="Calculation 2 7 5 2" xfId="884" xr:uid="{79434719-97C3-4D1C-933E-01C96A870A63}"/>
    <cellStyle name="Calculation 2 7 5 2 2" xfId="23357" xr:uid="{2FF491F8-1172-4A06-BAD5-4100EE79DA1E}"/>
    <cellStyle name="Calculation 2 7 5 2 3" xfId="47056" xr:uid="{5BD5F2A3-F1A8-42A7-BC00-F2218D3700BC}"/>
    <cellStyle name="Calculation 2 7 5 2 4" xfId="51706" xr:uid="{D380C754-CE42-43B7-B449-C74E73642106}"/>
    <cellStyle name="Calculation 2 7 5 2 5" xfId="51707" xr:uid="{E06B248F-C0C6-4EBA-B250-60E8948AE803}"/>
    <cellStyle name="Calculation 2 7 5 2_1" xfId="49272" xr:uid="{58F61C7D-241D-41AF-9AAF-7FC0979BC437}"/>
    <cellStyle name="Calculation 2 7 5 3" xfId="23358" xr:uid="{32722057-AFCE-4CFB-BAA4-86FAF98DDE88}"/>
    <cellStyle name="Calculation 2 7 5 4" xfId="47070" xr:uid="{9302F870-4A78-4950-8564-3F2812A54EFD}"/>
    <cellStyle name="Calculation 2 7 5 5" xfId="51708" xr:uid="{139BAF7D-BF0E-4AE5-BA18-E17E40856D37}"/>
    <cellStyle name="Calculation 2 7 5 6" xfId="51709" xr:uid="{7D736AB2-4C14-473D-9DE1-4D031F24B9E8}"/>
    <cellStyle name="Calculation 2 7 5_1" xfId="49273" xr:uid="{B29478CD-05DD-465F-8982-2F53A5D0D74E}"/>
    <cellStyle name="Calculation 2 7 6" xfId="885" xr:uid="{DE92AFBF-2258-4F41-9BD6-2728A3FC397D}"/>
    <cellStyle name="Calculation 2 7 6 2" xfId="23359" xr:uid="{8CB38782-6296-4FE0-9692-EE5F0447ED06}"/>
    <cellStyle name="Calculation 2 7 6 3" xfId="47052" xr:uid="{8DF23BD2-CB40-4D4C-B07C-9708B90E57BE}"/>
    <cellStyle name="Calculation 2 7 6 4" xfId="51710" xr:uid="{6C8F7070-8E20-4802-AB24-73EC8EF397F9}"/>
    <cellStyle name="Calculation 2 7 6 5" xfId="51711" xr:uid="{49C11B9A-736A-422E-9E6C-32BB42B92B72}"/>
    <cellStyle name="Calculation 2 7 6_1" xfId="49274" xr:uid="{C33AAD7E-F27B-4F00-8898-1455856726A5}"/>
    <cellStyle name="Calculation 2 7 7" xfId="23360" xr:uid="{E9889025-6211-478D-BA26-9FF7219AE2D2}"/>
    <cellStyle name="Calculation 2 7 8" xfId="46120" xr:uid="{F1170073-4DA4-433C-94A8-9B326AAF8B87}"/>
    <cellStyle name="Calculation 2 7 9" xfId="47172" xr:uid="{51C22C31-3FCE-4791-A353-B32487702098}"/>
    <cellStyle name="Calculation 2 7_1" xfId="49275" xr:uid="{FA86AB8A-A285-4609-9A7E-1A1006A90C67}"/>
    <cellStyle name="Calculation 2 8" xfId="886" xr:uid="{B2789198-4421-473C-8FFC-CC27F67C1298}"/>
    <cellStyle name="Calculation 2 8 10" xfId="51712" xr:uid="{78069120-FEC3-4B78-9A96-D736EAAC4E7B}"/>
    <cellStyle name="Calculation 2 8 2" xfId="887" xr:uid="{53E045D6-E020-4229-821A-C0FE14DFC250}"/>
    <cellStyle name="Calculation 2 8 2 2" xfId="888" xr:uid="{8DC54239-6382-40A7-9035-E8E6790E0BB8}"/>
    <cellStyle name="Calculation 2 8 2 2 2" xfId="23361" xr:uid="{1DD2044B-7073-481C-958B-A23E6205D963}"/>
    <cellStyle name="Calculation 2 8 2 2 3" xfId="47049" xr:uid="{EE967B09-F154-4D44-82AF-0BDFB61AFEB7}"/>
    <cellStyle name="Calculation 2 8 2 2 4" xfId="51713" xr:uid="{6256FB45-F8F7-425B-B5DD-1A4661E0A3D3}"/>
    <cellStyle name="Calculation 2 8 2 2 5" xfId="51714" xr:uid="{B2D50DAC-D838-4A60-8F2F-5C44C8BF04F0}"/>
    <cellStyle name="Calculation 2 8 2 2_1" xfId="49276" xr:uid="{81C67C53-F79F-4334-B313-FEF29B385DFF}"/>
    <cellStyle name="Calculation 2 8 2 3" xfId="23362" xr:uid="{42EAD0D8-C657-4E20-87D8-3A02012940DC}"/>
    <cellStyle name="Calculation 2 8 2 4" xfId="46127" xr:uid="{3B47FB09-D604-4B19-A62A-7D2081C24D65}"/>
    <cellStyle name="Calculation 2 8 2 5" xfId="47050" xr:uid="{0C066AD8-FC72-4514-8114-1E53AD9AAAD6}"/>
    <cellStyle name="Calculation 2 8 2 6" xfId="51715" xr:uid="{F97DD5D0-67B3-4FF9-B230-B71B595F9080}"/>
    <cellStyle name="Calculation 2 8 2_1" xfId="49277" xr:uid="{372506E0-111F-4336-AC3A-ECCB23873FF0}"/>
    <cellStyle name="Calculation 2 8 3" xfId="889" xr:uid="{2E7127B5-C64C-4F5F-B380-8910D0EF5011}"/>
    <cellStyle name="Calculation 2 8 3 2" xfId="890" xr:uid="{0887A81D-E5D4-43E2-9B4D-3CA2D6E15756}"/>
    <cellStyle name="Calculation 2 8 3 2 2" xfId="23363" xr:uid="{DEB5DA27-8201-4643-8A82-9016F50FF235}"/>
    <cellStyle name="Calculation 2 8 3 2 3" xfId="47047" xr:uid="{140D24F6-78DB-409F-800B-3F778EA166AA}"/>
    <cellStyle name="Calculation 2 8 3 2 4" xfId="51716" xr:uid="{EA18C2E7-1833-4C37-A352-4BB4E1A97322}"/>
    <cellStyle name="Calculation 2 8 3 2 5" xfId="51717" xr:uid="{53FE686D-9F9A-4D67-87CA-A727189732D9}"/>
    <cellStyle name="Calculation 2 8 3 2_1" xfId="49278" xr:uid="{C8B61498-B1E4-4E38-B05B-9869EC0CDB51}"/>
    <cellStyle name="Calculation 2 8 3 3" xfId="23364" xr:uid="{338FDA50-AD69-4A9E-B1BD-4D36061EE02D}"/>
    <cellStyle name="Calculation 2 8 3 4" xfId="47048" xr:uid="{74D05C3D-EA49-48BA-87BE-511449DD2286}"/>
    <cellStyle name="Calculation 2 8 3 5" xfId="51718" xr:uid="{A5C7B222-EB4B-465D-BB2F-C6A447E34806}"/>
    <cellStyle name="Calculation 2 8 3 6" xfId="51719" xr:uid="{95A44A56-06C1-4185-A435-90F8F7172CC2}"/>
    <cellStyle name="Calculation 2 8 3_1" xfId="49279" xr:uid="{C3225E96-66CE-4F4C-BF4A-875714AA64A5}"/>
    <cellStyle name="Calculation 2 8 4" xfId="891" xr:uid="{1432D6FA-947F-457A-BD8D-39B36F98E2CF}"/>
    <cellStyle name="Calculation 2 8 4 2" xfId="892" xr:uid="{21C28AE7-7162-48F1-82CC-6837BE9796AC}"/>
    <cellStyle name="Calculation 2 8 4 2 2" xfId="23365" xr:uid="{FB2513DA-46D1-4788-BDC1-E93A55475A90}"/>
    <cellStyle name="Calculation 2 8 4 2 3" xfId="47045" xr:uid="{35A54AE1-E439-45B0-8BFE-5819F5D517B6}"/>
    <cellStyle name="Calculation 2 8 4 2 4" xfId="51720" xr:uid="{E81A1E9A-8940-4269-9BDC-6259D0140A7A}"/>
    <cellStyle name="Calculation 2 8 4 2 5" xfId="51721" xr:uid="{358F695B-BF60-4CCC-AFFD-1D78F10920BC}"/>
    <cellStyle name="Calculation 2 8 4 2_1" xfId="49280" xr:uid="{A87B2E81-1C05-4947-88E2-13F754E83C81}"/>
    <cellStyle name="Calculation 2 8 4 3" xfId="23366" xr:uid="{AFFB011C-142D-482D-A40E-5777B1CD2257}"/>
    <cellStyle name="Calculation 2 8 4 4" xfId="47046" xr:uid="{0981C019-BA97-475D-B146-62909F784932}"/>
    <cellStyle name="Calculation 2 8 4 5" xfId="51722" xr:uid="{C0C139D8-C982-4547-8CF0-86EBAFC8AB92}"/>
    <cellStyle name="Calculation 2 8 4 6" xfId="51723" xr:uid="{7B29D4B3-6691-4922-B11B-E32DCDA25585}"/>
    <cellStyle name="Calculation 2 8 4_1" xfId="49281" xr:uid="{CFCDCADD-32C9-4F81-BDF6-925E43BE50DB}"/>
    <cellStyle name="Calculation 2 8 5" xfId="893" xr:uid="{6024E0AB-3AC4-4BC0-A5BF-AC841481F03D}"/>
    <cellStyle name="Calculation 2 8 5 2" xfId="894" xr:uid="{AD03B73E-67A6-4FD4-863A-4A0A83B85367}"/>
    <cellStyle name="Calculation 2 8 5 2 2" xfId="23367" xr:uid="{8A5F952F-178C-42ED-AAE3-C583DF590A48}"/>
    <cellStyle name="Calculation 2 8 5 2 3" xfId="47043" xr:uid="{E7139446-8195-462C-B78A-287322B9CF41}"/>
    <cellStyle name="Calculation 2 8 5 2 4" xfId="51724" xr:uid="{DFBBDABC-2E42-4136-B0D3-F58B89C37AA6}"/>
    <cellStyle name="Calculation 2 8 5 2 5" xfId="51725" xr:uid="{724F1669-3A07-4FFD-9573-FBBD124A7E98}"/>
    <cellStyle name="Calculation 2 8 5 2_1" xfId="49282" xr:uid="{89274023-EEF6-44A3-A0D5-EBDE426C7A70}"/>
    <cellStyle name="Calculation 2 8 5 3" xfId="23368" xr:uid="{E7CCB6A7-7C8E-47F5-870B-11FDC28D7BF7}"/>
    <cellStyle name="Calculation 2 8 5 4" xfId="47044" xr:uid="{2A14C468-7DE0-4F44-B08A-105FBD22E292}"/>
    <cellStyle name="Calculation 2 8 5 5" xfId="51726" xr:uid="{5A93EF57-216F-450D-8FD6-BF120D208DA9}"/>
    <cellStyle name="Calculation 2 8 5 6" xfId="51727" xr:uid="{D336CA1E-4E87-408A-9397-EF6D9C36D704}"/>
    <cellStyle name="Calculation 2 8 5_1" xfId="49283" xr:uid="{CFF301CA-351A-4B5B-A0CC-FFB8C69BE9EA}"/>
    <cellStyle name="Calculation 2 8 6" xfId="895" xr:uid="{7D0624FE-307C-44E5-BF77-281F68AA9D6C}"/>
    <cellStyle name="Calculation 2 8 6 2" xfId="23369" xr:uid="{08581154-0490-41B2-8450-35F12866AAD6}"/>
    <cellStyle name="Calculation 2 8 6 3" xfId="47042" xr:uid="{7CEC889D-063D-40E5-A34F-736166710AF1}"/>
    <cellStyle name="Calculation 2 8 6 4" xfId="51728" xr:uid="{05B8EF05-43F7-42C9-90FB-8C2948E3D36A}"/>
    <cellStyle name="Calculation 2 8 6 5" xfId="51729" xr:uid="{192F18D9-ED3C-4744-9B9E-93F7B2E31CB9}"/>
    <cellStyle name="Calculation 2 8 6_1" xfId="49284" xr:uid="{A24B458F-18DE-4BFD-99BD-933307054AE2}"/>
    <cellStyle name="Calculation 2 8 7" xfId="23370" xr:uid="{AB3CBCF1-DF15-4B17-9B5B-165208BBBF2E}"/>
    <cellStyle name="Calculation 2 8 8" xfId="46126" xr:uid="{B956B330-816A-4BC6-9636-1B83E6604C87}"/>
    <cellStyle name="Calculation 2 8 9" xfId="47051" xr:uid="{A68B539B-F079-4DB8-9CD5-030CC3F0DB7A}"/>
    <cellStyle name="Calculation 2 8_1" xfId="49285" xr:uid="{E534FDBF-0EF2-4D6C-B439-D9FF9652F5E6}"/>
    <cellStyle name="Calculation 2 9" xfId="896" xr:uid="{BDCFAAD5-71CB-4A55-96F4-D8F294014F07}"/>
    <cellStyle name="Calculation 2 9 2" xfId="897" xr:uid="{AE20B049-3BC2-4D56-9499-54DDC0B2C19B}"/>
    <cellStyle name="Calculation 2 9 2 2" xfId="23371" xr:uid="{20546054-960F-48EB-8BF3-BA9449E77606}"/>
    <cellStyle name="Calculation 2 9 2 3" xfId="47040" xr:uid="{D8E72EB9-B304-4D7C-9095-C43265D65920}"/>
    <cellStyle name="Calculation 2 9 2 4" xfId="51730" xr:uid="{0B1F4E02-6612-4C78-AF6D-04D7FFEECD9F}"/>
    <cellStyle name="Calculation 2 9 2 5" xfId="51731" xr:uid="{0A0ABE0A-C4E3-4049-8318-6469E009B3E6}"/>
    <cellStyle name="Calculation 2 9 2_1" xfId="49286" xr:uid="{C49B4D79-B4FA-476B-B86A-B8E43831C40A}"/>
    <cellStyle name="Calculation 2 9 3" xfId="23372" xr:uid="{31012CFC-E417-4CDC-9EB8-E6C977854D08}"/>
    <cellStyle name="Calculation 2 9 4" xfId="47041" xr:uid="{5FF848F3-521E-40EE-8B7A-82FA94E726D4}"/>
    <cellStyle name="Calculation 2 9 5" xfId="51732" xr:uid="{B43E2D4D-1428-4D23-B6D1-06FE2DD54A70}"/>
    <cellStyle name="Calculation 2 9 6" xfId="51733" xr:uid="{46EE3D26-7E5C-45E2-B4D7-8B1D7AF2FE64}"/>
    <cellStyle name="Calculation 2 9_1" xfId="49287" xr:uid="{A7FA4B13-F484-4DB8-ADD9-81ED20A19122}"/>
    <cellStyle name="Calculation 2_1" xfId="49288" xr:uid="{57D0C088-42E7-4495-AB64-F7E106315D79}"/>
    <cellStyle name="Calculation 3" xfId="898" xr:uid="{85F8F949-26AD-4994-AD2D-F90D3F64EA34}"/>
    <cellStyle name="Calculation 3 10" xfId="899" xr:uid="{A51FDC9D-66DD-4C41-86CB-A3F4876CFDA7}"/>
    <cellStyle name="Calculation 3 10 2" xfId="900" xr:uid="{A1B50444-913B-45AD-BC91-957D40A0321C}"/>
    <cellStyle name="Calculation 3 10 2 2" xfId="23373" xr:uid="{8EFDD88F-0B9C-4BAE-B8B6-6728F57E9D54}"/>
    <cellStyle name="Calculation 3 10 2 3" xfId="47037" xr:uid="{ADDB1182-4CC0-42B0-90D9-E944AB3AD50E}"/>
    <cellStyle name="Calculation 3 10 2 4" xfId="51734" xr:uid="{07EA72B1-92B2-46E2-BFB7-D8D5B9F5E42D}"/>
    <cellStyle name="Calculation 3 10 2 5" xfId="51735" xr:uid="{D84441E5-B37E-4502-8053-51685D6EF6CD}"/>
    <cellStyle name="Calculation 3 10 2_1" xfId="49289" xr:uid="{E12EF762-FE6E-4652-85D8-D49C92023996}"/>
    <cellStyle name="Calculation 3 10 3" xfId="23374" xr:uid="{CE615375-4CF2-41B7-8EED-B27FD446C7A0}"/>
    <cellStyle name="Calculation 3 10 4" xfId="47038" xr:uid="{96D9D69B-F394-4E67-B00B-8F2DD6B8121E}"/>
    <cellStyle name="Calculation 3 10 5" xfId="51736" xr:uid="{74794DDA-84D6-4D78-B519-89CBBB19F366}"/>
    <cellStyle name="Calculation 3 10 6" xfId="51737" xr:uid="{A8A4AC0F-6F95-4A75-976F-2E5869C26A4A}"/>
    <cellStyle name="Calculation 3 10_1" xfId="49290" xr:uid="{36C04EF5-9C89-499B-8A3E-9EDB213F9D9D}"/>
    <cellStyle name="Calculation 3 11" xfId="901" xr:uid="{43B03EF6-0695-4C16-AF7A-7309A6F24703}"/>
    <cellStyle name="Calculation 3 11 2" xfId="902" xr:uid="{B21C1FC8-47A7-4686-AFF9-507BA702A154}"/>
    <cellStyle name="Calculation 3 11 2 2" xfId="23375" xr:uid="{929064B9-3CE6-49B9-94ED-A7762FC4D8D2}"/>
    <cellStyle name="Calculation 3 11 2 3" xfId="47033" xr:uid="{2DA0D228-0273-46B0-9BEA-284A324F9640}"/>
    <cellStyle name="Calculation 3 11 2 4" xfId="51738" xr:uid="{B65ABE0E-5DBC-4CE6-B3B8-FA59D79CC211}"/>
    <cellStyle name="Calculation 3 11 2 5" xfId="51739" xr:uid="{74B21538-329E-486E-B196-6B95FEA5CAB2}"/>
    <cellStyle name="Calculation 3 11 2_1" xfId="49291" xr:uid="{D477060A-35CA-402A-B84B-3D06D0E4E8C3}"/>
    <cellStyle name="Calculation 3 11 3" xfId="23376" xr:uid="{5D2D820D-97AD-429E-BC76-955E95EC7C48}"/>
    <cellStyle name="Calculation 3 11 4" xfId="47034" xr:uid="{C389EFEF-8D1B-4E3B-9900-2B57CFE12585}"/>
    <cellStyle name="Calculation 3 11 5" xfId="51740" xr:uid="{3725F18C-0D69-44EA-A12C-059951EDF151}"/>
    <cellStyle name="Calculation 3 11 6" xfId="51741" xr:uid="{2ED4FF30-EE4D-48DB-A6DD-10C7E1E241CB}"/>
    <cellStyle name="Calculation 3 11_1" xfId="49292" xr:uid="{28E6CE22-189E-4B36-88A8-794A2B069928}"/>
    <cellStyle name="Calculation 3 12" xfId="903" xr:uid="{F643E420-6FBB-491C-846A-F31AB80B5994}"/>
    <cellStyle name="Calculation 3 12 2" xfId="904" xr:uid="{A3AF46E1-1EBC-4F83-BF7F-F189643A2D4C}"/>
    <cellStyle name="Calculation 3 12 2 2" xfId="23377" xr:uid="{391CACB6-81C3-441C-BC13-A13F24CA75AA}"/>
    <cellStyle name="Calculation 3 12 2 3" xfId="47031" xr:uid="{6203AB00-3CAB-462E-B44E-98B1E1374278}"/>
    <cellStyle name="Calculation 3 12 2 4" xfId="51742" xr:uid="{B60769A8-F085-4E39-ABC9-5F015E31E6CB}"/>
    <cellStyle name="Calculation 3 12 2 5" xfId="51743" xr:uid="{C0225FFF-D72D-42E7-B38B-8CF4CC8E089B}"/>
    <cellStyle name="Calculation 3 12 2_1" xfId="49293" xr:uid="{6BC7C52B-3188-4F16-B063-9DEFEB1D2A7C}"/>
    <cellStyle name="Calculation 3 12 3" xfId="23378" xr:uid="{28719E0A-2A6E-4A23-B51B-A0D248B6B3B1}"/>
    <cellStyle name="Calculation 3 12 4" xfId="47032" xr:uid="{A401368C-86BC-400B-B2CE-4CEB970D8C7E}"/>
    <cellStyle name="Calculation 3 12 5" xfId="51744" xr:uid="{C28352E9-5ACE-404D-B807-A724F413EC4C}"/>
    <cellStyle name="Calculation 3 12 6" xfId="51745" xr:uid="{1E672107-1A21-4A1E-B0D4-ACD32DFA0ACC}"/>
    <cellStyle name="Calculation 3 12_1" xfId="49294" xr:uid="{472AE268-F470-406B-A6C4-F6C3EBE67CEE}"/>
    <cellStyle name="Calculation 3 13" xfId="905" xr:uid="{2B8F3CA7-FA7A-4192-B23B-CEED39F3DB3C}"/>
    <cellStyle name="Calculation 3 13 2" xfId="23379" xr:uid="{D4A3FE60-F1FD-4845-8E89-0B9697A774D0}"/>
    <cellStyle name="Calculation 3 13 3" xfId="47030" xr:uid="{5600FF28-A727-4747-891C-D2BA47BC42C0}"/>
    <cellStyle name="Calculation 3 13 4" xfId="51746" xr:uid="{706BB655-E7AE-4C99-ADCE-DFF36DBF14DB}"/>
    <cellStyle name="Calculation 3 13 5" xfId="51747" xr:uid="{E81958AB-3AC8-4302-875A-82C347A1BAFF}"/>
    <cellStyle name="Calculation 3 13_1" xfId="49295" xr:uid="{E4E59311-9005-45FA-A939-BC92661D8994}"/>
    <cellStyle name="Calculation 3 14" xfId="23380" xr:uid="{3E46BB0F-1667-4EB7-AFFC-7C9CB9E4F846}"/>
    <cellStyle name="Calculation 3 15" xfId="46128" xr:uid="{2353D118-EAD2-44F1-9D8A-715B7EE4316E}"/>
    <cellStyle name="Calculation 3 16" xfId="47039" xr:uid="{97E2538C-F96C-4427-B4E9-9B4C062C8BCF}"/>
    <cellStyle name="Calculation 3 17" xfId="51748" xr:uid="{935E4DE8-1F6A-4663-83F4-ED0BF9318FBE}"/>
    <cellStyle name="Calculation 3 18" xfId="51749" xr:uid="{F29905F3-A526-411B-ABA3-55EDBB99EA39}"/>
    <cellStyle name="Calculation 3 2" xfId="906" xr:uid="{66C4AE74-E85B-4784-BDF6-AF040AECCD8C}"/>
    <cellStyle name="Calculation 3 2 10" xfId="47029" xr:uid="{4F8D6044-1E86-4E73-AA15-4E25F96B0049}"/>
    <cellStyle name="Calculation 3 2 11" xfId="51750" xr:uid="{5D41DE79-1E06-4E1D-861F-658E2D8ECBAD}"/>
    <cellStyle name="Calculation 3 2 2" xfId="907" xr:uid="{01BDC8C3-33D6-4139-A945-55697C3D23F7}"/>
    <cellStyle name="Calculation 3 2 2 2" xfId="908" xr:uid="{2DC7624A-2C80-488D-A4C9-E237FF1ABD42}"/>
    <cellStyle name="Calculation 3 2 2 2 2" xfId="23381" xr:uid="{1A1548EF-F1B6-4BB2-BA14-7C09459F2AFC}"/>
    <cellStyle name="Calculation 3 2 2 2 3" xfId="46131" xr:uid="{A66AD704-26A2-4F84-92B1-2DD156287186}"/>
    <cellStyle name="Calculation 3 2 2 2 4" xfId="47791" xr:uid="{4430DCBA-2B73-42A8-AAC5-1A2E95BD44E1}"/>
    <cellStyle name="Calculation 3 2 2 2 5" xfId="51751" xr:uid="{A603CBC9-29C4-4F4F-8A65-8EEA85A0616C}"/>
    <cellStyle name="Calculation 3 2 2 2_1" xfId="49296" xr:uid="{CDFB84B3-A98E-4066-804B-757D6A34D17A}"/>
    <cellStyle name="Calculation 3 2 2 3" xfId="23382" xr:uid="{29C39041-5EA7-46E1-84CD-CA03D4D39DD2}"/>
    <cellStyle name="Calculation 3 2 2 4" xfId="46130" xr:uid="{4CE95154-9528-49C6-ABAA-A0C033F2BB9D}"/>
    <cellStyle name="Calculation 3 2 2 5" xfId="47028" xr:uid="{E348D8C7-13C3-412D-9814-31130BF5E413}"/>
    <cellStyle name="Calculation 3 2 2 6" xfId="51752" xr:uid="{9688E72A-9C13-4B0B-9637-CB56875E1BFC}"/>
    <cellStyle name="Calculation 3 2 2_1" xfId="49297" xr:uid="{EA1B1697-5E95-45D2-A631-0E348A1BFF2D}"/>
    <cellStyle name="Calculation 3 2 3" xfId="909" xr:uid="{B6F0D2DC-D412-4DDE-AD86-67E23441B6EB}"/>
    <cellStyle name="Calculation 3 2 3 2" xfId="910" xr:uid="{16DDF221-DC7E-4F3C-A95D-391FE749AA69}"/>
    <cellStyle name="Calculation 3 2 3 2 2" xfId="23383" xr:uid="{4E6EACD7-8891-4A10-94F7-FE212BDA0E88}"/>
    <cellStyle name="Calculation 3 2 3 2 3" xfId="46133" xr:uid="{F532ADFF-8B6E-45CD-AADB-1962E46C6E37}"/>
    <cellStyle name="Calculation 3 2 3 2 4" xfId="47789" xr:uid="{85272B00-ED66-47BE-82D2-54001BBE3437}"/>
    <cellStyle name="Calculation 3 2 3 2 5" xfId="51753" xr:uid="{ABE7168C-3616-4393-AFFB-5F0AE2B6C3EC}"/>
    <cellStyle name="Calculation 3 2 3 2_1" xfId="49298" xr:uid="{E5F4AE70-67EE-4B56-AF1B-A97F5435E386}"/>
    <cellStyle name="Calculation 3 2 3 3" xfId="23384" xr:uid="{BDB9F224-B96C-401C-A2F9-D558254ADB47}"/>
    <cellStyle name="Calculation 3 2 3 4" xfId="46132" xr:uid="{27B280A9-9B33-4823-8C4E-1FB61721DE21}"/>
    <cellStyle name="Calculation 3 2 3 5" xfId="47790" xr:uid="{83856B18-EA18-4120-B9B7-E04A2104F905}"/>
    <cellStyle name="Calculation 3 2 3 6" xfId="51754" xr:uid="{5B6B771C-40E5-4257-A54B-6B9F32BCC62E}"/>
    <cellStyle name="Calculation 3 2 3_1" xfId="49299" xr:uid="{13EF51C2-1B8C-491F-AD6A-72042048A7A5}"/>
    <cellStyle name="Calculation 3 2 4" xfId="911" xr:uid="{2E7D5BAF-1637-47B9-8B70-A93895169DDF}"/>
    <cellStyle name="Calculation 3 2 4 2" xfId="912" xr:uid="{27A06399-DD41-4D40-A64F-EFCA9B6235C2}"/>
    <cellStyle name="Calculation 3 2 4 2 2" xfId="23385" xr:uid="{E10AC1E7-11A3-4711-A3BA-5B70D0284A78}"/>
    <cellStyle name="Calculation 3 2 4 2 3" xfId="47788" xr:uid="{037D0B05-4CAC-4F83-A391-9A147CBC4222}"/>
    <cellStyle name="Calculation 3 2 4 2 4" xfId="51755" xr:uid="{913141CD-C58F-46A3-BAC1-0D936DF98641}"/>
    <cellStyle name="Calculation 3 2 4 2 5" xfId="51756" xr:uid="{F50860B0-B934-4E2A-BC2A-39ABE1338AD8}"/>
    <cellStyle name="Calculation 3 2 4 2_1" xfId="49300" xr:uid="{4C1DB78F-AD71-43D5-B7CC-7AB98EF7B0F4}"/>
    <cellStyle name="Calculation 3 2 4 3" xfId="23386" xr:uid="{E066C1B5-414B-4488-9242-9AAED5106BBD}"/>
    <cellStyle name="Calculation 3 2 4 4" xfId="46134" xr:uid="{1C5FE1D1-5EFC-46BE-9651-B615FA708497}"/>
    <cellStyle name="Calculation 3 2 4 5" xfId="47026" xr:uid="{1F50C966-A10E-4326-89A6-26756A597BE3}"/>
    <cellStyle name="Calculation 3 2 4 6" xfId="51757" xr:uid="{4A5B7E57-F164-4D5E-8D36-C11F5518C361}"/>
    <cellStyle name="Calculation 3 2 4_1" xfId="49301" xr:uid="{205DD2EF-C32A-474A-A5FF-44AF04D4D5CA}"/>
    <cellStyle name="Calculation 3 2 5" xfId="913" xr:uid="{47145DC6-3C9A-4D50-922F-1C14AB124D33}"/>
    <cellStyle name="Calculation 3 2 5 2" xfId="914" xr:uid="{C552C01E-B9DE-44FD-B9CE-103B9A3B202B}"/>
    <cellStyle name="Calculation 3 2 5 2 2" xfId="23387" xr:uid="{69CDEAF1-14E7-4DBF-B76C-4126D2767718}"/>
    <cellStyle name="Calculation 3 2 5 2 3" xfId="47024" xr:uid="{A585C39A-F7B3-428B-9636-1D11ADEBF920}"/>
    <cellStyle name="Calculation 3 2 5 2 4" xfId="51758" xr:uid="{92B9A48C-F057-487F-ABC7-E467817D2EE4}"/>
    <cellStyle name="Calculation 3 2 5 2 5" xfId="51759" xr:uid="{07917C44-A0AF-44C2-AAF3-8890DE3E1F92}"/>
    <cellStyle name="Calculation 3 2 5 2_1" xfId="49302" xr:uid="{808FDF27-0B8A-4521-A51D-59DD0077DD17}"/>
    <cellStyle name="Calculation 3 2 5 3" xfId="23388" xr:uid="{92B58458-B3CC-4B96-A130-AB25543CA3BF}"/>
    <cellStyle name="Calculation 3 2 5 4" xfId="47025" xr:uid="{4F0693A9-99E9-42B7-9992-5251F0EEB512}"/>
    <cellStyle name="Calculation 3 2 5 5" xfId="51760" xr:uid="{AE6A0719-C6C9-4FA0-B6EE-71CF1D529CF2}"/>
    <cellStyle name="Calculation 3 2 5 6" xfId="51761" xr:uid="{CC153A24-A382-4094-9233-57AAB3F9DEC6}"/>
    <cellStyle name="Calculation 3 2 5_1" xfId="49303" xr:uid="{1AA85D29-ADF3-44C0-AD3B-C92FF9506E22}"/>
    <cellStyle name="Calculation 3 2 6" xfId="915" xr:uid="{A0716277-C0C8-45F5-B7B7-0D8D70EB3901}"/>
    <cellStyle name="Calculation 3 2 6 2" xfId="916" xr:uid="{CBB6D2E4-F9A6-4B79-A71B-AB8F4D776CAF}"/>
    <cellStyle name="Calculation 3 2 6 2 2" xfId="23389" xr:uid="{8E71ABC1-F679-44B9-8B2A-3B9B05F8AA0E}"/>
    <cellStyle name="Calculation 3 2 6 2 3" xfId="47022" xr:uid="{A83C384E-C514-45BB-B97C-96A5FD318B5E}"/>
    <cellStyle name="Calculation 3 2 6 2 4" xfId="51762" xr:uid="{330202D0-96C8-4C3C-8A36-C24269C50F9A}"/>
    <cellStyle name="Calculation 3 2 6 2 5" xfId="51763" xr:uid="{49A77678-B0A8-433C-A672-50D5C435D7B6}"/>
    <cellStyle name="Calculation 3 2 6 2_1" xfId="49304" xr:uid="{C67A861B-DE1C-4D59-9530-696DB3F547C5}"/>
    <cellStyle name="Calculation 3 2 6 3" xfId="23390" xr:uid="{D3380873-6F16-4CE8-AB71-23EE2CC95237}"/>
    <cellStyle name="Calculation 3 2 6 4" xfId="47023" xr:uid="{6E9A4881-69DE-49FE-A1F5-C4F359EA319D}"/>
    <cellStyle name="Calculation 3 2 6 5" xfId="51764" xr:uid="{37FB5B30-6167-4AD1-B19F-87F009EB2A17}"/>
    <cellStyle name="Calculation 3 2 6 6" xfId="51765" xr:uid="{653B95A3-1A0C-4EB7-A666-DC75B5851F81}"/>
    <cellStyle name="Calculation 3 2 6_1" xfId="49305" xr:uid="{3AE0D142-82DF-4E38-83BC-E44FDCB92631}"/>
    <cellStyle name="Calculation 3 2 7" xfId="917" xr:uid="{EA2996E1-221C-4666-AAE0-2505774D8412}"/>
    <cellStyle name="Calculation 3 2 7 2" xfId="23391" xr:uid="{9DFC095D-54D3-472E-B571-1083D8DA3BC7}"/>
    <cellStyle name="Calculation 3 2 7 3" xfId="47021" xr:uid="{7F2AE4EC-281C-4953-904C-9CBF327A40F6}"/>
    <cellStyle name="Calculation 3 2 7 4" xfId="51766" xr:uid="{AA8A09B5-1CE7-4BD8-80AF-A1299D3D57E1}"/>
    <cellStyle name="Calculation 3 2 7 5" xfId="51767" xr:uid="{F10F3E6C-1796-43F2-917D-0983184CFB54}"/>
    <cellStyle name="Calculation 3 2 7_1" xfId="49306" xr:uid="{9B40D558-7CDC-43B2-98A9-AB390EF29B90}"/>
    <cellStyle name="Calculation 3 2 8" xfId="23392" xr:uid="{567EFF2B-9E91-4E13-8E35-41824769C0AC}"/>
    <cellStyle name="Calculation 3 2 9" xfId="46129" xr:uid="{05ACC0C1-0969-4675-BE77-B24CD2A5553A}"/>
    <cellStyle name="Calculation 3 2_1" xfId="49307" xr:uid="{195AAB65-8BA1-41AB-9D37-72419CEB0687}"/>
    <cellStyle name="Calculation 3 3" xfId="918" xr:uid="{5C8D962A-58D4-43FD-8F40-679BF556390A}"/>
    <cellStyle name="Calculation 3 3 2" xfId="919" xr:uid="{1C457936-C263-4D1D-A15D-F1F8F22F99EE}"/>
    <cellStyle name="Calculation 3 3 2 2" xfId="920" xr:uid="{8366A158-EB1D-449D-9F1C-C4A9FCE3EDB6}"/>
    <cellStyle name="Calculation 3 3 2 2 2" xfId="23393" xr:uid="{5819FC96-D1A6-414D-8742-561EC2DC0E7C}"/>
    <cellStyle name="Calculation 3 3 2 2 3" xfId="46137" xr:uid="{31547395-21CF-4829-9F3B-8A58E3F763E8}"/>
    <cellStyle name="Calculation 3 3 2 2 4" xfId="47018" xr:uid="{1FA3833B-5FA9-4D22-9F56-8B85780BB920}"/>
    <cellStyle name="Calculation 3 3 2 2 5" xfId="51768" xr:uid="{F972F567-4A5B-4AAB-80C5-4A7BD004E804}"/>
    <cellStyle name="Calculation 3 3 2 2_1" xfId="49308" xr:uid="{76B578AF-F469-40E3-B1F1-92011C944C13}"/>
    <cellStyle name="Calculation 3 3 2 3" xfId="23394" xr:uid="{A2270C0C-98C6-4494-A1E9-4AE3A239D57F}"/>
    <cellStyle name="Calculation 3 3 2 4" xfId="46136" xr:uid="{081CCC96-479F-4515-BDF2-19C1A960972A}"/>
    <cellStyle name="Calculation 3 3 2 5" xfId="47019" xr:uid="{E0DC4BF3-D79E-4BDF-9E22-26641105AAEF}"/>
    <cellStyle name="Calculation 3 3 2 6" xfId="51769" xr:uid="{CC39D448-4560-449F-9B40-4A62657239C0}"/>
    <cellStyle name="Calculation 3 3 2_1" xfId="49309" xr:uid="{92FF739B-C370-4CC2-9AD3-AE7C4B94C6DE}"/>
    <cellStyle name="Calculation 3 3 3" xfId="921" xr:uid="{177E014B-3137-4837-B2BE-E4852942551C}"/>
    <cellStyle name="Calculation 3 3 3 2" xfId="922" xr:uid="{7979776E-AC0B-4511-AEF8-23309DE1495E}"/>
    <cellStyle name="Calculation 3 3 3 2 2" xfId="23395" xr:uid="{AC1FC825-5F63-4EEF-92AB-6914DE05BAD1}"/>
    <cellStyle name="Calculation 3 3 3 2 3" xfId="46139" xr:uid="{E3740C96-9646-4D5C-B343-DD2FBE8614B6}"/>
    <cellStyle name="Calculation 3 3 3 2 4" xfId="47016" xr:uid="{3F8099B8-8096-4764-BA5D-9AD02A98627F}"/>
    <cellStyle name="Calculation 3 3 3 2 5" xfId="51770" xr:uid="{164D462D-1C2A-41E4-B5D2-B76BB577513A}"/>
    <cellStyle name="Calculation 3 3 3 2_1" xfId="49310" xr:uid="{F39AE372-BEF6-40A0-8243-5116F03B8246}"/>
    <cellStyle name="Calculation 3 3 3 3" xfId="23396" xr:uid="{85246A0E-6FA2-4FCE-AD1B-4D1B2C8C216D}"/>
    <cellStyle name="Calculation 3 3 3 4" xfId="46138" xr:uid="{804C59EF-FE5C-443C-B37A-BB44D1038B94}"/>
    <cellStyle name="Calculation 3 3 3 5" xfId="47017" xr:uid="{CF9E52E5-5F6D-4585-84D8-10CF5F48FEFF}"/>
    <cellStyle name="Calculation 3 3 3 6" xfId="51771" xr:uid="{413F32A2-53DC-477F-967E-AE1555D140F3}"/>
    <cellStyle name="Calculation 3 3 3_1" xfId="49311" xr:uid="{D158DA46-714B-4D66-B6EA-CB06A4A7C2B5}"/>
    <cellStyle name="Calculation 3 3 4" xfId="923" xr:uid="{E9553D45-9566-463A-A50A-0FC0200742FB}"/>
    <cellStyle name="Calculation 3 3 4 2" xfId="924" xr:uid="{106605E5-2B13-4B2B-874F-7D17472F5ADA}"/>
    <cellStyle name="Calculation 3 3 4 2 2" xfId="23397" xr:uid="{F3FD1D6F-35D6-4E55-88D5-34172DFDACC5}"/>
    <cellStyle name="Calculation 3 3 4 2 3" xfId="47014" xr:uid="{07512B10-64BC-49DF-9D6A-FF63BA975ACA}"/>
    <cellStyle name="Calculation 3 3 4 2 4" xfId="51772" xr:uid="{849CFC85-1BC2-4283-9D97-1AD4FF8E38D1}"/>
    <cellStyle name="Calculation 3 3 4 2 5" xfId="51773" xr:uid="{1DB5F397-8E0C-4F85-8ABC-17810441E7A5}"/>
    <cellStyle name="Calculation 3 3 4 2_1" xfId="49312" xr:uid="{55338837-46F8-4064-B67E-ACD80A6EA925}"/>
    <cellStyle name="Calculation 3 3 4 3" xfId="23398" xr:uid="{85D3312A-33B2-4246-A794-96FE5E5EEE5D}"/>
    <cellStyle name="Calculation 3 3 4 4" xfId="46140" xr:uid="{978AD088-4E29-499A-AD38-C3F6A5C2CC1E}"/>
    <cellStyle name="Calculation 3 3 4 5" xfId="47015" xr:uid="{24A3B0E9-1EA9-4BF8-BB9D-E26A91FCAD39}"/>
    <cellStyle name="Calculation 3 3 4 6" xfId="51774" xr:uid="{6948041A-93D4-4E53-A9A9-9A8FADFD8BA5}"/>
    <cellStyle name="Calculation 3 3 4_1" xfId="49313" xr:uid="{36D0EF56-87FD-4B61-AD83-C8B0D318BB11}"/>
    <cellStyle name="Calculation 3 3 5" xfId="925" xr:uid="{800BAB38-D30F-4C00-8FAC-20BF165C99A0}"/>
    <cellStyle name="Calculation 3 3 5 2" xfId="23399" xr:uid="{5D027DEB-2DDD-406D-9798-1B2EF06D811C}"/>
    <cellStyle name="Calculation 3 3 5 3" xfId="47013" xr:uid="{D90DB1C4-7FE5-4F2C-84DD-C4AB0EE3B94C}"/>
    <cellStyle name="Calculation 3 3 5 4" xfId="51775" xr:uid="{4338CE7B-7ED9-45B1-AD2D-8D851CB61D1B}"/>
    <cellStyle name="Calculation 3 3 5 5" xfId="51776" xr:uid="{D20209AE-86F2-4F18-BA12-139CB9A8FBB9}"/>
    <cellStyle name="Calculation 3 3 5_1" xfId="49314" xr:uid="{EC7AB90E-24D8-4478-8303-956BCA6583E5}"/>
    <cellStyle name="Calculation 3 3 6" xfId="23400" xr:uid="{8A1BB70A-D43B-4858-8AAC-2E2E98178776}"/>
    <cellStyle name="Calculation 3 3 7" xfId="46135" xr:uid="{84336A2F-44A9-4519-A1E8-984A240520E2}"/>
    <cellStyle name="Calculation 3 3 8" xfId="47020" xr:uid="{7AE54F46-3844-48DD-B461-15CF5F127B99}"/>
    <cellStyle name="Calculation 3 3 9" xfId="51777" xr:uid="{6353E3CF-395E-4ACB-AA96-3C77BCE43A78}"/>
    <cellStyle name="Calculation 3 3_1" xfId="49315" xr:uid="{7E64DC09-71D8-4A10-99EF-ECEA17557A9E}"/>
    <cellStyle name="Calculation 3 4" xfId="926" xr:uid="{A9C6D613-37D4-44D8-B1E6-E20A9C51ABAD}"/>
    <cellStyle name="Calculation 3 4 2" xfId="927" xr:uid="{7948849F-D382-46B9-8325-3BB5D686A8F0}"/>
    <cellStyle name="Calculation 3 4 2 2" xfId="23401" xr:uid="{1C39F388-4D80-4D3F-BF5F-EB1EE1434A0D}"/>
    <cellStyle name="Calculation 3 4 2 2 2" xfId="46143" xr:uid="{624E8610-63A3-4B67-B165-0A6BC4CB6EFA}"/>
    <cellStyle name="Calculation 3 4 2 2 3" xfId="47010" xr:uid="{B79310F8-52FD-431E-AFA3-7F65CB9D4E78}"/>
    <cellStyle name="Calculation 3 4 2 2_ICR" xfId="49316" xr:uid="{9B2D0B57-A8CD-4DDE-9051-F10BA796EAD1}"/>
    <cellStyle name="Calculation 3 4 2 3" xfId="46142" xr:uid="{FD3921F8-26B5-4177-B0C9-AF25FCBBB998}"/>
    <cellStyle name="Calculation 3 4 2 4" xfId="47011" xr:uid="{B1FBDECB-D35F-4173-B05C-79A06A23E321}"/>
    <cellStyle name="Calculation 3 4 2 5" xfId="51778" xr:uid="{B0D036D5-3641-4DB5-8025-453122C211D1}"/>
    <cellStyle name="Calculation 3 4 2_1" xfId="49317" xr:uid="{877F36EB-C8CD-407E-923A-B8AF8F1EA93C}"/>
    <cellStyle name="Calculation 3 4 3" xfId="23402" xr:uid="{2D7FC4A4-AB75-4F8E-A11A-6DFDE2057C70}"/>
    <cellStyle name="Calculation 3 4 3 2" xfId="39710" xr:uid="{BAAF160A-0B5D-4E74-978D-DEF4C34D0F0B}"/>
    <cellStyle name="Calculation 3 4 3 2 2" xfId="47008" xr:uid="{750DA155-45CE-4942-91C5-AA24B37D2193}"/>
    <cellStyle name="Calculation 3 4 3 3" xfId="47009" xr:uid="{F67090D2-1F17-4203-82FB-622B70FF6834}"/>
    <cellStyle name="Calculation 3 4 3_ICR" xfId="49318" xr:uid="{7A3F84CD-5CAC-4424-983E-C29BB65C5DAD}"/>
    <cellStyle name="Calculation 3 4 4" xfId="39711" xr:uid="{C7D00191-5A8C-484E-89A8-9379962B8F7A}"/>
    <cellStyle name="Calculation 3 4 4 2" xfId="47007" xr:uid="{2258AE96-B3F7-4C29-8F88-231BCBA5B1C7}"/>
    <cellStyle name="Calculation 3 4 4_Apart tables" xfId="52565" xr:uid="{321B01BB-412D-4177-928E-938B590638A2}"/>
    <cellStyle name="Calculation 3 4 5" xfId="46141" xr:uid="{CFACE283-78D2-4653-B1ED-337F01C35826}"/>
    <cellStyle name="Calculation 3 4 6" xfId="47012" xr:uid="{D76E909D-D1D0-4A9C-9BFD-5B36F948F231}"/>
    <cellStyle name="Calculation 3 4_1" xfId="49319" xr:uid="{DF6AFB57-9923-4560-9A40-7E895796B77E}"/>
    <cellStyle name="Calculation 3 5" xfId="928" xr:uid="{5AB08350-6B00-481D-9305-1BFDF0B55E54}"/>
    <cellStyle name="Calculation 3 5 2" xfId="929" xr:uid="{BC73B7AB-8432-48B9-98B4-64177965ABFD}"/>
    <cellStyle name="Calculation 3 5 2 2" xfId="23403" xr:uid="{182AE427-FC2C-4114-8F09-6B0C956D6357}"/>
    <cellStyle name="Calculation 3 5 2 2 2" xfId="46146" xr:uid="{C27A59E6-0E16-45FF-A0FD-81D712865952}"/>
    <cellStyle name="Calculation 3 5 2 2 3" xfId="47004" xr:uid="{24242F84-7380-4B51-83FF-60C2A54A06EA}"/>
    <cellStyle name="Calculation 3 5 2 2_ICR" xfId="49320" xr:uid="{2037545B-45BF-4752-B63B-E71E9E335BE8}"/>
    <cellStyle name="Calculation 3 5 2 3" xfId="46145" xr:uid="{C63E5B74-3BD2-4A88-A112-31AD0A23B130}"/>
    <cellStyle name="Calculation 3 5 2 4" xfId="47005" xr:uid="{A0AA046E-707C-4520-9FD6-CCAAEE7754EF}"/>
    <cellStyle name="Calculation 3 5 2 5" xfId="51779" xr:uid="{85912B0B-F7BC-40CC-B3BB-7B0C944CDA08}"/>
    <cellStyle name="Calculation 3 5 2_1" xfId="49321" xr:uid="{8C9B8463-4ACD-448E-9D8B-0CF69511F02C}"/>
    <cellStyle name="Calculation 3 5 3" xfId="23404" xr:uid="{C57112E6-7E74-48C6-9ED3-7C2637F42D8C}"/>
    <cellStyle name="Calculation 3 5 3 2" xfId="39712" xr:uid="{8680406D-D52F-4218-9930-CBF784323DB0}"/>
    <cellStyle name="Calculation 3 5 3 2 2" xfId="47002" xr:uid="{FF0DB868-394F-4A9C-BD19-4E51609281D1}"/>
    <cellStyle name="Calculation 3 5 3 3" xfId="47003" xr:uid="{27B58D1A-ABC2-408F-ACB1-9395D8F99AE5}"/>
    <cellStyle name="Calculation 3 5 3_ICR" xfId="49322" xr:uid="{31137B02-BEBA-449D-ABB7-8659AC9A120C}"/>
    <cellStyle name="Calculation 3 5 4" xfId="39713" xr:uid="{0B04169C-878B-4E8B-9233-C2B57098C402}"/>
    <cellStyle name="Calculation 3 5 4 2" xfId="47001" xr:uid="{3D1DA31C-50D2-43B8-BCF1-5D59E0975254}"/>
    <cellStyle name="Calculation 3 5 4_Apart tables" xfId="52566" xr:uid="{5FF177F3-7AB1-49AE-9809-FE7814BA35C1}"/>
    <cellStyle name="Calculation 3 5 5" xfId="46144" xr:uid="{CB39C60E-5F96-48EA-B7E0-3124D4A81EA5}"/>
    <cellStyle name="Calculation 3 5 6" xfId="47006" xr:uid="{29E8FD3C-2440-4587-8002-99CCD5E8DF1E}"/>
    <cellStyle name="Calculation 3 5_1" xfId="49323" xr:uid="{ED39AEFC-8B89-4339-B691-630BE8F06A97}"/>
    <cellStyle name="Calculation 3 6" xfId="930" xr:uid="{5E35130D-D346-4FCD-9038-78F375569C28}"/>
    <cellStyle name="Calculation 3 6 2" xfId="931" xr:uid="{2BA20400-A212-49EE-B88B-2BB271517018}"/>
    <cellStyle name="Calculation 3 6 2 2" xfId="23405" xr:uid="{BCF00B5B-DBF0-411E-B507-5265C5509DF8}"/>
    <cellStyle name="Calculation 3 6 2 2 2" xfId="46149" xr:uid="{E8CC600B-0D3A-4586-ABC0-887E24496BDC}"/>
    <cellStyle name="Calculation 3 6 2 2 3" xfId="46998" xr:uid="{13C42563-05A6-4624-AC88-9943C40FC5E7}"/>
    <cellStyle name="Calculation 3 6 2 2_ICR" xfId="49324" xr:uid="{13B64665-7868-4301-8952-704AA427DF05}"/>
    <cellStyle name="Calculation 3 6 2 3" xfId="46148" xr:uid="{7AD5FF87-E397-43B9-9016-40B4CA8EACA6}"/>
    <cellStyle name="Calculation 3 6 2 4" xfId="46999" xr:uid="{A3FDF787-8F89-456E-821E-07E8860776FC}"/>
    <cellStyle name="Calculation 3 6 2 5" xfId="51780" xr:uid="{D04FA717-697A-4811-936C-F62A73ADB4B5}"/>
    <cellStyle name="Calculation 3 6 2_1" xfId="49325" xr:uid="{BEA74015-EE79-4BAA-B0F7-DFFF773B9717}"/>
    <cellStyle name="Calculation 3 6 3" xfId="23406" xr:uid="{686D3C81-B8FA-4477-B9F3-AF937D0FFBF5}"/>
    <cellStyle name="Calculation 3 6 3 2" xfId="39714" xr:uid="{86270F6C-747C-4F2C-B86B-A9CEEEA2320E}"/>
    <cellStyle name="Calculation 3 6 3 2 2" xfId="46996" xr:uid="{67CF0073-8E73-4702-9D7A-3A55B5F5BA8D}"/>
    <cellStyle name="Calculation 3 6 3 3" xfId="46997" xr:uid="{62770A64-4204-48DD-A6C3-008BD78FE01D}"/>
    <cellStyle name="Calculation 3 6 3_ICR" xfId="49326" xr:uid="{CFB02207-7AC4-4234-A954-42AB8850D250}"/>
    <cellStyle name="Calculation 3 6 4" xfId="39715" xr:uid="{B47DF9EB-F961-487C-ACF8-ADA7F5EE30A6}"/>
    <cellStyle name="Calculation 3 6 4 2" xfId="46995" xr:uid="{AC1165E9-E119-4621-AD48-496486106B5F}"/>
    <cellStyle name="Calculation 3 6 4_Apart tables" xfId="52567" xr:uid="{FB7E4E88-C9A6-4A57-9A6F-C70FCF7139B2}"/>
    <cellStyle name="Calculation 3 6 5" xfId="46147" xr:uid="{879D7B37-9EBC-4AA9-A314-3B93A399B450}"/>
    <cellStyle name="Calculation 3 6 6" xfId="47000" xr:uid="{42D4D5D8-E492-4DE9-9BD3-7777CEB34678}"/>
    <cellStyle name="Calculation 3 6_1" xfId="49327" xr:uid="{B216CD13-65EB-4BBB-AD73-C65960EE5E54}"/>
    <cellStyle name="Calculation 3 7" xfId="932" xr:uid="{0BE983ED-76C5-441E-B5EB-8DBC5E782CE1}"/>
    <cellStyle name="Calculation 3 7 2" xfId="933" xr:uid="{AE9459CB-5965-4A6A-A22D-337C079F5943}"/>
    <cellStyle name="Calculation 3 7 2 2" xfId="23407" xr:uid="{57D20F2E-9415-4268-88B3-BCA1472BA54F}"/>
    <cellStyle name="Calculation 3 7 2 3" xfId="46151" xr:uid="{5115DBB0-8463-494C-80D3-318DD1EF4612}"/>
    <cellStyle name="Calculation 3 7 2 4" xfId="46993" xr:uid="{9267432B-DBC3-42EE-AED7-AA2C6E3F7EE8}"/>
    <cellStyle name="Calculation 3 7 2 5" xfId="51781" xr:uid="{0977750D-3E89-4450-B7F6-21669B67BEC0}"/>
    <cellStyle name="Calculation 3 7 2_1" xfId="49328" xr:uid="{1D5E5A8F-134E-4EB8-B085-6D236EF36B65}"/>
    <cellStyle name="Calculation 3 7 3" xfId="23408" xr:uid="{5716EC7C-7BA9-4528-B27C-C0301668C9CF}"/>
    <cellStyle name="Calculation 3 7 4" xfId="46150" xr:uid="{4D7829CE-B229-47DE-85BE-174FDE445EE4}"/>
    <cellStyle name="Calculation 3 7 5" xfId="46994" xr:uid="{8CF1D929-A47F-4FB6-9D22-5CCEB6C873D4}"/>
    <cellStyle name="Calculation 3 7 6" xfId="51782" xr:uid="{7DC382AB-C2A1-4F21-A442-381E9D029F95}"/>
    <cellStyle name="Calculation 3 7_1" xfId="49329" xr:uid="{78E9A0BA-6C6C-45E6-BA46-E6E044767FD6}"/>
    <cellStyle name="Calculation 3 8" xfId="934" xr:uid="{CFFC2007-B9F7-4832-A57B-24DA050EFEC4}"/>
    <cellStyle name="Calculation 3 8 2" xfId="935" xr:uid="{87833126-DB9E-4E7A-B4A8-A79D1F9B5C2A}"/>
    <cellStyle name="Calculation 3 8 2 2" xfId="23409" xr:uid="{D4C221C2-E41B-4896-A715-9ADFC63D3172}"/>
    <cellStyle name="Calculation 3 8 2 3" xfId="46153" xr:uid="{C6C5F6ED-B780-4B23-906D-5DA100D6E671}"/>
    <cellStyle name="Calculation 3 8 2 4" xfId="46991" xr:uid="{595411B0-7167-4BB9-AB03-5F96D302ABA2}"/>
    <cellStyle name="Calculation 3 8 2 5" xfId="51783" xr:uid="{976533D1-A430-485F-BA32-A4C526E095A6}"/>
    <cellStyle name="Calculation 3 8 2_1" xfId="49330" xr:uid="{D8E791A1-D4ED-4FE3-9E10-729638AF188B}"/>
    <cellStyle name="Calculation 3 8 3" xfId="23410" xr:uid="{3165C47E-ECF7-4A9A-BDC8-E770F10C1867}"/>
    <cellStyle name="Calculation 3 8 4" xfId="46152" xr:uid="{B8D2091A-9606-479E-9544-B035C3A36758}"/>
    <cellStyle name="Calculation 3 8 5" xfId="46992" xr:uid="{460F11C3-E1FB-4C18-81CC-8C0128ECC48A}"/>
    <cellStyle name="Calculation 3 8 6" xfId="51784" xr:uid="{136D1193-692F-4A83-BB0B-C90C6022F5A6}"/>
    <cellStyle name="Calculation 3 8_1" xfId="49331" xr:uid="{8FDA417A-B837-415F-9B3B-D80EC574A9CF}"/>
    <cellStyle name="Calculation 3 9" xfId="936" xr:uid="{4EAC19BC-6CFE-4532-97A5-6C4BAAFDA93E}"/>
    <cellStyle name="Calculation 3 9 2" xfId="937" xr:uid="{9863D6D0-F011-4F9B-94C2-4C3FBFDC87A5}"/>
    <cellStyle name="Calculation 3 9 2 2" xfId="23411" xr:uid="{5DDE41FF-CED1-4545-A5BE-9F0787F23B11}"/>
    <cellStyle name="Calculation 3 9 2 3" xfId="46989" xr:uid="{FC136FDE-3891-4038-98B7-63828865D91A}"/>
    <cellStyle name="Calculation 3 9 2 4" xfId="51785" xr:uid="{AD35DE3C-1D31-4964-8726-3C3D63C77555}"/>
    <cellStyle name="Calculation 3 9 2 5" xfId="51786" xr:uid="{FB5DC022-3A10-4235-B7E2-52E5989D32C9}"/>
    <cellStyle name="Calculation 3 9 2_1" xfId="49332" xr:uid="{5CBFB16E-7EAE-496E-ABBE-F7B2F1414DBD}"/>
    <cellStyle name="Calculation 3 9 3" xfId="23412" xr:uid="{FCEF79FD-3B86-4069-9AE4-9E640F6B5221}"/>
    <cellStyle name="Calculation 3 9 4" xfId="46154" xr:uid="{447E2D26-14D0-4E7D-A5E0-5B51A34CA8F6}"/>
    <cellStyle name="Calculation 3 9 5" xfId="46990" xr:uid="{0AC5E3E2-5B46-4A83-A2E0-6EF7CAA72C8B}"/>
    <cellStyle name="Calculation 3 9 6" xfId="51787" xr:uid="{F62F3F49-5C20-4726-AFB1-22FC4478D0FE}"/>
    <cellStyle name="Calculation 3 9_1" xfId="49333" xr:uid="{7EB478EA-996E-4573-AE18-65502288EF3C}"/>
    <cellStyle name="Calculation 3_1" xfId="49334" xr:uid="{37CE8FDA-E5A4-4966-A68C-005847B09511}"/>
    <cellStyle name="Calculation 4" xfId="938" xr:uid="{6E5E5BEA-3038-4224-BB78-7D8509AD8151}"/>
    <cellStyle name="Calculation 4 10" xfId="939" xr:uid="{3A6687C2-D074-40AA-81F7-3685A0F0099B}"/>
    <cellStyle name="Calculation 4 10 2" xfId="940" xr:uid="{1C2AB4E1-8EE8-454B-9BF6-DB664D589206}"/>
    <cellStyle name="Calculation 4 10 2 2" xfId="23413" xr:uid="{10FDCF30-7CB3-4757-B4FE-9185006C424C}"/>
    <cellStyle name="Calculation 4 10 2 3" xfId="46986" xr:uid="{86EDF268-AF69-4503-A5B0-C7C7A1D2EF22}"/>
    <cellStyle name="Calculation 4 10 2 4" xfId="51788" xr:uid="{C4E407F5-A5CE-497B-90CB-C78CCA214FF3}"/>
    <cellStyle name="Calculation 4 10 2 5" xfId="51789" xr:uid="{A5D8657A-C2D1-467E-BF61-986BC16D832C}"/>
    <cellStyle name="Calculation 4 10 2_1" xfId="49335" xr:uid="{43EF39F8-122D-47DE-932F-C71903A1236B}"/>
    <cellStyle name="Calculation 4 10 3" xfId="23414" xr:uid="{413055C4-A8B1-4943-A3D6-A89DC367BB64}"/>
    <cellStyle name="Calculation 4 10 4" xfId="46987" xr:uid="{E073FF21-EDE6-44D4-B304-90BBAA8F248A}"/>
    <cellStyle name="Calculation 4 10 5" xfId="51790" xr:uid="{CFEF6D56-12BE-4B74-BE76-C4E4B43EF3C3}"/>
    <cellStyle name="Calculation 4 10 6" xfId="51791" xr:uid="{D7EE414C-6CE7-4DCC-A6D7-DE8ED89F0342}"/>
    <cellStyle name="Calculation 4 10_1" xfId="49336" xr:uid="{5E9F3A26-4413-4322-9E4A-45506A1F4191}"/>
    <cellStyle name="Calculation 4 11" xfId="941" xr:uid="{EE315F1F-B17D-4B08-ABC0-4FB13958A962}"/>
    <cellStyle name="Calculation 4 11 2" xfId="942" xr:uid="{86243D3F-16E1-48C0-8117-18AB3D670613}"/>
    <cellStyle name="Calculation 4 11 2 2" xfId="23415" xr:uid="{F8CB9175-947C-4E53-BE13-FF6AE76E20C8}"/>
    <cellStyle name="Calculation 4 11 2 3" xfId="46984" xr:uid="{00F39D5E-BDAB-4B49-BE8A-5EB931AD320A}"/>
    <cellStyle name="Calculation 4 11 2 4" xfId="51792" xr:uid="{69BFBEAA-E587-490A-BCD2-639896655F7C}"/>
    <cellStyle name="Calculation 4 11 2 5" xfId="51793" xr:uid="{1A4BFE39-5B5E-41DB-A57E-2E23E50D682A}"/>
    <cellStyle name="Calculation 4 11 2_1" xfId="49337" xr:uid="{8452AF6F-402B-4C41-8C5E-6B8AFFB0EA09}"/>
    <cellStyle name="Calculation 4 11 3" xfId="23416" xr:uid="{91590484-823E-48DE-9FBC-9CC9945CF92B}"/>
    <cellStyle name="Calculation 4 11 4" xfId="46985" xr:uid="{76D758BB-ABE3-4A15-996E-527791F7522F}"/>
    <cellStyle name="Calculation 4 11 5" xfId="51794" xr:uid="{4EE0183E-7FCA-442B-9A4E-6671D8512D69}"/>
    <cellStyle name="Calculation 4 11 6" xfId="51795" xr:uid="{97ED7C2A-9263-41A1-9C80-3C6DAFCD8975}"/>
    <cellStyle name="Calculation 4 11_1" xfId="49338" xr:uid="{4249445E-3F56-409B-9B80-E768D16821AA}"/>
    <cellStyle name="Calculation 4 12" xfId="943" xr:uid="{25BE209F-4617-4D8A-B189-373C42AC4E3B}"/>
    <cellStyle name="Calculation 4 12 2" xfId="944" xr:uid="{6953E0F6-1481-429F-8F74-D1F27C7B2290}"/>
    <cellStyle name="Calculation 4 12 2 2" xfId="23417" xr:uid="{58049056-552F-41B3-BD32-858D11B26044}"/>
    <cellStyle name="Calculation 4 12 2 3" xfId="46982" xr:uid="{C6EEE5E1-EA60-4F36-A552-D94A82A9DD49}"/>
    <cellStyle name="Calculation 4 12 2 4" xfId="51796" xr:uid="{19C5CFE8-E48A-4622-B37D-28F73D9924C5}"/>
    <cellStyle name="Calculation 4 12 2 5" xfId="51797" xr:uid="{3F6F2EA5-3E1C-4F15-BD32-666B6219CD4C}"/>
    <cellStyle name="Calculation 4 12 2_1" xfId="49339" xr:uid="{6277B28A-49FC-49B8-9E5A-8AA9E8113E08}"/>
    <cellStyle name="Calculation 4 12 3" xfId="23418" xr:uid="{8679F359-D62D-48F2-9F86-C62FCAEAF08F}"/>
    <cellStyle name="Calculation 4 12 4" xfId="46983" xr:uid="{424777FE-FE03-47AD-8966-8489E16F423F}"/>
    <cellStyle name="Calculation 4 12 5" xfId="51798" xr:uid="{7C22A765-2F09-4555-A838-FFF6399AE983}"/>
    <cellStyle name="Calculation 4 12 6" xfId="51799" xr:uid="{8D5FD73A-6D5D-46B9-8B25-B6CB9AF95FDA}"/>
    <cellStyle name="Calculation 4 12_1" xfId="49340" xr:uid="{C5A74C10-A865-41D5-A905-A49CAEB77D0B}"/>
    <cellStyle name="Calculation 4 13" xfId="945" xr:uid="{6AE1CFCB-CCD9-4256-A3FF-3C0AC5F63D2A}"/>
    <cellStyle name="Calculation 4 13 2" xfId="23419" xr:uid="{6D2B2ABC-17F5-49BC-9B98-F7DF27793B8B}"/>
    <cellStyle name="Calculation 4 13 3" xfId="46981" xr:uid="{7BA917A1-23FC-48AB-B1CE-AAF6D7924FA4}"/>
    <cellStyle name="Calculation 4 13 4" xfId="51800" xr:uid="{9A4F411C-1B31-40C3-A99B-A42C4535D0D6}"/>
    <cellStyle name="Calculation 4 13 5" xfId="51801" xr:uid="{1C80338B-5FF0-403E-8FE8-3CD63E2961F5}"/>
    <cellStyle name="Calculation 4 13_1" xfId="49341" xr:uid="{E8A270D9-D824-4228-B76B-406160F0BCEE}"/>
    <cellStyle name="Calculation 4 14" xfId="23420" xr:uid="{D682EF5F-C639-4035-A404-938281604559}"/>
    <cellStyle name="Calculation 4 15" xfId="46155" xr:uid="{9149F70F-CB22-4C1C-A5C6-555CEA86009D}"/>
    <cellStyle name="Calculation 4 16" xfId="46988" xr:uid="{89F78920-0FB9-4BEC-BF0B-128FB84F0E3F}"/>
    <cellStyle name="Calculation 4 17" xfId="51802" xr:uid="{2CB60330-EF02-4F10-B753-5E32D4BDBA57}"/>
    <cellStyle name="Calculation 4 18" xfId="51803" xr:uid="{3821E385-7474-4756-B889-3E1F45DAB731}"/>
    <cellStyle name="Calculation 4 2" xfId="946" xr:uid="{71374E97-3653-4D7E-8BA6-F4D804C382D7}"/>
    <cellStyle name="Calculation 4 2 2" xfId="947" xr:uid="{68510129-99A9-470B-AF53-23638EF02EAD}"/>
    <cellStyle name="Calculation 4 2 2 2" xfId="948" xr:uid="{E5FD0A10-2263-4EB2-8681-36FABF345250}"/>
    <cellStyle name="Calculation 4 2 2 2 2" xfId="23421" xr:uid="{8A8F728E-7E60-4726-A8A0-7FEBE71CE841}"/>
    <cellStyle name="Calculation 4 2 2 2 3" xfId="46978" xr:uid="{6844FF47-A1B9-4275-9677-8A14CF72B8B2}"/>
    <cellStyle name="Calculation 4 2 2 2 4" xfId="51804" xr:uid="{87D3D56D-D2C3-4A3C-94CD-41D841B40556}"/>
    <cellStyle name="Calculation 4 2 2 2 5" xfId="51805" xr:uid="{B2F9EEF8-A8C8-42A1-8449-0189D603B284}"/>
    <cellStyle name="Calculation 4 2 2 2_1" xfId="49342" xr:uid="{51335596-8813-40BA-8911-0550A3F061FA}"/>
    <cellStyle name="Calculation 4 2 2 3" xfId="23422" xr:uid="{02D05E0F-B7AA-4B03-8216-546A7EF05B4F}"/>
    <cellStyle name="Calculation 4 2 2 4" xfId="46157" xr:uid="{1468EE8F-AD2C-4133-A4C9-3D9468079E75}"/>
    <cellStyle name="Calculation 4 2 2 5" xfId="46979" xr:uid="{DB2BCDB3-9272-4BE3-A2CC-F2552F615E18}"/>
    <cellStyle name="Calculation 4 2 2 6" xfId="51806" xr:uid="{E56999DB-F0B1-484E-845F-A2091DF1D586}"/>
    <cellStyle name="Calculation 4 2 2_1" xfId="49343" xr:uid="{4C4F321B-8D78-4880-8FB1-6CBAE19A527F}"/>
    <cellStyle name="Calculation 4 2 3" xfId="949" xr:uid="{47F50333-CB38-49CC-9957-E8DE637C3ED6}"/>
    <cellStyle name="Calculation 4 2 3 2" xfId="950" xr:uid="{5E4E3BA0-DC0C-47BB-BFD2-04AE0EC39443}"/>
    <cellStyle name="Calculation 4 2 3 2 2" xfId="23423" xr:uid="{1C9AE85E-5BA6-474F-B895-61A34AFBCFC3}"/>
    <cellStyle name="Calculation 4 2 3 2 3" xfId="46976" xr:uid="{D07EE858-DEF6-465C-B6D1-8E05A3D8E57F}"/>
    <cellStyle name="Calculation 4 2 3 2 4" xfId="51807" xr:uid="{9F33D5C0-468E-4B34-B9DF-867B01A438D9}"/>
    <cellStyle name="Calculation 4 2 3 2 5" xfId="51808" xr:uid="{392630D7-1A92-4F1E-A109-129DF16C1C52}"/>
    <cellStyle name="Calculation 4 2 3 2_1" xfId="49344" xr:uid="{7F5994BC-C5E1-42F8-B8C9-CF5870C25510}"/>
    <cellStyle name="Calculation 4 2 3 3" xfId="23424" xr:uid="{21701D2B-1BF9-4B75-9C99-DD30781F60F8}"/>
    <cellStyle name="Calculation 4 2 3 4" xfId="46977" xr:uid="{A8011328-F18C-498E-AFBE-AF04FBD1D610}"/>
    <cellStyle name="Calculation 4 2 3 5" xfId="51809" xr:uid="{FD0A4036-079F-45F9-A8F2-76703EE52AFE}"/>
    <cellStyle name="Calculation 4 2 3 6" xfId="51810" xr:uid="{286183F8-E5AB-4E8C-AD46-D6C87DC8375B}"/>
    <cellStyle name="Calculation 4 2 3_1" xfId="49345" xr:uid="{56A5E982-73E0-4D50-AB0F-1CFFD64E17AC}"/>
    <cellStyle name="Calculation 4 2 4" xfId="951" xr:uid="{306E3E9D-BE89-43C0-BE0D-A4B66C404CDD}"/>
    <cellStyle name="Calculation 4 2 4 2" xfId="23425" xr:uid="{7C3009DB-56A3-4C51-AB25-8C1EB443AC30}"/>
    <cellStyle name="Calculation 4 2 4 3" xfId="46975" xr:uid="{EFDAECF4-E836-4A64-A712-D6FE8232391F}"/>
    <cellStyle name="Calculation 4 2 4 4" xfId="51811" xr:uid="{3172CC72-4EB4-4882-B8AA-144D1A3CDEE6}"/>
    <cellStyle name="Calculation 4 2 4 5" xfId="51812" xr:uid="{A285E91F-6E4A-4979-8E55-77574088160D}"/>
    <cellStyle name="Calculation 4 2 4_1" xfId="49346" xr:uid="{8F587FB2-58D8-4BAF-9713-2DB55768B558}"/>
    <cellStyle name="Calculation 4 2 5" xfId="23426" xr:uid="{A0207C87-8659-4EDF-B361-1A4907B0BEC9}"/>
    <cellStyle name="Calculation 4 2 6" xfId="46156" xr:uid="{69E40CB5-4E24-408A-AB4F-EFB065263962}"/>
    <cellStyle name="Calculation 4 2 7" xfId="46980" xr:uid="{7071FC0B-EB79-4EEF-AF96-8704DBADC24F}"/>
    <cellStyle name="Calculation 4 2 8" xfId="51813" xr:uid="{E6D6FBF4-73C2-40CD-B0B5-30CDE87F818B}"/>
    <cellStyle name="Calculation 4 2_1" xfId="49347" xr:uid="{3F846DCE-9C4A-4217-92AE-E05B1F27472E}"/>
    <cellStyle name="Calculation 4 3" xfId="952" xr:uid="{B8E29BB7-A3C0-4F46-8B2D-0BD04456516D}"/>
    <cellStyle name="Calculation 4 3 2" xfId="953" xr:uid="{746341CA-24EF-42AA-A876-986362DE2F7C}"/>
    <cellStyle name="Calculation 4 3 2 2" xfId="23427" xr:uid="{9CE4A626-EE75-4EA7-B991-8270C25798C3}"/>
    <cellStyle name="Calculation 4 3 2 3" xfId="46159" xr:uid="{E9454412-D937-4D08-973A-BE3BB027A166}"/>
    <cellStyle name="Calculation 4 3 2 4" xfId="46973" xr:uid="{429FCDB9-21F0-46B6-906C-FEBCFB7699E1}"/>
    <cellStyle name="Calculation 4 3 2 5" xfId="51814" xr:uid="{A45BBE50-DA1D-43B0-9BF2-53A97DC0A775}"/>
    <cellStyle name="Calculation 4 3 2_1" xfId="49348" xr:uid="{482E8511-DD8D-4634-8B62-1538C8894FD8}"/>
    <cellStyle name="Calculation 4 3 3" xfId="23428" xr:uid="{C05E8D62-EF76-4B18-A858-D991297022A7}"/>
    <cellStyle name="Calculation 4 3 4" xfId="46158" xr:uid="{BAC256BC-ACC0-4DE8-A257-7D0AE029A79D}"/>
    <cellStyle name="Calculation 4 3 5" xfId="46974" xr:uid="{31BDB42B-4164-493D-BF7E-8BC05AD02C82}"/>
    <cellStyle name="Calculation 4 3 6" xfId="51815" xr:uid="{33DFA9E7-D957-4BBE-B57F-2E5B576542B9}"/>
    <cellStyle name="Calculation 4 3_1" xfId="49349" xr:uid="{C91BD092-FEED-425C-A64D-8C6F84E3E2BF}"/>
    <cellStyle name="Calculation 4 4" xfId="954" xr:uid="{F24EDEBC-2550-43E6-87FA-EF6AF7F47B18}"/>
    <cellStyle name="Calculation 4 4 2" xfId="955" xr:uid="{1BB5E035-113E-4814-A9CD-7097BE408B2E}"/>
    <cellStyle name="Calculation 4 4 2 2" xfId="23429" xr:uid="{95B87ECC-CDCC-4B6C-98E2-9E41FCB6CB4C}"/>
    <cellStyle name="Calculation 4 4 2 3" xfId="46971" xr:uid="{E67A97FF-8175-4EAE-BB7D-FABFB49E785F}"/>
    <cellStyle name="Calculation 4 4 2 4" xfId="51816" xr:uid="{154DAD90-41B8-4B40-8303-A56848EBA559}"/>
    <cellStyle name="Calculation 4 4 2 5" xfId="51817" xr:uid="{459CBDD0-CB95-4612-854C-62A9BB0E4FE0}"/>
    <cellStyle name="Calculation 4 4 2_1" xfId="49350" xr:uid="{E59376C5-6298-4CBD-9707-9E664F1B9D13}"/>
    <cellStyle name="Calculation 4 4 3" xfId="23430" xr:uid="{2D98A20A-D4C7-4385-BFE8-8F910167D134}"/>
    <cellStyle name="Calculation 4 4 4" xfId="46160" xr:uid="{7B181757-82A4-4066-B622-804B41B42784}"/>
    <cellStyle name="Calculation 4 4 5" xfId="46972" xr:uid="{5D87C777-758E-4DA6-A002-9CC72B5F579D}"/>
    <cellStyle name="Calculation 4 4 6" xfId="51818" xr:uid="{D0F216F8-6DA4-4D3C-9085-516FA7241AD0}"/>
    <cellStyle name="Calculation 4 4_1" xfId="49351" xr:uid="{7F873724-4776-4554-985E-067E6A3B1AC5}"/>
    <cellStyle name="Calculation 4 5" xfId="956" xr:uid="{DFD73EBE-2AE9-4948-9A4C-7A4C177F7320}"/>
    <cellStyle name="Calculation 4 5 2" xfId="957" xr:uid="{5C7D1FDE-F24F-4DCC-A2A7-B1C1A27E520F}"/>
    <cellStyle name="Calculation 4 5 2 2" xfId="23431" xr:uid="{4A7EE378-13D9-4FA0-926E-633072153A48}"/>
    <cellStyle name="Calculation 4 5 2 3" xfId="46969" xr:uid="{FC8051C0-E771-42CE-9FC1-AC4E6AED6B0E}"/>
    <cellStyle name="Calculation 4 5 2 4" xfId="51819" xr:uid="{AF85BFB5-D27D-46FB-9FEC-87AA0FC0B232}"/>
    <cellStyle name="Calculation 4 5 2 5" xfId="51820" xr:uid="{2FB1730A-8B61-4C21-819C-87E48FA1E3A5}"/>
    <cellStyle name="Calculation 4 5 2_1" xfId="49352" xr:uid="{B1417E1B-2D41-46D8-AF0A-0B29155E6166}"/>
    <cellStyle name="Calculation 4 5 3" xfId="23432" xr:uid="{AA6D6FAE-CFCC-4896-8FF9-A9D3EC39C57E}"/>
    <cellStyle name="Calculation 4 5 4" xfId="46970" xr:uid="{18BADF9F-E23D-4922-B00A-571EDE5DB705}"/>
    <cellStyle name="Calculation 4 5 5" xfId="51821" xr:uid="{6E055E42-2A03-45EE-BA4B-5A96A311D6D6}"/>
    <cellStyle name="Calculation 4 5 6" xfId="51822" xr:uid="{67B2DB31-6C48-4244-B034-C5CA945EE72C}"/>
    <cellStyle name="Calculation 4 5_1" xfId="49353" xr:uid="{53A9B5C8-F367-4322-BF6C-CE17122E440D}"/>
    <cellStyle name="Calculation 4 6" xfId="958" xr:uid="{E2C7779C-EABE-459F-B846-005F94DB0110}"/>
    <cellStyle name="Calculation 4 6 2" xfId="959" xr:uid="{69EF0833-7A62-43F8-B0D4-11A245445259}"/>
    <cellStyle name="Calculation 4 6 2 2" xfId="23433" xr:uid="{E2E213A6-93FA-4429-949D-659AE7C4A852}"/>
    <cellStyle name="Calculation 4 6 2 3" xfId="46967" xr:uid="{3DA56A5B-841A-4FDE-B211-2BAF0840D149}"/>
    <cellStyle name="Calculation 4 6 2 4" xfId="51823" xr:uid="{827A0193-E929-40F7-AC18-B736DE75CD57}"/>
    <cellStyle name="Calculation 4 6 2 5" xfId="51824" xr:uid="{0565310F-673B-4D9D-891B-11F5190FCDE5}"/>
    <cellStyle name="Calculation 4 6 2_1" xfId="49354" xr:uid="{A1F8F1DE-3DF2-4482-8E09-604884890332}"/>
    <cellStyle name="Calculation 4 6 3" xfId="23434" xr:uid="{9C27B042-EF91-48D0-893D-22DB1C81F18B}"/>
    <cellStyle name="Calculation 4 6 4" xfId="46968" xr:uid="{5368C9A8-9743-4B0A-BD15-E0AB4A6EF643}"/>
    <cellStyle name="Calculation 4 6 5" xfId="51825" xr:uid="{178490B0-D703-4D4D-A930-E686844211FF}"/>
    <cellStyle name="Calculation 4 6 6" xfId="51826" xr:uid="{E4E440EF-9C4D-44E1-9FFD-74A7BEE60C09}"/>
    <cellStyle name="Calculation 4 6_1" xfId="49355" xr:uid="{778B7218-2926-4A84-B565-ECDAD18B9763}"/>
    <cellStyle name="Calculation 4 7" xfId="960" xr:uid="{5461618F-B4A0-416E-A619-347CA5923A02}"/>
    <cellStyle name="Calculation 4 7 2" xfId="961" xr:uid="{18CFD4B2-8BA8-460B-85B2-BE1145931A10}"/>
    <cellStyle name="Calculation 4 7 2 2" xfId="23435" xr:uid="{237E28B4-4AEA-4B43-9465-59C234E078A7}"/>
    <cellStyle name="Calculation 4 7 2 3" xfId="46965" xr:uid="{ED6603F2-867A-4452-A828-EB98EBB97E97}"/>
    <cellStyle name="Calculation 4 7 2 4" xfId="51827" xr:uid="{DA1E8955-7391-4DC7-8CDE-DE5A1F7981A8}"/>
    <cellStyle name="Calculation 4 7 2 5" xfId="51828" xr:uid="{A68EC878-31CE-4745-9499-3A5B92EC9FE0}"/>
    <cellStyle name="Calculation 4 7 2_1" xfId="49356" xr:uid="{7F8FD476-2D26-4D4A-B18A-3381D1351EC0}"/>
    <cellStyle name="Calculation 4 7 3" xfId="23436" xr:uid="{BEB9E924-87EB-48B2-989D-DC6903F605E0}"/>
    <cellStyle name="Calculation 4 7 4" xfId="46966" xr:uid="{9C971DAB-2982-472C-B11E-D0C1CC78B052}"/>
    <cellStyle name="Calculation 4 7 5" xfId="51829" xr:uid="{F9D85392-40B1-4FF3-AC99-2FBC42243E46}"/>
    <cellStyle name="Calculation 4 7 6" xfId="51830" xr:uid="{EC7F87F0-2A1C-4B36-8166-4550CDA76B9E}"/>
    <cellStyle name="Calculation 4 7_1" xfId="49357" xr:uid="{FB199C18-BF85-4400-A75E-6A656C258A71}"/>
    <cellStyle name="Calculation 4 8" xfId="962" xr:uid="{CDBBAADC-FA58-484C-9E5E-4FD40F6ACA3B}"/>
    <cellStyle name="Calculation 4 8 2" xfId="963" xr:uid="{350FC29A-D5A0-4404-AD4B-C7C787C42572}"/>
    <cellStyle name="Calculation 4 8 2 2" xfId="23437" xr:uid="{1C931F40-C68F-4771-913B-F14C2C4A8B2E}"/>
    <cellStyle name="Calculation 4 8 2 3" xfId="46963" xr:uid="{13B895A4-81CE-4F03-8828-1E69E7933296}"/>
    <cellStyle name="Calculation 4 8 2 4" xfId="51831" xr:uid="{FF855A42-4585-4C5B-A509-4EC5A73DD427}"/>
    <cellStyle name="Calculation 4 8 2 5" xfId="51832" xr:uid="{F1325C7F-56D0-46FF-9408-607D549A82DA}"/>
    <cellStyle name="Calculation 4 8 2_1" xfId="49358" xr:uid="{A79ADC0F-02C0-4D56-928C-7D6C7D72D26E}"/>
    <cellStyle name="Calculation 4 8 3" xfId="23438" xr:uid="{CAC9D2E9-FC00-4064-870F-26E940244748}"/>
    <cellStyle name="Calculation 4 8 4" xfId="46964" xr:uid="{751F1A2B-C865-4879-8D37-EFF1294B13B3}"/>
    <cellStyle name="Calculation 4 8 5" xfId="51833" xr:uid="{6FA84E05-57E8-4F1C-BCAC-A3CDCCA6560A}"/>
    <cellStyle name="Calculation 4 8 6" xfId="51834" xr:uid="{1EEC991A-F387-4EF0-8AA6-4C9ABB4D1CE4}"/>
    <cellStyle name="Calculation 4 8_1" xfId="49359" xr:uid="{3DAE293D-24AA-4FE3-854C-B16F82B92E75}"/>
    <cellStyle name="Calculation 4 9" xfId="964" xr:uid="{3129C8F9-3C9E-44BD-AE2A-D8081BEC7FDD}"/>
    <cellStyle name="Calculation 4 9 2" xfId="965" xr:uid="{E0D1F26A-563F-45CB-953C-02F6C792255A}"/>
    <cellStyle name="Calculation 4 9 2 2" xfId="23439" xr:uid="{3B41C358-249E-4C81-802F-AD9BFD046FFB}"/>
    <cellStyle name="Calculation 4 9 2 3" xfId="46961" xr:uid="{311660F3-A144-497B-AAE2-2ACF078CCE8D}"/>
    <cellStyle name="Calculation 4 9 2 4" xfId="51835" xr:uid="{B73FBEE9-EE13-42AD-8E90-30DD94CB6B0F}"/>
    <cellStyle name="Calculation 4 9 2 5" xfId="51836" xr:uid="{47F5D843-B15E-4254-8D92-0A48DB1D9915}"/>
    <cellStyle name="Calculation 4 9 2_1" xfId="49360" xr:uid="{CEF6131D-5933-48BA-972D-641388099A6A}"/>
    <cellStyle name="Calculation 4 9 3" xfId="23440" xr:uid="{333C959F-7871-4D14-A89F-28C9AF2181FE}"/>
    <cellStyle name="Calculation 4 9 4" xfId="46962" xr:uid="{0D833EAF-190D-4C10-B19D-A09C7BC368E3}"/>
    <cellStyle name="Calculation 4 9 5" xfId="51837" xr:uid="{EEF950E7-4ECD-4519-A27B-6A427BE815A4}"/>
    <cellStyle name="Calculation 4 9 6" xfId="51838" xr:uid="{5A2C5ACE-AE53-44E7-9377-F41571EAD4A7}"/>
    <cellStyle name="Calculation 4 9_1" xfId="49361" xr:uid="{6CA4552D-8F3D-41E7-99E9-2EA2F2FFBDBC}"/>
    <cellStyle name="Calculation 4_1" xfId="49362" xr:uid="{199B39F8-A4E0-4B46-ACCA-DDDB7DB0B4DB}"/>
    <cellStyle name="Calculation 5" xfId="966" xr:uid="{9C44A74F-07C9-4ACB-A2B8-7BF6346A9E30}"/>
    <cellStyle name="Calculation 5 10" xfId="967" xr:uid="{AB1F568A-ADD4-4984-8DB0-EF57ED7CC699}"/>
    <cellStyle name="Calculation 5 10 2" xfId="968" xr:uid="{2B142348-0906-456D-BB1D-6C5488B4775B}"/>
    <cellStyle name="Calculation 5 10 2 2" xfId="23441" xr:uid="{7CECA4C6-E1E8-4281-96E2-EB33C0D8B06D}"/>
    <cellStyle name="Calculation 5 10 2 3" xfId="46958" xr:uid="{397F78EB-9BFE-4ACB-BEA1-A1CECE8178B3}"/>
    <cellStyle name="Calculation 5 10 2 4" xfId="51839" xr:uid="{25A48058-9F5C-4C14-AD3D-855A79CBAD3B}"/>
    <cellStyle name="Calculation 5 10 2 5" xfId="51840" xr:uid="{0C440E21-5609-436F-9DEC-30C8A65ED330}"/>
    <cellStyle name="Calculation 5 10 2_1" xfId="49363" xr:uid="{D8FF4D57-BF2B-4ED1-AF57-AD7C9FF36D09}"/>
    <cellStyle name="Calculation 5 10 3" xfId="23442" xr:uid="{B6FFD14D-119C-4459-8F0F-136A2823EB52}"/>
    <cellStyle name="Calculation 5 10 4" xfId="46959" xr:uid="{6FB2188E-9EA8-414A-9227-87E2AA1BE20A}"/>
    <cellStyle name="Calculation 5 10 5" xfId="51841" xr:uid="{BCF29B5A-E751-4FD4-B0CC-6641F7251D38}"/>
    <cellStyle name="Calculation 5 10 6" xfId="51842" xr:uid="{FE23455D-0946-4F12-B735-D91AEA8476DD}"/>
    <cellStyle name="Calculation 5 10_1" xfId="49364" xr:uid="{4CD630CA-78A8-4AA4-ABD4-F2B4E2232E88}"/>
    <cellStyle name="Calculation 5 11" xfId="969" xr:uid="{3C972148-7DE4-4275-9F4B-B3BB85C42308}"/>
    <cellStyle name="Calculation 5 11 2" xfId="970" xr:uid="{18B52201-4F06-4BD1-9983-84DEA8813BED}"/>
    <cellStyle name="Calculation 5 11 2 2" xfId="23443" xr:uid="{456655E6-F12C-4F47-9160-2FAF044FA50B}"/>
    <cellStyle name="Calculation 5 11 2 3" xfId="46956" xr:uid="{C6443666-FEB7-4ED5-982C-B674A268541F}"/>
    <cellStyle name="Calculation 5 11 2 4" xfId="51843" xr:uid="{181D5A9A-8B95-48E1-99AB-683D95C2A31C}"/>
    <cellStyle name="Calculation 5 11 2 5" xfId="51844" xr:uid="{39B7DE31-0A01-4739-AE9F-24BCC6A440BB}"/>
    <cellStyle name="Calculation 5 11 2_1" xfId="49365" xr:uid="{CFBDD793-5993-4C5F-99C0-17A0D891C19D}"/>
    <cellStyle name="Calculation 5 11 3" xfId="23444" xr:uid="{E2F8AF2B-1F4F-4F80-BC84-7C509344C5C7}"/>
    <cellStyle name="Calculation 5 11 4" xfId="46957" xr:uid="{329F4C2F-F87D-4833-8416-51F03CB585D6}"/>
    <cellStyle name="Calculation 5 11 5" xfId="51845" xr:uid="{31FAF2B8-4213-4D3B-A522-5E8A6CCF401C}"/>
    <cellStyle name="Calculation 5 11 6" xfId="51846" xr:uid="{32DB3472-01CF-475D-AC84-764DC3F72FAC}"/>
    <cellStyle name="Calculation 5 11_1" xfId="49366" xr:uid="{D1BAA770-273B-4C98-9CE2-854E58C249CC}"/>
    <cellStyle name="Calculation 5 12" xfId="971" xr:uid="{534D5684-092E-4AAC-9E62-93397E5BFB57}"/>
    <cellStyle name="Calculation 5 12 2" xfId="972" xr:uid="{D533CDDF-C9D1-4F08-8380-74E157F7368E}"/>
    <cellStyle name="Calculation 5 12 2 2" xfId="23445" xr:uid="{7D1CDAFD-550A-494E-9913-CC7EA7D07F95}"/>
    <cellStyle name="Calculation 5 12 2 3" xfId="46954" xr:uid="{EDBE0661-CD6F-459D-9E28-C24442E80D8F}"/>
    <cellStyle name="Calculation 5 12 2 4" xfId="51847" xr:uid="{6E06A975-2542-41A8-87CC-755C320FD396}"/>
    <cellStyle name="Calculation 5 12 2 5" xfId="51848" xr:uid="{7BEAF10D-06D9-46D3-A240-17B227D81935}"/>
    <cellStyle name="Calculation 5 12 2_1" xfId="49367" xr:uid="{15098302-36B3-425A-91DC-2395AD06FB06}"/>
    <cellStyle name="Calculation 5 12 3" xfId="23446" xr:uid="{BE4FED4A-8ECA-48E6-A13F-AB546A628DEA}"/>
    <cellStyle name="Calculation 5 12 4" xfId="46955" xr:uid="{3E76CD04-7BD7-4B8B-AAC3-F92428AD6708}"/>
    <cellStyle name="Calculation 5 12 5" xfId="51849" xr:uid="{DCF9B2B7-9F11-474F-86CB-A4ED37CE8BF8}"/>
    <cellStyle name="Calculation 5 12 6" xfId="51850" xr:uid="{B7C838EC-E832-4B55-A228-DC1000914248}"/>
    <cellStyle name="Calculation 5 12_1" xfId="49368" xr:uid="{CE7A95AC-A2B9-4F8A-8DCF-3E9B858C442B}"/>
    <cellStyle name="Calculation 5 13" xfId="973" xr:uid="{FAA08979-EBE3-4047-B782-7F684F61849B}"/>
    <cellStyle name="Calculation 5 13 2" xfId="23447" xr:uid="{A3A4FD6A-094C-4668-A956-BA310B81EC7C}"/>
    <cellStyle name="Calculation 5 13 3" xfId="46953" xr:uid="{CBBD6D74-959F-4C7F-A094-422C86865A80}"/>
    <cellStyle name="Calculation 5 13 4" xfId="51851" xr:uid="{D9609193-615B-4188-8A3C-5BFB73A37CA5}"/>
    <cellStyle name="Calculation 5 13 5" xfId="51852" xr:uid="{60A0F030-2BE9-4C1A-BDE8-BFC0C32466B9}"/>
    <cellStyle name="Calculation 5 13_1" xfId="49369" xr:uid="{7D34AC1F-8AFF-49CC-A181-892EF9A973BC}"/>
    <cellStyle name="Calculation 5 14" xfId="23448" xr:uid="{D5E4B54F-1BCD-44C3-AD74-F011DC4401E1}"/>
    <cellStyle name="Calculation 5 15" xfId="46161" xr:uid="{A309E34A-732C-4789-8EFB-F79C406CAD62}"/>
    <cellStyle name="Calculation 5 16" xfId="46960" xr:uid="{0DB1643A-EA5E-475A-ADCC-D412748DA8CD}"/>
    <cellStyle name="Calculation 5 17" xfId="51853" xr:uid="{13D3E798-03FD-4F68-938E-93D92D5D85F6}"/>
    <cellStyle name="Calculation 5 2" xfId="974" xr:uid="{6C5892F0-2C58-4D63-BB6B-FD215EC6BE0B}"/>
    <cellStyle name="Calculation 5 2 2" xfId="975" xr:uid="{DC5F5BCD-5A96-4E8F-B66C-87C6982138F5}"/>
    <cellStyle name="Calculation 5 2 2 2" xfId="976" xr:uid="{77EAD42B-0016-4281-A87D-0727AC302E0E}"/>
    <cellStyle name="Calculation 5 2 2 2 2" xfId="23449" xr:uid="{2D27BE91-1BBD-475D-AAA3-0FC01545FBB9}"/>
    <cellStyle name="Calculation 5 2 2 2 3" xfId="46950" xr:uid="{82284CE4-F0DF-48FF-B290-4A716CDA0A84}"/>
    <cellStyle name="Calculation 5 2 2 2 4" xfId="51854" xr:uid="{DF15F011-22D5-45C3-9F55-09569DE6EC2A}"/>
    <cellStyle name="Calculation 5 2 2 2 5" xfId="51855" xr:uid="{8BAC3F39-424C-407B-858F-93BB7F06447E}"/>
    <cellStyle name="Calculation 5 2 2 2_1" xfId="49370" xr:uid="{D0F04582-F35E-4609-AE51-056A060E0E4C}"/>
    <cellStyle name="Calculation 5 2 2 3" xfId="23450" xr:uid="{2066B812-4348-4C5F-A97E-652F8DFDEA78}"/>
    <cellStyle name="Calculation 5 2 2 4" xfId="46951" xr:uid="{5B5129BE-4469-4D75-8F18-F267FAEA0F4D}"/>
    <cellStyle name="Calculation 5 2 2 5" xfId="51856" xr:uid="{5BE66000-7AA4-474E-80E2-593DB5427084}"/>
    <cellStyle name="Calculation 5 2 2 6" xfId="51857" xr:uid="{4DF36610-C01C-4851-A22F-C74A0ACB03DE}"/>
    <cellStyle name="Calculation 5 2 2_1" xfId="49371" xr:uid="{C6B24E6A-CD15-4249-BDC7-EE89BA2607CF}"/>
    <cellStyle name="Calculation 5 2 3" xfId="977" xr:uid="{04899754-1B89-47CF-AC6C-8E9148DC90AA}"/>
    <cellStyle name="Calculation 5 2 3 2" xfId="978" xr:uid="{5FDC3792-A831-4EEF-B091-BAC124D0A214}"/>
    <cellStyle name="Calculation 5 2 3 2 2" xfId="23451" xr:uid="{B3839F6A-75DA-4A36-A494-2D966E4BCAF6}"/>
    <cellStyle name="Calculation 5 2 3 2 3" xfId="46948" xr:uid="{81381214-474A-4F7A-8BA1-90C68FE3227D}"/>
    <cellStyle name="Calculation 5 2 3 2 4" xfId="51858" xr:uid="{31947548-9058-428E-8007-D8C543D0A6C8}"/>
    <cellStyle name="Calculation 5 2 3 2 5" xfId="51859" xr:uid="{B6C18712-A804-49E0-8CCF-88A0BBF4AB5A}"/>
    <cellStyle name="Calculation 5 2 3 2_1" xfId="49372" xr:uid="{A9B8BE96-965D-42EF-B8A4-B56DA9A536C0}"/>
    <cellStyle name="Calculation 5 2 3 3" xfId="23452" xr:uid="{F10CDB09-C25B-410C-96A6-27071997B8A9}"/>
    <cellStyle name="Calculation 5 2 3 4" xfId="46949" xr:uid="{39D73EE6-3882-4B7E-84CF-46564B07873A}"/>
    <cellStyle name="Calculation 5 2 3 5" xfId="51860" xr:uid="{9A057358-3877-4ABF-B458-B8A8D6C12C78}"/>
    <cellStyle name="Calculation 5 2 3 6" xfId="51861" xr:uid="{3885D8DF-16BE-4267-A7BA-DDDF5749781E}"/>
    <cellStyle name="Calculation 5 2 3_1" xfId="49373" xr:uid="{BFD0E229-E56B-4DDE-82CE-31D214577DA3}"/>
    <cellStyle name="Calculation 5 2 4" xfId="979" xr:uid="{E5FD13FB-0800-4A46-A73F-4A2C2865591B}"/>
    <cellStyle name="Calculation 5 2 4 2" xfId="23453" xr:uid="{876CE6CB-FA89-48DC-9F6C-DABCF666502C}"/>
    <cellStyle name="Calculation 5 2 4 3" xfId="46947" xr:uid="{52FFF8C0-73BC-43CC-B5B8-7BBA7479CCAC}"/>
    <cellStyle name="Calculation 5 2 4 4" xfId="51862" xr:uid="{3BDA889A-D7EA-49A3-BD92-7EB99C9262BC}"/>
    <cellStyle name="Calculation 5 2 4 5" xfId="51863" xr:uid="{9AB54DB8-5654-4693-AE9C-820761C0B5A4}"/>
    <cellStyle name="Calculation 5 2 4_1" xfId="49374" xr:uid="{D4346947-28CD-45D1-B2A1-659C33562B5F}"/>
    <cellStyle name="Calculation 5 2 5" xfId="23454" xr:uid="{D67BE732-DB1D-427E-9DC4-07CFA91CB90B}"/>
    <cellStyle name="Calculation 5 2 6" xfId="46162" xr:uid="{F0C0A408-287B-4F30-BCF4-BC2DF511F804}"/>
    <cellStyle name="Calculation 5 2 7" xfId="46952" xr:uid="{84F58F19-48F1-4508-93B3-5865FFC5782A}"/>
    <cellStyle name="Calculation 5 2 8" xfId="51864" xr:uid="{1B98DDB3-23DF-440A-887C-98AB6A380531}"/>
    <cellStyle name="Calculation 5 2_1" xfId="49375" xr:uid="{46BFD935-4EE1-429E-A269-7E60BF9D925F}"/>
    <cellStyle name="Calculation 5 3" xfId="980" xr:uid="{0B153B29-BAAB-4AE5-A586-691D9B4A0C24}"/>
    <cellStyle name="Calculation 5 3 2" xfId="981" xr:uid="{82D7FF77-CD73-4277-BE25-8450E5BC25AF}"/>
    <cellStyle name="Calculation 5 3 2 2" xfId="23455" xr:uid="{BCBC42FB-5C76-4051-B56E-2CC7B5F7EC8B}"/>
    <cellStyle name="Calculation 5 3 2 3" xfId="46945" xr:uid="{A3733524-C1AC-412F-8492-C31356F45C83}"/>
    <cellStyle name="Calculation 5 3 2 4" xfId="51865" xr:uid="{8D3CF0FC-5B28-495C-8FE4-83C4AE057893}"/>
    <cellStyle name="Calculation 5 3 2 5" xfId="51866" xr:uid="{2A7EDC76-7F61-4CA2-B432-285285AF9D66}"/>
    <cellStyle name="Calculation 5 3 2_1" xfId="49376" xr:uid="{7C5BD716-7DD5-41C3-AAD6-9B2B7F63E4FE}"/>
    <cellStyle name="Calculation 5 3 3" xfId="23456" xr:uid="{03F8922C-F4B2-456D-A136-2A3D9365161C}"/>
    <cellStyle name="Calculation 5 3 4" xfId="46946" xr:uid="{81BE0FBA-BCD5-4DBD-B567-AEA52F0455D1}"/>
    <cellStyle name="Calculation 5 3 5" xfId="51867" xr:uid="{6C2F2EBA-1B2E-4B1E-B005-5049B0AD58FB}"/>
    <cellStyle name="Calculation 5 3 6" xfId="51868" xr:uid="{4FC867F1-242F-48EA-A679-CB5587A8E5D8}"/>
    <cellStyle name="Calculation 5 3_1" xfId="49377" xr:uid="{6310C505-50D5-419F-A450-861276CA91EA}"/>
    <cellStyle name="Calculation 5 4" xfId="982" xr:uid="{56751DA7-F5ED-438D-9E75-918E53F39F52}"/>
    <cellStyle name="Calculation 5 4 2" xfId="983" xr:uid="{FA478BBC-D099-4B75-BC46-3EC333F1E666}"/>
    <cellStyle name="Calculation 5 4 2 2" xfId="23457" xr:uid="{3A0090DC-6AF8-4256-8144-AA22199B970F}"/>
    <cellStyle name="Calculation 5 4 2 3" xfId="46943" xr:uid="{5B8B8F49-C21F-421F-A90B-F0F66699DBC5}"/>
    <cellStyle name="Calculation 5 4 2 4" xfId="51869" xr:uid="{3EEA0875-746C-4EC2-8183-C471A3D9F0FC}"/>
    <cellStyle name="Calculation 5 4 2 5" xfId="51870" xr:uid="{B6BAD43E-1D7E-4620-87FB-A7CBA4CE68BB}"/>
    <cellStyle name="Calculation 5 4 2_1" xfId="49378" xr:uid="{17385374-00D9-4646-95B8-7FF32B93F2E9}"/>
    <cellStyle name="Calculation 5 4 3" xfId="23458" xr:uid="{A0981DFE-C43D-4472-8092-4D822B9B77DF}"/>
    <cellStyle name="Calculation 5 4 4" xfId="46944" xr:uid="{0117C05D-7715-4AD6-9D53-6E13D733B04A}"/>
    <cellStyle name="Calculation 5 4 5" xfId="51871" xr:uid="{ACBC4CAB-A4D5-49D3-A4A4-9CC97125A7F3}"/>
    <cellStyle name="Calculation 5 4 6" xfId="51872" xr:uid="{08CBA826-7E12-40DD-B331-5B84B92C956D}"/>
    <cellStyle name="Calculation 5 4_1" xfId="49379" xr:uid="{B0D32C6F-0336-42DF-B99F-ACD7619BCA1D}"/>
    <cellStyle name="Calculation 5 5" xfId="984" xr:uid="{8F0E4750-2450-4730-90FA-07BC3737776C}"/>
    <cellStyle name="Calculation 5 5 2" xfId="985" xr:uid="{5CB482A6-F591-4661-96F4-86711ACC527C}"/>
    <cellStyle name="Calculation 5 5 2 2" xfId="23459" xr:uid="{4FA2EBD9-53EF-438A-AFA4-ACCB4CC5A8E5}"/>
    <cellStyle name="Calculation 5 5 2 3" xfId="46941" xr:uid="{06596019-CA28-4B98-856E-0A44EFE960A6}"/>
    <cellStyle name="Calculation 5 5 2 4" xfId="51873" xr:uid="{D2BD395A-E236-4177-B0C4-2A9534BE23B9}"/>
    <cellStyle name="Calculation 5 5 2 5" xfId="51874" xr:uid="{02A4CBBF-E63F-41B2-881C-21349B7D05C9}"/>
    <cellStyle name="Calculation 5 5 2_1" xfId="49380" xr:uid="{800589FB-0052-4877-864C-7ABE41F540B7}"/>
    <cellStyle name="Calculation 5 5 3" xfId="23460" xr:uid="{4A34A92B-F13A-4E8A-932D-F341A5C7E9A3}"/>
    <cellStyle name="Calculation 5 5 4" xfId="46942" xr:uid="{087997D6-48D5-418A-931D-499234A79C17}"/>
    <cellStyle name="Calculation 5 5 5" xfId="51875" xr:uid="{12D78DE7-82DF-415B-9DB1-C75961FBF3A5}"/>
    <cellStyle name="Calculation 5 5 6" xfId="51876" xr:uid="{507009F3-6D22-43B4-86E2-DF502706BC5C}"/>
    <cellStyle name="Calculation 5 5_1" xfId="49381" xr:uid="{FD30A52B-E72E-45F2-B113-42E19350F255}"/>
    <cellStyle name="Calculation 5 6" xfId="986" xr:uid="{EDAAF572-1BCF-4501-8C60-478522F2A25C}"/>
    <cellStyle name="Calculation 5 6 2" xfId="987" xr:uid="{A082BF2C-D09A-4A7E-8BEB-B1BFDE3C6E19}"/>
    <cellStyle name="Calculation 5 6 2 2" xfId="23461" xr:uid="{D11ED6C5-7887-41E1-B6A7-D1E2A8000706}"/>
    <cellStyle name="Calculation 5 6 2 3" xfId="46939" xr:uid="{E9418316-487E-40A5-9259-112DE6F709F0}"/>
    <cellStyle name="Calculation 5 6 2 4" xfId="51877" xr:uid="{37337C85-A3F3-4596-B991-3EEE8F889F27}"/>
    <cellStyle name="Calculation 5 6 2 5" xfId="51878" xr:uid="{6D3FC8C1-05AF-40E8-8B08-BB0844AEF219}"/>
    <cellStyle name="Calculation 5 6 2_1" xfId="49382" xr:uid="{A63747F9-FA85-4D16-97D9-86CA5C7E6B35}"/>
    <cellStyle name="Calculation 5 6 3" xfId="23462" xr:uid="{4B928F88-6801-4E0E-A17A-D31CF32BF2C3}"/>
    <cellStyle name="Calculation 5 6 4" xfId="46940" xr:uid="{76AB444F-F742-4CBE-B762-5345E06BAB0B}"/>
    <cellStyle name="Calculation 5 6 5" xfId="51879" xr:uid="{5C71F7EC-E79A-4662-8B6D-A7BD78FEC4DF}"/>
    <cellStyle name="Calculation 5 6 6" xfId="51880" xr:uid="{D803C379-ABDD-49C1-97BD-B2F3C1630079}"/>
    <cellStyle name="Calculation 5 6_1" xfId="49383" xr:uid="{04C9F568-C1D0-48B5-957C-E05B0BEE4A94}"/>
    <cellStyle name="Calculation 5 7" xfId="988" xr:uid="{B1C87CF9-5935-4FA4-BC21-1E3E1BAF392C}"/>
    <cellStyle name="Calculation 5 7 2" xfId="989" xr:uid="{01011487-7EBC-42B5-92D2-A54B6B326A47}"/>
    <cellStyle name="Calculation 5 7 2 2" xfId="23463" xr:uid="{72A4A52B-B3C1-44E6-83E6-283EDB18D593}"/>
    <cellStyle name="Calculation 5 7 2 3" xfId="46937" xr:uid="{8D248B06-5E28-4835-AF01-1B42C779A832}"/>
    <cellStyle name="Calculation 5 7 2 4" xfId="51881" xr:uid="{AF426F2B-8C04-45CA-A3E6-D108EC271F39}"/>
    <cellStyle name="Calculation 5 7 2 5" xfId="51882" xr:uid="{FEF28510-D3F6-4F13-986C-19CB9801E346}"/>
    <cellStyle name="Calculation 5 7 2_1" xfId="49384" xr:uid="{A2B3CC30-C3B2-4254-9EFA-3F9588C241B9}"/>
    <cellStyle name="Calculation 5 7 3" xfId="23464" xr:uid="{C763E226-5F21-49CB-A0F6-4C9AA58DCE35}"/>
    <cellStyle name="Calculation 5 7 4" xfId="46938" xr:uid="{DE41E368-C482-4CC2-A9EE-99FFDD7C8A29}"/>
    <cellStyle name="Calculation 5 7 5" xfId="51883" xr:uid="{7DB5AFEB-8102-4A64-A781-A11F7E9BB2AD}"/>
    <cellStyle name="Calculation 5 7 6" xfId="51884" xr:uid="{965F5DF6-1AF9-492E-A438-537B7ACB9925}"/>
    <cellStyle name="Calculation 5 7_1" xfId="49385" xr:uid="{348F51BE-A599-4E8D-9A16-3E1FB984C151}"/>
    <cellStyle name="Calculation 5 8" xfId="990" xr:uid="{0ED49F8C-5DF1-486E-B3E0-F965DD457EB1}"/>
    <cellStyle name="Calculation 5 8 2" xfId="991" xr:uid="{E1105A37-BB5A-4204-9765-59522B0C2F7E}"/>
    <cellStyle name="Calculation 5 8 2 2" xfId="23465" xr:uid="{A3DF61DB-B614-4138-AA10-C0118A6424EA}"/>
    <cellStyle name="Calculation 5 8 2 3" xfId="46935" xr:uid="{D5924646-CE28-4810-8E68-DB78E9C5F211}"/>
    <cellStyle name="Calculation 5 8 2 4" xfId="51885" xr:uid="{442D9E42-0D71-4523-B2C0-E16B56D6D8D6}"/>
    <cellStyle name="Calculation 5 8 2 5" xfId="51886" xr:uid="{CB7ECB38-A134-4C25-9D06-F58D9AFCD2FB}"/>
    <cellStyle name="Calculation 5 8 2_1" xfId="49386" xr:uid="{A77A0495-37DA-4E5E-9B04-D2E3231B72BE}"/>
    <cellStyle name="Calculation 5 8 3" xfId="23466" xr:uid="{F925F085-582C-4AFA-AD59-7BD8FB06D0FB}"/>
    <cellStyle name="Calculation 5 8 4" xfId="46936" xr:uid="{D0C2B34C-F657-4E37-93D7-AFAEED3B4A2A}"/>
    <cellStyle name="Calculation 5 8 5" xfId="51887" xr:uid="{AC7DC912-8B91-4E8C-AC2F-472913F4F1D8}"/>
    <cellStyle name="Calculation 5 8 6" xfId="51888" xr:uid="{8DD19C61-3673-48A0-AA45-70C6E31C72E6}"/>
    <cellStyle name="Calculation 5 8_1" xfId="49387" xr:uid="{BCA19ECE-1340-4FE3-A384-8BB7DBBEFAF6}"/>
    <cellStyle name="Calculation 5 9" xfId="992" xr:uid="{29072CB7-2637-46BE-BF6B-2F5DE61F8CE9}"/>
    <cellStyle name="Calculation 5 9 2" xfId="993" xr:uid="{2ADC2D31-73AF-43CE-A54D-77103EB60717}"/>
    <cellStyle name="Calculation 5 9 2 2" xfId="23467" xr:uid="{2E45E704-CDB5-441A-9164-C40C25EEEDD4}"/>
    <cellStyle name="Calculation 5 9 2 3" xfId="46933" xr:uid="{79BFBBC6-26D2-4DB6-A0ED-5489C39870CD}"/>
    <cellStyle name="Calculation 5 9 2 4" xfId="51889" xr:uid="{DD7CF6AF-08E9-47D9-BE9D-56F0D5CB6576}"/>
    <cellStyle name="Calculation 5 9 2 5" xfId="51890" xr:uid="{AF13989A-2F82-4C3B-865C-7315E5EA79C4}"/>
    <cellStyle name="Calculation 5 9 2_1" xfId="49388" xr:uid="{6037E967-4951-4E2E-8AB8-374DEEEA4098}"/>
    <cellStyle name="Calculation 5 9 3" xfId="23468" xr:uid="{88A04686-1F84-4CA8-AD5D-97435ADD2652}"/>
    <cellStyle name="Calculation 5 9 4" xfId="46934" xr:uid="{13C564C2-E6BE-4A3D-8D0B-99C8E806B29A}"/>
    <cellStyle name="Calculation 5 9 5" xfId="51891" xr:uid="{9856E343-ADE9-42D0-B998-A4757EDFE013}"/>
    <cellStyle name="Calculation 5 9 6" xfId="51892" xr:uid="{63CAA309-FDC5-4CDF-8A0D-6745B46CBBE3}"/>
    <cellStyle name="Calculation 5 9_1" xfId="49389" xr:uid="{A01E6F21-B137-4C91-A443-21DC4E6A4FFC}"/>
    <cellStyle name="Calculation 5_1" xfId="49390" xr:uid="{82EF5E6C-202E-4395-AB5B-29456CA6A984}"/>
    <cellStyle name="Calculation 6" xfId="994" xr:uid="{C3FDABEC-441C-461B-B68A-3FA62923889A}"/>
    <cellStyle name="Calculation 6 10" xfId="995" xr:uid="{4DAE48C5-A5DB-49DA-A0C3-2B94A92AEF49}"/>
    <cellStyle name="Calculation 6 10 2" xfId="996" xr:uid="{998F226F-BD56-41CB-BC42-C2D14E005AC9}"/>
    <cellStyle name="Calculation 6 10 2 2" xfId="23469" xr:uid="{C74F2D0B-F4D3-4572-916D-04400EF5CA47}"/>
    <cellStyle name="Calculation 6 10 2 3" xfId="46930" xr:uid="{C7044F14-A430-45D4-ABB1-1E878CCAF515}"/>
    <cellStyle name="Calculation 6 10 2 4" xfId="51893" xr:uid="{69A80254-7C4B-428F-9344-CFA9BDD1A08B}"/>
    <cellStyle name="Calculation 6 10 2 5" xfId="51894" xr:uid="{17F82313-E5F6-4E88-BF41-D95821CF14D9}"/>
    <cellStyle name="Calculation 6 10 2_1" xfId="49391" xr:uid="{58917F17-9325-45D5-947A-80B618B5E037}"/>
    <cellStyle name="Calculation 6 10 3" xfId="23470" xr:uid="{6DD6E565-8779-400D-BC34-AE49B5260512}"/>
    <cellStyle name="Calculation 6 10 4" xfId="46931" xr:uid="{9323781F-4D38-485D-9304-9640742DFC40}"/>
    <cellStyle name="Calculation 6 10 5" xfId="51895" xr:uid="{7B9FC367-5A0D-45DB-8486-0275B7929FF1}"/>
    <cellStyle name="Calculation 6 10 6" xfId="51896" xr:uid="{8BBBE417-64EF-44BF-953F-FC247DA3B0EC}"/>
    <cellStyle name="Calculation 6 10_1" xfId="49392" xr:uid="{99C6319F-E0A8-415E-A5C0-156F0EA8AE39}"/>
    <cellStyle name="Calculation 6 11" xfId="997" xr:uid="{D12AA803-CCB7-4A7D-A220-3C2E8AB52977}"/>
    <cellStyle name="Calculation 6 11 2" xfId="23471" xr:uid="{1B944DD4-C348-4F51-AEF1-1C0AC61C58FD}"/>
    <cellStyle name="Calculation 6 11 3" xfId="46929" xr:uid="{6E230E71-77B4-42E6-BE7E-D1D7D62DD7BC}"/>
    <cellStyle name="Calculation 6 11 4" xfId="51897" xr:uid="{E0E68C4F-74E3-47AF-A3EE-37196C30E3B7}"/>
    <cellStyle name="Calculation 6 11 5" xfId="51898" xr:uid="{A702FB76-A34E-4BB3-8B60-81F5153B75A0}"/>
    <cellStyle name="Calculation 6 11_1" xfId="49393" xr:uid="{1E2DD6B2-1262-4474-8F6E-B28B859C71E8}"/>
    <cellStyle name="Calculation 6 12" xfId="23472" xr:uid="{E7D45F29-A712-4149-B204-7F784D45AE2A}"/>
    <cellStyle name="Calculation 6 13" xfId="46163" xr:uid="{0CADA6EE-A6F9-495D-818F-7E87E8A2014F}"/>
    <cellStyle name="Calculation 6 14" xfId="46932" xr:uid="{F68782FF-7039-450B-9D62-2BFADECFD9B0}"/>
    <cellStyle name="Calculation 6 15" xfId="51899" xr:uid="{B09A96F1-6B05-43B5-B252-EB9CD859B95D}"/>
    <cellStyle name="Calculation 6 2" xfId="998" xr:uid="{4ADB9BDD-B918-450D-8759-5FD17F1D9F7A}"/>
    <cellStyle name="Calculation 6 2 2" xfId="999" xr:uid="{F005B4C9-228F-44AE-8642-BD5DE494EE92}"/>
    <cellStyle name="Calculation 6 2 2 2" xfId="1000" xr:uid="{D72EF84A-BEF9-416C-A44C-A5012C4D480E}"/>
    <cellStyle name="Calculation 6 2 2 2 2" xfId="23473" xr:uid="{F531989E-8B16-423D-AB12-AC27F37F177C}"/>
    <cellStyle name="Calculation 6 2 2 2 3" xfId="46926" xr:uid="{D19108B5-97F2-4A94-B644-6E0D02BFCEAD}"/>
    <cellStyle name="Calculation 6 2 2 2 4" xfId="51900" xr:uid="{001FFE25-E6A1-48F0-B16D-F2D265A85F9E}"/>
    <cellStyle name="Calculation 6 2 2 2 5" xfId="51901" xr:uid="{B81965CB-8E5D-44CB-B9B6-885F6EEDBF9F}"/>
    <cellStyle name="Calculation 6 2 2 2_1" xfId="49394" xr:uid="{2D27991F-01F6-4245-8DCE-C6965FFA1C2E}"/>
    <cellStyle name="Calculation 6 2 2 3" xfId="23474" xr:uid="{C45AE1B9-129D-4DB2-8245-82350165CB7D}"/>
    <cellStyle name="Calculation 6 2 2 4" xfId="46927" xr:uid="{63CFFC4A-CBDE-4500-818E-223A92961AB0}"/>
    <cellStyle name="Calculation 6 2 2 5" xfId="51902" xr:uid="{D93077F2-33DA-42A6-A12C-B2E166626B6D}"/>
    <cellStyle name="Calculation 6 2 2 6" xfId="51903" xr:uid="{0506739A-AD7F-4763-ABE9-F4D1F9AE19B8}"/>
    <cellStyle name="Calculation 6 2 2_1" xfId="49395" xr:uid="{6CA3EE04-A0AE-458D-B24E-910F11CEDD3A}"/>
    <cellStyle name="Calculation 6 2 3" xfId="1001" xr:uid="{24D442DB-13FA-4B87-AF5F-29C2DFFE3EC7}"/>
    <cellStyle name="Calculation 6 2 3 2" xfId="1002" xr:uid="{F915559B-C275-48CF-8404-5532E34BF556}"/>
    <cellStyle name="Calculation 6 2 3 2 2" xfId="23475" xr:uid="{DFE5B9C2-4D72-4078-9B31-CF84BA9DD00A}"/>
    <cellStyle name="Calculation 6 2 3 2 3" xfId="46924" xr:uid="{E5834D73-E5D3-49BD-89E1-2A43BD6BD744}"/>
    <cellStyle name="Calculation 6 2 3 2 4" xfId="51904" xr:uid="{9711C7C0-CB35-4323-9F28-5992736805C2}"/>
    <cellStyle name="Calculation 6 2 3 2 5" xfId="51905" xr:uid="{BE4B6E01-9E22-4DC3-A193-09BD701C545D}"/>
    <cellStyle name="Calculation 6 2 3 2_1" xfId="49396" xr:uid="{F53D5C0E-2A0F-4736-A5C8-97A3E0EC45F6}"/>
    <cellStyle name="Calculation 6 2 3 3" xfId="23476" xr:uid="{F7B77EB4-2E21-445A-9D3D-05A0F329B9B3}"/>
    <cellStyle name="Calculation 6 2 3 4" xfId="46925" xr:uid="{8181262A-FAB3-4271-BDFB-7D6845C605D6}"/>
    <cellStyle name="Calculation 6 2 3 5" xfId="51906" xr:uid="{5D6BEF91-7754-4FCD-85B0-EA351F7EA42A}"/>
    <cellStyle name="Calculation 6 2 3 6" xfId="51907" xr:uid="{144AF3B2-14F1-428E-B78E-D51838737AC1}"/>
    <cellStyle name="Calculation 6 2 3_1" xfId="49397" xr:uid="{795A1012-CA1A-4999-BA19-5457980A1AC7}"/>
    <cellStyle name="Calculation 6 2 4" xfId="1003" xr:uid="{20C3FC5A-7516-4871-A961-8DC8AC15C25C}"/>
    <cellStyle name="Calculation 6 2 4 2" xfId="23477" xr:uid="{62E0B0C0-FD19-440B-8DC5-B95027D9AC4D}"/>
    <cellStyle name="Calculation 6 2 4 3" xfId="46923" xr:uid="{080775DE-2D23-46C5-9824-BF7AC75A64A2}"/>
    <cellStyle name="Calculation 6 2 4 4" xfId="51908" xr:uid="{C8063762-546A-4A0A-9BC6-1841CC3E2440}"/>
    <cellStyle name="Calculation 6 2 4 5" xfId="51909" xr:uid="{D7332F89-8759-41C0-9256-02EBC8E4474C}"/>
    <cellStyle name="Calculation 6 2 4_1" xfId="49398" xr:uid="{7AA047DF-90E2-4879-B259-DE45C3F317C0}"/>
    <cellStyle name="Calculation 6 2 5" xfId="23478" xr:uid="{9D72403C-487B-4FC3-BB88-020067B4EA66}"/>
    <cellStyle name="Calculation 6 2 6" xfId="46164" xr:uid="{112AEF72-2CA5-41D6-9B19-E523FF603C70}"/>
    <cellStyle name="Calculation 6 2 7" xfId="46928" xr:uid="{BCF09319-5BB0-443D-92A0-715328A84660}"/>
    <cellStyle name="Calculation 6 2 8" xfId="51910" xr:uid="{6A955946-2652-4AD8-BAC6-D08D6F6AF7F8}"/>
    <cellStyle name="Calculation 6 2_1" xfId="49399" xr:uid="{E56BEC87-A0FE-494C-8306-3369293B5D9D}"/>
    <cellStyle name="Calculation 6 3" xfId="1004" xr:uid="{17D80EEC-79FF-42D7-8D66-AE14D4EB2950}"/>
    <cellStyle name="Calculation 6 3 2" xfId="1005" xr:uid="{6F388667-2478-4129-80F5-7E43185FB626}"/>
    <cellStyle name="Calculation 6 3 2 2" xfId="23479" xr:uid="{8E558C04-97FB-4D50-AC9E-1B613D7C72A1}"/>
    <cellStyle name="Calculation 6 3 2 3" xfId="46921" xr:uid="{05A2F210-8DBC-4BDF-8C41-08224CC73EF8}"/>
    <cellStyle name="Calculation 6 3 2 4" xfId="51911" xr:uid="{CD4F3501-C412-48FB-B7BE-D59854A9544E}"/>
    <cellStyle name="Calculation 6 3 2 5" xfId="51912" xr:uid="{D4B2D0D3-CAF8-4E9A-AD51-B8C054F05391}"/>
    <cellStyle name="Calculation 6 3 2_1" xfId="49400" xr:uid="{01939ADC-408D-4855-8766-0DBA3AAF1915}"/>
    <cellStyle name="Calculation 6 3 3" xfId="23480" xr:uid="{0843AFF5-4B73-480C-8585-D8F6C76E3D95}"/>
    <cellStyle name="Calculation 6 3 4" xfId="46922" xr:uid="{86F4D702-0E20-45CB-9FC1-87368673EEA3}"/>
    <cellStyle name="Calculation 6 3 5" xfId="51913" xr:uid="{F69CAFDD-0ED7-46B7-92C6-70038AECF263}"/>
    <cellStyle name="Calculation 6 3 6" xfId="51914" xr:uid="{61BE9A4C-3B5B-4847-A6CE-46C0A04C20CA}"/>
    <cellStyle name="Calculation 6 3_1" xfId="49401" xr:uid="{BFB857D6-9201-4E98-840B-2FDD4C9BACAE}"/>
    <cellStyle name="Calculation 6 4" xfId="1006" xr:uid="{BC3CE045-9D70-40DE-82AA-32DFD3BDD7CA}"/>
    <cellStyle name="Calculation 6 4 2" xfId="1007" xr:uid="{EADF720B-3E71-4F0C-8F95-BE7B87ADD5A7}"/>
    <cellStyle name="Calculation 6 4 2 2" xfId="23481" xr:uid="{EC4BD004-234B-4CDB-B7BC-E63A899DA97A}"/>
    <cellStyle name="Calculation 6 4 2 3" xfId="46919" xr:uid="{7EA15BF2-834A-4FD9-81CE-807DD9F71F36}"/>
    <cellStyle name="Calculation 6 4 2 4" xfId="51915" xr:uid="{0AED684E-5F2F-4908-B7D6-90C3AFFA0991}"/>
    <cellStyle name="Calculation 6 4 2 5" xfId="51916" xr:uid="{8320D76F-7539-4169-A0D0-D4F16F2D87A6}"/>
    <cellStyle name="Calculation 6 4 2_1" xfId="49402" xr:uid="{859F0569-497E-4D17-A989-3102C57EA769}"/>
    <cellStyle name="Calculation 6 4 3" xfId="23482" xr:uid="{4896D96D-5552-40FB-8B32-CB861A4FC2F1}"/>
    <cellStyle name="Calculation 6 4 4" xfId="46920" xr:uid="{F14DF73E-D15D-43F1-9F4C-E993BEB5FC5C}"/>
    <cellStyle name="Calculation 6 4 5" xfId="51917" xr:uid="{ED4C9D06-EEA6-4E23-9CB7-36A45A18CF4E}"/>
    <cellStyle name="Calculation 6 4 6" xfId="51918" xr:uid="{545B9A08-85C1-4848-9EC8-7F084E166867}"/>
    <cellStyle name="Calculation 6 4_1" xfId="49403" xr:uid="{B37E2F4F-111A-497E-95E5-5C37A6940222}"/>
    <cellStyle name="Calculation 6 5" xfId="1008" xr:uid="{89A867B6-1EDC-4BC5-ACDF-9F0015420AE8}"/>
    <cellStyle name="Calculation 6 5 2" xfId="1009" xr:uid="{67D14A4E-2D5C-4E20-B1FA-D8342E9D60AF}"/>
    <cellStyle name="Calculation 6 5 2 2" xfId="23483" xr:uid="{8E39B9D3-0FBC-4756-8975-0139FBC42703}"/>
    <cellStyle name="Calculation 6 5 2 3" xfId="46917" xr:uid="{19036427-C053-45FE-A61D-4186BDB3E2F9}"/>
    <cellStyle name="Calculation 6 5 2 4" xfId="51919" xr:uid="{B1D7F967-CA6B-4801-9B16-79CCEA3CECC2}"/>
    <cellStyle name="Calculation 6 5 2 5" xfId="51920" xr:uid="{ED7CD91B-F2A1-411C-8452-1C733F5D3BA2}"/>
    <cellStyle name="Calculation 6 5 2_1" xfId="49404" xr:uid="{A2AFA30B-5379-4E67-9CFC-E6D92274F089}"/>
    <cellStyle name="Calculation 6 5 3" xfId="23484" xr:uid="{88A6B872-93BF-4BB4-BD58-102CBF2ED2DA}"/>
    <cellStyle name="Calculation 6 5 4" xfId="46918" xr:uid="{21621479-2438-4D8A-8B63-9ADDE7FE1FA2}"/>
    <cellStyle name="Calculation 6 5 5" xfId="51921" xr:uid="{A83AC96D-2413-4B35-8B8F-B95A6CB3709C}"/>
    <cellStyle name="Calculation 6 5 6" xfId="51922" xr:uid="{6CAC854E-5D9B-47B7-9A85-296253AE113E}"/>
    <cellStyle name="Calculation 6 5_1" xfId="49405" xr:uid="{61EAAEB3-1C6B-4657-8B57-128AD57CD60E}"/>
    <cellStyle name="Calculation 6 6" xfId="1010" xr:uid="{0CD21D50-3E22-450A-B714-69ADDB33F97F}"/>
    <cellStyle name="Calculation 6 6 2" xfId="1011" xr:uid="{24D3E716-4786-4B77-B869-A0996E3DDD2E}"/>
    <cellStyle name="Calculation 6 6 2 2" xfId="23485" xr:uid="{47C3FD78-850D-4812-A6E5-CD3C43219B43}"/>
    <cellStyle name="Calculation 6 6 2 3" xfId="46915" xr:uid="{13CFEB10-96AE-4E59-B13A-48769000E2D1}"/>
    <cellStyle name="Calculation 6 6 2 4" xfId="51923" xr:uid="{4B118C81-8D8D-4E55-A1D3-F34903E4B4E2}"/>
    <cellStyle name="Calculation 6 6 2 5" xfId="51924" xr:uid="{26F62FBD-15C2-45DB-A48B-C6D8D1AA86DF}"/>
    <cellStyle name="Calculation 6 6 2_1" xfId="49406" xr:uid="{55517C88-3B52-4728-80A6-990F5356B56B}"/>
    <cellStyle name="Calculation 6 6 3" xfId="23486" xr:uid="{50DF8682-2049-4765-8904-084D19D4016D}"/>
    <cellStyle name="Calculation 6 6 4" xfId="46916" xr:uid="{A7494F00-F9CF-41A1-8673-55E4283DF21B}"/>
    <cellStyle name="Calculation 6 6 5" xfId="51925" xr:uid="{F2B72331-5E55-4776-A4AF-8FD0EC83D19A}"/>
    <cellStyle name="Calculation 6 6 6" xfId="51926" xr:uid="{A3C747F8-2A59-4378-A6B3-CB0628CB044D}"/>
    <cellStyle name="Calculation 6 6_1" xfId="49407" xr:uid="{29B2467D-7167-47A4-911A-B3C5DBC937D5}"/>
    <cellStyle name="Calculation 6 7" xfId="1012" xr:uid="{2A7B9308-0991-475F-AB1E-C330DAA17DE0}"/>
    <cellStyle name="Calculation 6 7 2" xfId="1013" xr:uid="{082D9EBC-BDFE-48B8-A5C4-6C055A9AC881}"/>
    <cellStyle name="Calculation 6 7 2 2" xfId="23487" xr:uid="{FF62125B-858F-4D71-AE3D-E47946D82A69}"/>
    <cellStyle name="Calculation 6 7 2 3" xfId="46913" xr:uid="{C0887545-C8E5-4003-8309-1CBCED90DBD4}"/>
    <cellStyle name="Calculation 6 7 2 4" xfId="51927" xr:uid="{5614F68D-E5C2-4EB3-956F-519A6532CC49}"/>
    <cellStyle name="Calculation 6 7 2 5" xfId="51928" xr:uid="{66963260-E0C7-40ED-88B5-89B2422BD6B3}"/>
    <cellStyle name="Calculation 6 7 2_1" xfId="49408" xr:uid="{E07B85DB-29ED-4435-A05C-57407EBD8AE5}"/>
    <cellStyle name="Calculation 6 7 3" xfId="23488" xr:uid="{17B59D47-1B32-4A31-A0D1-896CB09BC11C}"/>
    <cellStyle name="Calculation 6 7 4" xfId="46914" xr:uid="{F5EFBDBE-0E0E-4E33-A3BC-37ED7951B449}"/>
    <cellStyle name="Calculation 6 7 5" xfId="51929" xr:uid="{2B231444-DB5F-45BA-AA23-FA3956DACB38}"/>
    <cellStyle name="Calculation 6 7 6" xfId="51930" xr:uid="{6493C42D-A82F-4662-B7B3-11085BC8408B}"/>
    <cellStyle name="Calculation 6 7_1" xfId="49409" xr:uid="{ECD4F3AE-904C-4837-9ECE-B6252DBB90B1}"/>
    <cellStyle name="Calculation 6 8" xfId="1014" xr:uid="{752CB882-2FD2-4D09-84B9-816BABC0E8C5}"/>
    <cellStyle name="Calculation 6 8 2" xfId="1015" xr:uid="{C5B190C5-8012-44DC-AB8F-43CA9FA1DC18}"/>
    <cellStyle name="Calculation 6 8 2 2" xfId="23489" xr:uid="{E6B88810-6B72-4350-AE34-0596830B1D82}"/>
    <cellStyle name="Calculation 6 8 2 3" xfId="46911" xr:uid="{BC457A86-D1FD-4D4E-AB53-03E465F40698}"/>
    <cellStyle name="Calculation 6 8 2 4" xfId="51931" xr:uid="{EECE64CA-2400-451A-A159-58BD724D28B8}"/>
    <cellStyle name="Calculation 6 8 2 5" xfId="51932" xr:uid="{5C12229A-EC60-48DE-BC14-A5F525159FB3}"/>
    <cellStyle name="Calculation 6 8 2_1" xfId="49410" xr:uid="{54863AD1-8C73-4E0D-A961-A6F03FC137C1}"/>
    <cellStyle name="Calculation 6 8 3" xfId="23490" xr:uid="{747B5771-4012-41B1-A605-7EC98F8E3E91}"/>
    <cellStyle name="Calculation 6 8 4" xfId="46912" xr:uid="{2FC7E560-CF70-496E-8245-3DD8B791A580}"/>
    <cellStyle name="Calculation 6 8 5" xfId="51933" xr:uid="{13D47B23-935F-4DAC-AE4D-A3E935315F40}"/>
    <cellStyle name="Calculation 6 8 6" xfId="51934" xr:uid="{8D031CA3-BBD2-47AF-9C6C-DF0BC69CF514}"/>
    <cellStyle name="Calculation 6 8_1" xfId="49411" xr:uid="{35524A9D-A057-49FD-A919-DD719788551F}"/>
    <cellStyle name="Calculation 6 9" xfId="1016" xr:uid="{B78A4083-B215-4D65-B06F-78678CE461B4}"/>
    <cellStyle name="Calculation 6 9 2" xfId="1017" xr:uid="{1E15C004-F817-4965-A743-4AFA018C1BA1}"/>
    <cellStyle name="Calculation 6 9 2 2" xfId="23491" xr:uid="{880A7360-A73F-4BEA-B119-57B9BF56D95B}"/>
    <cellStyle name="Calculation 6 9 2 3" xfId="46909" xr:uid="{6411CEB1-CC4F-4A25-A770-0D54C4EB8302}"/>
    <cellStyle name="Calculation 6 9 2 4" xfId="51935" xr:uid="{06B06B87-68E5-461B-8FA3-056BB590134B}"/>
    <cellStyle name="Calculation 6 9 2 5" xfId="51936" xr:uid="{07B30C1E-F9D4-4F08-84C1-EAD088059BC6}"/>
    <cellStyle name="Calculation 6 9 2_1" xfId="49412" xr:uid="{CBCBA253-93D8-4A9E-AC95-2779021B35C8}"/>
    <cellStyle name="Calculation 6 9 3" xfId="23492" xr:uid="{19B69A27-083E-4012-AC0F-6266D5EE6C7A}"/>
    <cellStyle name="Calculation 6 9 4" xfId="46910" xr:uid="{7E3F7B16-DC2C-4C59-BFA3-FB728840B2CD}"/>
    <cellStyle name="Calculation 6 9 5" xfId="51937" xr:uid="{6E50EB46-9BF5-4CF3-BBBC-282D64FD569A}"/>
    <cellStyle name="Calculation 6 9 6" xfId="51938" xr:uid="{29499177-0854-43A5-8AE7-C56AD91F21DA}"/>
    <cellStyle name="Calculation 6 9_1" xfId="49413" xr:uid="{E708A992-9BAD-409F-948D-4CAEFC04E088}"/>
    <cellStyle name="Calculation 6_1" xfId="49414" xr:uid="{9B8EEB66-7AAB-460E-A792-EED3BD9FD2BA}"/>
    <cellStyle name="Calculation 7" xfId="1018" xr:uid="{EE767534-0C89-4E5B-A81E-A247A2FC771E}"/>
    <cellStyle name="Calculation 7 10" xfId="51939" xr:uid="{C39725BF-D83C-4788-9ECB-4D9D36E0D60D}"/>
    <cellStyle name="Calculation 7 2" xfId="1019" xr:uid="{5F8487BF-EAFA-43BC-B4F1-6842BEDFF1A2}"/>
    <cellStyle name="Calculation 7 2 2" xfId="1020" xr:uid="{2B77542E-0B20-436D-8120-139513BCA924}"/>
    <cellStyle name="Calculation 7 2 2 2" xfId="23493" xr:uid="{0F2A77DB-A8BA-4304-8F00-2C7155ACD786}"/>
    <cellStyle name="Calculation 7 2 2 3" xfId="46906" xr:uid="{3D9DFB8F-B76A-470C-9E89-F1726F1E256D}"/>
    <cellStyle name="Calculation 7 2 2 4" xfId="51940" xr:uid="{6B218942-25FA-46D8-A567-3AA9438D99FD}"/>
    <cellStyle name="Calculation 7 2 2 5" xfId="51941" xr:uid="{4656C2F1-0845-4506-9A00-B22E7034820B}"/>
    <cellStyle name="Calculation 7 2 2_1" xfId="49415" xr:uid="{6B76A144-33B0-4BFE-8D05-86F55E31C61A}"/>
    <cellStyle name="Calculation 7 2 3" xfId="23494" xr:uid="{D6CE0450-321F-4B55-9365-E677F65A0168}"/>
    <cellStyle name="Calculation 7 2 4" xfId="46174" xr:uid="{F136DD55-9B10-43F1-B832-F291676F8F07}"/>
    <cellStyle name="Calculation 7 2 5" xfId="46907" xr:uid="{1791EBB4-0291-48E7-BC73-B28607E490E2}"/>
    <cellStyle name="Calculation 7 2 6" xfId="51942" xr:uid="{32F05440-6182-4CE3-8FC5-D53155D04718}"/>
    <cellStyle name="Calculation 7 2_1" xfId="49416" xr:uid="{C4AC42C7-3107-4F38-8CCE-49E2B85F1600}"/>
    <cellStyle name="Calculation 7 3" xfId="1021" xr:uid="{56B8F893-BF4B-4490-ACFE-EB06301A5BCA}"/>
    <cellStyle name="Calculation 7 3 2" xfId="1022" xr:uid="{D08B9B5C-D4CF-4DE5-84E7-84ED630E1336}"/>
    <cellStyle name="Calculation 7 3 2 2" xfId="23495" xr:uid="{D486DBC8-BA87-43C6-8CB2-8618D5B1E1A2}"/>
    <cellStyle name="Calculation 7 3 2 3" xfId="46904" xr:uid="{3B4E783B-FBF4-4259-A5A3-92B67AE95965}"/>
    <cellStyle name="Calculation 7 3 2 4" xfId="51943" xr:uid="{1BEA6598-5CB7-4016-B88F-1A53D4238E06}"/>
    <cellStyle name="Calculation 7 3 2 5" xfId="51944" xr:uid="{6DCCE12E-D209-4C50-B264-138F72CE1B0B}"/>
    <cellStyle name="Calculation 7 3 2_1" xfId="49417" xr:uid="{3100A3F5-5EB6-4D1C-9D06-6EFF81DFE0F6}"/>
    <cellStyle name="Calculation 7 3 3" xfId="23496" xr:uid="{00067258-B0FB-45B1-BC1D-CB144D42F152}"/>
    <cellStyle name="Calculation 7 3 4" xfId="46905" xr:uid="{FA7093CA-20A9-4600-8C39-8BD8FCE00AF8}"/>
    <cellStyle name="Calculation 7 3 5" xfId="51945" xr:uid="{5B0C695A-50E5-4FE9-A3D4-354C97ECD0A9}"/>
    <cellStyle name="Calculation 7 3 6" xfId="51946" xr:uid="{7BD57928-4964-481F-9DCE-72BC661844D1}"/>
    <cellStyle name="Calculation 7 3_1" xfId="49418" xr:uid="{C5F53306-7083-4378-B06D-AE4C689758E1}"/>
    <cellStyle name="Calculation 7 4" xfId="1023" xr:uid="{5A5B30D9-6864-4710-B15B-CE550F3BBE54}"/>
    <cellStyle name="Calculation 7 4 2" xfId="1024" xr:uid="{5F8EDB17-24EF-4179-8C8A-0E7D0EF7B87B}"/>
    <cellStyle name="Calculation 7 4 2 2" xfId="23497" xr:uid="{32227FBF-CEA7-4651-916D-FAEB08CF8437}"/>
    <cellStyle name="Calculation 7 4 2 3" xfId="46901" xr:uid="{BFAC3C67-27DB-4740-93F9-BD46B6AC3D04}"/>
    <cellStyle name="Calculation 7 4 2 4" xfId="51947" xr:uid="{C05455A3-8EC8-4F0B-8AA9-29EB95E10302}"/>
    <cellStyle name="Calculation 7 4 2 5" xfId="51948" xr:uid="{7AD50850-5328-436B-97C2-D35105CFE9E4}"/>
    <cellStyle name="Calculation 7 4 2_1" xfId="49419" xr:uid="{92945700-FA8B-43C9-9D58-52A04686028F}"/>
    <cellStyle name="Calculation 7 4 3" xfId="23498" xr:uid="{94271B8D-D4AA-4FDD-B2E8-E5D1E64039B7}"/>
    <cellStyle name="Calculation 7 4 4" xfId="46902" xr:uid="{8630007F-AB53-45BD-8ACD-6DC23315DB8E}"/>
    <cellStyle name="Calculation 7 4 5" xfId="51949" xr:uid="{055BB9C3-CF4E-409B-918F-F040F4918ED8}"/>
    <cellStyle name="Calculation 7 4 6" xfId="51950" xr:uid="{24E85FE8-155E-42FD-ABB2-BC8466336E2D}"/>
    <cellStyle name="Calculation 7 4_1" xfId="49420" xr:uid="{EFB27BF7-1D25-4511-A598-6DCE6896FBF9}"/>
    <cellStyle name="Calculation 7 5" xfId="1025" xr:uid="{D710D338-B553-4A56-B597-E8D4A4D36E6E}"/>
    <cellStyle name="Calculation 7 5 2" xfId="1026" xr:uid="{0ED27D18-14CC-4AD9-A41C-66C2EEA77281}"/>
    <cellStyle name="Calculation 7 5 2 2" xfId="23499" xr:uid="{E28AC983-B289-4E0E-AACC-92E2F9B3A63F}"/>
    <cellStyle name="Calculation 7 5 2 3" xfId="46899" xr:uid="{76401A3A-33B9-43BF-A86F-07CD96ED63F3}"/>
    <cellStyle name="Calculation 7 5 2 4" xfId="51951" xr:uid="{065593D7-39B8-4637-AB17-36BB0070D31B}"/>
    <cellStyle name="Calculation 7 5 2 5" xfId="51952" xr:uid="{392333B5-9748-431F-9120-A4BFC4FE103C}"/>
    <cellStyle name="Calculation 7 5 2_1" xfId="49421" xr:uid="{0C5784A6-F8BF-449E-B9D1-2B90253343DB}"/>
    <cellStyle name="Calculation 7 5 3" xfId="23500" xr:uid="{872DFB8F-99DB-417D-A9A5-F992179DFB0C}"/>
    <cellStyle name="Calculation 7 5 4" xfId="46900" xr:uid="{F8ADB382-D7AF-4D19-A972-02C9483E58FC}"/>
    <cellStyle name="Calculation 7 5 5" xfId="51953" xr:uid="{DF098919-4A96-469D-BFD9-4E79585CD9BE}"/>
    <cellStyle name="Calculation 7 5 6" xfId="51954" xr:uid="{5738AE7A-F449-47EE-81B4-6BB7B36DCB3A}"/>
    <cellStyle name="Calculation 7 5_1" xfId="49422" xr:uid="{FBADE87C-7337-4547-8F0F-DFDA42A1116B}"/>
    <cellStyle name="Calculation 7 6" xfId="1027" xr:uid="{58D114CF-E7A3-400E-9A1D-125BD104696C}"/>
    <cellStyle name="Calculation 7 6 2" xfId="23501" xr:uid="{2738BB92-36F9-40B3-B6BF-646B6E75E0BF}"/>
    <cellStyle name="Calculation 7 6 3" xfId="46898" xr:uid="{7E39DFED-3F1D-488F-9B35-EBDBD675944C}"/>
    <cellStyle name="Calculation 7 6 4" xfId="51955" xr:uid="{3E00A646-9CC6-4144-85B1-ED6E70C58A49}"/>
    <cellStyle name="Calculation 7 6 5" xfId="51956" xr:uid="{EFA6F521-C410-4430-9983-7B630E67156C}"/>
    <cellStyle name="Calculation 7 6_1" xfId="49423" xr:uid="{13E8F8B8-F5BD-479E-AD29-643643B01F21}"/>
    <cellStyle name="Calculation 7 7" xfId="23502" xr:uid="{B3081560-0552-44B4-927A-9C50A6D89DF3}"/>
    <cellStyle name="Calculation 7 8" xfId="46173" xr:uid="{94D6FDAF-7B0C-4B60-B79D-2104194B8343}"/>
    <cellStyle name="Calculation 7 9" xfId="46908" xr:uid="{F8745E35-C9F5-4FE1-B555-C34556D558A7}"/>
    <cellStyle name="Calculation 7_1" xfId="49424" xr:uid="{82072114-BA2F-486F-A70C-A54649247D0B}"/>
    <cellStyle name="Calculation 8" xfId="1028" xr:uid="{4033A3A3-EC87-4054-BEF8-5811780A9679}"/>
    <cellStyle name="Calculation 8 10" xfId="51957" xr:uid="{8E4878E1-3A49-418C-991B-6A521152AF0C}"/>
    <cellStyle name="Calculation 8 2" xfId="1029" xr:uid="{6CA4EFA7-05CD-4A17-AD1C-D9D44E8C8E81}"/>
    <cellStyle name="Calculation 8 2 2" xfId="1030" xr:uid="{D1F4FEFB-B58D-4091-9536-F756BE88BDAC}"/>
    <cellStyle name="Calculation 8 2 2 2" xfId="23503" xr:uid="{5AC0A87B-D6E6-4139-8004-FB20D8B3C931}"/>
    <cellStyle name="Calculation 8 2 2 3" xfId="46895" xr:uid="{F2C349C8-486C-4A2F-82E4-5EC094FF16EB}"/>
    <cellStyle name="Calculation 8 2 2 4" xfId="51958" xr:uid="{D8BFF61D-5DAC-4E89-8597-F3729183F53A}"/>
    <cellStyle name="Calculation 8 2 2 5" xfId="51959" xr:uid="{AF6B224F-8FD4-4FBB-B899-7CB8163A725F}"/>
    <cellStyle name="Calculation 8 2 2_1" xfId="49425" xr:uid="{FDF45E50-48E1-469E-AF5E-0A9285FE906C}"/>
    <cellStyle name="Calculation 8 2 3" xfId="23504" xr:uid="{47A0D661-257F-4534-BD80-9B88F703508A}"/>
    <cellStyle name="Calculation 8 2 4" xfId="46184" xr:uid="{7BD6D51C-BF15-4CF1-984B-249C270D38B0}"/>
    <cellStyle name="Calculation 8 2 5" xfId="46896" xr:uid="{A9E6C4A5-D2E0-47C2-9461-252DDBD23B7F}"/>
    <cellStyle name="Calculation 8 2 6" xfId="51960" xr:uid="{F8B896FA-162E-4C76-9B68-52A976FB9E71}"/>
    <cellStyle name="Calculation 8 2_1" xfId="49426" xr:uid="{7DA2B901-C065-4240-9A66-85BE3CEB063F}"/>
    <cellStyle name="Calculation 8 3" xfId="1031" xr:uid="{B4E5CCA6-BF64-4C02-97AC-22ED30E8E14D}"/>
    <cellStyle name="Calculation 8 3 2" xfId="1032" xr:uid="{0F5985E7-052E-4BE4-A91B-965339F8FD99}"/>
    <cellStyle name="Calculation 8 3 2 2" xfId="23505" xr:uid="{D724728B-62F1-4526-AE7F-442EA868C02E}"/>
    <cellStyle name="Calculation 8 3 2 3" xfId="46893" xr:uid="{AED9C905-0CD1-4FDA-BD7F-68B3C1D0942D}"/>
    <cellStyle name="Calculation 8 3 2 4" xfId="51961" xr:uid="{3BF3DB44-059B-4CB2-A3A5-6BC5467B3972}"/>
    <cellStyle name="Calculation 8 3 2 5" xfId="51962" xr:uid="{D46C550E-C08B-4AED-984A-1402276F03DF}"/>
    <cellStyle name="Calculation 8 3 2_1" xfId="49427" xr:uid="{570BAB40-10A4-4F8A-B7E1-CC0D6719C888}"/>
    <cellStyle name="Calculation 8 3 3" xfId="23506" xr:uid="{D22CB042-00FD-4161-852C-57483085765E}"/>
    <cellStyle name="Calculation 8 3 4" xfId="46894" xr:uid="{0FD4694C-EEFC-41BC-A158-5607040F7A8B}"/>
    <cellStyle name="Calculation 8 3 5" xfId="51963" xr:uid="{9E0E4C32-42D6-4305-81A2-E9FC37441EB3}"/>
    <cellStyle name="Calculation 8 3 6" xfId="51964" xr:uid="{E5C1381A-2F3D-453C-AB4E-D832020358E2}"/>
    <cellStyle name="Calculation 8 3_1" xfId="49428" xr:uid="{D327B57E-720B-4347-9CCF-9150C6FFAD7E}"/>
    <cellStyle name="Calculation 8 4" xfId="1033" xr:uid="{576E8A47-739C-4DEB-B57A-01C3018CDC6A}"/>
    <cellStyle name="Calculation 8 4 2" xfId="1034" xr:uid="{9EABBA41-6D77-4614-A613-11540FC60C08}"/>
    <cellStyle name="Calculation 8 4 2 2" xfId="23507" xr:uid="{F9D4FB03-EBAC-4C71-8765-B0AE7A0C82B6}"/>
    <cellStyle name="Calculation 8 4 2 3" xfId="46891" xr:uid="{1BEEC25B-2C59-45E5-95BC-EF0C04BB071B}"/>
    <cellStyle name="Calculation 8 4 2 4" xfId="51965" xr:uid="{E6A2719A-0BF8-43BD-988B-242C80276D68}"/>
    <cellStyle name="Calculation 8 4 2 5" xfId="51966" xr:uid="{CBB0C0E6-A5C4-44F1-9993-18D9377DD13C}"/>
    <cellStyle name="Calculation 8 4 2_1" xfId="49429" xr:uid="{D12C6F9D-ABE4-4109-887A-B33DDCBECAD5}"/>
    <cellStyle name="Calculation 8 4 3" xfId="23508" xr:uid="{D55A8C81-5A6D-4EE3-8733-637E476EF33A}"/>
    <cellStyle name="Calculation 8 4 4" xfId="46892" xr:uid="{8A29C10E-CC6A-4A60-9C85-0DC45D7D517C}"/>
    <cellStyle name="Calculation 8 4 5" xfId="51967" xr:uid="{1A041383-1183-4E9D-921F-A9C9DF8AE1DE}"/>
    <cellStyle name="Calculation 8 4 6" xfId="51968" xr:uid="{5959AC44-02AB-4952-87B9-CC931844B787}"/>
    <cellStyle name="Calculation 8 4_1" xfId="49430" xr:uid="{464A7353-4A2B-41F8-A0D3-BBCEE691EE1E}"/>
    <cellStyle name="Calculation 8 5" xfId="1035" xr:uid="{069F5C1F-A699-48A4-B1C5-5B7929F4E7BE}"/>
    <cellStyle name="Calculation 8 5 2" xfId="1036" xr:uid="{0A108FB3-3918-41C7-A2D4-C4F357F0F5A3}"/>
    <cellStyle name="Calculation 8 5 2 2" xfId="23509" xr:uid="{47E4422C-08C8-4FAD-809F-4BA9CE889366}"/>
    <cellStyle name="Calculation 8 5 2 3" xfId="46889" xr:uid="{5AC3CCF8-3A73-4760-B99D-0B765D652874}"/>
    <cellStyle name="Calculation 8 5 2 4" xfId="51969" xr:uid="{9B43743F-5007-41B1-8B68-6D265377F3CB}"/>
    <cellStyle name="Calculation 8 5 2 5" xfId="51970" xr:uid="{E69D75ED-1EEF-433F-B008-65FEA4B5498C}"/>
    <cellStyle name="Calculation 8 5 2_1" xfId="49431" xr:uid="{E0DD0811-3B56-41E2-8D15-DA0332CB15E5}"/>
    <cellStyle name="Calculation 8 5 3" xfId="23510" xr:uid="{F65E6FC8-98B2-4476-8238-B420C2B3A1E7}"/>
    <cellStyle name="Calculation 8 5 4" xfId="46890" xr:uid="{DB1D6075-0FE4-46A2-BC52-ACF10EECB79B}"/>
    <cellStyle name="Calculation 8 5 5" xfId="51971" xr:uid="{991C46EC-E413-44F2-88E4-BF76EC6AB41F}"/>
    <cellStyle name="Calculation 8 5 6" xfId="51972" xr:uid="{0E31D130-5553-4433-9688-1883E522B8F3}"/>
    <cellStyle name="Calculation 8 5_1" xfId="49432" xr:uid="{A4724181-1B45-4FA0-AE6F-EFD8BDC37E6D}"/>
    <cellStyle name="Calculation 8 6" xfId="1037" xr:uid="{C1CAFDB4-79FD-4729-9C8C-35F925034C1F}"/>
    <cellStyle name="Calculation 8 6 2" xfId="23511" xr:uid="{E853DB93-8598-497B-B433-89C606CFEB91}"/>
    <cellStyle name="Calculation 8 6 3" xfId="46888" xr:uid="{FEC42B1D-B62A-4F68-9E7D-BCF95BA65B9C}"/>
    <cellStyle name="Calculation 8 6 4" xfId="51973" xr:uid="{F429579E-E880-497F-9600-91D32B7F25E7}"/>
    <cellStyle name="Calculation 8 6 5" xfId="51974" xr:uid="{1124FB51-C572-4F1C-B7E5-AB65CF0DFE6F}"/>
    <cellStyle name="Calculation 8 6_1" xfId="49433" xr:uid="{514F5FA3-0EBA-4CFC-A697-E3E09FED0819}"/>
    <cellStyle name="Calculation 8 7" xfId="23512" xr:uid="{7E26DE65-151A-4161-856C-E97DDEEFAAC3}"/>
    <cellStyle name="Calculation 8 8" xfId="46183" xr:uid="{75CC1510-52CB-4EA6-A1D2-D6CA02DF53C1}"/>
    <cellStyle name="Calculation 8 9" xfId="46897" xr:uid="{B416DA8C-A142-43A4-98CE-BD50A90944E1}"/>
    <cellStyle name="Calculation 8_1" xfId="49434" xr:uid="{8FE06F6D-90EB-40A2-A7E0-024DACF87C8A}"/>
    <cellStyle name="Calculation 9" xfId="1038" xr:uid="{28D37846-B7A1-46DF-AE39-FB50654857F8}"/>
    <cellStyle name="Calculation 9 2" xfId="1039" xr:uid="{947ADF2A-7BC3-495A-983F-80C840652C6D}"/>
    <cellStyle name="Calculation 9 2 2" xfId="23513" xr:uid="{BFD4F1D1-6C59-495E-867E-851EBC691482}"/>
    <cellStyle name="Calculation 9 2 3" xfId="46194" xr:uid="{FF18C6DB-1808-4169-8CBF-2FC2E66AC768}"/>
    <cellStyle name="Calculation 9 2 4" xfId="46886" xr:uid="{B76F0E88-9E23-4828-9CC0-8C94B11C2A26}"/>
    <cellStyle name="Calculation 9 2 5" xfId="51975" xr:uid="{1D2BB452-FD42-403B-9151-4C5FB18003BF}"/>
    <cellStyle name="Calculation 9 2_1" xfId="49435" xr:uid="{41140966-4DAA-4398-B2CE-D60F4AE46A5A}"/>
    <cellStyle name="Calculation 9 3" xfId="23514" xr:uid="{CC049323-8E00-4F29-BE84-5F4D407E2099}"/>
    <cellStyle name="Calculation 9 4" xfId="46193" xr:uid="{F6B7AADB-928A-477D-876E-51DC30CDA22A}"/>
    <cellStyle name="Calculation 9 5" xfId="46887" xr:uid="{F99B9407-1B8A-4905-83D2-E0415F7EA570}"/>
    <cellStyle name="Calculation 9 6" xfId="51976" xr:uid="{70338046-7749-42F0-A80E-E27AAF8E86DF}"/>
    <cellStyle name="Calculation 9_1" xfId="49436" xr:uid="{793B3FF5-A941-47F6-AE9F-0BD7BA127434}"/>
    <cellStyle name="Cálculo" xfId="39716" xr:uid="{D1EBF60F-9A6B-4E95-A7B3-7469AA23AADD}"/>
    <cellStyle name="Cálculo 10" xfId="39717" xr:uid="{EF9E4763-986A-440E-A6A4-FEEECA115D94}"/>
    <cellStyle name="Cálculo 10 2" xfId="39718" xr:uid="{7F8BE365-A9D7-4AD0-B73C-4FE2EB70D0CB}"/>
    <cellStyle name="Cálculo 10 2 2" xfId="46882" xr:uid="{3724E8DF-8909-47FC-B851-604D8CA9084F}"/>
    <cellStyle name="Cálculo 10 3" xfId="46883" xr:uid="{5C76F6BA-2E44-40AB-9701-F7D313914544}"/>
    <cellStyle name="Cálculo 11" xfId="39719" xr:uid="{81F22865-4E80-49BA-A485-DFA446EB0BF5}"/>
    <cellStyle name="Cálculo 11 2" xfId="46881" xr:uid="{BD77BD26-761B-4F90-8EEB-EF17875AE1E3}"/>
    <cellStyle name="Cálculo 12" xfId="46884" xr:uid="{8B8E2E10-5549-4A75-8EDA-A453863A8C72}"/>
    <cellStyle name="Cálculo 2" xfId="39720" xr:uid="{56CE616B-EC7F-47AF-8599-153DA0AFDC14}"/>
    <cellStyle name="Cálculo 2 2" xfId="39721" xr:uid="{D8712339-C756-4D67-98DB-6C198F617CF4}"/>
    <cellStyle name="Cálculo 2 2 2" xfId="39722" xr:uid="{CB22B63E-340F-42AE-9422-6735AA662715}"/>
    <cellStyle name="Cálculo 2 2 2 2" xfId="46878" xr:uid="{A2F295CC-D8F5-42CA-90CE-67CCFA4336C0}"/>
    <cellStyle name="Cálculo 2 2 3" xfId="46879" xr:uid="{C7FB9720-8E02-4869-9975-8B06D3DA9ADF}"/>
    <cellStyle name="Cálculo 2 3" xfId="39723" xr:uid="{F75A0061-49FC-4552-81DC-56A0C4B92763}"/>
    <cellStyle name="Cálculo 2 3 2" xfId="39724" xr:uid="{A3A04F86-C466-4BC6-970D-44FF87BE9500}"/>
    <cellStyle name="Cálculo 2 3 2 2" xfId="46876" xr:uid="{AA62C6FE-DEB4-468C-919A-19E3F77E93F0}"/>
    <cellStyle name="Cálculo 2 3 3" xfId="46877" xr:uid="{66C57ACD-FEC9-482A-877A-DB95E311426B}"/>
    <cellStyle name="Cálculo 2 4" xfId="39725" xr:uid="{7EBEBF80-6CA1-4255-B395-59C208D3422C}"/>
    <cellStyle name="Cálculo 2 4 2" xfId="46875" xr:uid="{46936841-6EC2-44AC-AF76-A117BF5F98EF}"/>
    <cellStyle name="Cálculo 2 5" xfId="46880" xr:uid="{CBD85497-2C2E-4A4A-A804-94227175FD85}"/>
    <cellStyle name="Cálculo 3" xfId="39726" xr:uid="{0DD18E82-F028-4B6B-9E71-EAAB94E9F6DD}"/>
    <cellStyle name="Cálculo 3 2" xfId="39727" xr:uid="{A53730E3-66B4-47EB-AAB0-A9ED34FE120F}"/>
    <cellStyle name="Cálculo 3 2 2" xfId="39728" xr:uid="{BEE79E15-C0D7-4404-855C-7BB561DA4CFB}"/>
    <cellStyle name="Cálculo 3 2 2 2" xfId="46872" xr:uid="{6F8A7761-119A-446A-ACE7-549916FAD578}"/>
    <cellStyle name="Cálculo 3 2 3" xfId="46873" xr:uid="{603B9DE3-E5DE-4461-9AAE-445814E9AFED}"/>
    <cellStyle name="Cálculo 3 3" xfId="39729" xr:uid="{99A675FE-C16A-4EAC-9515-27BCC8960227}"/>
    <cellStyle name="Cálculo 3 3 2" xfId="39730" xr:uid="{B5B91FE6-9401-4F56-8A8C-6B3782789A78}"/>
    <cellStyle name="Cálculo 3 3 2 2" xfId="46870" xr:uid="{294158B1-800D-412E-944E-71050F047E23}"/>
    <cellStyle name="Cálculo 3 3 3" xfId="46871" xr:uid="{26E3FC1A-7781-430A-B580-73811FF84C06}"/>
    <cellStyle name="Cálculo 3 4" xfId="39731" xr:uid="{EBB100DB-43FC-4C8D-89F7-269215B3890F}"/>
    <cellStyle name="Cálculo 3 4 2" xfId="46869" xr:uid="{E2A3596A-FA44-4A02-87DD-35FE852BB14F}"/>
    <cellStyle name="Cálculo 3 5" xfId="46874" xr:uid="{7A336F5A-404F-4A0E-9D20-764A18B28DEA}"/>
    <cellStyle name="Cálculo 4" xfId="39732" xr:uid="{B3E7A7D6-101B-457F-83CA-2FEE57E7BF62}"/>
    <cellStyle name="Cálculo 4 2" xfId="39733" xr:uid="{21948D32-440C-4E98-B8EF-A26EE6199D4E}"/>
    <cellStyle name="Cálculo 4 2 2" xfId="39734" xr:uid="{FF7CB484-19CF-4FC5-AECC-F7F42EBDF93E}"/>
    <cellStyle name="Cálculo 4 2 2 2" xfId="46866" xr:uid="{1505BAE0-66B2-4796-9E39-3C71646F9415}"/>
    <cellStyle name="Cálculo 4 2 3" xfId="46867" xr:uid="{AD12F12D-7950-4B19-98B0-4027AB6E1BA1}"/>
    <cellStyle name="Cálculo 4 3" xfId="39735" xr:uid="{E1113A8A-3AF8-4E2F-A67F-8A36E78775ED}"/>
    <cellStyle name="Cálculo 4 3 2" xfId="39736" xr:uid="{66A0F69E-3A88-4E80-B925-4C370BB88B3F}"/>
    <cellStyle name="Cálculo 4 3 2 2" xfId="46864" xr:uid="{D2BCCD90-DBCC-4370-8BC9-DF5599CE1991}"/>
    <cellStyle name="Cálculo 4 3 3" xfId="46865" xr:uid="{66DCAD35-9E06-478A-873B-E8B84335C123}"/>
    <cellStyle name="Cálculo 4 4" xfId="39737" xr:uid="{6001B36D-37DF-4D34-9323-E9E8543C8A7D}"/>
    <cellStyle name="Cálculo 4 4 2" xfId="46863" xr:uid="{CC5ABDBC-4862-49C6-9627-4DAE5161AD85}"/>
    <cellStyle name="Cálculo 4 5" xfId="46868" xr:uid="{9992B6EB-F140-4F6B-9DEE-6706B39EC55E}"/>
    <cellStyle name="Cálculo 5" xfId="39738" xr:uid="{50A8CB2A-4F3C-4305-8649-D644179DD5A0}"/>
    <cellStyle name="Cálculo 5 2" xfId="39739" xr:uid="{CC0F23D6-5708-4ECB-9AB0-117047F04D72}"/>
    <cellStyle name="Cálculo 5 2 2" xfId="39740" xr:uid="{A7F2072A-59D4-4C20-AA52-DF35E8FD1646}"/>
    <cellStyle name="Cálculo 5 2 2 2" xfId="46860" xr:uid="{224640FD-F355-4AB5-A29D-04F779978CAF}"/>
    <cellStyle name="Cálculo 5 2 3" xfId="46861" xr:uid="{92313624-B56C-487D-AC85-40DD5353454C}"/>
    <cellStyle name="Cálculo 5 3" xfId="39741" xr:uid="{F209B92E-0127-4F5E-AD10-A44B87809591}"/>
    <cellStyle name="Cálculo 5 3 2" xfId="39742" xr:uid="{82580A20-CEFC-482A-8319-28A7BE84B45F}"/>
    <cellStyle name="Cálculo 5 3 2 2" xfId="46858" xr:uid="{37862249-26A1-4BAF-8307-D26353A81FE0}"/>
    <cellStyle name="Cálculo 5 3 3" xfId="46859" xr:uid="{5891F5CE-94E1-4F9A-87C1-2D13777315C6}"/>
    <cellStyle name="Cálculo 5 4" xfId="39743" xr:uid="{BBC9FA2A-55B3-4E07-BDF0-7A7DE15F2812}"/>
    <cellStyle name="Cálculo 5 4 2" xfId="46857" xr:uid="{877F8D95-8C7E-4E34-A186-0198A8322059}"/>
    <cellStyle name="Cálculo 5 5" xfId="46862" xr:uid="{11CFCEE5-8850-4858-B088-C48A33E47D0D}"/>
    <cellStyle name="Cálculo 6" xfId="39744" xr:uid="{2A4DC4E0-674B-44FB-9206-6D8D7B4D263F}"/>
    <cellStyle name="Cálculo 6 2" xfId="39745" xr:uid="{56A0B583-8127-41AC-8E55-F8F9CE49DF31}"/>
    <cellStyle name="Cálculo 6 2 2" xfId="39746" xr:uid="{F8987C66-0C3C-4C92-80BC-D3B193F3AE09}"/>
    <cellStyle name="Cálculo 6 2 2 2" xfId="46854" xr:uid="{1E295B58-8A7B-4348-9FA1-3A61E8C3C3F4}"/>
    <cellStyle name="Cálculo 6 2 3" xfId="46855" xr:uid="{1055ECDE-E951-4FAA-AB70-ADD3195F6BE4}"/>
    <cellStyle name="Cálculo 6 3" xfId="39747" xr:uid="{5BDE7C0F-A774-4299-98CC-A59565154F13}"/>
    <cellStyle name="Cálculo 6 3 2" xfId="39748" xr:uid="{049A6A40-DBA2-437B-8737-10305991E92B}"/>
    <cellStyle name="Cálculo 6 3 2 2" xfId="46852" xr:uid="{3779B077-B37B-46BF-A8CB-7C8A3F8E9C0A}"/>
    <cellStyle name="Cálculo 6 3 3" xfId="46853" xr:uid="{66DE86C3-4E66-46A5-A07C-29FFB33A6968}"/>
    <cellStyle name="Cálculo 6 4" xfId="39749" xr:uid="{32922A96-4490-4AEA-AC2D-21029AF0112E}"/>
    <cellStyle name="Cálculo 6 4 2" xfId="46851" xr:uid="{E3201CAC-0A03-4D46-AB2C-5D9A5A7A7A1D}"/>
    <cellStyle name="Cálculo 6 5" xfId="46856" xr:uid="{2510EA62-BD04-4E67-AEBD-46D1C61D1FD2}"/>
    <cellStyle name="Cálculo 7" xfId="39750" xr:uid="{5ACC0533-739E-4AB4-832F-473FDA6A3F4F}"/>
    <cellStyle name="Cálculo 7 2" xfId="39751" xr:uid="{CC5031E2-46DB-4C29-AAC5-DF2968403BF4}"/>
    <cellStyle name="Cálculo 7 2 2" xfId="39752" xr:uid="{C08A22E7-3A52-4063-BEE7-389DEC3D9D7B}"/>
    <cellStyle name="Cálculo 7 2 2 2" xfId="46848" xr:uid="{82061D90-4872-4281-8A58-BE34B3ACEAEF}"/>
    <cellStyle name="Cálculo 7 2 3" xfId="46849" xr:uid="{CB4B85F9-0FAF-4106-9656-39524CFC1518}"/>
    <cellStyle name="Cálculo 7 3" xfId="39753" xr:uid="{1F55CB37-2869-4DE6-8E3F-F80701A826A7}"/>
    <cellStyle name="Cálculo 7 3 2" xfId="39754" xr:uid="{05BB7B2B-C9A6-4D48-A8C8-48F249FACE21}"/>
    <cellStyle name="Cálculo 7 3 2 2" xfId="46846" xr:uid="{82D76D6F-8C55-444D-BA3F-C5102623629E}"/>
    <cellStyle name="Cálculo 7 3 3" xfId="46847" xr:uid="{FCAACBC4-4108-4F0C-879F-984BA5517970}"/>
    <cellStyle name="Cálculo 7 4" xfId="39755" xr:uid="{C6A46DFB-50C1-4F8D-9720-8DB696DCA8C1}"/>
    <cellStyle name="Cálculo 7 4 2" xfId="46845" xr:uid="{A57CB1B9-E164-469C-B534-B98EC08F6C14}"/>
    <cellStyle name="Cálculo 7 5" xfId="46850" xr:uid="{B21C2B36-D6D7-4368-9613-75B9A9F58771}"/>
    <cellStyle name="Cálculo 8" xfId="39756" xr:uid="{CA6808DC-0BA4-4E3C-B64A-97C3C165A4C3}"/>
    <cellStyle name="Cálculo 8 2" xfId="39757" xr:uid="{01B48B6C-AB41-43E4-B8C6-B7B090085F07}"/>
    <cellStyle name="Cálculo 8 2 2" xfId="46843" xr:uid="{58B1361D-0E5F-4819-82F8-97083974C821}"/>
    <cellStyle name="Cálculo 8 3" xfId="46844" xr:uid="{2DCBC8D8-8CDC-4FDD-94A2-67BED314F51F}"/>
    <cellStyle name="Cálculo 9" xfId="39758" xr:uid="{C37BE179-625D-4D62-ACC2-6C0CFB79176E}"/>
    <cellStyle name="Cálculo 9 2" xfId="39759" xr:uid="{26EFD1BE-3357-4425-882D-44854B44EF84}"/>
    <cellStyle name="Cálculo 9 2 2" xfId="46841" xr:uid="{8B7CF4A5-F0DF-46D1-875C-83A2F7A65EBC}"/>
    <cellStyle name="Cálculo 9 3" xfId="46842" xr:uid="{0AF1DDDF-7668-4091-B591-4DDF55084379}"/>
    <cellStyle name="Case" xfId="42468" xr:uid="{5BD26A8E-4552-4DFE-9AB9-480DB6B43810}"/>
    <cellStyle name="Case 2" xfId="42469" xr:uid="{C841BDBA-3CC2-4E1D-B56D-99978FFB89D2}"/>
    <cellStyle name="Cash Flow Statement" xfId="42470" xr:uid="{F37BAB14-5FD0-4A63-97C1-7D772DE9A7AC}"/>
    <cellStyle name="Cash Flow Statement 2" xfId="42471" xr:uid="{49B5942B-E412-496F-AF78-74EE5C8BBC28}"/>
    <cellStyle name="Celda de comprobación" xfId="39760" xr:uid="{D50C1714-05EC-48A0-AE46-ACA906A0793A}"/>
    <cellStyle name="Celda vinculada" xfId="39761" xr:uid="{A6D94205-9E49-4CE3-9503-C2BB0B3C00D3}"/>
    <cellStyle name="Cellule liée 2" xfId="48053" xr:uid="{7A3ADDC8-F92C-4259-8795-6CCD4D7D3C97}"/>
    <cellStyle name="Cellule liée 2 2" xfId="48054" xr:uid="{93B34997-C6CA-40E4-B716-5B08A48EF9DC}"/>
    <cellStyle name="Cellule liée 3" xfId="48055" xr:uid="{A8103F87-DE1C-4461-A433-05768ACB4FA9}"/>
    <cellStyle name="Cellule liée 4" xfId="48056" xr:uid="{CC766B20-D787-4DEF-8B31-09055B5268C5}"/>
    <cellStyle name="Célula Ligada" xfId="39762" xr:uid="{A97A6F9A-D0BB-4423-9494-5DA41EFF89C0}"/>
    <cellStyle name="Check" xfId="42472" xr:uid="{A2AF2042-EE68-4222-B65F-82C472C3052F}"/>
    <cellStyle name="Check Cell" xfId="14" builtinId="23" customBuiltin="1"/>
    <cellStyle name="Check Cell 10" xfId="1040" xr:uid="{A5DF0EB5-5BFF-4AF9-A51B-503A40DEB2AA}"/>
    <cellStyle name="Check Cell 10 2" xfId="1041" xr:uid="{282896C2-D518-4BD5-BB6E-177AF7D75B7C}"/>
    <cellStyle name="Check Cell 10_3. Loans" xfId="23515" xr:uid="{F6046D07-BCFD-424D-9741-5D8FCB5066ED}"/>
    <cellStyle name="Check Cell 11" xfId="1042" xr:uid="{52F5A237-0034-49DD-8F97-325CFA88250D}"/>
    <cellStyle name="Check Cell 11 2" xfId="1043" xr:uid="{20F97110-61BB-4A15-A77A-333FCE714398}"/>
    <cellStyle name="Check Cell 11_3. Loans" xfId="23516" xr:uid="{29E94467-F110-4404-A1C2-3648362E1DE6}"/>
    <cellStyle name="Check Cell 12" xfId="23517" xr:uid="{BE81710B-0EC7-4532-85B6-A6845E07854E}"/>
    <cellStyle name="Check Cell 12 2" xfId="47765" xr:uid="{FF1BBE14-35F7-4F8B-807A-0B38FB4D8B2D}"/>
    <cellStyle name="Check Cell 12_ICR" xfId="49437" xr:uid="{9EBD9D7B-802F-4751-AC2B-8C668607260A}"/>
    <cellStyle name="Check Cell 13" xfId="23518" xr:uid="{C7F3D96F-B4E1-4DB2-9D21-0917E95D350E}"/>
    <cellStyle name="Check Cell 14" xfId="23519" xr:uid="{8D7F8E99-024E-4BDF-A64C-CADA3EACB224}"/>
    <cellStyle name="Check Cell 15" xfId="23520" xr:uid="{6D9867FA-5542-4C90-94BC-BB330AF5063A}"/>
    <cellStyle name="Check Cell 16" xfId="23521" xr:uid="{84E1F0A7-DAD2-4A3A-BC26-606FC7304E8E}"/>
    <cellStyle name="Check Cell 17" xfId="23522" xr:uid="{3FAE4C66-A1DF-4F32-8CEB-3EB902132E05}"/>
    <cellStyle name="Check Cell 18" xfId="23523" xr:uid="{0F3749FF-9CA4-40C6-A765-4DBC1C41DC66}"/>
    <cellStyle name="Check Cell 19" xfId="23524" xr:uid="{FBBCE6F2-6918-4954-806F-70881E3488AE}"/>
    <cellStyle name="Check Cell 2" xfId="156" xr:uid="{AFB217B0-ABC4-4838-9549-11270CC6D16B}"/>
    <cellStyle name="Check Cell 2 10" xfId="1044" xr:uid="{D723A538-BCBD-424C-A6BE-AB6B561424AC}"/>
    <cellStyle name="Check Cell 2 10 2" xfId="1045" xr:uid="{1EF05E9C-A9B9-4D94-A8D5-232CBC1A3900}"/>
    <cellStyle name="Check Cell 2 10_3. Loans" xfId="23525" xr:uid="{36FCD9EE-41F9-4F13-8A67-CD45FB010759}"/>
    <cellStyle name="Check Cell 2 11" xfId="1046" xr:uid="{D71CBD04-A599-4083-9245-B7550537A080}"/>
    <cellStyle name="Check Cell 2 11 2" xfId="1047" xr:uid="{01B13DF1-EC61-46F3-8EA5-62D5722168AF}"/>
    <cellStyle name="Check Cell 2 11_3. Loans" xfId="23526" xr:uid="{F4FF99F4-19CF-41A6-8050-1825DDF1F524}"/>
    <cellStyle name="Check Cell 2 12" xfId="1048" xr:uid="{C20B2487-14DE-4D1D-BBDD-4A05B14BE790}"/>
    <cellStyle name="Check Cell 2 12 2" xfId="1049" xr:uid="{5812EC3E-B577-4297-8A5B-3A044DA23659}"/>
    <cellStyle name="Check Cell 2 12_3. Loans" xfId="23527" xr:uid="{95FD1263-72BF-48AA-A20C-298E5EB7D5A1}"/>
    <cellStyle name="Check Cell 2 13" xfId="1050" xr:uid="{5CDC45CA-127E-4187-B2D0-CE23FABC1477}"/>
    <cellStyle name="Check Cell 2 13 2" xfId="1051" xr:uid="{D80DAE5E-A5F6-4E44-8F32-8282C9515654}"/>
    <cellStyle name="Check Cell 2 13_3. Loans" xfId="23528" xr:uid="{D85215BC-37C3-4B8F-A6F6-D35448CA59F0}"/>
    <cellStyle name="Check Cell 2 14" xfId="1052" xr:uid="{066101B1-877A-4719-9DF2-31BBC43A1919}"/>
    <cellStyle name="Check Cell 2 14 2" xfId="1053" xr:uid="{0911B8F0-A42B-4D66-BE16-1DFF2271051B}"/>
    <cellStyle name="Check Cell 2 14_3. Loans" xfId="23529" xr:uid="{71E1A82F-C757-42B0-89D5-3961AD9CBFE2}"/>
    <cellStyle name="Check Cell 2 15" xfId="1054" xr:uid="{0A661851-DD15-4694-9A40-8F99623DB285}"/>
    <cellStyle name="Check Cell 2 16" xfId="38317" xr:uid="{C6EA2FC7-F651-41F1-8154-E405CFDD5305}"/>
    <cellStyle name="Check Cell 2 17" xfId="38314" xr:uid="{DB03251E-226E-4BB9-A995-BD10880B6A7C}"/>
    <cellStyle name="Check Cell 2 2" xfId="1055" xr:uid="{C844C330-40CF-4C58-A088-6F6FF5C0A2BD}"/>
    <cellStyle name="Check Cell 2 2 2" xfId="1056" xr:uid="{D8677221-63D2-493D-A5A9-D0E4451F46EC}"/>
    <cellStyle name="Check Cell 2 2 2 2" xfId="1057" xr:uid="{E7E1B192-7BDD-4AE5-AAB1-10FF13764B59}"/>
    <cellStyle name="Check Cell 2 2 2 2 2" xfId="1058" xr:uid="{F44AE7BF-6658-47DB-98CC-498CA073450B}"/>
    <cellStyle name="Check Cell 2 2 2 2_3. Loans" xfId="23530" xr:uid="{C064129A-44CA-49F5-8153-20D1EE8B8052}"/>
    <cellStyle name="Check Cell 2 2 2 3" xfId="1059" xr:uid="{5442C8B7-6B7F-44C4-8D56-CC83AD38C0D5}"/>
    <cellStyle name="Check Cell 2 2 2 3 2" xfId="1060" xr:uid="{5096CD2D-F272-4FF7-B9AF-3A71B1563680}"/>
    <cellStyle name="Check Cell 2 2 2 3_3. Loans" xfId="23531" xr:uid="{5894C700-1EDD-425A-9D9D-665FC1E64316}"/>
    <cellStyle name="Check Cell 2 2 2 4" xfId="1061" xr:uid="{C8A7E69A-846B-48DA-93B0-C2DAD6D46B87}"/>
    <cellStyle name="Check Cell 2 2 2_3. Loans" xfId="23532" xr:uid="{A952C9F2-9AD6-4275-A717-1C84601301CA}"/>
    <cellStyle name="Check Cell 2 2 3" xfId="1062" xr:uid="{E34F3161-74D3-4FBC-AC75-7F456AEE4724}"/>
    <cellStyle name="Check Cell 2 2 3 2" xfId="1063" xr:uid="{EA6E10BC-BA0D-4FB6-A411-D0446BB32202}"/>
    <cellStyle name="Check Cell 2 2 3 2 2" xfId="1064" xr:uid="{46D7F3DC-1C70-4929-83EC-56FFD8779754}"/>
    <cellStyle name="Check Cell 2 2 3 2_3. Loans" xfId="23533" xr:uid="{94E3BBBB-C645-4D45-B4BA-4F745BAA3E67}"/>
    <cellStyle name="Check Cell 2 2 3 3" xfId="1065" xr:uid="{149DE63D-097A-4551-9B93-B2E0EC3E4271}"/>
    <cellStyle name="Check Cell 2 2 3_3. Loans" xfId="23534" xr:uid="{F1AC1746-7D3C-4F4D-BAAD-BB01C9D86910}"/>
    <cellStyle name="Check Cell 2 2 4" xfId="1066" xr:uid="{D2390FC0-52FF-4F3A-9743-C5B54B2992F6}"/>
    <cellStyle name="Check Cell 2 2 4 2" xfId="1067" xr:uid="{6A3C59A2-1F7A-4A9B-A32A-5C42C0EC69FC}"/>
    <cellStyle name="Check Cell 2 2 4_3. Loans" xfId="23535" xr:uid="{B46D4247-E4C4-4958-AE72-E099F335C313}"/>
    <cellStyle name="Check Cell 2 2 5" xfId="1068" xr:uid="{2EEAEC3C-641C-422B-BB01-60746A2393EB}"/>
    <cellStyle name="Check Cell 2 2 5 2" xfId="1069" xr:uid="{EC4EF923-AA85-44BA-91E3-D7D941F7CE9C}"/>
    <cellStyle name="Check Cell 2 2 5_3. Loans" xfId="23536" xr:uid="{6271AE78-5CDB-4C59-89CD-CEBDC9EB8F43}"/>
    <cellStyle name="Check Cell 2 2 6" xfId="1070" xr:uid="{7D41D3C2-E653-41B3-8E6C-C1668130EAC3}"/>
    <cellStyle name="Check Cell 2 2 6 2" xfId="1071" xr:uid="{8B8A0FEA-DC3E-40DA-9645-CACE4E37B405}"/>
    <cellStyle name="Check Cell 2 2 6_3. Loans" xfId="23537" xr:uid="{EF53E73B-DBB1-4571-8551-3D389E545775}"/>
    <cellStyle name="Check Cell 2 2 7" xfId="1072" xr:uid="{3990F0A6-60A3-4875-9442-C99D529F916E}"/>
    <cellStyle name="Check Cell 2 2 7 2" xfId="1073" xr:uid="{40A6A877-FE47-409B-A1A0-B746AD6A1BE1}"/>
    <cellStyle name="Check Cell 2 2 7_3. Loans" xfId="23538" xr:uid="{BC94F8A5-0E77-4D87-9158-91242CA3ACBD}"/>
    <cellStyle name="Check Cell 2 2 8" xfId="1074" xr:uid="{43D87A9D-4B14-44ED-9990-82FBA2FB12AC}"/>
    <cellStyle name="Check Cell 2 2 8 2" xfId="1075" xr:uid="{B8CFBC9E-8360-4B0D-ADC1-0B6ABA6E4FE5}"/>
    <cellStyle name="Check Cell 2 2 8_3. Loans" xfId="23539" xr:uid="{0498BD4E-A427-4109-9B26-AFA1429A4D98}"/>
    <cellStyle name="Check Cell 2 2 9" xfId="1076" xr:uid="{49C91177-C6C2-4E75-A9F3-F6543B1916A6}"/>
    <cellStyle name="Check Cell 2 2_3. Loans" xfId="23540" xr:uid="{22885EBF-49E5-4BA7-B744-D82AFBD884F8}"/>
    <cellStyle name="Check Cell 2 3" xfId="1077" xr:uid="{171B90BF-B5A4-4675-A32B-6435A17FA343}"/>
    <cellStyle name="Check Cell 2 3 10" xfId="33678" xr:uid="{D1F4EA36-2CEA-4E24-BAF9-24C8EF75220A}"/>
    <cellStyle name="Check Cell 2 3 2" xfId="1078" xr:uid="{E3597661-713D-42E1-87BF-08726FBF23BF}"/>
    <cellStyle name="Check Cell 2 3 2 2" xfId="1079" xr:uid="{4638B03C-C574-4866-88DB-7BEAE7C706B7}"/>
    <cellStyle name="Check Cell 2 3 2 2 2" xfId="1080" xr:uid="{D8F06E44-46DF-48A6-B05A-1F3C3911C1B1}"/>
    <cellStyle name="Check Cell 2 3 2 2_3. Loans" xfId="23541" xr:uid="{93390805-6507-4C68-A65A-C993B3F0FBB2}"/>
    <cellStyle name="Check Cell 2 3 2 3" xfId="1081" xr:uid="{895D1864-BE67-4467-A126-72406D4EDFAE}"/>
    <cellStyle name="Check Cell 2 3 2_3. Loans" xfId="23542" xr:uid="{34BF331B-2BA1-4980-B3F8-8013F636ED55}"/>
    <cellStyle name="Check Cell 2 3 3" xfId="1082" xr:uid="{FAD359F4-C743-4FB4-902C-311AC122E53B}"/>
    <cellStyle name="Check Cell 2 3 3 2" xfId="1083" xr:uid="{60725692-8CAD-4077-AD01-D70864ED4682}"/>
    <cellStyle name="Check Cell 2 3 3 2 2" xfId="1084" xr:uid="{EFBA97ED-07B5-442D-BD45-CE52EF012610}"/>
    <cellStyle name="Check Cell 2 3 3 2_3. Loans" xfId="23543" xr:uid="{2EF46033-53B9-49ED-9AE7-888F283D3434}"/>
    <cellStyle name="Check Cell 2 3 3 3" xfId="1085" xr:uid="{EAC6A128-E9EA-47FE-8986-26F93067DD6F}"/>
    <cellStyle name="Check Cell 2 3 3_3. Loans" xfId="23544" xr:uid="{85459B26-8CCD-4BBF-B4F8-13A4A3462BF0}"/>
    <cellStyle name="Check Cell 2 3 4" xfId="1086" xr:uid="{4FC93B9F-29C5-4D69-9F28-C09ECCDDFC4E}"/>
    <cellStyle name="Check Cell 2 3 4 2" xfId="1087" xr:uid="{A1BB57E9-E33B-47E9-A756-61AC80B6652E}"/>
    <cellStyle name="Check Cell 2 3 4_3. Loans" xfId="23545" xr:uid="{5E59911B-8FFA-419E-B788-42967183F1EC}"/>
    <cellStyle name="Check Cell 2 3 5" xfId="1088" xr:uid="{8CBA6F7D-1975-4A3F-BB04-E0C9E24FD9B0}"/>
    <cellStyle name="Check Cell 2 3 5 2" xfId="1089" xr:uid="{0B33FD2E-9261-4BB9-9F87-A9C5CEB70214}"/>
    <cellStyle name="Check Cell 2 3 5_3. Loans" xfId="23546" xr:uid="{D85A1987-64FB-4985-B242-58F7F1EDB02B}"/>
    <cellStyle name="Check Cell 2 3 6" xfId="1090" xr:uid="{1B7F1941-CE1A-4B1E-B0E1-CB1C7FD13188}"/>
    <cellStyle name="Check Cell 2 3 6 2" xfId="1091" xr:uid="{C676FA6B-C7AE-435D-88E3-3DEAAF916A89}"/>
    <cellStyle name="Check Cell 2 3 6_3. Loans" xfId="23547" xr:uid="{732353D3-AB49-4CD4-98C9-7CB057870AC3}"/>
    <cellStyle name="Check Cell 2 3 7" xfId="1092" xr:uid="{9153D517-E7E9-4495-9C2B-AC46CF87D122}"/>
    <cellStyle name="Check Cell 2 3 7 2" xfId="1093" xr:uid="{5A7C0077-18F7-4FE3-889A-93DF212CB9E4}"/>
    <cellStyle name="Check Cell 2 3 7_3. Loans" xfId="23548" xr:uid="{0DD2B067-9AA7-463A-BC76-5D9F664C391D}"/>
    <cellStyle name="Check Cell 2 3 8" xfId="1094" xr:uid="{FD58914A-69A2-4FC7-859F-DB8EEC61B795}"/>
    <cellStyle name="Check Cell 2 3 8 2" xfId="1095" xr:uid="{01A1D8EA-178C-4642-AC73-FEF5E38AB302}"/>
    <cellStyle name="Check Cell 2 3 8_3. Loans" xfId="23549" xr:uid="{89EE9928-EB58-4CB4-A67A-7439E3B196A5}"/>
    <cellStyle name="Check Cell 2 3 9" xfId="1096" xr:uid="{C4B6A604-8D0E-465C-960B-4D89EF2FE1D5}"/>
    <cellStyle name="Check Cell 2 3_3. Loans" xfId="23550" xr:uid="{75CBD70E-9100-45B4-B754-90754DACE5D6}"/>
    <cellStyle name="Check Cell 2 4" xfId="1097" xr:uid="{23BD90BE-1638-46E9-AE25-8D59A26BFF2A}"/>
    <cellStyle name="Check Cell 2 4 2" xfId="1098" xr:uid="{40F7E8ED-CB1A-4F60-9A6B-4093350F6DFF}"/>
    <cellStyle name="Check Cell 2 4 2 2" xfId="1099" xr:uid="{02832A30-09EC-48E2-8BF6-898230E8F295}"/>
    <cellStyle name="Check Cell 2 4 2 2 2" xfId="1100" xr:uid="{950B3184-AAC4-4125-9542-E4864F9A5076}"/>
    <cellStyle name="Check Cell 2 4 2 2_3. Loans" xfId="23551" xr:uid="{EC1DDD26-A85A-4C09-8D2F-7416FE7F63B5}"/>
    <cellStyle name="Check Cell 2 4 2 3" xfId="1101" xr:uid="{A1F0B262-6361-44EF-B285-6B2E99201949}"/>
    <cellStyle name="Check Cell 2 4 2_3. Loans" xfId="23552" xr:uid="{14208142-290B-4CE1-B98F-F0C92B001827}"/>
    <cellStyle name="Check Cell 2 4 3" xfId="1102" xr:uid="{9ECD5022-A5D1-4433-AABC-52E94AA48A36}"/>
    <cellStyle name="Check Cell 2 4 3 2" xfId="1103" xr:uid="{FEA7F555-3865-483E-9592-072798E17ED1}"/>
    <cellStyle name="Check Cell 2 4 3 2 2" xfId="1104" xr:uid="{F830CCB7-A4C3-4178-99B3-C52BE60F565D}"/>
    <cellStyle name="Check Cell 2 4 3 2_3. Loans" xfId="23553" xr:uid="{F62A1BB8-E4F6-4957-9053-1FB9DCCB7708}"/>
    <cellStyle name="Check Cell 2 4 3 3" xfId="1105" xr:uid="{91280867-8077-42B6-A4FC-CB7BCEFA5FA0}"/>
    <cellStyle name="Check Cell 2 4 3_3. Loans" xfId="23554" xr:uid="{D9C2EC14-00E4-4BC7-994B-FF5809B31729}"/>
    <cellStyle name="Check Cell 2 4 4" xfId="1106" xr:uid="{BD22C974-63A4-4089-8FAC-E3FBC51D1A3F}"/>
    <cellStyle name="Check Cell 2 4 4 2" xfId="1107" xr:uid="{838A2519-F626-4A2F-BBB5-68E9742F4B7D}"/>
    <cellStyle name="Check Cell 2 4 4_3. Loans" xfId="23555" xr:uid="{6FB23D10-C213-4A63-B223-EE26FA1BB94E}"/>
    <cellStyle name="Check Cell 2 4 5" xfId="1108" xr:uid="{BE71887B-D677-46C1-ADA8-FB2749BC845C}"/>
    <cellStyle name="Check Cell 2 4 5 2" xfId="1109" xr:uid="{E8433247-C9F7-4996-8E91-9464B9EADB40}"/>
    <cellStyle name="Check Cell 2 4 5_3. Loans" xfId="23556" xr:uid="{20B42EC8-01C1-486D-A1E8-EAAF5A9D8DE2}"/>
    <cellStyle name="Check Cell 2 4 6" xfId="1110" xr:uid="{B65A9A91-0DC2-4B88-9CCF-69EF7F2B7217}"/>
    <cellStyle name="Check Cell 2 4 6 2" xfId="1111" xr:uid="{5EB77082-AE31-427C-974E-E3325C09D6DB}"/>
    <cellStyle name="Check Cell 2 4 6_3. Loans" xfId="23557" xr:uid="{C5D4E16F-317A-4D03-AC23-F39946C09620}"/>
    <cellStyle name="Check Cell 2 4 7" xfId="1112" xr:uid="{3277BB3E-1950-4C4C-A181-703A4806CE0A}"/>
    <cellStyle name="Check Cell 2 4 7 2" xfId="1113" xr:uid="{C197EF6D-6AA0-4DF8-8881-5F9CD6E1A306}"/>
    <cellStyle name="Check Cell 2 4 7_3. Loans" xfId="23558" xr:uid="{D8C318C7-5B2C-4A17-9302-CDC42774E1DE}"/>
    <cellStyle name="Check Cell 2 4 8" xfId="1114" xr:uid="{97670241-08AC-4B0D-BD43-ED46D158D340}"/>
    <cellStyle name="Check Cell 2 4 8 2" xfId="1115" xr:uid="{EF456B20-C6EE-42E4-93FB-547F986EE92C}"/>
    <cellStyle name="Check Cell 2 4 8_3. Loans" xfId="23559" xr:uid="{CC53BA91-4177-4736-9A82-04EAE6F3E502}"/>
    <cellStyle name="Check Cell 2 4 9" xfId="1116" xr:uid="{46449486-9BA6-4EB1-AD47-DD027036A417}"/>
    <cellStyle name="Check Cell 2 4_3. Loans" xfId="23560" xr:uid="{25154CD8-D51B-48F8-A43B-D57096CC103D}"/>
    <cellStyle name="Check Cell 2 5" xfId="1117" xr:uid="{36CCBA23-2F6D-4DDA-8562-019B88A0C771}"/>
    <cellStyle name="Check Cell 2 5 10" xfId="1118" xr:uid="{40E73B30-E58B-4289-92FE-DB534963E837}"/>
    <cellStyle name="Check Cell 2 5 2" xfId="1119" xr:uid="{E3F01C04-C9AE-43E7-9F0E-B7094EA8E50F}"/>
    <cellStyle name="Check Cell 2 5 2 2" xfId="1120" xr:uid="{E8327C88-A7F2-43FC-BBD0-6628997D88FC}"/>
    <cellStyle name="Check Cell 2 5 2_3. Loans" xfId="23561" xr:uid="{CD4B5921-DD20-4503-B6CF-B9A14357C5E4}"/>
    <cellStyle name="Check Cell 2 5 3" xfId="1121" xr:uid="{C0BC29A1-608E-4E10-9DE4-BF1C8E260C99}"/>
    <cellStyle name="Check Cell 2 5 3 2" xfId="1122" xr:uid="{98B151F8-FD5B-4AFE-B7B8-519A7461954F}"/>
    <cellStyle name="Check Cell 2 5 3_3. Loans" xfId="23562" xr:uid="{40F3FC18-FC19-4EF8-B5FE-0AE526C61EEA}"/>
    <cellStyle name="Check Cell 2 5 4" xfId="1123" xr:uid="{28F78759-4B17-4B89-BCDE-3104FF438F7B}"/>
    <cellStyle name="Check Cell 2 5 4 2" xfId="1124" xr:uid="{A82055D8-7A28-4D70-BF88-9CEB8CD9E42A}"/>
    <cellStyle name="Check Cell 2 5 4_3. Loans" xfId="23563" xr:uid="{2C377317-A69F-4221-884D-1844EFA131A8}"/>
    <cellStyle name="Check Cell 2 5 5" xfId="1125" xr:uid="{619C5E74-E93D-411C-B475-679666BBE2D3}"/>
    <cellStyle name="Check Cell 2 5 5 2" xfId="1126" xr:uid="{3F3035AB-CA62-457F-93E9-2B9AE39E5D9A}"/>
    <cellStyle name="Check Cell 2 5 5_3. Loans" xfId="23564" xr:uid="{71A35C69-0312-4184-B1EE-932FA3142FAD}"/>
    <cellStyle name="Check Cell 2 5 6" xfId="1127" xr:uid="{9E29382D-334F-411B-BC6B-C96249C8240F}"/>
    <cellStyle name="Check Cell 2 5 6 2" xfId="1128" xr:uid="{5B0FC8DB-BE15-4ED8-913B-CE66E7967666}"/>
    <cellStyle name="Check Cell 2 5 6_3. Loans" xfId="23565" xr:uid="{CF2BBCD3-8A3E-4975-8F85-0CFB35C8C363}"/>
    <cellStyle name="Check Cell 2 5 7" xfId="1129" xr:uid="{7B1DDC56-39FA-4B09-9163-18590F9D1E92}"/>
    <cellStyle name="Check Cell 2 5 7 2" xfId="1130" xr:uid="{148F7746-B88D-45A6-BCED-82E65F1CC192}"/>
    <cellStyle name="Check Cell 2 5 7_3. Loans" xfId="23566" xr:uid="{C60E6346-9FD1-4064-B0F9-9BDD31A5B653}"/>
    <cellStyle name="Check Cell 2 5 8" xfId="1131" xr:uid="{ACFD676A-0769-40B9-A3D2-7BDD0085E874}"/>
    <cellStyle name="Check Cell 2 5 8 2" xfId="1132" xr:uid="{E5291515-4FED-4487-8EE6-533A11A55F8B}"/>
    <cellStyle name="Check Cell 2 5 8_3. Loans" xfId="23567" xr:uid="{160A10EB-CBB9-4F26-8B2A-3C163F4A6DD3}"/>
    <cellStyle name="Check Cell 2 5 9" xfId="1133" xr:uid="{85C31990-E380-4E02-9612-4671DC3A205E}"/>
    <cellStyle name="Check Cell 2 5_3. Loans" xfId="23568" xr:uid="{95D6CB08-AA6F-4E57-95DB-E426C22EE249}"/>
    <cellStyle name="Check Cell 2 6" xfId="1134" xr:uid="{EA86588A-663C-41F4-B30F-D40E82EB373A}"/>
    <cellStyle name="Check Cell 2 6 2" xfId="1135" xr:uid="{45CCB878-E562-4621-B019-F8396553B8C9}"/>
    <cellStyle name="Check Cell 2 6 2 2" xfId="1136" xr:uid="{F526A078-4D28-48EF-A5D3-BE3828BF2FCD}"/>
    <cellStyle name="Check Cell 2 6 2_3. Loans" xfId="23569" xr:uid="{9A25458B-570A-463A-B63E-2B00DEEC6867}"/>
    <cellStyle name="Check Cell 2 6 3" xfId="1137" xr:uid="{18ECE00B-CB10-49BB-82B8-42788BBE1432}"/>
    <cellStyle name="Check Cell 2 6 3 2" xfId="1138" xr:uid="{55033566-B964-4267-BFAE-019CBC0143BA}"/>
    <cellStyle name="Check Cell 2 6 3_3. Loans" xfId="23570" xr:uid="{F69714F2-EEE9-4727-A1F4-90963D3F0661}"/>
    <cellStyle name="Check Cell 2 6 4" xfId="1139" xr:uid="{841C5268-E485-4077-9461-EAE04582F15E}"/>
    <cellStyle name="Check Cell 2 6_3. Loans" xfId="23571" xr:uid="{F321D840-322B-44A2-B1D4-F3B3D30BFF32}"/>
    <cellStyle name="Check Cell 2 7" xfId="1140" xr:uid="{C2988D27-A36C-4E17-886D-42F287A9BA74}"/>
    <cellStyle name="Check Cell 2 7 2" xfId="1141" xr:uid="{6C227B8B-12F6-4ED4-852A-A02986CB7E19}"/>
    <cellStyle name="Check Cell 2 7 2 2" xfId="1142" xr:uid="{DA211E08-F420-401F-8C42-BD5F1905DCF4}"/>
    <cellStyle name="Check Cell 2 7 2_3. Loans" xfId="23572" xr:uid="{7983B4BB-685B-48F1-9FBF-8057E9A95631}"/>
    <cellStyle name="Check Cell 2 7 3" xfId="1143" xr:uid="{D47C752E-EDA1-4664-B2F2-0967EE9201C5}"/>
    <cellStyle name="Check Cell 2 7 3 2" xfId="1144" xr:uid="{31E34947-F533-4C49-8AB2-90010294585F}"/>
    <cellStyle name="Check Cell 2 7 3_3. Loans" xfId="23573" xr:uid="{68EDCF1A-8F86-4A18-8EE4-369265CFAC73}"/>
    <cellStyle name="Check Cell 2 7 4" xfId="1145" xr:uid="{79B260AD-A3E1-4AF4-BFA5-3D2BBCE32CB3}"/>
    <cellStyle name="Check Cell 2 7_3. Loans" xfId="23574" xr:uid="{44C4599B-A586-4D02-8EA6-C16FB51AE110}"/>
    <cellStyle name="Check Cell 2 8" xfId="1146" xr:uid="{499669CB-A57E-4A0D-8CFA-CC9E5BA0CC04}"/>
    <cellStyle name="Check Cell 2 8 2" xfId="1147" xr:uid="{0F3CA2D7-291A-4E83-8C09-909C0D78526B}"/>
    <cellStyle name="Check Cell 2 8 2 2" xfId="1148" xr:uid="{8CE65C7E-2F64-4B8F-970B-DEF0447AB489}"/>
    <cellStyle name="Check Cell 2 8 2_3. Loans" xfId="23575" xr:uid="{5FCC0773-15F5-4852-863A-D3ACD660EF11}"/>
    <cellStyle name="Check Cell 2 8 3" xfId="1149" xr:uid="{EECD101A-4DBB-4669-AAD1-67C0944A7714}"/>
    <cellStyle name="Check Cell 2 8 3 2" xfId="1150" xr:uid="{021453B2-F1C8-472D-AEE5-B3EFEE105E02}"/>
    <cellStyle name="Check Cell 2 8 3_3. Loans" xfId="23576" xr:uid="{C8CAD57E-5F1B-4321-B024-8651BB70537C}"/>
    <cellStyle name="Check Cell 2 8 4" xfId="1151" xr:uid="{819B2B0C-CE3C-41F7-9B30-252D2CD77FD0}"/>
    <cellStyle name="Check Cell 2 8_3. Loans" xfId="23577" xr:uid="{F89C7810-3EB0-4465-A271-A6C86C6BDCF9}"/>
    <cellStyle name="Check Cell 2 9" xfId="1152" xr:uid="{EE3BB89E-2BF7-4DBE-86F6-109BD36CC8C4}"/>
    <cellStyle name="Check Cell 2 9 2" xfId="1153" xr:uid="{099A199F-9FBD-442D-93A0-482480885ABB}"/>
    <cellStyle name="Check Cell 2 9_3. Loans" xfId="23578" xr:uid="{CCD4C3E7-6E55-4490-B330-11EAC6D6C87C}"/>
    <cellStyle name="Check Cell 2_2. Property deals" xfId="23579" xr:uid="{2E6EE163-54EA-4C2D-83F8-F519E4A39BA4}"/>
    <cellStyle name="Check Cell 20" xfId="23580" xr:uid="{4AD36049-CADA-4CC1-9142-1E7B65759529}"/>
    <cellStyle name="Check Cell 21" xfId="23581" xr:uid="{D5410566-E2D1-4BCC-AD78-628E5C50984B}"/>
    <cellStyle name="Check Cell 22" xfId="23582" xr:uid="{A68C6819-6B33-4665-A2AA-357906799816}"/>
    <cellStyle name="Check Cell 23" xfId="23583" xr:uid="{BC09298B-DA0D-4227-8094-3BE2202724A1}"/>
    <cellStyle name="Check Cell 24" xfId="23584" xr:uid="{0E74D54F-7D83-435B-9A91-4B3D796DCE50}"/>
    <cellStyle name="Check Cell 25" xfId="23585" xr:uid="{B5349D26-6C7B-4EE1-A6BB-DC0921E6491B}"/>
    <cellStyle name="Check Cell 26" xfId="45063" xr:uid="{373EA48D-79B0-4DFA-A9DF-A99FC944D988}"/>
    <cellStyle name="Check Cell 27" xfId="45064" xr:uid="{A42D02BF-AEE9-4D62-AB66-62E345D7BA0A}"/>
    <cellStyle name="Check Cell 28" xfId="45065" xr:uid="{40E47368-4D05-40B2-B8B7-541F342F5402}"/>
    <cellStyle name="Check Cell 29" xfId="53220" xr:uid="{566225A0-3EEF-4515-ACD9-84A55C75B49C}"/>
    <cellStyle name="Check Cell 3" xfId="1154" xr:uid="{173C1DDB-25AD-4848-8994-239686BD4BE5}"/>
    <cellStyle name="Check Cell 3 10" xfId="33679" xr:uid="{0311BBFA-F807-4DA2-A621-76917B19C11D}"/>
    <cellStyle name="Check Cell 3 11" xfId="46357" xr:uid="{DD2794FD-CD02-4317-9FB7-18EFDF07DA4A}"/>
    <cellStyle name="Check Cell 3 2" xfId="1155" xr:uid="{3A6A5CC9-BB40-4DE7-A744-A7CEE9468B6B}"/>
    <cellStyle name="Check Cell 3 2 2" xfId="1156" xr:uid="{EC552BBC-0227-42DB-90BA-631AAC8627B9}"/>
    <cellStyle name="Check Cell 3 2 2 2" xfId="1157" xr:uid="{1D2ECBB6-4446-4E2B-8CFB-2B993296CEE8}"/>
    <cellStyle name="Check Cell 3 2 2_3. Loans" xfId="23586" xr:uid="{93BEE7D2-E439-4D4B-A651-F3D51D778DC0}"/>
    <cellStyle name="Check Cell 3 2 3" xfId="1158" xr:uid="{172A46EE-0234-41BA-9193-12A432DDE959}"/>
    <cellStyle name="Check Cell 3 2 3 2" xfId="1159" xr:uid="{05952E0F-289F-4F43-9672-D671039CCDD7}"/>
    <cellStyle name="Check Cell 3 2 3_3. Loans" xfId="23587" xr:uid="{A74C5369-2A90-49FC-83FF-7D66AB9880F1}"/>
    <cellStyle name="Check Cell 3 2 4" xfId="1160" xr:uid="{2A8EF4F2-F7A9-418A-9942-7CA5C3AADB6F}"/>
    <cellStyle name="Check Cell 3 2_3. Loans" xfId="23588" xr:uid="{90BF75AA-3371-469B-AD03-43B33F26ABBC}"/>
    <cellStyle name="Check Cell 3 3" xfId="1161" xr:uid="{33998315-26E6-425A-82B2-E2B293AE90D0}"/>
    <cellStyle name="Check Cell 3 3 2" xfId="1162" xr:uid="{E24EF232-66D9-495D-8A98-F809133AE3E9}"/>
    <cellStyle name="Check Cell 3 3 2 2" xfId="1163" xr:uid="{4EDE08E1-0A45-4AE7-A12B-353DE4AFD5C4}"/>
    <cellStyle name="Check Cell 3 3 2_3. Loans" xfId="23589" xr:uid="{FB470F0A-BEAB-457D-A14C-3096DE70A702}"/>
    <cellStyle name="Check Cell 3 3 3" xfId="1164" xr:uid="{946760E5-5E97-4AEF-ABF7-87FD6396CF30}"/>
    <cellStyle name="Check Cell 3 3_3. Loans" xfId="23590" xr:uid="{C458128E-A046-4972-B9B6-2A78CF8B411B}"/>
    <cellStyle name="Check Cell 3 4" xfId="1165" xr:uid="{D868FD58-9E92-455E-AA2B-A08AD39AD76B}"/>
    <cellStyle name="Check Cell 3 4 2" xfId="1166" xr:uid="{5DF83256-B4F0-4667-BCD9-424EB3EE0B93}"/>
    <cellStyle name="Check Cell 3 4_3. Loans" xfId="23591" xr:uid="{8ABC938B-2D77-40B0-B5B3-F1BF6275E814}"/>
    <cellStyle name="Check Cell 3 5" xfId="1167" xr:uid="{1DE9F243-4A65-488A-BE4B-14CA6B11D3BF}"/>
    <cellStyle name="Check Cell 3 5 2" xfId="1168" xr:uid="{0E7BE355-F79A-42B6-9F8E-A14DF61FFCA0}"/>
    <cellStyle name="Check Cell 3 5_3. Loans" xfId="23592" xr:uid="{3D0BB06E-8C40-4523-BF19-EC1895921A2A}"/>
    <cellStyle name="Check Cell 3 6" xfId="1169" xr:uid="{81CD6054-67D7-4B0E-B65B-A0FAB88D7BA9}"/>
    <cellStyle name="Check Cell 3 6 2" xfId="1170" xr:uid="{9D12290A-793D-4B70-AC4C-0D858DC27268}"/>
    <cellStyle name="Check Cell 3 6_3. Loans" xfId="23593" xr:uid="{15941B3C-B30C-41BF-9500-D51B28398527}"/>
    <cellStyle name="Check Cell 3 7" xfId="1171" xr:uid="{A2AEAFC0-C190-4040-9642-0DBD5D934A6D}"/>
    <cellStyle name="Check Cell 3 7 2" xfId="1172" xr:uid="{DE8CF025-69A5-4277-BAD7-479E522EC05C}"/>
    <cellStyle name="Check Cell 3 7_3. Loans" xfId="23594" xr:uid="{1EE755BF-553D-4B9D-83C4-30B8E171A68B}"/>
    <cellStyle name="Check Cell 3 8" xfId="1173" xr:uid="{A71F01C2-AD42-4433-9115-C8F09B40253F}"/>
    <cellStyle name="Check Cell 3 8 2" xfId="1174" xr:uid="{3DC6D4F1-6CD1-422A-A446-4FB58D777674}"/>
    <cellStyle name="Check Cell 3 8_3. Loans" xfId="23595" xr:uid="{C8411022-F900-40F4-B359-6AEE204C815E}"/>
    <cellStyle name="Check Cell 3 9" xfId="1175" xr:uid="{90CCF683-54E6-4E76-AD0C-6F93F1BFF432}"/>
    <cellStyle name="Check Cell 3_2. Property deals" xfId="23596" xr:uid="{86EB5784-791E-4E41-A6F4-55BFB9CAA085}"/>
    <cellStyle name="Check Cell 4" xfId="1176" xr:uid="{15A8E3D8-1EB7-4389-B0CB-E76A23F5E198}"/>
    <cellStyle name="Check Cell 4 10" xfId="46379" xr:uid="{3E61BDA0-7307-4C66-AAD9-6E4CB8AF5435}"/>
    <cellStyle name="Check Cell 4 11" xfId="51977" xr:uid="{A5ABFC91-42EC-438B-8186-5923B791F14C}"/>
    <cellStyle name="Check Cell 4 2" xfId="1177" xr:uid="{CB77A984-22D6-48CF-88FB-7B4EE63288D6}"/>
    <cellStyle name="Check Cell 4 2 2" xfId="1178" xr:uid="{F15595FA-2468-494C-9BDB-4FA5CB24BEFE}"/>
    <cellStyle name="Check Cell 4 2 2 2" xfId="1179" xr:uid="{65766001-6892-45A2-BDEF-572FD394B8B2}"/>
    <cellStyle name="Check Cell 4 2 2_3. Loans" xfId="23597" xr:uid="{A8FFEE78-F111-4E3D-965C-D0D78D29DCAC}"/>
    <cellStyle name="Check Cell 4 2 3" xfId="1180" xr:uid="{6D070BD4-7915-43C1-B8A0-2EE26EDD5F7B}"/>
    <cellStyle name="Check Cell 4 2_3. Loans" xfId="23598" xr:uid="{4449C3BA-399E-468C-ACA5-0F9B9C0D5A14}"/>
    <cellStyle name="Check Cell 4 3" xfId="1181" xr:uid="{A5529D4E-F364-4208-A738-2ED175AF92AE}"/>
    <cellStyle name="Check Cell 4 3 2" xfId="1182" xr:uid="{A80AFED7-9F90-43F4-8A7A-19869583AFCC}"/>
    <cellStyle name="Check Cell 4 3 2 2" xfId="1183" xr:uid="{1B478DAA-2E11-4B97-964E-0BB5B8B0EEA3}"/>
    <cellStyle name="Check Cell 4 3 2_3. Loans" xfId="23599" xr:uid="{31C68DC4-804E-41BB-8EDD-3EC82070F954}"/>
    <cellStyle name="Check Cell 4 3 3" xfId="1184" xr:uid="{18EA413B-813F-48C3-B41E-105FC6CAA9F5}"/>
    <cellStyle name="Check Cell 4 3_3. Loans" xfId="23600" xr:uid="{5C68E8B0-81E6-4955-B9C6-D4260B3F14A9}"/>
    <cellStyle name="Check Cell 4 4" xfId="1185" xr:uid="{59430EC0-249A-4080-8089-6056DA710700}"/>
    <cellStyle name="Check Cell 4 4 2" xfId="1186" xr:uid="{EFDB55BB-AF8D-4E23-9ECE-693374757DD1}"/>
    <cellStyle name="Check Cell 4 4_3. Loans" xfId="23601" xr:uid="{7F9E185E-74A3-4EB7-9657-48ABA71B4EFC}"/>
    <cellStyle name="Check Cell 4 5" xfId="1187" xr:uid="{F10A1723-7397-42CA-AFB2-845CCF0BE631}"/>
    <cellStyle name="Check Cell 4 5 2" xfId="1188" xr:uid="{D1AD9A99-5DE3-411E-8EA5-4BB932733908}"/>
    <cellStyle name="Check Cell 4 5_3. Loans" xfId="23602" xr:uid="{46FC8BCB-411F-41A0-A52D-1B8458D17670}"/>
    <cellStyle name="Check Cell 4 6" xfId="1189" xr:uid="{E27F3AC2-88B5-4ADC-9A6A-43C479FA5ACA}"/>
    <cellStyle name="Check Cell 4 6 2" xfId="1190" xr:uid="{D077FC44-ACCF-4942-A6ED-6C0708D23FC4}"/>
    <cellStyle name="Check Cell 4 6_3. Loans" xfId="23603" xr:uid="{320A5C4C-8528-4308-B423-93DD49944527}"/>
    <cellStyle name="Check Cell 4 7" xfId="1191" xr:uid="{C96E71BA-24CE-4583-8D5B-3E1AC3DB87E3}"/>
    <cellStyle name="Check Cell 4 7 2" xfId="1192" xr:uid="{368317E1-DEAB-4B7D-9353-C87736971D64}"/>
    <cellStyle name="Check Cell 4 7_3. Loans" xfId="23604" xr:uid="{F1E6A00F-FF1A-4D1C-B062-34C4BC5CB879}"/>
    <cellStyle name="Check Cell 4 8" xfId="1193" xr:uid="{8574F378-9772-4CA0-B366-9C1D0C98DFB0}"/>
    <cellStyle name="Check Cell 4 8 2" xfId="1194" xr:uid="{271FCAB8-1F13-403E-9BB4-18E7157FF05C}"/>
    <cellStyle name="Check Cell 4 8_3. Loans" xfId="23605" xr:uid="{5928460B-EFF5-42CB-9AD2-070A7CB925BB}"/>
    <cellStyle name="Check Cell 4 9" xfId="1195" xr:uid="{18A65AFD-1014-48C9-9CD8-13E574817E9B}"/>
    <cellStyle name="Check Cell 4_3. Loans" xfId="23606" xr:uid="{3C04FD28-8262-4BED-BC56-3E9320B1423B}"/>
    <cellStyle name="Check Cell 5" xfId="1196" xr:uid="{411555D3-5B14-49BB-9178-3CEEDA4DD991}"/>
    <cellStyle name="Check Cell 5 2" xfId="1197" xr:uid="{929F370F-9738-4CB4-B13B-E3E49DFF43F2}"/>
    <cellStyle name="Check Cell 5 2 2" xfId="1198" xr:uid="{07256A81-27BA-42E9-9ADE-E2EE5E6853D9}"/>
    <cellStyle name="Check Cell 5 2 2 2" xfId="1199" xr:uid="{6B76FDF6-4FDA-433C-A0A3-AB1254A62EB4}"/>
    <cellStyle name="Check Cell 5 2 2_3. Loans" xfId="23607" xr:uid="{8BC78A27-32EA-47AC-92A0-0A5080376F7A}"/>
    <cellStyle name="Check Cell 5 2 3" xfId="1200" xr:uid="{6EA39113-2700-44D4-ADD5-9C0275039749}"/>
    <cellStyle name="Check Cell 5 2_3. Loans" xfId="23608" xr:uid="{6572BE04-D374-45C7-9D4C-DFFDED9A2D80}"/>
    <cellStyle name="Check Cell 5 3" xfId="1201" xr:uid="{84F0E945-2452-4688-BB74-BC8B8BB79FA6}"/>
    <cellStyle name="Check Cell 5 3 2" xfId="1202" xr:uid="{9EFC5505-85AD-4A05-AF6B-F085CB243417}"/>
    <cellStyle name="Check Cell 5 3 2 2" xfId="1203" xr:uid="{DFC068A7-DA6D-4B6F-A8B8-66F8DD01ACCE}"/>
    <cellStyle name="Check Cell 5 3 2_3. Loans" xfId="23609" xr:uid="{3B9A8D8C-0C61-4572-B857-B435B07332F8}"/>
    <cellStyle name="Check Cell 5 3 3" xfId="1204" xr:uid="{9FEE8E04-F0FE-462A-A05D-D4A16E06FEA9}"/>
    <cellStyle name="Check Cell 5 3_3. Loans" xfId="23610" xr:uid="{17304E76-925E-4F49-BC2C-8AF591C54D66}"/>
    <cellStyle name="Check Cell 5 4" xfId="1205" xr:uid="{07487066-E24F-4B3F-8FAC-883BDC6B854C}"/>
    <cellStyle name="Check Cell 5 4 2" xfId="1206" xr:uid="{E22E9C47-7CF2-41CC-9A37-1E4BE135A8D1}"/>
    <cellStyle name="Check Cell 5 4_3. Loans" xfId="23611" xr:uid="{A0AAB4AF-E79F-4C7B-9ECC-967A2080F4AF}"/>
    <cellStyle name="Check Cell 5 5" xfId="1207" xr:uid="{09CE583B-ACCD-48F7-93B9-10BA441E7D7E}"/>
    <cellStyle name="Check Cell 5 5 2" xfId="1208" xr:uid="{A05D843F-A989-493F-B338-F7A482EAF422}"/>
    <cellStyle name="Check Cell 5 5_3. Loans" xfId="23612" xr:uid="{319FB2BE-076B-46F5-BDCA-3C284E0F857E}"/>
    <cellStyle name="Check Cell 5 6" xfId="1209" xr:uid="{AE10C921-C21B-4790-B942-A37EC4910743}"/>
    <cellStyle name="Check Cell 5 6 2" xfId="1210" xr:uid="{7D90256C-CB11-4D5A-B73E-A6947C6390F3}"/>
    <cellStyle name="Check Cell 5 6_3. Loans" xfId="23613" xr:uid="{D8F524C4-A537-4B75-99CC-A39B2AAB01D8}"/>
    <cellStyle name="Check Cell 5 7" xfId="1211" xr:uid="{B18B1A7C-2C88-4C6F-BA4A-4934F621E659}"/>
    <cellStyle name="Check Cell 5 7 2" xfId="1212" xr:uid="{E6E78794-B85F-4DE2-9943-7615BFE4227C}"/>
    <cellStyle name="Check Cell 5 7_3. Loans" xfId="23614" xr:uid="{402E13C0-8257-43AC-A7AE-7BA930E4E290}"/>
    <cellStyle name="Check Cell 5 8" xfId="1213" xr:uid="{D4E45E9C-66ED-4EA8-BB0D-6D476CCAF482}"/>
    <cellStyle name="Check Cell 5 8 2" xfId="1214" xr:uid="{1820C588-46C6-49DA-BF84-EE45E4342472}"/>
    <cellStyle name="Check Cell 5 8_3. Loans" xfId="23615" xr:uid="{C2B742DD-9C43-4714-A1C5-6D38A0E602BD}"/>
    <cellStyle name="Check Cell 5 9" xfId="1215" xr:uid="{8DD19B1A-B2BD-4696-AA17-8AF1C2AB2DC4}"/>
    <cellStyle name="Check Cell 5_3. Loans" xfId="23616" xr:uid="{9F04AEF5-DC99-41AA-A422-84173C48817B}"/>
    <cellStyle name="Check Cell 6" xfId="1216" xr:uid="{41033A24-C333-4231-BE6B-21D3D7E84136}"/>
    <cellStyle name="Check Cell 6 2" xfId="1217" xr:uid="{F6C39C1E-2F87-4747-8EE0-FEB3ADC7C8C5}"/>
    <cellStyle name="Check Cell 6 2 2" xfId="1218" xr:uid="{3DBC5522-F899-4BC4-929C-70418F72C796}"/>
    <cellStyle name="Check Cell 6 2_3. Loans" xfId="23617" xr:uid="{9127BC88-94C5-4887-AC13-C6D7FD752420}"/>
    <cellStyle name="Check Cell 6 3" xfId="1219" xr:uid="{9B8D941F-DF0A-42DA-80B6-07F604F99AC4}"/>
    <cellStyle name="Check Cell 6 3 2" xfId="1220" xr:uid="{7A38A9CF-F1A6-4A66-85C5-B5BDB1BD73FF}"/>
    <cellStyle name="Check Cell 6 3_3. Loans" xfId="23618" xr:uid="{66140DF8-C5DA-47FD-BB8D-635D709ACC3D}"/>
    <cellStyle name="Check Cell 6 4" xfId="1221" xr:uid="{A7749533-37A4-4F51-AFA0-57B05D99D3DF}"/>
    <cellStyle name="Check Cell 6 4 2" xfId="1222" xr:uid="{A987F62C-BCC4-4918-B43B-D49AD0F3134B}"/>
    <cellStyle name="Check Cell 6 4_3. Loans" xfId="23619" xr:uid="{E2359D7A-7513-4A18-8C74-7643981D7BE6}"/>
    <cellStyle name="Check Cell 6 5" xfId="1223" xr:uid="{502080D7-1E27-4D14-BA9C-63022153660E}"/>
    <cellStyle name="Check Cell 6 5 2" xfId="1224" xr:uid="{2C9CFAEE-B04A-4153-9BE7-B27300076E1C}"/>
    <cellStyle name="Check Cell 6 5_3. Loans" xfId="23620" xr:uid="{9C2E6D24-546A-4360-84B0-F101413C66B3}"/>
    <cellStyle name="Check Cell 6 6" xfId="1225" xr:uid="{FEEEF033-EF05-4895-9250-EB3D47862C1E}"/>
    <cellStyle name="Check Cell 6_3. Loans" xfId="23621" xr:uid="{88D1F9D7-2072-4E14-A0F4-1DDCF6595221}"/>
    <cellStyle name="Check Cell 7" xfId="1226" xr:uid="{34855BFB-ED95-48D6-99DA-4744F06AA1F2}"/>
    <cellStyle name="Check Cell 7 2" xfId="1227" xr:uid="{C52FBF5D-A310-4FF8-BB91-A403B040345B}"/>
    <cellStyle name="Check Cell 7 2 2" xfId="1228" xr:uid="{8114FF10-ECA5-408E-A6A8-1C0B4131E981}"/>
    <cellStyle name="Check Cell 7 2_3. Loans" xfId="23622" xr:uid="{5E9C425E-1363-4505-90E6-20494179139F}"/>
    <cellStyle name="Check Cell 7 3" xfId="1229" xr:uid="{BA686472-5713-49C0-A2EC-5B3766D3AFA3}"/>
    <cellStyle name="Check Cell 7 3 2" xfId="1230" xr:uid="{3F44379F-0CF1-4F8E-A817-67899546F794}"/>
    <cellStyle name="Check Cell 7 3_3. Loans" xfId="23623" xr:uid="{52BDD49B-B419-4660-9740-22E5D02836E9}"/>
    <cellStyle name="Check Cell 7 4" xfId="1231" xr:uid="{A9E39BA0-AB25-4596-B2DF-E2D7292945BE}"/>
    <cellStyle name="Check Cell 7_3. Loans" xfId="23624" xr:uid="{6C987C43-D982-4BFA-A747-1124AAD6E797}"/>
    <cellStyle name="Check Cell 8" xfId="1232" xr:uid="{02D95B84-3E6A-4B9E-856B-C5CE5F7DE0B0}"/>
    <cellStyle name="Check Cell 8 2" xfId="1233" xr:uid="{BEA7C9C7-B035-48DF-879F-729CFA5F13EA}"/>
    <cellStyle name="Check Cell 8 2 2" xfId="1234" xr:uid="{B462320F-289D-435D-838A-6EB142A51576}"/>
    <cellStyle name="Check Cell 8 2_3. Loans" xfId="23625" xr:uid="{FBD10483-B118-4CB3-BA73-D99DA4262C7E}"/>
    <cellStyle name="Check Cell 8 3" xfId="1235" xr:uid="{9C93DBAB-B170-41B7-8A54-EA70DD94AE8A}"/>
    <cellStyle name="Check Cell 8 3 2" xfId="1236" xr:uid="{C04485DF-2FA7-43DF-B6FB-D041D92C3990}"/>
    <cellStyle name="Check Cell 8 3_3. Loans" xfId="23626" xr:uid="{8D7E98C5-B0F7-483F-88C2-B482B4419AF6}"/>
    <cellStyle name="Check Cell 8 4" xfId="1237" xr:uid="{821CE21C-265D-4544-B5DF-18ED7121EC66}"/>
    <cellStyle name="Check Cell 8_3. Loans" xfId="23627" xr:uid="{60EE2DF8-B145-4D9A-A993-F08F75525227}"/>
    <cellStyle name="Check Cell 9" xfId="1238" xr:uid="{DD11D058-E77A-4717-9FD8-004A746CE5F2}"/>
    <cellStyle name="Check Cell 9 2" xfId="1239" xr:uid="{970450C4-290C-4590-9E29-5C0B3FEFEE91}"/>
    <cellStyle name="Check Cell 9_3. Loans" xfId="23628" xr:uid="{66F5C22D-2566-4D3A-980A-B44F510BFC22}"/>
    <cellStyle name="co" xfId="42473" xr:uid="{BC695D3A-66B3-49E0-AC97-25FBF679C109}"/>
    <cellStyle name="Co. Names" xfId="42474" xr:uid="{893799C7-EB22-4B85-A0D0-427D8F2B65B7}"/>
    <cellStyle name="Co. Names - Bold" xfId="42475" xr:uid="{40DFB307-F5FA-4715-83BF-955C5DE2A756}"/>
    <cellStyle name="Collegamento ipertestuale_Piano manutenzioni BL 2010.xls" xfId="39763" xr:uid="{5193652D-17AF-4643-AEFC-A762321E9701}"/>
    <cellStyle name="Collegamento visitato_Capex budget 2010 13112009(1).xls" xfId="39764" xr:uid="{B4EFB25C-B35F-4D7D-8913-7967C12588CE}"/>
    <cellStyle name="COLOR TOOL" xfId="42476" xr:uid="{C9858F36-8372-4EB2-AFF8-04B4C497C4A6}"/>
    <cellStyle name="COLOR TOOL 2" xfId="42477" xr:uid="{E88215BE-5942-4D3A-9501-4D02DE0E70BB}"/>
    <cellStyle name="Column Header" xfId="42478" xr:uid="{0274ABE0-BC70-4794-A597-8987F2097727}"/>
    <cellStyle name="Column Subheader" xfId="42479" xr:uid="{717DE324-4AD6-4452-B892-F51169CA4FD6}"/>
    <cellStyle name="Column Subheader Delta" xfId="42480" xr:uid="{FE854623-F455-498E-871F-A1482FBFC50B}"/>
    <cellStyle name="Column Subheader Normal" xfId="42481" xr:uid="{6314CFE2-2DFD-4843-B0D4-D9E4BB6DA729}"/>
    <cellStyle name="Column Subheader_Cognos" xfId="42482" xr:uid="{7B6B7115-DD93-4D83-ADC3-C0658DDA965B}"/>
    <cellStyle name="Column Subsubheader" xfId="42483" xr:uid="{47B00999-3053-4F82-B1A8-07E611317E4F}"/>
    <cellStyle name="ColumnHeading" xfId="51978" xr:uid="{B65BB567-1B83-435C-81FB-FFE61EED00EA}"/>
    <cellStyle name="Comma" xfId="53283" builtinId="3"/>
    <cellStyle name="Comma  - Style1" xfId="42484" xr:uid="{DAB731A5-74BB-42F1-A023-43CB5848C6C4}"/>
    <cellStyle name="Comma  - Style2" xfId="42485" xr:uid="{4E01ACA7-773A-4DFA-8030-3E85281E8D5A}"/>
    <cellStyle name="Comma  - Style3" xfId="42486" xr:uid="{66574F1C-4D01-467F-93F3-3A18F62D7D10}"/>
    <cellStyle name="Comma  - Style4" xfId="42487" xr:uid="{A24982EB-9A72-40CA-96DA-EF72C1F7BB73}"/>
    <cellStyle name="Comma  - Style5" xfId="42488" xr:uid="{C19F4B57-BB00-41EC-A730-9FA9D0C90CDA}"/>
    <cellStyle name="Comma  - Style6" xfId="42489" xr:uid="{8BD6D114-18DC-4494-BCED-515C6F420CD3}"/>
    <cellStyle name="Comma  - Style7" xfId="42490" xr:uid="{753501C1-AEDD-409B-8EA3-B8AB29205D6E}"/>
    <cellStyle name="Comma  - Style8" xfId="42491" xr:uid="{44025143-1E61-4ACF-9D21-0D5B3CBE12F8}"/>
    <cellStyle name="Comma (0,0)" xfId="42492" xr:uid="{B7AFC845-FB90-4B9F-B4DB-A9A461AA338F}"/>
    <cellStyle name="Comma (0,0) -" xfId="42493" xr:uid="{0FF30B48-4181-47BF-84FB-8D8E2CE0B139}"/>
    <cellStyle name="Comma (0,0) - 2" xfId="42494" xr:uid="{4B1D47C7-8EC3-41D7-8023-81D68DB1AE36}"/>
    <cellStyle name="Comma (0,0) 2" xfId="42495" xr:uid="{3C3E74BB-DB50-436C-8CD8-73C50B3F4C7F}"/>
    <cellStyle name="Comma (0,0) incl." xfId="42496" xr:uid="{984AA54D-A8FA-415E-8C59-B063D0ACEFBD}"/>
    <cellStyle name="Comma (0,0) incl. 2" xfId="42497" xr:uid="{7E734FBC-8F89-4E1E-A1DB-532D4FCA6033}"/>
    <cellStyle name="Comma (0,0) N/A" xfId="42498" xr:uid="{09085AFD-354D-41AF-BC4C-E755D896C07D}"/>
    <cellStyle name="Comma (0,0) N/A 2" xfId="42499" xr:uid="{DB2C5D77-D00E-4CEB-AECC-2C0CD8DE0684}"/>
    <cellStyle name="Comma (0,0) TBD" xfId="42500" xr:uid="{91F9A127-4353-4282-8507-ACEE43BCD3FB}"/>
    <cellStyle name="Comma (0,0) TBD-" xfId="42501" xr:uid="{A54D7396-B1CA-45C7-AE99-254DABDE2970}"/>
    <cellStyle name="Comma (0,0) TBD 2" xfId="42502" xr:uid="{E5C556B5-766A-478F-AE42-0D6595F291E9}"/>
    <cellStyle name="Comma (0,0) TBD- 2" xfId="42503" xr:uid="{042DA41E-6B76-4132-ACEC-C57D03296359}"/>
    <cellStyle name="Comma (0,0) TBD_(4+8) YoY (3)" xfId="42504" xr:uid="{1FF7255A-47D8-4F22-991D-5E155B9A8E4E}"/>
    <cellStyle name="Comma (0,0) TBD-_Europe Region" xfId="42505" xr:uid="{1415FF94-9C8A-4C28-9BAC-6267FCBC1859}"/>
    <cellStyle name="Comma (0,0) TBD_H-C Facer" xfId="42506" xr:uid="{6B7948C6-DFA3-418F-917D-A03DB1341ECA}"/>
    <cellStyle name="Comma (0,0) TBD-_Page 2f (2)" xfId="42507" xr:uid="{F763A315-BBEC-458E-88FD-96C827A8DD23}"/>
    <cellStyle name="Comma (0,0) TBD_Tab 1" xfId="42508" xr:uid="{2D44813C-50D9-4E79-BA64-FCD47ABF8D41}"/>
    <cellStyle name="Comma (0,0) TBD-_YoY" xfId="42509" xr:uid="{21432CC8-2E54-49F7-912C-6A17F596F8A9}"/>
    <cellStyle name="Comma (0,0) TBD_YoY (4)" xfId="42510" xr:uid="{B15EB432-216E-40A3-BA4A-F4F2CE4027BD}"/>
    <cellStyle name="Comma (0,0) TBD-_YoY 2" xfId="42511" xr:uid="{4259DE6A-2243-401E-9A1D-21A1824EE90A}"/>
    <cellStyle name="Comma (0,0)_Tab 1" xfId="42512" xr:uid="{E5C62D4D-4D91-407C-AD93-A67D0A0F4650}"/>
    <cellStyle name="Comma (0,00)" xfId="42513" xr:uid="{CA82DFDD-E0C8-4988-9DAD-1D77D598E962}"/>
    <cellStyle name="Comma (0,00) -" xfId="42514" xr:uid="{B2AD6BBF-F9AF-4654-B15A-4A13DAFB0387}"/>
    <cellStyle name="Comma (0,00) - 2" xfId="42515" xr:uid="{4B69A67A-4076-4FCD-A36F-58264273109C}"/>
    <cellStyle name="Comma (0,00) 2" xfId="42516" xr:uid="{AF742E25-92CE-42BF-BE29-58CE7EFE9029}"/>
    <cellStyle name="Comma (0,00) incl." xfId="42517" xr:uid="{A301330D-A289-4F0D-B5BE-F37799CBBDE6}"/>
    <cellStyle name="Comma (0,00) incl. 2" xfId="42518" xr:uid="{52D3DBF7-B6FD-46C8-9B6B-6762A17E30CC}"/>
    <cellStyle name="Comma (0,00) N/A" xfId="42519" xr:uid="{660A2155-10A3-407F-BAC1-AB3D7548DB2D}"/>
    <cellStyle name="Comma (0,00) N/A 2" xfId="42520" xr:uid="{D49EF04A-A303-4F1F-8DFD-48AD14398094}"/>
    <cellStyle name="Comma (0,00) TBD" xfId="42521" xr:uid="{2D108B88-AD79-4242-B4BC-47633D69EC39}"/>
    <cellStyle name="Comma (0,00) TBD-" xfId="42522" xr:uid="{DFC5B9EF-AAE8-44A8-B047-1810A339D180}"/>
    <cellStyle name="Comma (0,00) TBD 2" xfId="42523" xr:uid="{B3000DD6-520A-493A-87B2-C45E7EEF5E97}"/>
    <cellStyle name="Comma (0,00) TBD- 2" xfId="42524" xr:uid="{36F02BCC-1152-4830-8F94-A7D677546D0D}"/>
    <cellStyle name="Comma (0,00) TBD_Europe Region" xfId="42525" xr:uid="{BF2CC63A-E059-40E8-9013-7284B3E77697}"/>
    <cellStyle name="Comma (0,00) TBD-_Europe Region" xfId="42526" xr:uid="{531B726A-433F-4F24-8CA0-761187161671}"/>
    <cellStyle name="Comma (0,00) TBD_Europe Region 2" xfId="42527" xr:uid="{873303E8-5423-4CC1-90A1-7FFE25445471}"/>
    <cellStyle name="Comma (0,00) TBD-_Europe Region 2" xfId="42528" xr:uid="{17CBA0E5-09CB-45A5-A5C9-0E2D85791683}"/>
    <cellStyle name="Comma (0,00) TBD_Page 2f (2)" xfId="42529" xr:uid="{99559862-B5DE-4020-B446-62C22ACF7F04}"/>
    <cellStyle name="Comma (0,00) TBD-_Page 2f (2)" xfId="42530" xr:uid="{5CBC7B27-9E38-4BC9-880B-70FC4B479838}"/>
    <cellStyle name="Comma (0,00) TBD_Page 2f (2) 2" xfId="42531" xr:uid="{9B1DECCB-3934-4146-977C-B2A0F09ABF94}"/>
    <cellStyle name="Comma (0,00) TBD-_Page 2f (2) 2" xfId="42532" xr:uid="{9428C04A-A811-4FB5-A14E-CFEDFC67276B}"/>
    <cellStyle name="Comma (0,00) TBD_Tab 1" xfId="42533" xr:uid="{8A1B016E-A30D-4BC8-BA5D-912EF565D336}"/>
    <cellStyle name="Comma (0,00) TBD-_YoY" xfId="42534" xr:uid="{7BD17636-FCCF-47A3-95B5-5D9744DFFD25}"/>
    <cellStyle name="Comma (0,00)_B Car facer (2f)" xfId="42535" xr:uid="{F194AE98-C89A-4E1D-BC6A-F7849F0C0997}"/>
    <cellStyle name="Comma (0,000)" xfId="42536" xr:uid="{82871F06-1149-4871-B855-8D4333C43009}"/>
    <cellStyle name="Comma (0,000) -" xfId="42537" xr:uid="{E2251FF6-3AD8-462F-AC0D-EEC0043E0E15}"/>
    <cellStyle name="Comma (0,000) - 2" xfId="42538" xr:uid="{89E393F8-AA0D-43CF-AB21-32EAA589BBA5}"/>
    <cellStyle name="Comma (0,000) 2" xfId="42539" xr:uid="{24415B8F-B9AF-4020-81E7-A23E6B3C749B}"/>
    <cellStyle name="Comma (0,000) incl." xfId="42540" xr:uid="{351D7366-D5FB-4BB9-A9CA-F73415684CB9}"/>
    <cellStyle name="Comma (0,000) incl. 2" xfId="42541" xr:uid="{D1F5439D-99A3-4A25-86E9-91BE431ACC91}"/>
    <cellStyle name="Comma (0,000) N/A" xfId="42542" xr:uid="{BCCF666B-3803-4831-AF99-F1FB9C893CC0}"/>
    <cellStyle name="Comma (0,000) N/A 2" xfId="42543" xr:uid="{7101B885-7881-49AB-9B70-4B396D3E805E}"/>
    <cellStyle name="Comma (0,000) TBD" xfId="42544" xr:uid="{16BA7D44-A1E2-47C1-8702-AEFA652233AA}"/>
    <cellStyle name="Comma (0,000) TBD-" xfId="42545" xr:uid="{3DA0C179-7B99-4962-A181-C66077A3DDF9}"/>
    <cellStyle name="Comma (0,000) TBD 2" xfId="42546" xr:uid="{EB697D77-7CD1-42AE-A0BC-83D08CC93757}"/>
    <cellStyle name="Comma (0,000) TBD- 2" xfId="42547" xr:uid="{F777DD8F-094C-4831-A21E-F33995C55234}"/>
    <cellStyle name="Comma (0,000) TBD_Page 2f (2)" xfId="42548" xr:uid="{B85B33E9-41D1-42BF-81D1-FFB8B6B505FD}"/>
    <cellStyle name="Comma (0,000) TBD-_Page 2f (2)" xfId="42549" xr:uid="{DE364A71-D9D4-4D4E-B4D7-D210E344CBFD}"/>
    <cellStyle name="Comma (0,000) TBD_Page 2f (2) 2" xfId="42550" xr:uid="{CCC3DECB-4F45-49C1-9E4D-B5989D041DA6}"/>
    <cellStyle name="Comma (0,000) TBD-_Page 2f (2) 2" xfId="42551" xr:uid="{A99C58D0-43D1-4625-BA88-2F8F3D1496F7}"/>
    <cellStyle name="Comma (0,000) TBD_Tab 1" xfId="42552" xr:uid="{CC723AFB-E756-438C-9FB8-69944A922626}"/>
    <cellStyle name="Comma (0,000) TBD-_YoY" xfId="42553" xr:uid="{784A6307-CFD1-4D67-BF7B-B93A179AACCF}"/>
    <cellStyle name="Comma (0,000)_(4+8) YoY (3)" xfId="42554" xr:uid="{5ABDF7C6-DB09-4CBB-A475-6AC5A7CD1731}"/>
    <cellStyle name="Comma [0] -" xfId="42555" xr:uid="{F43D0448-35E4-4140-A04B-1F3F2E84DEE7}"/>
    <cellStyle name="Comma [0] - 2" xfId="42556" xr:uid="{FDF6837C-D2FB-4BC8-AE78-069DEE11249F}"/>
    <cellStyle name="Comma [0] 2" xfId="39765" xr:uid="{85D98AD2-4AF3-4CFD-9D65-01832D425487}"/>
    <cellStyle name="Comma [0] incl." xfId="42557" xr:uid="{6DA9133E-C126-419A-B966-AA2F10E9E297}"/>
    <cellStyle name="Comma [0] incl. 2" xfId="42558" xr:uid="{F4CCBBD6-24D4-46AD-9458-3FF2BFC04DCE}"/>
    <cellStyle name="Comma [0] N/A" xfId="42559" xr:uid="{5ADC774C-47A1-448A-A0A3-6BFE730499B6}"/>
    <cellStyle name="Comma [0] N/A 2" xfId="42560" xr:uid="{B7C349C8-E8ED-4E3B-B38A-122B61C8A235}"/>
    <cellStyle name="Comma [0] TBD" xfId="42561" xr:uid="{D3EB3E32-EF63-4E01-A5AB-BBA05E62FBB3}"/>
    <cellStyle name="Comma [0] TBD-" xfId="42562" xr:uid="{BD5D4A34-D226-4303-B906-FB603A77B2A9}"/>
    <cellStyle name="Comma [0] TBD 2" xfId="42563" xr:uid="{72D5C001-911E-481B-9DB6-077B8F049E17}"/>
    <cellStyle name="Comma [0] TBD- 2" xfId="42564" xr:uid="{28432B4B-AA90-4865-B9EE-37A10029323D}"/>
    <cellStyle name="Comma [0] TBD_2002 Budget Cologne" xfId="42565" xr:uid="{2BA71EE1-0F06-4BD2-9F5A-071B545E46AB}"/>
    <cellStyle name="Comma [0] TBD-_Europe Region" xfId="42566" xr:uid="{FD8F2211-AB2B-4572-A195-5AE3283E5A93}"/>
    <cellStyle name="Comma [0] TBD_Page 2f (2)" xfId="42567" xr:uid="{01465D09-61B6-40EE-AC7B-DA7D3BB058DE}"/>
    <cellStyle name="Comma [0] TBD-_Page 2f (2)" xfId="42568" xr:uid="{AAD8BA1B-8FE3-46BD-880C-9A65315C657F}"/>
    <cellStyle name="Comma [0] TBD_Page 2f (2) 2" xfId="42569" xr:uid="{C99A3BDF-3850-4BF4-A049-FFC0E8485FE3}"/>
    <cellStyle name="Comma [0] TBD-_Page 2f (2) 2" xfId="42570" xr:uid="{5AEB2401-80AF-43F9-91E2-AB57E659D07C}"/>
    <cellStyle name="Comma [0] TBD_r&amp;o" xfId="42571" xr:uid="{F08110F6-0EDF-4B4C-B574-2338B69826B9}"/>
    <cellStyle name="Comma [0] TBD-_YoY" xfId="42572" xr:uid="{D94C9BF1-BD83-400A-9CA7-1A6F7007E7FD}"/>
    <cellStyle name="Comma [00]" xfId="42573" xr:uid="{51752C33-B9B1-4452-B951-7F95A85A09A4}"/>
    <cellStyle name="Comma [00] 2" xfId="42574" xr:uid="{B6DCB845-4F6F-4F84-BE79-4E13F46C57CA}"/>
    <cellStyle name="Comma [1]" xfId="42575" xr:uid="{A01F8CF4-65AC-42CB-9F93-BCF287450BC7}"/>
    <cellStyle name="Comma [1] 2" xfId="48057" xr:uid="{EE1F6409-6B4A-41A9-89E5-D6E55938A5F5}"/>
    <cellStyle name="Comma [2]" xfId="42576" xr:uid="{65048CC9-F35F-4CC3-AFC9-1E7A30C33540}"/>
    <cellStyle name="Comma [2] 2" xfId="48058" xr:uid="{253572A6-BB1A-4109-96F0-631AF9DC018B}"/>
    <cellStyle name="Comma [3]" xfId="48059" xr:uid="{5BAC7968-13FA-4382-844B-B180B332D117}"/>
    <cellStyle name="Comma 10" xfId="39766" xr:uid="{FEBF0E8A-1186-419E-98B1-381A95C33434}"/>
    <cellStyle name="Comma 10 2" xfId="51979" xr:uid="{A07F4721-5CD2-4704-8B4B-A8358D1A8FE5}"/>
    <cellStyle name="Comma 10 2 2" xfId="51980" xr:uid="{F2943A59-507D-4621-BAD2-BC038D15F587}"/>
    <cellStyle name="Comma 10 2 3" xfId="51981" xr:uid="{5F7E4097-2E03-4384-B761-FC592618C066}"/>
    <cellStyle name="Comma 10 3" xfId="51982" xr:uid="{F77A9330-706E-4FF0-BEA4-F50516DB75A6}"/>
    <cellStyle name="Comma 10_Apart tables" xfId="52568" xr:uid="{7D6F33B5-2591-45A6-BDD7-1ED7B637E328}"/>
    <cellStyle name="Comma 11" xfId="39767" xr:uid="{1C4521DA-6DE2-4444-BDEE-5D1B3D38269D}"/>
    <cellStyle name="Comma 11 2" xfId="51983" xr:uid="{828FB170-8F1C-4BE8-BEF4-72D43BE4F28E}"/>
    <cellStyle name="Comma 11_Apart tables" xfId="52569" xr:uid="{6FC7C4B6-EB6D-44A7-8267-36955917761C}"/>
    <cellStyle name="Comma 12" xfId="39768" xr:uid="{D691DEE1-8B05-41B9-8049-5457DA68E286}"/>
    <cellStyle name="Comma 12 2" xfId="51984" xr:uid="{E966EC0B-6DD5-4F19-AFE5-E824BE8D6BB0}"/>
    <cellStyle name="Comma 12_Apart tables" xfId="52570" xr:uid="{7A12A073-2893-4216-9416-360E057F3A5A}"/>
    <cellStyle name="Comma 13" xfId="39769" xr:uid="{679A94C7-72CF-4E62-8243-C13C7A6483AF}"/>
    <cellStyle name="Comma 13 2" xfId="51985" xr:uid="{A18DC01C-68D7-47DC-B63E-A46D57F2E3D8}"/>
    <cellStyle name="Comma 13 3" xfId="51986" xr:uid="{E3E48171-F5FE-406E-B0E7-8035E7427428}"/>
    <cellStyle name="Comma 13_Apart tables" xfId="52571" xr:uid="{F3DE7358-4643-4561-B7A6-9AB4FB94F3F4}"/>
    <cellStyle name="Comma 14" xfId="39770" xr:uid="{C201186C-7D3E-4B2B-B46F-AFB255EE0621}"/>
    <cellStyle name="Comma 14 2" xfId="51987" xr:uid="{B1EC5F99-2480-42E5-98FB-1CF065D8AA08}"/>
    <cellStyle name="Comma 14 3" xfId="51988" xr:uid="{ED4E2154-E74A-48FA-BBDA-2F0822756662}"/>
    <cellStyle name="Comma 14_Apart tables" xfId="52572" xr:uid="{0F6E0582-42CC-4FD1-8737-8886073D1325}"/>
    <cellStyle name="Comma 15" xfId="39771" xr:uid="{4DEDE4E9-92CE-4C4B-9D80-5A3F863A5695}"/>
    <cellStyle name="Comma 15 2" xfId="51989" xr:uid="{21969D75-38FD-45B2-8E7B-A830B7C9B06B}"/>
    <cellStyle name="Comma 15_Apart tables" xfId="52573" xr:uid="{83F76810-A755-40A4-B7D3-F8CDBE4232DE}"/>
    <cellStyle name="Comma 16" xfId="39772" xr:uid="{BA2290BE-2E62-4223-B694-76F96A3D9DCC}"/>
    <cellStyle name="Comma 17" xfId="39773" xr:uid="{E5FF5069-7344-4AFE-B197-B04E2174DF9B}"/>
    <cellStyle name="Comma 17 2" xfId="51990" xr:uid="{21821E4E-BDC1-463D-961C-F5DBFA6AECBE}"/>
    <cellStyle name="Comma 17 2 2" xfId="51991" xr:uid="{AE2AA424-6FFC-4043-972D-62C7FC6BED1F}"/>
    <cellStyle name="Comma 17 2 3" xfId="51992" xr:uid="{602D501F-BA80-40FC-81F5-9F8FF7A1715E}"/>
    <cellStyle name="Comma 17 2 4" xfId="51993" xr:uid="{0D5F52FC-2835-4417-821F-0194B605D79E}"/>
    <cellStyle name="Comma 17 3" xfId="51994" xr:uid="{B3C55897-57BF-4AFA-AB89-D5967D3D8C94}"/>
    <cellStyle name="Comma 17 4" xfId="51995" xr:uid="{71C7F5FD-4FAB-4CFF-AF65-B3ED3B3A0678}"/>
    <cellStyle name="Comma 17 5" xfId="51996" xr:uid="{E53F3E4F-9FA1-4B52-9BAA-40A8FA15B275}"/>
    <cellStyle name="Comma 17_Apart tables" xfId="52574" xr:uid="{511C9415-A981-4D2F-8AAF-A66C846B9DAC}"/>
    <cellStyle name="Comma 18" xfId="39774" xr:uid="{7FFC6C41-2CA6-4D4D-AF86-82C9117C64C5}"/>
    <cellStyle name="Comma 18 2" xfId="39775" xr:uid="{A142D9C2-31A3-44D2-B779-B2C372DF5557}"/>
    <cellStyle name="Comma 18 2 2" xfId="47766" xr:uid="{3BD294CF-8537-4B17-B5C0-395995A1B986}"/>
    <cellStyle name="Comma 18 2_Apart tables" xfId="52576" xr:uid="{96DBAD92-060E-4153-9641-7D10F820F4DB}"/>
    <cellStyle name="Comma 18 3" xfId="47926" xr:uid="{A89F19F0-835F-4931-BD07-22AE3F7157A0}"/>
    <cellStyle name="Comma 18 4" xfId="46454" xr:uid="{5C13FD22-90CB-4EED-9633-6AAE52B8A2C7}"/>
    <cellStyle name="Comma 18_Apart tables" xfId="52575" xr:uid="{17212F3E-85DA-4B88-8FF5-B71879E9DA68}"/>
    <cellStyle name="Comma 19" xfId="39776" xr:uid="{CE80EC68-B5AD-4DA2-BA49-4F47546292DD}"/>
    <cellStyle name="Comma 19 2" xfId="39777" xr:uid="{2B4285D9-3ABC-4048-A37A-C201AED92EEE}"/>
    <cellStyle name="Comma 19 2 2" xfId="47767" xr:uid="{61011745-8739-4C90-BBB8-C8AC3D306964}"/>
    <cellStyle name="Comma 19 2_Apart tables" xfId="52578" xr:uid="{E16EB8C9-BD09-4C82-9AAF-A69CD2AAA5FF}"/>
    <cellStyle name="Comma 19 3" xfId="47927" xr:uid="{388E8E1E-D0CA-439F-BC39-3FC4327D9DBF}"/>
    <cellStyle name="Comma 19 4" xfId="46455" xr:uid="{2E15E40B-4E20-4E92-8029-251BC748665A}"/>
    <cellStyle name="Comma 19_Apart tables" xfId="52577" xr:uid="{350028FF-FCD6-4171-90A1-63E1B3BD8CEF}"/>
    <cellStyle name="Comma 2" xfId="1240" xr:uid="{C9771FD0-3744-4C5F-84B1-F802CDECE6E0}"/>
    <cellStyle name="Comma 2 2" xfId="23629" xr:uid="{3BD09286-74D2-48CB-85F6-7E5803609C54}"/>
    <cellStyle name="Comma 2 2 2" xfId="23630" xr:uid="{FAB8CA59-1461-4F9E-B43D-7A1FB8B1E371}"/>
    <cellStyle name="Comma 2 2 2 2" xfId="46457" xr:uid="{DCE17D49-0607-41C1-838A-C256C9C5C608}"/>
    <cellStyle name="Comma 2 2 3" xfId="39778" xr:uid="{F26AA90F-734F-4A58-B4E1-25DAF1CEDF37}"/>
    <cellStyle name="Comma 2 2 4" xfId="46456" xr:uid="{62FEADC4-24BB-4700-B722-DA405C10CE82}"/>
    <cellStyle name="Comma 2 2_2. Property deals" xfId="23631" xr:uid="{C76C134E-3C38-4211-9D20-5A950EB1ADDD}"/>
    <cellStyle name="Comma 2 3" xfId="23632" xr:uid="{714DBD43-4A01-48EA-9257-8C28956AEA27}"/>
    <cellStyle name="Comma 2 3 2" xfId="46459" xr:uid="{A6A0F176-C490-4AD7-9512-434C4C542894}"/>
    <cellStyle name="Comma 2 4" xfId="39779" xr:uid="{CD8BB661-F1C4-4D55-A038-45C3BBFF0D0B}"/>
    <cellStyle name="Comma 2 5" xfId="48060" xr:uid="{AD08F78F-C432-4BC0-8EBF-F3BE0F440AE4}"/>
    <cellStyle name="Comma 2 5 2" xfId="51997" xr:uid="{EE351887-E4AB-4ABB-96FA-BC480147FF3B}"/>
    <cellStyle name="Comma 2 5_Apart tables" xfId="52579" xr:uid="{308ECAF7-0988-48D0-BCAC-84D874788010}"/>
    <cellStyle name="Comma 2 6" xfId="45620" xr:uid="{9AC14352-70E6-4BD6-B737-2243E809EEAE}"/>
    <cellStyle name="Comma 2 7" xfId="47689" xr:uid="{C4B96297-1A36-49DE-913C-26DE6D246BB8}"/>
    <cellStyle name="Comma 2 8" xfId="51998" xr:uid="{B143743F-8662-499A-937F-4EEFCBD2E63D}"/>
    <cellStyle name="Comma 2_121231-130331" xfId="23633" xr:uid="{34A9F490-CA82-41A6-86AC-1E3722447016}"/>
    <cellStyle name="Comma 20" xfId="44887" xr:uid="{999AAC2B-9716-4D9F-9A68-EEEAAE16796A}"/>
    <cellStyle name="Comma 20 2" xfId="47923" xr:uid="{AF49C659-28C6-4DFE-9E24-730ED415DEE2}"/>
    <cellStyle name="Comma 20_Apart tables" xfId="52580" xr:uid="{7ECD001F-68F0-4440-8AA3-DEC972728823}"/>
    <cellStyle name="Comma 21" xfId="45069" xr:uid="{B7F964C7-B1A6-44B7-85BD-8C78E4CF0B6E}"/>
    <cellStyle name="Comma 21 2" xfId="48061" xr:uid="{A10C52D7-AD37-4DF0-8E95-CD2D83ADB3B0}"/>
    <cellStyle name="Comma 21_Apart tables" xfId="52581" xr:uid="{50CD468D-FF0C-4497-9EDD-740717970989}"/>
    <cellStyle name="Comma 22" xfId="48062" xr:uid="{CA852D64-EFCF-4425-91C8-0D0F0E647D7F}"/>
    <cellStyle name="Comma 22 2" xfId="51999" xr:uid="{37C957C3-5606-42D1-95CD-D21098F6352A}"/>
    <cellStyle name="Comma 22_Apart tables" xfId="52582" xr:uid="{6D3B8BD7-49E0-4686-8A36-9C7E5B58404F}"/>
    <cellStyle name="Comma 23" xfId="48063" xr:uid="{15CE36EE-9132-432C-96E9-B22A8E0E79F8}"/>
    <cellStyle name="Comma 23 2" xfId="52000" xr:uid="{EC50BC35-5956-4742-BE95-BAB4847FF283}"/>
    <cellStyle name="Comma 23 3" xfId="52001" xr:uid="{83E6EEDD-4201-45A6-818A-08B6A65A06BB}"/>
    <cellStyle name="Comma 23_Apart tables" xfId="52583" xr:uid="{E7BB3845-07AF-434F-827E-0682A5A3173D}"/>
    <cellStyle name="Comma 24" xfId="52002" xr:uid="{BB07A9CE-A84E-4A85-BDEB-AA10532EC33A}"/>
    <cellStyle name="Comma 24 2" xfId="52003" xr:uid="{B3A1BAB8-99B2-4929-AB6F-745A4FBF41BE}"/>
    <cellStyle name="Comma 25" xfId="52004" xr:uid="{F4B8AFCB-2799-4939-9209-5805A3B710CD}"/>
    <cellStyle name="Comma 25 2" xfId="52005" xr:uid="{E2760FA7-7A2D-43A3-87D6-2B71A63BAF31}"/>
    <cellStyle name="Comma 26" xfId="52006" xr:uid="{A7533A83-9A90-4E42-96F9-4F96451FBC73}"/>
    <cellStyle name="Comma 26 2" xfId="52007" xr:uid="{CFD8E401-3FC1-4168-9703-4EDC8F6649AE}"/>
    <cellStyle name="Comma 27" xfId="52008" xr:uid="{3D59C83E-A2B3-43B7-A66E-DBBFE6994998}"/>
    <cellStyle name="Comma 27 2" xfId="52009" xr:uid="{B97101BD-4813-454D-9A25-9EA19A0F5ED5}"/>
    <cellStyle name="Comma 28" xfId="52010" xr:uid="{92C69818-CFD0-4B07-A0F1-DEBA7B6313CC}"/>
    <cellStyle name="Comma 28 2" xfId="52011" xr:uid="{B5575169-CE3B-4FFA-ADB0-B8FC1CE18D5F}"/>
    <cellStyle name="Comma 29" xfId="52012" xr:uid="{E589C14D-C1D9-4EB3-9D68-9A25778825AF}"/>
    <cellStyle name="Comma 29 2" xfId="52013" xr:uid="{4FBC126C-01EC-4C22-8285-A271689E5DE6}"/>
    <cellStyle name="Comma 3" xfId="1241" xr:uid="{7405DC0C-5917-46B3-8BA9-9D4E4E35F55B}"/>
    <cellStyle name="Comma 3 2" xfId="23634" xr:uid="{B6A5448B-6557-4731-A2C8-701B1F11B575}"/>
    <cellStyle name="Comma 3 2 2" xfId="23635" xr:uid="{462EA7BF-EC24-45A3-BB17-C95E609521D5}"/>
    <cellStyle name="Comma 3 2 2 2" xfId="46463" xr:uid="{D7BC3020-DD85-4DB1-8900-FDC9C74449C3}"/>
    <cellStyle name="Comma 3 2 3" xfId="46462" xr:uid="{A2E6358C-B5A0-4129-854B-1D0A84117C65}"/>
    <cellStyle name="Comma 3 2_Delta one week" xfId="23636" xr:uid="{4992C615-E04E-43F0-B718-48D60D90B62E}"/>
    <cellStyle name="Comma 3 3" xfId="23637" xr:uid="{D7868069-830D-40F9-9B65-FF9B508F5D64}"/>
    <cellStyle name="Comma 3 3 2" xfId="46464" xr:uid="{8B6F8E66-B6FD-4BF6-B037-F5941CA234C5}"/>
    <cellStyle name="Comma 3 4" xfId="39565" xr:uid="{1163B06C-8A93-4171-950D-CB825C1A6381}"/>
    <cellStyle name="Comma 3 5" xfId="39602" xr:uid="{90C8BA83-CEEE-442B-A361-9F091783D2D0}"/>
    <cellStyle name="Comma 3 6" xfId="46461" xr:uid="{4E949F87-DBAD-48B5-83C4-0C052ADAD510}"/>
    <cellStyle name="Comma 3_3. Loans" xfId="23638" xr:uid="{C339D38E-AE1B-4778-9BCE-0F9A7FFCDC41}"/>
    <cellStyle name="Comma 30" xfId="52014" xr:uid="{03436634-8307-42B2-8407-7B0E502DD213}"/>
    <cellStyle name="Comma 30 2" xfId="52015" xr:uid="{13FB0396-D412-4129-9770-36A1C4358398}"/>
    <cellStyle name="Comma 31" xfId="52016" xr:uid="{1F561755-BBA4-4D37-9D67-79D160A52728}"/>
    <cellStyle name="Comma 32" xfId="52017" xr:uid="{4E284034-5CA2-428E-A0CF-B24F3C6C4B39}"/>
    <cellStyle name="Comma 33" xfId="52018" xr:uid="{DB62B299-94F7-48EB-851E-97E27F9B5916}"/>
    <cellStyle name="Comma 34" xfId="52019" xr:uid="{D07289B8-2E8E-4C95-8085-A5067BE92F32}"/>
    <cellStyle name="Comma 35" xfId="52020" xr:uid="{ABEA8891-6253-47C8-B56F-D581E09192CB}"/>
    <cellStyle name="Comma 36" xfId="52021" xr:uid="{6E956B9C-AB99-4576-AC5C-E2EE2A546EFD}"/>
    <cellStyle name="Comma 37" xfId="52022" xr:uid="{6D7D7550-2F0A-4293-B3AD-3E0AE2971344}"/>
    <cellStyle name="Comma 38" xfId="52023" xr:uid="{A4611A66-5EC0-498A-BFAA-0F064143B0D0}"/>
    <cellStyle name="Comma 39" xfId="52024" xr:uid="{B07044EB-CC81-484F-8D31-36A4DAFA0F1D}"/>
    <cellStyle name="Comma 4" xfId="1242" xr:uid="{5F87AC1A-5FD7-4101-931A-1F1252666B8C}"/>
    <cellStyle name="Comma 4 2" xfId="39780" xr:uid="{ADDCB54F-43A2-4E6B-8D64-17E6319227A7}"/>
    <cellStyle name="Comma 4 2 2" xfId="39781" xr:uid="{8A72EF33-11BE-47E8-81BD-6FFEFDCED2C1}"/>
    <cellStyle name="Comma 4 2_Apart tables" xfId="50284" xr:uid="{EBED8A7D-0F09-46EC-9D81-9BC229D08D38}"/>
    <cellStyle name="Comma 4 3" xfId="39782" xr:uid="{05C4AEDE-661C-4157-A4D2-92023D078A82}"/>
    <cellStyle name="Comma 4 3 2" xfId="52025" xr:uid="{C322BCCB-C6C1-4F79-84BD-114D061E3B35}"/>
    <cellStyle name="Comma 4 3_Apart tables" xfId="52584" xr:uid="{C5C0BFD7-22E8-4964-A6D1-477B906EB984}"/>
    <cellStyle name="Comma 4 4" xfId="52026" xr:uid="{DA200C78-B597-4938-9CED-EB05B6CD7E10}"/>
    <cellStyle name="Comma 4_Acquisition DB" xfId="52027" xr:uid="{10544567-DA6F-4F08-8ECA-F917C3418001}"/>
    <cellStyle name="Comma 40" xfId="52028" xr:uid="{9E4AC962-3C23-4A10-940F-E8CD32DFA436}"/>
    <cellStyle name="Comma 41" xfId="52029" xr:uid="{03509429-D814-4C8F-AB10-0CE29C28C137}"/>
    <cellStyle name="Comma 42" xfId="53205" xr:uid="{CD61F98A-E7E0-47CF-98D8-BDFE9D789540}"/>
    <cellStyle name="Comma 43" xfId="53249" xr:uid="{47B36CDA-D524-4554-934B-949F3EB078E1}"/>
    <cellStyle name="Comma 44" xfId="39" xr:uid="{B18BC4EB-1D46-4094-B99C-4E468D864980}"/>
    <cellStyle name="Comma 5" xfId="2968" xr:uid="{C10CC7CE-B393-4838-8EB4-54CDB8D6ED96}"/>
    <cellStyle name="Comma 5 2" xfId="39783" xr:uid="{919DD793-FCCA-4D30-8008-DB9E9FBDE450}"/>
    <cellStyle name="Comma 5 2 2" xfId="52030" xr:uid="{2FCA1EEB-2608-4CB9-9292-632B5D1D80D4}"/>
    <cellStyle name="Comma 5 2 3" xfId="52031" xr:uid="{83E77477-6FC2-4863-8241-81254809FA4D}"/>
    <cellStyle name="Comma 5 2 4" xfId="52032" xr:uid="{79F7CFE8-139F-4D36-A28E-6310BC3C4D9C}"/>
    <cellStyle name="Comma 5 2_Apart tables" xfId="52585" xr:uid="{A3AA3E42-30CF-4F5B-9982-A77431B81F1F}"/>
    <cellStyle name="Comma 5 3" xfId="46469" xr:uid="{87C5A83E-D7F8-4186-BC46-CAD3EEF815B5}"/>
    <cellStyle name="Comma 5 4" xfId="52033" xr:uid="{B74FAA5A-883E-4BAA-924A-BBB80C9FB5E9}"/>
    <cellStyle name="Comma 5 5" xfId="52034" xr:uid="{F2E48C84-B474-4427-8914-EBB6B965D07C}"/>
    <cellStyle name="Comma 5 6" xfId="52035" xr:uid="{77AC93AD-26F5-4B8F-93D3-EF65CB1BF3A1}"/>
    <cellStyle name="Comma 5_Acquisition DB" xfId="52036" xr:uid="{4E6522BC-893F-4706-8612-9781979E87DC}"/>
    <cellStyle name="Comma 6" xfId="23639" xr:uid="{0572D30F-CD0D-44EA-A3FD-C5FCEF1BEA51}"/>
    <cellStyle name="Comma 6 2" xfId="46471" xr:uid="{795C4F16-56FB-459B-8988-0C9738F04FEF}"/>
    <cellStyle name="Comma 6 2 2" xfId="52037" xr:uid="{DA8DB49B-62E6-4AE7-9099-991D8431CB07}"/>
    <cellStyle name="Comma 6 2 3" xfId="52038" xr:uid="{5F8F4203-B931-4964-AF3F-4161039693DD}"/>
    <cellStyle name="Comma 6 2 4" xfId="52039" xr:uid="{B08BD0C1-CE0F-4820-B97A-AA339CC810DF}"/>
    <cellStyle name="Comma 6 2_Apart tables" xfId="52586" xr:uid="{ECD746E4-C54C-410A-B658-86D457E70C91}"/>
    <cellStyle name="Comma 6 3" xfId="52040" xr:uid="{65874D3F-FB08-407E-8841-5DF1B938F46B}"/>
    <cellStyle name="Comma 6 3 2" xfId="52041" xr:uid="{350920D2-C1D5-43D4-929C-86905C38C97B}"/>
    <cellStyle name="Comma 6 3 3" xfId="52042" xr:uid="{6CE67947-BFEB-42D1-A2DA-30CC59482750}"/>
    <cellStyle name="Comma 6 4" xfId="52043" xr:uid="{A67B5780-A206-4420-B9DB-9DE62B801FE4}"/>
    <cellStyle name="Comma 6 5" xfId="52044" xr:uid="{EA15457E-CA5B-41C5-ABD0-FED61763DE40}"/>
    <cellStyle name="Comma 6 6" xfId="52045" xr:uid="{19440481-7EFB-48B3-93B5-8ED11C02C5BD}"/>
    <cellStyle name="Comma 6_Bought properties" xfId="52046" xr:uid="{9BF46493-8CA2-48B1-B123-ABF1C864FA8F}"/>
    <cellStyle name="Comma 7" xfId="23640" xr:uid="{E636BB38-E94D-4739-A1AA-864F043ACE8C}"/>
    <cellStyle name="Comma 7 2" xfId="46472" xr:uid="{CA89BEA9-A135-4C93-864D-E1F72B8CC2A6}"/>
    <cellStyle name="Comma 7 2 2" xfId="52047" xr:uid="{B475EB9E-F4CA-4CE5-B882-5CDC6FB8336D}"/>
    <cellStyle name="Comma 7 2_Apart tables" xfId="52587" xr:uid="{BDBACBCD-570D-4865-85B8-EFFDE62C76F2}"/>
    <cellStyle name="Comma 7 3" xfId="52048" xr:uid="{C52600BA-E421-438E-9B71-ABDD9FCDCD60}"/>
    <cellStyle name="Comma 7 4" xfId="52049" xr:uid="{5FB52AAE-31D1-4F1F-8491-877D2F90F676}"/>
    <cellStyle name="Comma 7 5" xfId="52050" xr:uid="{89549471-7374-42F9-B7CA-F2A95759A113}"/>
    <cellStyle name="Comma 7_ICR" xfId="49438" xr:uid="{E477368F-77CA-4628-9201-EEE97B61FBF7}"/>
    <cellStyle name="Comma 8" xfId="31522" xr:uid="{ACFAB130-66E6-4ED0-B9F5-7EC11E3879D6}"/>
    <cellStyle name="Comma 8 2" xfId="46473" xr:uid="{8DC0B1AF-96AD-44DF-9F84-B6D5BEDF1C75}"/>
    <cellStyle name="Comma 8 2 2" xfId="52051" xr:uid="{5A3363C8-B6BD-49E3-8628-9CB8A3380810}"/>
    <cellStyle name="Comma 8 2_Apart tables" xfId="52589" xr:uid="{D4E4E853-803D-429E-91BE-81C022F6098C}"/>
    <cellStyle name="Comma 8 3" xfId="52052" xr:uid="{3B68D3BC-C077-4CE7-BE64-40B6B6ABB26C}"/>
    <cellStyle name="Comma 8 4" xfId="52053" xr:uid="{C003E803-548C-4F38-ABF0-D07E2D6A05B8}"/>
    <cellStyle name="Comma 8 5" xfId="52054" xr:uid="{792B8641-05AF-4F91-8A46-9900C60CAF4E}"/>
    <cellStyle name="Comma 8_Apart tables" xfId="52588" xr:uid="{B1BFA1CA-1830-4037-867A-AD612E95A942}"/>
    <cellStyle name="Comma 9" xfId="39646" xr:uid="{818A780E-8F79-4800-959E-8866451EBCAA}"/>
    <cellStyle name="Comma 9 2" xfId="46474" xr:uid="{6095D1B9-10AA-4A47-92E7-A57848E66E0D}"/>
    <cellStyle name="Comma 9 3" xfId="52055" xr:uid="{186A2386-FAB2-45BE-A334-03B931DE304F}"/>
    <cellStyle name="Comma 9_Apart tables" xfId="52590" xr:uid="{5CA5AB07-55C7-4C09-A7B3-58C8CE69CAFA}"/>
    <cellStyle name="Comma." xfId="23641" xr:uid="{2314DD20-230D-4B5A-A6FA-1A0AAF1D73A3}"/>
    <cellStyle name="Comma[0]" xfId="42577" xr:uid="{99DF42BA-3549-4E8D-98B5-76DFFBDA1C43}"/>
    <cellStyle name="Comma0" xfId="42578" xr:uid="{2FED0A10-730B-4048-B484-0E379C5AAC63}"/>
    <cellStyle name="Comma0 2" xfId="42579" xr:uid="{0B1D3E55-836E-4A8D-A0F2-0A6896B6E97A}"/>
    <cellStyle name="CommaKM" xfId="42580" xr:uid="{21CBC658-6DFC-4220-8216-18CAE296710C}"/>
    <cellStyle name="CommaKM 2" xfId="42581" xr:uid="{879B16A0-4685-4F97-9BB6-2DCC4E121B1C}"/>
    <cellStyle name="Commentaire 2" xfId="48064" xr:uid="{97869E65-277C-4CAB-B5F8-4280E62FBE7A}"/>
    <cellStyle name="Commentaire 2 2" xfId="49066" xr:uid="{08C6DD88-DADD-473D-ACD9-B94633455890}"/>
    <cellStyle name="Commentaire 3" xfId="48065" xr:uid="{E56408A1-30B9-426F-A039-63A3D1E02C61}"/>
    <cellStyle name="Commentaire 3 2" xfId="49067" xr:uid="{4A657F17-81FA-4B75-8C47-BCEB30C240F8}"/>
    <cellStyle name="Commentaire 4" xfId="48066" xr:uid="{BE31B35E-584B-41AD-9198-A65A04CA0384}"/>
    <cellStyle name="Commentaire 4 2" xfId="49068" xr:uid="{9F70D615-B0D1-4302-8740-DDD452DA7515}"/>
    <cellStyle name="Company" xfId="42582" xr:uid="{F1044A3F-31AA-47C7-87B6-883FA6CD8355}"/>
    <cellStyle name="Company name" xfId="42583" xr:uid="{5503F3A5-972E-4FD5-94CE-2ADAB84902F5}"/>
    <cellStyle name="Controlecel" xfId="42584" xr:uid="{6360799F-3404-4A81-BB65-83784A6A7F15}"/>
    <cellStyle name="Copied" xfId="1243" xr:uid="{3DE835DD-BC5A-41F9-A52E-3F9978C15CBD}"/>
    <cellStyle name="Copied 2" xfId="1244" xr:uid="{8268FCA3-3B4B-45E0-B220-1A8580C3CFCE}"/>
    <cellStyle name="Copied 3" xfId="1245" xr:uid="{08111BFC-7502-4567-920C-9CADED2E668E}"/>
    <cellStyle name="Copied 4" xfId="1246" xr:uid="{EC9C4B95-280C-40E2-B642-27C206F7549C}"/>
    <cellStyle name="Copied 5" xfId="1247" xr:uid="{A0A40D7B-49A9-4412-AF3A-F0B7FD4BD9A5}"/>
    <cellStyle name="Copied 6" xfId="1248" xr:uid="{718E03A2-F191-48C7-9DAE-6620BE8824BE}"/>
    <cellStyle name="Copied 7" xfId="1249" xr:uid="{0566C36B-4079-4BCA-A062-2CF369C65E97}"/>
    <cellStyle name="Copied 8" xfId="1250" xr:uid="{06995864-53BC-4523-9226-037771BE6D80}"/>
    <cellStyle name="Copied_3. Loans" xfId="23642" xr:uid="{9D09D15E-4C4A-44FE-B1C8-A8599872E46F}"/>
    <cellStyle name="Cor1" xfId="39784" xr:uid="{2C46B288-145C-48AC-8E41-9DC784962613}"/>
    <cellStyle name="Cor2" xfId="39785" xr:uid="{1DE29EA2-0986-4B3C-9F39-DD6F7F653630}"/>
    <cellStyle name="Cor3" xfId="39786" xr:uid="{7B321BE5-E019-4557-8B22-1EB4F29D55C4}"/>
    <cellStyle name="Cor4" xfId="39787" xr:uid="{2297782C-525B-4625-B08F-BE43E17AB700}"/>
    <cellStyle name="Cor5" xfId="39788" xr:uid="{8C5B13B3-A1B7-4360-A636-0ACEFB23A32E}"/>
    <cellStyle name="Cor6" xfId="39789" xr:uid="{2FD16E05-2B33-45B8-AC3D-3D5BC676D621}"/>
    <cellStyle name="Correcto" xfId="39790" xr:uid="{AEB79915-C6B2-4646-B04B-ACF569956B01}"/>
    <cellStyle name="CoTitle" xfId="42585" xr:uid="{1A64CC03-2B85-477A-B4CC-AEF133BF0EB2}"/>
    <cellStyle name="CoTitle 2" xfId="42586" xr:uid="{66AA8262-E4B3-4A17-BE1E-DF850750291D}"/>
    <cellStyle name="CoTitle_Cognos" xfId="42587" xr:uid="{9BD46368-2FF4-4C7E-9518-111F996D0D2B}"/>
    <cellStyle name="Currency (0)" xfId="42588" xr:uid="{8A3BBA14-5CEB-48E5-816B-5FC3EE8E85D0}"/>
    <cellStyle name="Currency (0) -" xfId="42589" xr:uid="{5A5F3016-5AD8-4DD1-B1E6-6BE32349EA51}"/>
    <cellStyle name="Currency (0) - 2" xfId="42590" xr:uid="{B4E64C83-48C1-4F7A-BCB7-F1C91765654F}"/>
    <cellStyle name="Currency (0) 2" xfId="42591" xr:uid="{4A383167-91B3-4677-9ED1-AA044D07FE58}"/>
    <cellStyle name="Currency (0) incl." xfId="42592" xr:uid="{0A6571EE-62E4-459B-A91C-3A74A6C2A278}"/>
    <cellStyle name="Currency (0) incl. 2" xfId="42593" xr:uid="{59876236-DAD1-4363-A4F8-5E05A8448C12}"/>
    <cellStyle name="Currency (0) N/A" xfId="42594" xr:uid="{681667CA-28A2-4E62-A12C-48079CC3B09B}"/>
    <cellStyle name="Currency (0) N/A 2" xfId="42595" xr:uid="{E7D0AC6F-BF70-4622-AF53-CA30B5A852D9}"/>
    <cellStyle name="Currency (0) TBD" xfId="42596" xr:uid="{788E4343-C0E0-4DE3-9C32-9C16AF7E06F9}"/>
    <cellStyle name="Currency (0) TBD-" xfId="42597" xr:uid="{2BEEBB1B-6E97-4315-AAC6-ED19561E07CB}"/>
    <cellStyle name="Currency (0) TBD 2" xfId="42598" xr:uid="{439177FC-6639-4CB3-AE73-F861E7F1064B}"/>
    <cellStyle name="Currency (0) TBD- 2" xfId="42599" xr:uid="{515FDE0B-F199-4BD6-BAAD-6F7CD2C4CE50}"/>
    <cellStyle name="Currency (0) TBD_Tab 1" xfId="42600" xr:uid="{35DD7F0A-2E68-4668-8AFD-9F2FFD959918}"/>
    <cellStyle name="Currency (0) TBD-_YoY" xfId="42601" xr:uid="{950A19C6-04B0-4A9B-A33A-0DE3C61FCE22}"/>
    <cellStyle name="Currency (0)_Box (vs 1998 (12+0))" xfId="42602" xr:uid="{4E0FA5B7-3E67-41D7-9BE6-86BBF45C5322}"/>
    <cellStyle name="Currency [0,0]" xfId="42603" xr:uid="{C7AE4303-0962-466E-8324-2488A418A3A9}"/>
    <cellStyle name="Currency [0,0] -" xfId="42604" xr:uid="{04233647-A485-43EA-9B3F-421436A84BBF}"/>
    <cellStyle name="Currency [0,0] - 2" xfId="42605" xr:uid="{90386D9A-761D-4AA9-A09A-AA951E9BC6EB}"/>
    <cellStyle name="Currency [0,0] 2" xfId="42606" xr:uid="{422FDD83-6D10-455E-A979-9A8154507844}"/>
    <cellStyle name="Currency [0,0] incl." xfId="42607" xr:uid="{E036D7E7-5EA5-4280-B6BE-72EBCBFABF41}"/>
    <cellStyle name="Currency [0,0] incl. 2" xfId="42608" xr:uid="{B3CA860E-37E5-4BB0-A68C-7C94F2031A62}"/>
    <cellStyle name="Currency [0,0] N/A" xfId="42609" xr:uid="{3E67473D-3331-413D-AD46-AF2CDFA9434B}"/>
    <cellStyle name="Currency [0,0] N/A 2" xfId="42610" xr:uid="{88675A2B-9939-4641-878C-94FA66E122E0}"/>
    <cellStyle name="Currency [0,0] TBD" xfId="42611" xr:uid="{5D068FD6-715A-4DE6-9795-BBE8EB38EA0D}"/>
    <cellStyle name="Currency [0,0] TBD-" xfId="42612" xr:uid="{0D5908F6-7F19-4FBE-8B31-DA7863DD3564}"/>
    <cellStyle name="Currency [0,0] TBD 2" xfId="42613" xr:uid="{C1A21658-9C03-4685-B544-90A33BB24F4F}"/>
    <cellStyle name="Currency [0,0] TBD- 2" xfId="42614" xr:uid="{1A0BDFBC-F4A2-4B1E-9F91-4AC038FB9431}"/>
    <cellStyle name="Currency [0,0] TBD_Tab 1" xfId="42615" xr:uid="{3BD2BCB0-7FD7-4AAD-BE64-6D6CD7126A16}"/>
    <cellStyle name="Currency [0,0] TBD-_YoY" xfId="42616" xr:uid="{B76DAD2A-6BD1-4CA0-9B2F-DF4B7BB5158B}"/>
    <cellStyle name="Currency [0,0]_Tab 1" xfId="42617" xr:uid="{DBCB9336-E7AC-4D84-BF4D-9EDDAE585AE6}"/>
    <cellStyle name="Currency [0,00]" xfId="42618" xr:uid="{BA8345FA-E0BD-4EE2-B9AA-F8782FAD71C5}"/>
    <cellStyle name="Currency [0,00] -" xfId="42619" xr:uid="{8B77E041-AEA1-448D-A270-F87AD39D582A}"/>
    <cellStyle name="Currency [0,00] - 2" xfId="42620" xr:uid="{69F34DC4-8BE1-4004-B63E-6E84FE28D710}"/>
    <cellStyle name="Currency [0,00] 2" xfId="42621" xr:uid="{2C1F5CF7-141A-45C1-9026-D939ABFCB388}"/>
    <cellStyle name="Currency [0,00] incl." xfId="42622" xr:uid="{1AD0CAAE-349B-4588-BD11-96A7D61B938D}"/>
    <cellStyle name="Currency [0,00] incl. 2" xfId="42623" xr:uid="{5E555090-C91B-4F69-990A-0D0376228BB0}"/>
    <cellStyle name="Currency [0,00] N/A" xfId="42624" xr:uid="{36DE1CA2-AA77-4F5D-9BA8-17A9D8F52371}"/>
    <cellStyle name="Currency [0,00] N/A 2" xfId="42625" xr:uid="{6D939DA0-7200-4D73-855C-EC6057F77065}"/>
    <cellStyle name="Currency [0,00] TBD" xfId="42626" xr:uid="{CF7BF4F9-71C0-4BB3-9060-C9FCAFA33DCB}"/>
    <cellStyle name="Currency [0,00] TBD-" xfId="42627" xr:uid="{11EDC683-F0EA-4667-AB01-BC2C55D15367}"/>
    <cellStyle name="Currency [0,00] TBD 2" xfId="42628" xr:uid="{C94E09BF-2E05-42DE-A53E-47012E2C5EA7}"/>
    <cellStyle name="Currency [0,00] TBD- 2" xfId="42629" xr:uid="{84EDBA39-6E67-4277-987D-759229CC36D3}"/>
    <cellStyle name="Currency [0,00] TBD_1f" xfId="42630" xr:uid="{1CFC88E5-7F10-43AE-B615-91CCDCDB2F98}"/>
    <cellStyle name="Currency [0,00] TBD-_Europe Region" xfId="42631" xr:uid="{82FD4E05-0F0C-422D-90AE-381C9FDC8F2D}"/>
    <cellStyle name="Currency [0,00] TBD_Key Data (2f)" xfId="42632" xr:uid="{61846315-21BC-4EED-AA7F-A9FA9E95CC2F}"/>
    <cellStyle name="Currency [0,00] TBD-_Page 2f (2)" xfId="42633" xr:uid="{61513C79-2825-4E31-B253-CC5D2BD29102}"/>
    <cellStyle name="Currency [0,00] TBD_Tab 1" xfId="42634" xr:uid="{31EC886D-4CE0-4936-ADB2-CC09ED9E9316}"/>
    <cellStyle name="Currency [0,00] TBD-_YoY" xfId="42635" xr:uid="{AA30441A-2AB8-43E7-8A40-43ACC4D04706}"/>
    <cellStyle name="Currency [0,00] TBD_YoY (4)" xfId="42636" xr:uid="{7D8D6B91-C200-46BE-84C9-6F193DEA182D}"/>
    <cellStyle name="Currency [0,00] TBD-_YoY 2" xfId="42637" xr:uid="{45FAE6A2-6990-4A34-BEAB-4931CE972B7F}"/>
    <cellStyle name="Currency [0,00]_Europe Region" xfId="42638" xr:uid="{3D584A78-6728-4AD3-82DF-1FCB3EB60AB3}"/>
    <cellStyle name="Currency [0,000]" xfId="42639" xr:uid="{A8E0C562-D9B0-4140-8C55-A32F9BF29F59}"/>
    <cellStyle name="Currency [0,000] -" xfId="42640" xr:uid="{C7900F1A-AE86-4904-BA83-34CCA48F4334}"/>
    <cellStyle name="Currency [0,000] - 2" xfId="42641" xr:uid="{AF332C73-8500-442F-9A11-3718B781977B}"/>
    <cellStyle name="Currency [0,000] 2" xfId="42642" xr:uid="{C01739DA-D80D-45BD-98B0-02C8DDBC5006}"/>
    <cellStyle name="Currency [0,000] incl." xfId="42643" xr:uid="{42FCABF0-9729-4F03-9C46-695A47E8E9CB}"/>
    <cellStyle name="Currency [0,000] incl. 2" xfId="42644" xr:uid="{73218EA7-D042-4127-AA64-19E0D5D73B03}"/>
    <cellStyle name="Currency [0,000] N/A" xfId="42645" xr:uid="{491C7614-1AFA-4352-BD20-BB15C3402838}"/>
    <cellStyle name="Currency [0,000] N/A 2" xfId="42646" xr:uid="{6FA746B5-43ED-4CFB-8408-9D420AA6F3C1}"/>
    <cellStyle name="Currency [0,000] TBD" xfId="42647" xr:uid="{3C3DEFE0-7869-4544-B55C-820E28F92544}"/>
    <cellStyle name="Currency [0,000] TBD-" xfId="42648" xr:uid="{22A6019A-48BA-49BC-9ECD-0D603960AB58}"/>
    <cellStyle name="Currency [0,000] TBD 2" xfId="42649" xr:uid="{A086C9FA-C09B-4F96-BDF4-939F0EF003B0}"/>
    <cellStyle name="Currency [0,000] TBD- 2" xfId="42650" xr:uid="{282A3BE0-972A-4923-BA34-7CDB929880F6}"/>
    <cellStyle name="Currency [0,000] TBD_Page 2f (2)" xfId="42651" xr:uid="{6AD78A9D-4CB0-4E25-9538-50818B572DAE}"/>
    <cellStyle name="Currency [0,000] TBD-_Page 2f (2)" xfId="42652" xr:uid="{D2B1EF9E-7BE1-43E0-A6BE-0B2B2798B9F7}"/>
    <cellStyle name="Currency [0,000] TBD_Page 2f (2) 2" xfId="42653" xr:uid="{D3B0060E-FA62-40B4-BF5C-52AC7E5A91E9}"/>
    <cellStyle name="Currency [0,000] TBD-_Page 2f (2) 2" xfId="42654" xr:uid="{9D0C85CE-9A4D-45CD-B883-9172421E7326}"/>
    <cellStyle name="Currency [0,000] TBD_Tab 1" xfId="42655" xr:uid="{B8D08D53-A8B7-4525-A013-E77FAE7ED8DE}"/>
    <cellStyle name="Currency [0,000] TBD-_YoY" xfId="42656" xr:uid="{B5530EEC-6041-42C0-B91B-C4CB96690E11}"/>
    <cellStyle name="Currency [0,000]_Page 2f (2)" xfId="42657" xr:uid="{D61A8240-86A2-48D4-B288-1B055343EEA5}"/>
    <cellStyle name="Currency [00]" xfId="42658" xr:uid="{F77C3BA0-0BFE-484D-AADF-9A1EF4AB7D81}"/>
    <cellStyle name="Currency [1]" xfId="42659" xr:uid="{08B6432D-0579-434B-86B3-972EDE6BA6E6}"/>
    <cellStyle name="Currency [1] 2" xfId="48067" xr:uid="{AE0DD73A-4D9D-4C85-A819-F722DFB9A2D2}"/>
    <cellStyle name="Currency [2]" xfId="42660" xr:uid="{94BBFC01-EE37-4C65-97DF-3EDEDDDE164C}"/>
    <cellStyle name="Currency [2] 2" xfId="48068" xr:uid="{E2349091-95E9-4A87-9EE2-0EF88B5200B6}"/>
    <cellStyle name="Currency [3]" xfId="48069" xr:uid="{BF473EAA-046D-4B98-8083-1E71A36F0F1F}"/>
    <cellStyle name="Currency 10" xfId="52056" xr:uid="{F6D10024-E288-4808-BA6F-F965FF0A1CF4}"/>
    <cellStyle name="Currency 11" xfId="52057" xr:uid="{DBB3699A-EB23-440F-8A99-720479297DEE}"/>
    <cellStyle name="Currency 12" xfId="52058" xr:uid="{F3AEE086-3181-40E2-9C2F-9D0F84194E30}"/>
    <cellStyle name="Currency 13" xfId="49560" xr:uid="{AD6FB132-1125-41AF-9665-A19939D1D6A5}"/>
    <cellStyle name="Currency 2" xfId="157" xr:uid="{EAD2FC89-D8FB-4E1E-991C-941273382216}"/>
    <cellStyle name="Currency 2 10" xfId="46490" xr:uid="{BD44314A-A51A-4059-9408-4D660A79E376}"/>
    <cellStyle name="Currency 2 2" xfId="1251" xr:uid="{07D68E0E-A965-48C1-AFBF-C3941A36C2CD}"/>
    <cellStyle name="Currency 2 2 2" xfId="42661" xr:uid="{66F89992-55A1-47CC-B7B4-A804159C0EB3}"/>
    <cellStyle name="Currency 2 2_Apart tables" xfId="52591" xr:uid="{714D1A03-617E-4B32-ABAA-82E42946FA7D}"/>
    <cellStyle name="Currency 2 3" xfId="1252" xr:uid="{23ACE183-5680-4745-A0C9-6C4DDB218F94}"/>
    <cellStyle name="Currency 2 3 2" xfId="1253" xr:uid="{78DC7103-BE65-48A1-A3C2-481FB6EDE0E9}"/>
    <cellStyle name="Currency 2 3 2 2" xfId="23643" xr:uid="{83F9D189-EB3C-4168-B66E-C8AB60DA6DDE}"/>
    <cellStyle name="Currency 2 3 2 2 2" xfId="23644" xr:uid="{FADE7606-C8CF-4358-B0C1-59A7CFD5A331}"/>
    <cellStyle name="Currency 2 3 2 2 3" xfId="47768" xr:uid="{23E4797C-3182-4E8F-AE32-570A1F2F1440}"/>
    <cellStyle name="Currency 2 3 2 2_3. Loans" xfId="23645" xr:uid="{FF08E8C9-A90E-438C-B14C-B9DB53E2FD53}"/>
    <cellStyle name="Currency 2 3 2 3" xfId="23646" xr:uid="{375FD806-53BE-476D-9449-9D61DE3EEA11}"/>
    <cellStyle name="Currency 2 3 2 4" xfId="46493" xr:uid="{7225B67A-3422-4B52-B624-0C8577A7D82C}"/>
    <cellStyle name="Currency 2 3 2_3. Loans" xfId="23647" xr:uid="{8EECBB38-1A82-4B38-88B4-F47F547E4913}"/>
    <cellStyle name="Currency 2 3 3" xfId="1254" xr:uid="{FAA79FCF-7D22-40F3-960A-931186A60379}"/>
    <cellStyle name="Currency 2 3 3 2" xfId="23648" xr:uid="{274FBD2D-95C8-46D7-A2A8-6DB97FFAF014}"/>
    <cellStyle name="Currency 2 3 3 2 2" xfId="23649" xr:uid="{444C62E5-DDC2-4686-84BB-420FC777D341}"/>
    <cellStyle name="Currency 2 3 3 2 3" xfId="47769" xr:uid="{ADBBE117-9BD1-4C37-8B81-B7456129258F}"/>
    <cellStyle name="Currency 2 3 3 2_3. Loans" xfId="23650" xr:uid="{A0E5B948-AEEC-4839-9E3B-CE499685F376}"/>
    <cellStyle name="Currency 2 3 3 3" xfId="23651" xr:uid="{9D50A2C1-E7C4-42E0-915E-C6D135FBE74A}"/>
    <cellStyle name="Currency 2 3 3 4" xfId="46494" xr:uid="{9C870CEE-4A49-41E0-829D-8A819C8BE567}"/>
    <cellStyle name="Currency 2 3 3_3. Loans" xfId="23652" xr:uid="{7ABE2510-F7A8-4DF3-ABF2-F6AC728995BF}"/>
    <cellStyle name="Currency 2 3 4" xfId="23653" xr:uid="{54397B4D-4281-4E51-BA43-8D926E4F5F1F}"/>
    <cellStyle name="Currency 2 3 4 2" xfId="23654" xr:uid="{5C207AB9-796D-43BE-B230-71A6529A4A7C}"/>
    <cellStyle name="Currency 2 3 4 3" xfId="47770" xr:uid="{8BF0F8B5-152A-4304-BD28-084796FA14B8}"/>
    <cellStyle name="Currency 2 3 4_3. Loans" xfId="23655" xr:uid="{F5C003E8-646A-4086-981B-2BC6B9FFC0D9}"/>
    <cellStyle name="Currency 2 3 5" xfId="23656" xr:uid="{C13B7FAE-6609-4014-9ECF-0DF86A08A2DD}"/>
    <cellStyle name="Currency 2 3 6" xfId="46492" xr:uid="{D38A4604-1469-4B64-AF33-621005189CB4}"/>
    <cellStyle name="Currency 2 3 7" xfId="46790" xr:uid="{1F461255-1905-420A-8674-2F0F8D11594C}"/>
    <cellStyle name="Currency 2 3_3. Loans" xfId="23657" xr:uid="{6B452E3C-26D0-4E66-BDBE-1E9243018685}"/>
    <cellStyle name="Currency 2 4" xfId="1255" xr:uid="{D407C94F-25A9-409C-A4C0-1582E760774A}"/>
    <cellStyle name="Currency 2 4 2" xfId="1256" xr:uid="{CF70CF71-6F63-430D-AD7D-307A7BCF9A25}"/>
    <cellStyle name="Currency 2 4 2 2" xfId="23658" xr:uid="{21F2E18E-2091-4BD5-A1DB-E4003366373D}"/>
    <cellStyle name="Currency 2 4 2 2 2" xfId="23659" xr:uid="{F96A9DA1-E3CE-4253-9B74-A45E3D93A266}"/>
    <cellStyle name="Currency 2 4 2 2 3" xfId="47771" xr:uid="{D4651804-F88A-480A-8A2B-4787546923AC}"/>
    <cellStyle name="Currency 2 4 2 2_3. Loans" xfId="23660" xr:uid="{CFF816F4-7429-4699-AE26-2BA27FFCC0DC}"/>
    <cellStyle name="Currency 2 4 2 3" xfId="23661" xr:uid="{EF8402CE-A9A4-4FA6-8B04-1EFE43DA8D7E}"/>
    <cellStyle name="Currency 2 4 2 4" xfId="46496" xr:uid="{946F3792-5C33-446B-B8E6-D745247BC1FF}"/>
    <cellStyle name="Currency 2 4 2_3. Loans" xfId="23662" xr:uid="{3AB82539-CB3F-4F36-9671-455D7535D51C}"/>
    <cellStyle name="Currency 2 4 3" xfId="1257" xr:uid="{F3D39283-D9AE-40B0-A664-81918B124A3F}"/>
    <cellStyle name="Currency 2 4 3 2" xfId="23663" xr:uid="{0E2070D9-FA2D-42B2-9C13-2373192B2543}"/>
    <cellStyle name="Currency 2 4 3 2 2" xfId="23664" xr:uid="{A5AFD8BA-F06D-4275-90DC-2342EF954EA3}"/>
    <cellStyle name="Currency 2 4 3 2 3" xfId="47772" xr:uid="{431FED51-C2EC-452C-A860-6521C47B9B47}"/>
    <cellStyle name="Currency 2 4 3 2_3. Loans" xfId="23665" xr:uid="{F86DB5E6-8B83-44DA-8FDB-3EF0741D0902}"/>
    <cellStyle name="Currency 2 4 3 3" xfId="23666" xr:uid="{924B135D-1DDF-4041-8294-A1661D32B1CE}"/>
    <cellStyle name="Currency 2 4 3 4" xfId="46497" xr:uid="{EE008916-8DE8-49DB-89A7-545706A97796}"/>
    <cellStyle name="Currency 2 4 3_3. Loans" xfId="23667" xr:uid="{95133C38-3E90-4B4B-916F-23D72514DEB5}"/>
    <cellStyle name="Currency 2 4 4" xfId="23668" xr:uid="{31B884C8-89BC-4283-B4C4-876594CFE959}"/>
    <cellStyle name="Currency 2 4 4 2" xfId="23669" xr:uid="{3B0F1B02-906F-472B-97A2-B8AFBB2BAB5F}"/>
    <cellStyle name="Currency 2 4 4 3" xfId="47773" xr:uid="{243ACEBA-0FFB-49AA-8CC0-6FAC0DC3D6DA}"/>
    <cellStyle name="Currency 2 4 4_3. Loans" xfId="23670" xr:uid="{D8CF8EAD-B63B-4599-83A0-63553944ABEA}"/>
    <cellStyle name="Currency 2 4 5" xfId="23671" xr:uid="{97133C25-CBD8-408D-BFB5-C14092EBE88E}"/>
    <cellStyle name="Currency 2 4 6" xfId="46495" xr:uid="{39B7FC8B-31AC-4F79-B6C1-406128B2EE97}"/>
    <cellStyle name="Currency 2 4_3. Loans" xfId="23672" xr:uid="{55CF0854-70DA-4C36-806C-3B412BA37366}"/>
    <cellStyle name="Currency 2 5" xfId="1258" xr:uid="{0537928E-671B-4BB7-83B6-F60BCC69DB6B}"/>
    <cellStyle name="Currency 2 5 2" xfId="1259" xr:uid="{CD5CD345-62B4-4AE0-986A-6B4529F89D3B}"/>
    <cellStyle name="Currency 2 5 2 2" xfId="23673" xr:uid="{DBDCAD56-5E57-4A52-B2EB-E3CAF2FDFF2E}"/>
    <cellStyle name="Currency 2 5 2 2 2" xfId="23674" xr:uid="{EB8DB535-60B3-4D0B-8AAE-77285606547D}"/>
    <cellStyle name="Currency 2 5 2 2 3" xfId="47774" xr:uid="{3CCDD3FB-0E43-4729-85E1-A884E87BDAE2}"/>
    <cellStyle name="Currency 2 5 2 2_3. Loans" xfId="23675" xr:uid="{D1458DC9-210E-4FE6-B77D-41ACAFE3EC4B}"/>
    <cellStyle name="Currency 2 5 2 3" xfId="23676" xr:uid="{4581192D-B99E-4F98-8778-50FFED554ADE}"/>
    <cellStyle name="Currency 2 5 2 4" xfId="46499" xr:uid="{B46F817E-6EFC-4871-B548-3B18E742A0BC}"/>
    <cellStyle name="Currency 2 5 2_3. Loans" xfId="23677" xr:uid="{DCC83656-3B61-46B9-8349-759FF00E22EF}"/>
    <cellStyle name="Currency 2 5 3" xfId="1260" xr:uid="{1CB2F51C-EC65-43CE-8F44-7B212DB52A5F}"/>
    <cellStyle name="Currency 2 5 3 2" xfId="23678" xr:uid="{F31B0A50-8628-4D85-967C-CA17DF8A38D5}"/>
    <cellStyle name="Currency 2 5 3 2 2" xfId="23679" xr:uid="{F819D7DD-CCC5-46F6-9740-CB41E20D314A}"/>
    <cellStyle name="Currency 2 5 3 2 3" xfId="47775" xr:uid="{F36C4699-335F-49BB-AB45-50380954FD16}"/>
    <cellStyle name="Currency 2 5 3 2_3. Loans" xfId="23680" xr:uid="{7B17FF89-EEBE-41B1-9F26-D0E0D7DBA48F}"/>
    <cellStyle name="Currency 2 5 3 3" xfId="23681" xr:uid="{64795893-7CEE-4587-8321-E062E6527F10}"/>
    <cellStyle name="Currency 2 5 3 4" xfId="46500" xr:uid="{C4411DA3-E4B4-45C5-B509-B5872829BDAE}"/>
    <cellStyle name="Currency 2 5 3_3. Loans" xfId="23682" xr:uid="{AEFC2626-9FAD-4184-A549-CFF570D8835C}"/>
    <cellStyle name="Currency 2 5 4" xfId="23683" xr:uid="{2548C46E-1626-48B1-B531-01C82A82A32F}"/>
    <cellStyle name="Currency 2 5 4 2" xfId="23684" xr:uid="{8AD6E796-8757-4131-936D-55AA15BB7DCE}"/>
    <cellStyle name="Currency 2 5 4 3" xfId="47776" xr:uid="{33BEC35D-55AE-4AFC-B3E4-2898611E4A8A}"/>
    <cellStyle name="Currency 2 5 4_3. Loans" xfId="23685" xr:uid="{8714BD3F-A9E9-4C40-ABBF-55C85D7B09FC}"/>
    <cellStyle name="Currency 2 5 5" xfId="23686" xr:uid="{4C2A5768-71A7-41D0-BCD4-842F06DD1CC4}"/>
    <cellStyle name="Currency 2 5 6" xfId="46498" xr:uid="{DFE0AD14-879F-4729-BBFC-AB9CBCF85A13}"/>
    <cellStyle name="Currency 2 5_3. Loans" xfId="23687" xr:uid="{CEC0A549-4C7F-448B-B4F1-15EF33C2FF97}"/>
    <cellStyle name="Currency 2 6" xfId="1261" xr:uid="{8A604C3E-B38C-482A-9182-2D92DC4A3E52}"/>
    <cellStyle name="Currency 2 6 2" xfId="1262" xr:uid="{96213137-19A1-45E1-889B-900B057BE4DB}"/>
    <cellStyle name="Currency 2 6 2 2" xfId="23688" xr:uid="{F4DFED70-E73C-46A0-8E3F-29E1472035A3}"/>
    <cellStyle name="Currency 2 6 2 2 2" xfId="23689" xr:uid="{95CFB738-E30C-4D53-BB4C-A5B92938038E}"/>
    <cellStyle name="Currency 2 6 2 2 3" xfId="47777" xr:uid="{01C7C8A8-4085-4B2C-BF55-491CFCB4C140}"/>
    <cellStyle name="Currency 2 6 2 2_3. Loans" xfId="23690" xr:uid="{E5D473C1-B07D-4586-9091-577435194BE6}"/>
    <cellStyle name="Currency 2 6 2 3" xfId="23691" xr:uid="{47C790EF-0C91-4C6A-800A-BFB569CCA067}"/>
    <cellStyle name="Currency 2 6 2 4" xfId="46502" xr:uid="{55CA655B-7698-422C-9FCE-E072F478DF9B}"/>
    <cellStyle name="Currency 2 6 2_3. Loans" xfId="23692" xr:uid="{82047ABE-7186-4865-8119-1B34901D7215}"/>
    <cellStyle name="Currency 2 6 3" xfId="23693" xr:uid="{949581C6-53B7-48BC-88CE-418C41933922}"/>
    <cellStyle name="Currency 2 6 3 2" xfId="23694" xr:uid="{3A82C4A2-5D3E-4943-AFF9-E2954132C5EB}"/>
    <cellStyle name="Currency 2 6 3 3" xfId="47778" xr:uid="{474E4EC5-47AA-4A46-B91B-274DB4FF92FC}"/>
    <cellStyle name="Currency 2 6 3_3. Loans" xfId="23695" xr:uid="{BE64A8D8-20C1-4251-BD80-063F9C09E222}"/>
    <cellStyle name="Currency 2 6 4" xfId="23696" xr:uid="{C3FC37E9-FFD3-4658-8EB7-7CBC3BEA54F6}"/>
    <cellStyle name="Currency 2 6 5" xfId="46501" xr:uid="{3C4BD2C6-1D49-48BB-A73C-70427F0ECF7F}"/>
    <cellStyle name="Currency 2 6_3. Loans" xfId="23697" xr:uid="{266FE889-A6DC-4D87-976A-5098F148B846}"/>
    <cellStyle name="Currency 2 7" xfId="1263" xr:uid="{BDE40B6C-4B45-4958-B3E0-D94D94BDCE4E}"/>
    <cellStyle name="Currency 2 7 2" xfId="23698" xr:uid="{D570B2C6-B2F9-423D-ACEE-E2CA4A8FFA80}"/>
    <cellStyle name="Currency 2 7 2 2" xfId="23699" xr:uid="{29B769A7-2373-4660-9272-59E6391B1354}"/>
    <cellStyle name="Currency 2 7 2 3" xfId="47779" xr:uid="{0958F7F8-CB56-4919-912D-8053A4A4C09B}"/>
    <cellStyle name="Currency 2 7 2_3. Loans" xfId="23700" xr:uid="{AAD83F22-6F41-4EDE-BB29-EA9B2EA6B53E}"/>
    <cellStyle name="Currency 2 7 3" xfId="23701" xr:uid="{78F5AB18-DA9D-47F3-ABEB-F6669827789C}"/>
    <cellStyle name="Currency 2 7 4" xfId="46503" xr:uid="{E2BA0857-DE17-4C7A-A60C-8D2C6A2B4658}"/>
    <cellStyle name="Currency 2 7_3. Loans" xfId="23702" xr:uid="{A59C884B-33C3-44EC-95D7-3BDD25D3553C}"/>
    <cellStyle name="Currency 2 8" xfId="39566" xr:uid="{E01A5E97-DEE5-4F04-986B-6C50BE313973}"/>
    <cellStyle name="Currency 2 8 2" xfId="52059" xr:uid="{9EE409E6-AACA-4549-9939-713AC4D0984D}"/>
    <cellStyle name="Currency 2 8 3" xfId="52060" xr:uid="{748DC7A1-A006-4F42-AD08-EAA9AFFF0409}"/>
    <cellStyle name="Currency 2 8_Apart tables" xfId="52592" xr:uid="{097BFE27-3890-45CA-AC7B-DFC67AEFAADD}"/>
    <cellStyle name="Currency 2 9" xfId="39603" xr:uid="{7D2FEA1E-C51C-4E82-817B-4224BC66FDE1}"/>
    <cellStyle name="Currency 2_2. Property deals" xfId="23703" xr:uid="{6542EA2B-1CDE-48FA-9E44-1840AF700A49}"/>
    <cellStyle name="Currency 3" xfId="39791" xr:uid="{7EBF4FEC-470E-4524-8077-4D884B2EF5F1}"/>
    <cellStyle name="Currency 3 2" xfId="42662" xr:uid="{1E4F163F-92EC-4E65-A2A3-0129B9E532F7}"/>
    <cellStyle name="Currency 3 2 2" xfId="52061" xr:uid="{1865DA82-E37F-4E79-9236-2A864132302A}"/>
    <cellStyle name="Currency 3 2 3" xfId="52062" xr:uid="{5705F098-0E33-49CA-88C6-8BC5C9DB24BA}"/>
    <cellStyle name="Currency 3_Apart tables" xfId="50285" xr:uid="{B62B5891-6F0A-4470-B5B5-97DB0BE09184}"/>
    <cellStyle name="Currency 4" xfId="39792" xr:uid="{E68F408C-D87F-4CEC-A5EA-24B91B2C7590}"/>
    <cellStyle name="Currency 4 2" xfId="52063" xr:uid="{2DA729E4-DB8D-4488-8488-E834EC8B6C55}"/>
    <cellStyle name="Currency 4_Apart tables" xfId="52593" xr:uid="{94DF468B-C9E1-41E0-8F50-97D08C7FCBD1}"/>
    <cellStyle name="Currency 5" xfId="39793" xr:uid="{55D468AD-4099-439C-8CE8-C1A787945BCA}"/>
    <cellStyle name="Currency 5 2" xfId="52064" xr:uid="{1FCB8130-BD20-43CE-8774-533E6B3E7801}"/>
    <cellStyle name="Currency 5 3" xfId="52065" xr:uid="{DF6929BD-9A88-4526-8764-6096904741B8}"/>
    <cellStyle name="Currency 5_Apart tables" xfId="52594" xr:uid="{8C7E789E-49D6-4228-8B9E-883568C8D1D9}"/>
    <cellStyle name="Currency 6" xfId="39794" xr:uid="{A9D205B2-3A1B-4733-85CC-CF9449A8859E}"/>
    <cellStyle name="Currency 6 2" xfId="52066" xr:uid="{D76344FF-F557-4D0B-B864-0F2C83C98147}"/>
    <cellStyle name="Currency 6_Apart tables" xfId="52595" xr:uid="{765C0C7A-E6F6-49FF-8AC8-299C5EB3C9A3}"/>
    <cellStyle name="Currency 7" xfId="39795" xr:uid="{8630AF5E-FA54-4DFF-A8B4-EC063AC90E21}"/>
    <cellStyle name="Currency 7 2" xfId="39796" xr:uid="{742BE7FD-513E-4901-BE16-6B46E019FBC5}"/>
    <cellStyle name="Currency 7 2 2" xfId="47780" xr:uid="{F5FF3A52-3CA0-4C08-A317-64F936321035}"/>
    <cellStyle name="Currency 7 2_Apart tables" xfId="52597" xr:uid="{A11932AD-4B9C-4925-A591-708C5DD3A0D9}"/>
    <cellStyle name="Currency 7 3" xfId="47928" xr:uid="{195E3185-893A-448E-A7AB-AA1977E4CB97}"/>
    <cellStyle name="Currency 7 4" xfId="46508" xr:uid="{24899C92-BDBC-416A-841D-DF6F57A9BEF1}"/>
    <cellStyle name="Currency 7_Apart tables" xfId="52596" xr:uid="{2F542E7B-B6FE-4AC1-AD0C-2C25E6232E02}"/>
    <cellStyle name="Currency 8" xfId="52067" xr:uid="{C33DD09A-A87A-4421-9FF7-AF5C8D0D6673}"/>
    <cellStyle name="Currency 8 2" xfId="52068" xr:uid="{35B56219-A9EC-40B0-8D85-A26296695A21}"/>
    <cellStyle name="Currency 8 3" xfId="52069" xr:uid="{DF661026-4061-4F5D-9D81-94CA4C5DA158}"/>
    <cellStyle name="Currency 8 4" xfId="52070" xr:uid="{0A827DCE-F2BA-4FED-9E14-EFF084D1F945}"/>
    <cellStyle name="Currency 9" xfId="52071" xr:uid="{777AEED3-C422-4FFF-BA3B-18493C9DD144}"/>
    <cellStyle name="Currency Euro" xfId="42663" xr:uid="{A78873EE-A350-4478-BF08-5AD99EF243E8}"/>
    <cellStyle name="Currency Euro 2" xfId="42664" xr:uid="{1CCDE58F-87D5-4FBF-A619-C145F31CDACC}"/>
    <cellStyle name="Currency Euro 3" xfId="42665" xr:uid="{DE128907-C627-4E7E-98A0-A6936F5FD9FD}"/>
    <cellStyle name="Currency Euro_Cognos" xfId="42666" xr:uid="{D140F9E9-932D-4D73-AF8E-91EBF38217E6}"/>
    <cellStyle name="Currency Style in Euro" xfId="42667" xr:uid="{E73C2781-A828-4B79-B088-8FB702AA7EB8}"/>
    <cellStyle name="Currency Style in Euro 2" xfId="42668" xr:uid="{51B77C5E-CF21-4F77-93C7-3B24EF164A73}"/>
    <cellStyle name="Currency Style in Euro 3" xfId="42669" xr:uid="{CD99AAC7-0A4E-4D35-B9CC-FD82DAA16F3E}"/>
    <cellStyle name="Currency Style in Euro_Cognos" xfId="42670" xr:uid="{D7357A2B-0D93-4DC2-8278-C285C446C1B7}"/>
    <cellStyle name="Currency0" xfId="42671" xr:uid="{C279B032-A86E-4ECF-8933-6EEB0866CB59}"/>
    <cellStyle name="Currency0 2" xfId="42672" xr:uid="{70EB2913-099E-4AC8-B9CB-94ACA7A86E7D}"/>
    <cellStyle name="Currency2" xfId="42673" xr:uid="{3BBDAF68-73E1-40FF-8375-C91F83CC8AA3}"/>
    <cellStyle name="D" xfId="52072" xr:uid="{204B5F6B-275F-41BA-9A9D-C112AFCAC8E8}"/>
    <cellStyle name="Dash" xfId="42674" xr:uid="{8B7A49E4-D86D-40F1-BFCC-379C35657F96}"/>
    <cellStyle name="Dash 2" xfId="42675" xr:uid="{13AC9857-42E9-4465-A297-F6F08EC70E86}"/>
    <cellStyle name="Dash 3" xfId="48070" xr:uid="{FEE8F680-50C1-450A-AC92-8B4F6E49F609}"/>
    <cellStyle name="Data" xfId="42676" xr:uid="{EF81C5C9-F644-46C5-AA8F-FE54AA9D6873}"/>
    <cellStyle name="Data1" xfId="42677" xr:uid="{2A0B02E4-F598-4DE1-9A9C-6AC6CDBA93B9}"/>
    <cellStyle name="Data1 2" xfId="42678" xr:uid="{66BC748B-B93F-46BA-9BE7-C84B85EE1D8F}"/>
    <cellStyle name="Date" xfId="1264" xr:uid="{01388B95-A42D-4A4D-BBF9-8D6835AAA2EB}"/>
    <cellStyle name="Date [M/D/Y]" xfId="48071" xr:uid="{A27807FF-0204-402A-A600-65B6086A7EDF}"/>
    <cellStyle name="Date [M/Y]" xfId="48072" xr:uid="{F6A58E45-D732-4B87-B13D-0B27873002AB}"/>
    <cellStyle name="Date 2" xfId="42679" xr:uid="{8671D0E0-69F1-4F5C-8503-A83051F44997}"/>
    <cellStyle name="Date 3" xfId="42680" xr:uid="{206282CD-24EE-4C63-B4C1-04DB117AB3EB}"/>
    <cellStyle name="Date Short" xfId="42681" xr:uid="{7B7B0F12-5242-417A-A7E8-004B53D03470}"/>
    <cellStyle name="Date_Acquisition DB" xfId="52073" xr:uid="{ECDB7616-4004-4CB9-BFF2-2ABE87A23AE0}"/>
    <cellStyle name="DATETIME" xfId="52074" xr:uid="{38740E3B-BC65-4B2E-8A4F-6F76CA490E9D}"/>
    <cellStyle name="Datum" xfId="42682" xr:uid="{531088D2-43C9-45DC-B082-1AF8F447B821}"/>
    <cellStyle name="Datum 10" xfId="42683" xr:uid="{19D116DB-783C-42F9-B2C0-1089A42D9B85}"/>
    <cellStyle name="Datum 11" xfId="42684" xr:uid="{24B16DDD-3D6C-4F07-A86B-E84458551383}"/>
    <cellStyle name="Datum 12" xfId="42685" xr:uid="{591E75AA-12B1-4683-8645-2B48B6A5CF4D}"/>
    <cellStyle name="Datum 2" xfId="42686" xr:uid="{485AC03A-B84C-495B-9330-E15CEA4C55BF}"/>
    <cellStyle name="Datum 8" xfId="42687" xr:uid="{0AE64F20-EABB-46ED-9118-7FECDFDB1D70}"/>
    <cellStyle name="Datum 9" xfId="42688" xr:uid="{D1BB65F9-44CA-4E4F-9177-0A08C400D51F}"/>
    <cellStyle name="Dekorfärg1" xfId="52075" xr:uid="{4162AB19-5AA3-458C-A43C-6D3C705CC143}"/>
    <cellStyle name="Dekorfärg2" xfId="52076" xr:uid="{04FEEDE6-5882-4A3B-BC3D-1CE7D4BB35FF}"/>
    <cellStyle name="Dekorfärg3" xfId="52077" xr:uid="{18633FF7-4F9B-4618-9D9D-627F4165843C}"/>
    <cellStyle name="Dekorfärg4" xfId="52078" xr:uid="{D2BAC494-D2F2-4B42-9FCB-6BCD977AE24A}"/>
    <cellStyle name="Dekorfärg5" xfId="52079" xr:uid="{5D1A98B1-6A63-4C07-A09C-C93CF4C0C6EB}"/>
    <cellStyle name="Dekorfärg6" xfId="52080" xr:uid="{FC7AD8A8-DFFD-4F37-95D0-0739A04F2EA0}"/>
    <cellStyle name="DELTA" xfId="42689" xr:uid="{0DFBD67D-8C3C-491B-9A7E-1710FFB97592}"/>
    <cellStyle name="DELTA 2" xfId="42690" xr:uid="{85CF7586-9262-4363-854C-D7536B83E931}"/>
    <cellStyle name="DELTA_Cognos" xfId="42691" xr:uid="{B2B43E53-A4FB-4A55-B156-F08E8F23B24D}"/>
    <cellStyle name="Dezimal [+line]" xfId="42692" xr:uid="{ED498A4D-4ABD-4697-9B60-C01E3963CFAC}"/>
    <cellStyle name="Dezimal [0]_Aktuell - Vertragsverlängerungen etc" xfId="48073" xr:uid="{97067EA3-8437-469A-8E69-3434AEB12845}"/>
    <cellStyle name="Dezimal 0 ZS" xfId="42693" xr:uid="{7B723F6E-B0AF-44CC-B077-0E1E6838841D}"/>
    <cellStyle name="Dezimal 0 ZS 2" xfId="42694" xr:uid="{C3E2DDC7-2982-48A6-B5BB-B3CF26E46D50}"/>
    <cellStyle name="Dezimal 10" xfId="42695" xr:uid="{EEBCB77E-6528-4997-BDE1-6BFA569807D6}"/>
    <cellStyle name="Dezimal 11" xfId="42696" xr:uid="{74C133BC-2047-451C-9295-505AFF6C191C}"/>
    <cellStyle name="Dezimal 12" xfId="42697" xr:uid="{B9185A6F-E5FA-4019-ABF3-E10DD4AF8472}"/>
    <cellStyle name="Dezimal 13" xfId="42698" xr:uid="{48D5532B-B1B8-49C3-B43A-2F374CFA7575}"/>
    <cellStyle name="Dezimal 14" xfId="42699" xr:uid="{B815F016-2CE4-4115-8E58-8D0384473568}"/>
    <cellStyle name="Dezimal 15" xfId="42700" xr:uid="{578DBE5F-A19E-4EA0-9809-6E711E92811E}"/>
    <cellStyle name="Dezimal 16" xfId="42701" xr:uid="{89842260-DAB1-41EB-AF64-3469FEA1C1E4}"/>
    <cellStyle name="Dezimal 17" xfId="42702" xr:uid="{2DD52A7A-9E6A-49E2-AFAA-5D43CB019ED3}"/>
    <cellStyle name="Dezimal 18" xfId="42703" xr:uid="{652B7E96-6F31-4C32-9DB8-D7FAB587277F}"/>
    <cellStyle name="Dezimal 19" xfId="42704" xr:uid="{DA098A20-7025-4C10-B345-123D0C47363B}"/>
    <cellStyle name="Dezimal 2" xfId="158" xr:uid="{30E32FE9-9B61-4FA4-88FD-0E845A2824FB}"/>
    <cellStyle name="Dezimal 2 10" xfId="42705" xr:uid="{1040BFE0-4DF1-464E-8D52-10F213E3B2C8}"/>
    <cellStyle name="Dezimal 2 11" xfId="44719" xr:uid="{0D568347-97F7-4359-BD74-D9519CDAFCED}"/>
    <cellStyle name="Dezimal 2 12" xfId="46510" xr:uid="{ED0045B8-AF3B-4123-96B7-164E9DEAFECF}"/>
    <cellStyle name="Dezimal 2 2" xfId="23704" xr:uid="{C291470A-9BF3-46FD-9F4A-F5FA22D5F1BD}"/>
    <cellStyle name="Dezimal 2 2 2" xfId="39797" xr:uid="{5A80E4FE-64FE-4EB8-812C-CCBD2944958A}"/>
    <cellStyle name="Dezimal 2 2 2 2" xfId="46512" xr:uid="{F0805D43-7A12-42BD-9006-C5E94FC6F032}"/>
    <cellStyle name="Dezimal 2 2 2_Apart tables" xfId="50286" xr:uid="{08855D1E-012D-4E86-A90E-E71968573CC7}"/>
    <cellStyle name="Dezimal 2 2 3" xfId="39798" xr:uid="{28295C8F-8BF9-4E4D-822C-7B9BB6E5BA1C}"/>
    <cellStyle name="Dezimal 2 2 3 2" xfId="46513" xr:uid="{015C5FEA-108E-4395-BDD2-BD76CC612DC6}"/>
    <cellStyle name="Dezimal 2 2 3_Apart tables" xfId="50287" xr:uid="{671CB4DD-D293-4FF9-81FD-9A9975965621}"/>
    <cellStyle name="Dezimal 2 2 4" xfId="46511" xr:uid="{79DB75E9-501A-4AD1-8194-618D6488F75A}"/>
    <cellStyle name="Dezimal 2 2_Bought properties" xfId="52081" xr:uid="{20036017-7270-4A35-92E8-CE2070A54EEA}"/>
    <cellStyle name="Dezimal 2 3" xfId="23705" xr:uid="{773713F7-0427-454F-9D3D-218016193151}"/>
    <cellStyle name="Dezimal 2 3 2" xfId="46514" xr:uid="{2AAFF6D8-A6A7-4735-8B94-28A992F1D8B0}"/>
    <cellStyle name="Dezimal 2 4" xfId="39799" xr:uid="{7C5FCF7B-30F2-4910-BFB8-1014632B4439}"/>
    <cellStyle name="Dezimal 2 4 2" xfId="46515" xr:uid="{508D6E8C-4D29-44F5-B41E-FE7D5E7CF825}"/>
    <cellStyle name="Dezimal 2 4_Apart tables" xfId="50288" xr:uid="{1792C7D0-3716-44AA-AD62-9F8BF5601184}"/>
    <cellStyle name="Dezimal 2 5" xfId="42706" xr:uid="{CC1234A4-A998-40EF-88EF-CC24F1B2855B}"/>
    <cellStyle name="Dezimal 2 6" xfId="42707" xr:uid="{B168A2CC-3CD2-4E27-8FB4-72905147BCF1}"/>
    <cellStyle name="Dezimal 2 7" xfId="42708" xr:uid="{EECA2EB5-B0B8-4CC3-BE84-4689DA189034}"/>
    <cellStyle name="Dezimal 2 8" xfId="42709" xr:uid="{82685B42-0CB0-4258-86E1-240B94710FEC}"/>
    <cellStyle name="Dezimal 2 9" xfId="42710" xr:uid="{E6551AB1-BCAB-4616-8D69-1C22096FA946}"/>
    <cellStyle name="Dezimal 2_Acquisition DB" xfId="52082" xr:uid="{5DEE56C2-48F5-414C-9CE3-CD9B1EDBD79E}"/>
    <cellStyle name="Dezimal 20" xfId="42711" xr:uid="{1D07E9EB-CC94-4CAF-8F80-4B25C6207926}"/>
    <cellStyle name="Dezimal 21" xfId="42712" xr:uid="{CA1D921B-D2EC-4F62-9A7B-E47C0DB8C173}"/>
    <cellStyle name="Dezimal 22" xfId="42713" xr:uid="{5F30D725-BADA-408D-AAD8-AFFC8D5FACAF}"/>
    <cellStyle name="Dezimal 23" xfId="42714" xr:uid="{10722C82-3FAA-436F-A3A9-2F6E1C97CB48}"/>
    <cellStyle name="Dezimal 24" xfId="42715" xr:uid="{65B7F18C-F0C3-4410-BE36-5CA9F3683A06}"/>
    <cellStyle name="Dezimal 25" xfId="42716" xr:uid="{29C9C9CD-2C33-4C64-BC3E-74DFDD12910F}"/>
    <cellStyle name="Dezimal 26" xfId="42717" xr:uid="{F5739E30-0FD6-4DB5-9050-715F8F107D73}"/>
    <cellStyle name="Dezimal 27" xfId="42718" xr:uid="{F1E904DC-98CA-427B-A91C-97BD489BD6F4}"/>
    <cellStyle name="Dezimal 28" xfId="42719" xr:uid="{7D6F7E2A-3855-439D-894F-EAECAD92A5B1}"/>
    <cellStyle name="Dezimal 29" xfId="42720" xr:uid="{B2C6E17E-50BB-4F89-9E03-88DB4651E1EE}"/>
    <cellStyle name="Dezimal 3" xfId="42721" xr:uid="{CEC24797-2761-4849-A116-731D254F2B66}"/>
    <cellStyle name="Dezimal 30" xfId="42722" xr:uid="{553B1BD7-851B-4FB2-9EDF-63EE65037D8C}"/>
    <cellStyle name="Dezimal 31" xfId="42723" xr:uid="{9984C3C9-9848-45D6-95AB-919FA4989A26}"/>
    <cellStyle name="Dezimal 32" xfId="42724" xr:uid="{992BA874-58B9-4C90-AC19-CB136462116B}"/>
    <cellStyle name="Dezimal 33" xfId="42725" xr:uid="{738E553B-5B65-4EF0-9963-3835A8EB7880}"/>
    <cellStyle name="Dezimal 34" xfId="42726" xr:uid="{04D95DAC-5780-4E93-A503-ED68C7B99A20}"/>
    <cellStyle name="Dezimal 35" xfId="42727" xr:uid="{CE14583B-31B7-4DB5-B3E2-7515C25E7662}"/>
    <cellStyle name="Dezimal 4" xfId="42728" xr:uid="{9A9E5E2E-3A82-424E-AEFB-A7CCBC7BFAC3}"/>
    <cellStyle name="Dezimal 5" xfId="42729" xr:uid="{4EE29F2F-580B-4DF3-B164-4462E2E0B08C}"/>
    <cellStyle name="Dezimal 6" xfId="42730" xr:uid="{4ABB3209-62DD-493F-B0DA-85374153CBEE}"/>
    <cellStyle name="Dezimal 7" xfId="42731" xr:uid="{05F9316B-73A6-492E-8A42-A3B982985B6F}"/>
    <cellStyle name="Dezimal 8" xfId="42732" xr:uid="{F8A4A972-3F50-424F-8F39-464EBBF17933}"/>
    <cellStyle name="Dezimal 9" xfId="42733" xr:uid="{EA1E40FF-8A4F-4C40-B222-FB63C22688EB}"/>
    <cellStyle name="Dezimal_Aktuell - Vertragsverlängerungen etc" xfId="48074" xr:uid="{007A2F8A-3EDB-48D5-AEF9-EB6BCDAD992D}"/>
    <cellStyle name="DM" xfId="42734" xr:uid="{73557C42-E2F2-48B0-A8A7-D8E15F833F17}"/>
    <cellStyle name="DM Abweichung" xfId="42735" xr:uid="{F29802F4-9D40-4BDC-BF75-F3A43EC5F460}"/>
    <cellStyle name="DM1" xfId="42736" xr:uid="{3D30EB64-5373-4F99-98C8-C27B14497B4A}"/>
    <cellStyle name="DM1U" xfId="42737" xr:uid="{DA8D0ADD-E8E4-4775-8AE5-1534E5074E95}"/>
    <cellStyle name="DM2" xfId="42738" xr:uid="{EED99315-6948-48BF-BB92-B16F29A8F959}"/>
    <cellStyle name="DMMio1" xfId="42739" xr:uid="{0A4D8172-6977-43EC-AAF6-0C219FC60A2F}"/>
    <cellStyle name="DMU" xfId="42740" xr:uid="{88747C01-DB38-42DD-BED9-E46ADF5E41E5}"/>
    <cellStyle name="Dollar" xfId="42741" xr:uid="{C1A703F7-817B-43AA-BA9F-A7C58FBECA5F}"/>
    <cellStyle name="Dollar 2" xfId="42742" xr:uid="{321327AB-7365-4ADE-9D3F-E07A40969125}"/>
    <cellStyle name="Dollars" xfId="42743" xr:uid="{E6D55E40-FECF-4684-B8CC-EA7B68808B7D}"/>
    <cellStyle name="Dollars 2" xfId="42744" xr:uid="{C6FF4F7D-232F-404E-9B22-9A11259F81E8}"/>
    <cellStyle name="Dollars 3" xfId="42745" xr:uid="{9E028077-5AF1-4FC6-A584-91609BD992E1}"/>
    <cellStyle name="Double Accounting" xfId="42746" xr:uid="{99476B89-3C3C-4419-9C0E-0C60A3687B12}"/>
    <cellStyle name="DOWNFOOT" xfId="42747" xr:uid="{248B4CB4-75D7-4601-9980-D74C8F5BCC66}"/>
    <cellStyle name="Dziesiętny [0]_Dane Danzas 01.-07.2003 (tylko IT)" xfId="42748" xr:uid="{4614FD48-CA2D-4034-B91C-FED16634EA09}"/>
    <cellStyle name="Dziesiętny_Cash-Flow WAWaAR 14.10.2003" xfId="42749" xr:uid="{484DDEFD-800F-4A5A-9A03-A1EEC49FA8EC}"/>
    <cellStyle name="Dålig 2" xfId="159" xr:uid="{646EF0F0-C38E-4BB9-88F3-006ED394E335}"/>
    <cellStyle name="Dålig 2 2" xfId="23706" xr:uid="{6CB9E800-8D5E-4DE5-A5BD-75D919281201}"/>
    <cellStyle name="Dålig 2 2 2" xfId="33680" xr:uid="{99FADACC-194B-4AB4-9E1E-A1036A0F7D40}"/>
    <cellStyle name="Dålig 2 3" xfId="35937" xr:uid="{ACD5A9CE-2A7C-413C-9983-6FCF1F4A3CAF}"/>
    <cellStyle name="Dålig 2_3. Loans" xfId="23707" xr:uid="{6F5B18A7-4002-4BE0-A433-8AA304DBC277}"/>
    <cellStyle name="Dålig 3" xfId="160" xr:uid="{BD1C66EF-7C7A-47EB-BD80-C0BA969394AD}"/>
    <cellStyle name="Dålig 3 2" xfId="33681" xr:uid="{BBDCC16F-EF7D-40FB-BA4F-ECFC5E312C44}"/>
    <cellStyle name="Dålig 3 3" xfId="35938" xr:uid="{7325B223-7463-4E82-863D-09A7CC07E908}"/>
    <cellStyle name="Dålig 3_Apart tables" xfId="50289" xr:uid="{4272D5E1-39E1-446C-8D38-D26EDF6F3C53}"/>
    <cellStyle name="Dålig 4" xfId="23708" xr:uid="{21F9C20E-AC6B-4B08-A532-FD91E7C3801A}"/>
    <cellStyle name="Dålig 4 2" xfId="23709" xr:uid="{DDAF59B8-0370-49B4-9CEE-908410D31BD0}"/>
    <cellStyle name="Dålig 4 2 2" xfId="33682" xr:uid="{10A2A443-4EB1-4145-8A62-A052C64B2D0A}"/>
    <cellStyle name="Dålig 4_AAL 2014-06" xfId="45459" xr:uid="{EDF1967A-2F36-4D59-A9D0-AFF5E6FCF3EB}"/>
    <cellStyle name="Dålig 5" xfId="23710" xr:uid="{280871E2-716E-4545-B5E2-58077B48467B}"/>
    <cellStyle name="Dålig 5 2" xfId="23711" xr:uid="{9B53043E-EA57-44A6-B3F8-35A41A852BEB}"/>
    <cellStyle name="Dålig 5 2 2" xfId="33683" xr:uid="{8D61CC3A-37F9-4159-812D-7B9C6F270068}"/>
    <cellStyle name="Dålig 5_AAL 2014-06" xfId="45460" xr:uid="{6477C10D-39AE-4242-9B1C-B61C3DD14CD5}"/>
    <cellStyle name="Dåligt" xfId="52083" xr:uid="{DFBFB92B-EB4A-4DBC-AD07-EC86BDE5FEE7}"/>
    <cellStyle name="e" xfId="42750" xr:uid="{483876BC-1A52-43A7-84A5-D6A357E42D09}"/>
    <cellStyle name="e 2" xfId="42751" xr:uid="{432AB49F-E7F3-49B5-9576-73FCF04918ED}"/>
    <cellStyle name="E Currency" xfId="42752" xr:uid="{4152F8F7-3830-493C-BE04-62CAC54E6F5C}"/>
    <cellStyle name="E Currency 2" xfId="42753" xr:uid="{7D774754-A27B-41D5-8DFE-24A266863720}"/>
    <cellStyle name="E Currency_Cognos" xfId="42754" xr:uid="{171DB48D-B91B-4146-B55E-5EF070CAE399}"/>
    <cellStyle name="editCostStyle" xfId="42755" xr:uid="{B68950F7-7B5F-4171-9977-C164D1DF7777}"/>
    <cellStyle name="editCostStyle 2" xfId="42756" xr:uid="{80174FF0-57F5-4D5B-8B5D-FFDE2A7FD68F}"/>
    <cellStyle name="editCostStyle 3" xfId="42757" xr:uid="{7ED9E807-0C3B-4963-AA7C-B77810182C93}"/>
    <cellStyle name="editPriceStyle" xfId="42758" xr:uid="{5510B3E9-DE69-43A3-AB4B-1C1DFF06B4B4}"/>
    <cellStyle name="editPriceStyle 2" xfId="42759" xr:uid="{4A6FA95F-99C1-4FEA-A836-0F65B9301EAF}"/>
    <cellStyle name="editPriceStyle 3" xfId="42760" xr:uid="{16DA2A9C-4E2C-4BC2-A9F1-37F374E1BD7D}"/>
    <cellStyle name="editQtyStyle" xfId="42761" xr:uid="{BEFA026F-405C-4440-9194-BF08528C3E16}"/>
    <cellStyle name="editQtyStyle 2" xfId="42762" xr:uid="{B15F93C8-9B90-4CD7-A33E-D393854C27D9}"/>
    <cellStyle name="editQtyStyle 3" xfId="42763" xr:uid="{60B0594D-F677-446B-BEE6-93010C65238B}"/>
    <cellStyle name="editRevStyle" xfId="42764" xr:uid="{175F285C-34E6-4693-9BE4-67078673428B}"/>
    <cellStyle name="editRevStyle 2" xfId="42765" xr:uid="{0712321E-1A85-45AA-A244-F0BE9C04E147}"/>
    <cellStyle name="editRevStyle 3" xfId="42766" xr:uid="{1C784A2F-BC29-44F6-9F2B-63A063CB2156}"/>
    <cellStyle name="editTotalCostStyle" xfId="42767" xr:uid="{4DD499F6-2CA5-41EC-9D84-BB81509A4C00}"/>
    <cellStyle name="editTotalCostStyle 2" xfId="42768" xr:uid="{65DEDC28-5BA8-426E-A415-B81CAEAA3E86}"/>
    <cellStyle name="editTotalCostStyle 3" xfId="42769" xr:uid="{A9577392-97F2-402C-A27C-D88BF56D3EA7}"/>
    <cellStyle name="Eingabe" xfId="23712" xr:uid="{CBEE6F3E-BF2B-48A3-9841-DBCDA98CF418}"/>
    <cellStyle name="Eingabe 2" xfId="23713" xr:uid="{25A5A615-6C23-4B60-9A2B-17DF4188308D}"/>
    <cellStyle name="Eingabe 2 2" xfId="42770" xr:uid="{9FE9FCE6-592C-45AD-90F0-B79041F8E5EB}"/>
    <cellStyle name="Eingabe 2 3" xfId="42771" xr:uid="{C553EECD-6CD8-427F-A30B-63A857C958B7}"/>
    <cellStyle name="Eingabe 2 4" xfId="42772" xr:uid="{0EBE6BDB-F1B7-498C-AE4A-BC44C96C70A1}"/>
    <cellStyle name="Eingabe 2 5" xfId="46517" xr:uid="{2A9041DF-02BB-4C37-AA16-0E2F582E9D19}"/>
    <cellStyle name="Eingabe 2_Bought properties" xfId="52084" xr:uid="{9620601D-B5E4-4EEB-B72C-E9A4DB117803}"/>
    <cellStyle name="Eingabe 3" xfId="38318" xr:uid="{B43A6048-8B5D-4D15-AEFA-5B7788103A3A}"/>
    <cellStyle name="Eingabe 4" xfId="46516" xr:uid="{1B9A8293-9977-4CB0-968C-E2C9CFB4B2EB}"/>
    <cellStyle name="Eingabe_3. Loans" xfId="23714" xr:uid="{A5D53D5F-5BE4-42F4-9054-7EAE55900F1B}"/>
    <cellStyle name="eingabefelder" xfId="42773" xr:uid="{3EA96D06-576A-471F-887F-E5FE1266B218}"/>
    <cellStyle name="Encabezado 4" xfId="39800" xr:uid="{9EF6530F-A778-4185-94AE-731037AF584F}"/>
    <cellStyle name="Énfasis1" xfId="39801" xr:uid="{B65859E0-9272-4DC9-8418-53EFDFE40191}"/>
    <cellStyle name="Énfasis2" xfId="39802" xr:uid="{B16A7C9B-9080-461E-AB6C-9F19C734C6F6}"/>
    <cellStyle name="Énfasis3" xfId="39803" xr:uid="{F0018368-8BAE-4501-85EB-E991717BD06F}"/>
    <cellStyle name="Énfasis4" xfId="39804" xr:uid="{13F0DA3C-2803-4AAF-BE1A-CC2A0F2BDA66}"/>
    <cellStyle name="Énfasis5" xfId="39805" xr:uid="{EF0A5FA4-8CC3-476B-8256-AB45C405A551}"/>
    <cellStyle name="Énfasis6" xfId="39806" xr:uid="{E2B816AD-37AF-451B-BD38-45BD81A0B58F}"/>
    <cellStyle name="Enter Currency (0)" xfId="42774" xr:uid="{E89F9C11-B792-43C9-94A6-3CBDE744DE58}"/>
    <cellStyle name="Enter Currency (2)" xfId="42775" xr:uid="{3DA44308-A703-4168-BBCD-00D4670B8CC0}"/>
    <cellStyle name="Enter Units (0)" xfId="42776" xr:uid="{9D289A9C-6FF2-4877-9DC9-F49D7937BC8F}"/>
    <cellStyle name="Enter Units (1)" xfId="42777" xr:uid="{34454DDE-7DC7-4AB8-AE2B-31A100FC036B}"/>
    <cellStyle name="Enter Units (2)" xfId="42778" xr:uid="{60280457-789D-491E-9FB7-F051558BF9DA}"/>
    <cellStyle name="Entered" xfId="1265" xr:uid="{D871B0EC-0C10-4733-B198-80C942B647B2}"/>
    <cellStyle name="Entered 2" xfId="1266" xr:uid="{FF56D19E-15E3-4219-8C14-092DD3381165}"/>
    <cellStyle name="Entered 3" xfId="1267" xr:uid="{5938D33E-17D1-4116-BCBF-88D91E94E346}"/>
    <cellStyle name="Entered 4" xfId="1268" xr:uid="{AA6CA0C2-88DA-457A-BEA5-DFEC4690625A}"/>
    <cellStyle name="Entered 5" xfId="1269" xr:uid="{3F689ECB-015A-47A0-8DA2-49C8D88706E3}"/>
    <cellStyle name="Entered 6" xfId="1270" xr:uid="{708F59D7-6D94-4EA3-BB8A-63D3DACFCABB}"/>
    <cellStyle name="Entered 7" xfId="1271" xr:uid="{1B9D9FD0-C7D6-420C-B81A-F49889A67C4E}"/>
    <cellStyle name="Entered 8" xfId="1272" xr:uid="{DE6CFBE0-C593-49AD-841C-9FC19F3BD0A6}"/>
    <cellStyle name="Entered_3. Loans" xfId="23715" xr:uid="{D5F2E290-7541-44DD-94AE-7046E416EC67}"/>
    <cellStyle name="Entrada" xfId="39807" xr:uid="{29058437-385D-494A-8AD8-563F9C8779AF}"/>
    <cellStyle name="Entrada 10" xfId="39808" xr:uid="{A78ED3A3-378E-4C34-8DDD-97671DF12309}"/>
    <cellStyle name="Entrada 10 2" xfId="39809" xr:uid="{7987A527-E03D-4591-96D0-F343BFBE16D8}"/>
    <cellStyle name="Entrada 10 2 2" xfId="46779" xr:uid="{845141E8-418E-4696-8C21-2E9A2E926511}"/>
    <cellStyle name="Entrada 10 3" xfId="46780" xr:uid="{DC9CDF78-EAC7-4201-B3CB-D7A3684ECC3A}"/>
    <cellStyle name="Entrada 11" xfId="39810" xr:uid="{0D3525A3-9ADD-4AE9-AD66-E1C133AAD5D5}"/>
    <cellStyle name="Entrada 11 2" xfId="46778" xr:uid="{FEDF636A-6D3A-41DB-86FA-3C9BA134D2A4}"/>
    <cellStyle name="Entrada 12" xfId="46781" xr:uid="{185301BD-C508-4820-A9CB-7D5ED7F80CE6}"/>
    <cellStyle name="Entrada 2" xfId="39811" xr:uid="{6845162B-9878-4D88-A556-6101BA8815B2}"/>
    <cellStyle name="Entrada 2 2" xfId="39812" xr:uid="{9312F53B-7489-47EE-87CB-2D668DF0B5FA}"/>
    <cellStyle name="Entrada 2 2 2" xfId="39813" xr:uid="{86BB01F0-BCED-4867-ADBE-7DBF511C020A}"/>
    <cellStyle name="Entrada 2 2 2 2" xfId="46772" xr:uid="{67B89C13-A98F-4927-B1FC-E77D2DEDDDC3}"/>
    <cellStyle name="Entrada 2 2 3" xfId="46776" xr:uid="{FC03923A-10C4-48F8-95F9-5054232DE5E1}"/>
    <cellStyle name="Entrada 2 3" xfId="39814" xr:uid="{3EF41F5B-16D6-4E6C-B2B7-E78611359552}"/>
    <cellStyle name="Entrada 2 3 2" xfId="39815" xr:uid="{FE5CE24B-7BFB-437C-BEB5-0C3249A60B6A}"/>
    <cellStyle name="Entrada 2 3 2 2" xfId="46770" xr:uid="{9AB901FE-197D-4FB4-A478-37694E21545F}"/>
    <cellStyle name="Entrada 2 3 3" xfId="46771" xr:uid="{5F7FF2F6-B327-4A9E-8F41-9322B6B80840}"/>
    <cellStyle name="Entrada 2 4" xfId="39816" xr:uid="{B9795A7C-0B13-44AE-877A-98FCB0F327BD}"/>
    <cellStyle name="Entrada 2 4 2" xfId="46769" xr:uid="{AA5C51B8-AAE8-4383-BF68-5979B48156C5}"/>
    <cellStyle name="Entrada 2 5" xfId="46777" xr:uid="{F93B498B-61C6-4E45-B106-F81C4AF5D5E4}"/>
    <cellStyle name="Entrada 3" xfId="39817" xr:uid="{0D265DD8-D2B1-4899-B41F-13CB7D91A68C}"/>
    <cellStyle name="Entrada 3 2" xfId="39818" xr:uid="{3033AEFD-51FD-4D18-9FC0-9FD9AE53E7DE}"/>
    <cellStyle name="Entrada 3 2 2" xfId="39819" xr:uid="{03E0E45E-B891-422D-A98C-A5B2EDCC4BB0}"/>
    <cellStyle name="Entrada 3 2 2 2" xfId="46764" xr:uid="{DFE4C005-EFFC-4733-877C-FED591F31064}"/>
    <cellStyle name="Entrada 3 2 3" xfId="46765" xr:uid="{D084C4DA-2EB5-4699-BD5B-6A5F9390045C}"/>
    <cellStyle name="Entrada 3 3" xfId="39820" xr:uid="{A959F4C7-1E53-4E6F-BDF1-E0D6FCFCB7A8}"/>
    <cellStyle name="Entrada 3 3 2" xfId="39821" xr:uid="{35D72CE0-4BEF-4874-A5DD-31C9D9077B9A}"/>
    <cellStyle name="Entrada 3 3 2 2" xfId="46762" xr:uid="{B184341B-969B-4512-A4B9-78FA45E6D797}"/>
    <cellStyle name="Entrada 3 3 3" xfId="46763" xr:uid="{5711CAAC-41CD-415F-962A-1B035934D3EB}"/>
    <cellStyle name="Entrada 3 4" xfId="39822" xr:uid="{F06E07B7-E338-4C7F-8C54-EB3FA812EC1D}"/>
    <cellStyle name="Entrada 3 4 2" xfId="46761" xr:uid="{7F1EA158-68A8-4FFE-8811-0CD7980E1DB5}"/>
    <cellStyle name="Entrada 3 5" xfId="46766" xr:uid="{77D0E39F-70C3-44E6-BFD9-F52576440CB4}"/>
    <cellStyle name="Entrada 4" xfId="39823" xr:uid="{ABF4D87E-E0EC-41A8-A79C-AF354087BF79}"/>
    <cellStyle name="Entrada 4 2" xfId="39824" xr:uid="{9B4F2B4B-8C6A-4156-8BA4-44861DB2412E}"/>
    <cellStyle name="Entrada 4 2 2" xfId="39825" xr:uid="{D0BD1733-C277-44A8-8E8F-6DB50490419B}"/>
    <cellStyle name="Entrada 4 2 2 2" xfId="46757" xr:uid="{41073604-9699-4171-BD81-B7E5279ED222}"/>
    <cellStyle name="Entrada 4 2 3" xfId="46758" xr:uid="{2BDE45B8-FB0E-4C75-A696-C6DACB805214}"/>
    <cellStyle name="Entrada 4 3" xfId="39826" xr:uid="{77499412-3C41-4356-B4CD-766E4E204D7F}"/>
    <cellStyle name="Entrada 4 3 2" xfId="39827" xr:uid="{CB5652F5-4EE9-45F8-9CF0-0719CF5E7626}"/>
    <cellStyle name="Entrada 4 3 2 2" xfId="46755" xr:uid="{E033F024-2233-49E1-8BB9-A7C8E7FA4F1B}"/>
    <cellStyle name="Entrada 4 3 3" xfId="46756" xr:uid="{F3469943-3C35-43EE-A56B-99D5DC33FE01}"/>
    <cellStyle name="Entrada 4 4" xfId="39828" xr:uid="{020DEB07-2DD7-48E4-9452-83D30C212919}"/>
    <cellStyle name="Entrada 4 4 2" xfId="46754" xr:uid="{C3185E1C-E621-4ACE-B005-D0E6C3152328}"/>
    <cellStyle name="Entrada 4 5" xfId="46760" xr:uid="{AAE7826B-398C-4BF2-9235-948614B5169E}"/>
    <cellStyle name="Entrada 5" xfId="39829" xr:uid="{93A929C3-7F70-40D1-9364-119BF5106D6E}"/>
    <cellStyle name="Entrada 5 2" xfId="39830" xr:uid="{AF93AC96-1F44-4565-B6C7-F7BFCE513FFA}"/>
    <cellStyle name="Entrada 5 2 2" xfId="39831" xr:uid="{C7BFC162-F847-4DB5-BC1A-3671BDE3F962}"/>
    <cellStyle name="Entrada 5 2 2 2" xfId="46751" xr:uid="{6E29405E-F336-4DA3-84F8-F006955D9F10}"/>
    <cellStyle name="Entrada 5 2 3" xfId="46752" xr:uid="{EA29A523-D862-4B82-8080-72E037CC0351}"/>
    <cellStyle name="Entrada 5 3" xfId="39832" xr:uid="{44E69E34-49EE-4559-AF82-0F2F82A17093}"/>
    <cellStyle name="Entrada 5 3 2" xfId="39833" xr:uid="{B0CE5604-58F4-407A-A106-7F4272F46BC2}"/>
    <cellStyle name="Entrada 5 3 2 2" xfId="46749" xr:uid="{8C961AF8-F020-4160-873C-4F5C44F21243}"/>
    <cellStyle name="Entrada 5 3 3" xfId="46750" xr:uid="{D2EB873D-62DC-405E-81BD-B2AB2353AD01}"/>
    <cellStyle name="Entrada 5 4" xfId="39834" xr:uid="{EF360756-C2CA-438E-8890-80A25C8207B8}"/>
    <cellStyle name="Entrada 5 4 2" xfId="46748" xr:uid="{535F0AB0-0635-4391-A39E-50678CA048EB}"/>
    <cellStyle name="Entrada 5 5" xfId="46753" xr:uid="{7A6A186B-325D-49CC-ADDB-51D2856BC9C0}"/>
    <cellStyle name="Entrada 6" xfId="39835" xr:uid="{7744D0CA-748C-47B5-B7E0-97DF08C3BAEF}"/>
    <cellStyle name="Entrada 6 2" xfId="39836" xr:uid="{8CDEC675-9228-479F-A7DD-E25998B3EC8C}"/>
    <cellStyle name="Entrada 6 2 2" xfId="39837" xr:uid="{04B7AB4A-A5EC-4AE1-994F-A24A05C0AB28}"/>
    <cellStyle name="Entrada 6 2 2 2" xfId="46744" xr:uid="{99C69FA8-4AAA-48B1-AC46-60CA6DE0193A}"/>
    <cellStyle name="Entrada 6 2 3" xfId="46745" xr:uid="{B1CD7136-0B52-45D9-8AA8-C39FB342922D}"/>
    <cellStyle name="Entrada 6 3" xfId="39838" xr:uid="{FBAA6C64-6241-4562-A06F-2B7A5DE5FF7C}"/>
    <cellStyle name="Entrada 6 3 2" xfId="39839" xr:uid="{CF50638A-390B-406A-B256-C3D2CBE36F56}"/>
    <cellStyle name="Entrada 6 3 2 2" xfId="46742" xr:uid="{BD289622-B411-4965-9926-AE94278BF7A5}"/>
    <cellStyle name="Entrada 6 3 3" xfId="46743" xr:uid="{AAA97224-90A8-436F-96DF-911FC61F3B93}"/>
    <cellStyle name="Entrada 6 4" xfId="39840" xr:uid="{A33A75AB-CCBB-46B3-A039-92BDDB987705}"/>
    <cellStyle name="Entrada 6 4 2" xfId="46741" xr:uid="{229FF305-642B-401C-9142-8C5F544BCCE9}"/>
    <cellStyle name="Entrada 6 5" xfId="46746" xr:uid="{10109950-0CB0-4E05-9A4C-504B8AB02970}"/>
    <cellStyle name="Entrada 7" xfId="39841" xr:uid="{1A2F1A9C-1E15-4AF8-9E7A-C16BBED7DE33}"/>
    <cellStyle name="Entrada 7 2" xfId="39842" xr:uid="{7033AB84-F825-45D0-984D-FE7A6F41592E}"/>
    <cellStyle name="Entrada 7 2 2" xfId="39843" xr:uid="{7D5FDEDE-ECAB-4C6E-940E-64A886E06946}"/>
    <cellStyle name="Entrada 7 2 2 2" xfId="46736" xr:uid="{2145BBD7-7E60-4B2E-9829-26DAA00481A2}"/>
    <cellStyle name="Entrada 7 2 3" xfId="46737" xr:uid="{60FFED28-C168-47D7-BADD-DABD519B85D4}"/>
    <cellStyle name="Entrada 7 3" xfId="39844" xr:uid="{90B2CC8A-F37E-4CAB-BAA4-7F17DE3A5FC4}"/>
    <cellStyle name="Entrada 7 3 2" xfId="39845" xr:uid="{B8050931-F9FE-47F0-8F6A-BE058134094C}"/>
    <cellStyle name="Entrada 7 3 2 2" xfId="46734" xr:uid="{71872262-1D55-4A97-999C-F47668B1F407}"/>
    <cellStyle name="Entrada 7 3 3" xfId="46735" xr:uid="{01859BB5-9562-4309-BDFD-0956FCF9A623}"/>
    <cellStyle name="Entrada 7 4" xfId="39846" xr:uid="{1D6D7127-192A-4940-BEB2-9FDDF5247267}"/>
    <cellStyle name="Entrada 7 4 2" xfId="46733" xr:uid="{04B30BD7-653C-4DE8-87F2-21EED5DE6B69}"/>
    <cellStyle name="Entrada 7 5" xfId="46738" xr:uid="{D8F10649-4949-4F3E-8F9C-A2BA30BDDE26}"/>
    <cellStyle name="Entrada 8" xfId="39847" xr:uid="{4ABBC748-512C-48AC-BEA7-B998F9E01AC9}"/>
    <cellStyle name="Entrada 8 2" xfId="39848" xr:uid="{8A345C9B-E8E9-4678-A859-D7B8D578C479}"/>
    <cellStyle name="Entrada 8 2 2" xfId="46731" xr:uid="{41D16239-094D-499D-94F7-1D323A6AA71D}"/>
    <cellStyle name="Entrada 8 3" xfId="46732" xr:uid="{D4FC686A-9421-4AF9-8C06-3D6313C64231}"/>
    <cellStyle name="Entrada 9" xfId="39849" xr:uid="{582605BC-5F49-4778-8929-9C35372FA28F}"/>
    <cellStyle name="Entrada 9 2" xfId="39850" xr:uid="{7BC2000B-2F8D-4617-92EA-AFA1F4398362}"/>
    <cellStyle name="Entrada 9 2 2" xfId="46729" xr:uid="{98BC6FB6-633D-4769-B9BE-7F86E201174F}"/>
    <cellStyle name="Entrada 9 3" xfId="46730" xr:uid="{7F7F3560-BD18-434B-A01E-E8928C1ADB73}"/>
    <cellStyle name="Entrée 2" xfId="48075" xr:uid="{35F01959-1B69-4902-B059-32790B6B7D5B}"/>
    <cellStyle name="Entrée 2 2" xfId="48076" xr:uid="{FEAEBF03-7EC3-474A-80AF-7B839FD6C693}"/>
    <cellStyle name="Entrée 2 2 2" xfId="49070" xr:uid="{A6065273-43FB-4D4D-B231-925C180E282C}"/>
    <cellStyle name="Entrée 2 3" xfId="49069" xr:uid="{D0EEAC1C-2505-4D72-B091-6C5554886921}"/>
    <cellStyle name="Entrée 3" xfId="48077" xr:uid="{39C7F281-12C6-4F94-8979-F0DAAD94250D}"/>
    <cellStyle name="Entrée 3 2" xfId="49071" xr:uid="{C121F42F-54BD-4AAF-A60A-F0B5416F5382}"/>
    <cellStyle name="Entrée 4" xfId="48078" xr:uid="{42314D48-6F24-4866-8518-07B2B560471E}"/>
    <cellStyle name="Entrée 4 2" xfId="49072" xr:uid="{AA6F0594-AD48-4F8A-97F4-23C48A1C5DA8}"/>
    <cellStyle name="Ergebnis" xfId="23716" xr:uid="{085616D0-0DF4-40EB-AD81-BBDFC7C33E93}"/>
    <cellStyle name="Ergebnis 1" xfId="42779" xr:uid="{883A4533-BDBB-419D-B683-9638D5F4D828}"/>
    <cellStyle name="Ergebnis 1 1" xfId="42780" xr:uid="{86443EDB-07E4-4136-A08F-FC7D0CF6ACE2}"/>
    <cellStyle name="Ergebnis 1 1 1" xfId="42781" xr:uid="{A2CC16CF-EF0F-46B7-907F-7E67E4DD7CAC}"/>
    <cellStyle name="Ergebnis 1 1 1 1" xfId="42782" xr:uid="{8A3D99E8-086B-4809-B90A-CEBE0D689ADF}"/>
    <cellStyle name="Ergebnis 1 1 1 1 1" xfId="42783" xr:uid="{BAF4BBA4-0CD4-4A21-A362-F7614CF7D8AC}"/>
    <cellStyle name="Ergebnis 1 1 1 1 1 1" xfId="42784" xr:uid="{702AF8A2-76F5-434E-BD5D-6659F18C6BE3}"/>
    <cellStyle name="Ergebnis 1 1 1 1 1 1 1" xfId="42785" xr:uid="{1F4A4FF1-9C53-4915-B131-E2482F18988E}"/>
    <cellStyle name="Ergebnis 1 1 1 1 1 1 1 1" xfId="42786" xr:uid="{5EA7DF3E-BF22-4072-A754-DEB97ED02635}"/>
    <cellStyle name="Ergebnis 1 1 1 1 1 1 1 1 1" xfId="42787" xr:uid="{AD4D65CC-04B3-487D-B734-67680D48D4B5}"/>
    <cellStyle name="Ergebnis 1 1 1 1 1 1 1 1 1 2" xfId="42788" xr:uid="{CD152432-37AC-4EE0-8029-39860D07CA75}"/>
    <cellStyle name="Ergebnis 1 1 1 1 1 1 1 1 1 3" xfId="42789" xr:uid="{FC82C54B-4DEE-49EF-BBED-2A6C0792037A}"/>
    <cellStyle name="Ergebnis 1 1 1 1 1 1 1 1 2" xfId="42790" xr:uid="{A633A9AB-E517-41D5-867F-ED5466F77447}"/>
    <cellStyle name="Ergebnis 1 1 1 1 1 1 1 1 3" xfId="42791" xr:uid="{C9CB8C16-10CF-45C6-A52A-3283081C8EC6}"/>
    <cellStyle name="Ergebnis 1 1 1 1 1 1 1 2" xfId="42792" xr:uid="{42C0613E-07FA-450A-9BDB-D2A27CF5B5FD}"/>
    <cellStyle name="Ergebnis 1 1 1 1 1 1 1 3" xfId="42793" xr:uid="{A764ED77-635A-4FB7-8D4F-33132D9D4755}"/>
    <cellStyle name="Ergebnis 1 1 1 1 1 1 2" xfId="42794" xr:uid="{405308E1-6270-4285-AF1D-C52099F913B7}"/>
    <cellStyle name="Ergebnis 1 1 1 1 1 1 3" xfId="42795" xr:uid="{57F316D8-EEE9-429D-B608-AC596B94B5DC}"/>
    <cellStyle name="Ergebnis 1 1 1 1 1 2" xfId="42796" xr:uid="{2CB78D7C-2153-4DBD-A194-F931429F69AA}"/>
    <cellStyle name="Ergebnis 1 1 1 1 1 3" xfId="42797" xr:uid="{771694C3-CDA6-4C3A-901E-E716FDA3ACB5}"/>
    <cellStyle name="Ergebnis 1 1 1 1 2" xfId="42798" xr:uid="{189CA5F4-4252-4939-9A40-F175FD5E49AC}"/>
    <cellStyle name="Ergebnis 1 1 1 1 3" xfId="42799" xr:uid="{D65CD7E9-D166-4473-A53E-DED618CB3617}"/>
    <cellStyle name="Ergebnis 1 1 1 2" xfId="42800" xr:uid="{26B732C1-902D-42C4-865E-54667A73D0E5}"/>
    <cellStyle name="Ergebnis 1 1 1 3" xfId="42801" xr:uid="{A1F1E191-B43D-4F0D-B18F-EC3AF6F7C9F9}"/>
    <cellStyle name="Ergebnis 1 1 2" xfId="42802" xr:uid="{ACED4EC3-56CD-44AF-A14D-AEF464B8ECAD}"/>
    <cellStyle name="Ergebnis 1 1 3" xfId="42803" xr:uid="{74FB412E-3068-46DF-9FD9-DAD16F062CA0}"/>
    <cellStyle name="Ergebnis 1 2" xfId="42804" xr:uid="{60BB9DEE-695A-4C84-A378-6129418BBF7D}"/>
    <cellStyle name="Ergebnis 1 3" xfId="42805" xr:uid="{316C9869-AD70-4C77-9810-A5215C16FFAB}"/>
    <cellStyle name="Ergebnis 2" xfId="23717" xr:uid="{197258F2-415B-4491-B18E-40C998A7E8A4}"/>
    <cellStyle name="Ergebnis 2 2" xfId="42806" xr:uid="{90D4A48C-7858-49EA-8E81-8E14FD93A89F}"/>
    <cellStyle name="Ergebnis 2 3" xfId="42807" xr:uid="{FE0DD3D1-06C1-4B65-9B92-7A0AD12B1F8B}"/>
    <cellStyle name="Ergebnis 2 4" xfId="42808" xr:uid="{89880BBD-7D01-4BF6-B024-68D3153E84D3}"/>
    <cellStyle name="Ergebnis 2 5" xfId="46559" xr:uid="{DA0D902E-6C30-47BB-8E03-950BF9C6B292}"/>
    <cellStyle name="Ergebnis 2_Bought properties" xfId="52085" xr:uid="{1F6123BF-B97E-47DB-8238-893179EA4132}"/>
    <cellStyle name="Ergebnis 3" xfId="38319" xr:uid="{A08FD052-C163-4FF9-8D04-255D0332D237}"/>
    <cellStyle name="Ergebnis 4" xfId="42809" xr:uid="{F9FE2C90-EFF6-455F-B7DE-CF0EA9D3FCEE}"/>
    <cellStyle name="Ergebnis 5" xfId="42810" xr:uid="{81C6F735-233A-40A9-B91D-8EE58F020EAB}"/>
    <cellStyle name="Ergebnis 6" xfId="46558" xr:uid="{94A64A28-0A71-48C5-9ADB-152A9539BF18}"/>
    <cellStyle name="Ergebnis_3. Loans" xfId="23718" xr:uid="{EE3EA532-9589-4CB2-B03B-E594E395A238}"/>
    <cellStyle name="Ergebnisbericht" xfId="42811" xr:uid="{08120FA2-6A71-40FD-819E-186597AEB22B}"/>
    <cellStyle name="Erklärender Text" xfId="23719" xr:uid="{D7A8D460-B7DD-46B9-A016-5F1B4EBD8780}"/>
    <cellStyle name="Erklärender Text 2" xfId="23720" xr:uid="{6ADBE057-5753-43C1-B48C-046CB2FC2C73}"/>
    <cellStyle name="Erklärender Text 2 2" xfId="42812" xr:uid="{BC4AF015-90FF-4228-803D-369E377D2F07}"/>
    <cellStyle name="Erklärender Text 2 3" xfId="46561" xr:uid="{4CEAEE07-6BC4-4CCC-A39C-C7A812FAEB9D}"/>
    <cellStyle name="Erklärender Text 2_Bought properties" xfId="52086" xr:uid="{98C0E261-7482-457D-8BFF-038E61099411}"/>
    <cellStyle name="Erklärender Text 3" xfId="38320" xr:uid="{20386D70-8304-4EEA-B58D-7F33CDF17253}"/>
    <cellStyle name="Erklärender Text 4" xfId="46560" xr:uid="{086CAC34-5847-408A-B0A9-316EA55CBE9B}"/>
    <cellStyle name="Erklärender Text_3. Loans" xfId="23721" xr:uid="{60C59004-4376-4B9E-8FBE-C83917E02F35}"/>
    <cellStyle name="Erträge" xfId="42813" xr:uid="{B702B20C-D83E-4A47-BA1A-8C943CBEB9A0}"/>
    <cellStyle name="EUR Grand Total" xfId="42814" xr:uid="{B1382B41-DDA1-4857-AF8A-1B75D3E1C9F8}"/>
    <cellStyle name="EUR Grand Total 2" xfId="42815" xr:uid="{40FA5691-CC84-4CFA-8DBD-4A76822B78EE}"/>
    <cellStyle name="EUR Grand Total 3" xfId="42816" xr:uid="{1456BE18-3FD2-4BBA-A17B-1559025F65B0}"/>
    <cellStyle name="EUR Grand Total 4" xfId="42817" xr:uid="{551C64A0-0374-40FA-9838-24653F53B3A4}"/>
    <cellStyle name="EUR Grand Total_Cognos" xfId="42818" xr:uid="{285D3C6E-5A5E-4DAD-AFDA-CA39D2FCD68F}"/>
    <cellStyle name="EUR Normal" xfId="42819" xr:uid="{ABD81969-76C3-4F17-B30B-5EDD7CB86915}"/>
    <cellStyle name="EUR Subtotal" xfId="42820" xr:uid="{CB8B3A47-511C-4D0A-A845-D54ACA2FB359}"/>
    <cellStyle name="EUR Subtotal 2" xfId="42821" xr:uid="{E8B4AA20-6996-4D00-8A95-AB833EAB4396}"/>
    <cellStyle name="EUR Subtotal 3" xfId="42822" xr:uid="{964CAA58-4C31-4B93-89F1-B38A3150343F}"/>
    <cellStyle name="EUR Subtotal_Cognos" xfId="42823" xr:uid="{4CC1EFD1-BE2B-4AF3-88DF-409BDDAB6E36}"/>
    <cellStyle name="EUR Total" xfId="42824" xr:uid="{56ECFCD2-0BD4-4623-9AC9-129D127D5C82}"/>
    <cellStyle name="Euro" xfId="161" xr:uid="{447CC609-2089-466A-9787-982DD79583D4}"/>
    <cellStyle name="Euro 10" xfId="48079" xr:uid="{86474C1A-4290-420A-91E2-77C8274831A5}"/>
    <cellStyle name="Euro 11" xfId="48080" xr:uid="{6D7F2ACE-9D69-4184-9DB2-D1D4ADEF1030}"/>
    <cellStyle name="Euro 12" xfId="48081" xr:uid="{55720947-A212-4209-B758-EE2343D14365}"/>
    <cellStyle name="Euro 13" xfId="48082" xr:uid="{B04C2DC1-1E8A-4C29-AAA1-A642E9629A19}"/>
    <cellStyle name="Euro 14" xfId="48083" xr:uid="{D60C9CED-CAB9-416C-99D8-374D913FC983}"/>
    <cellStyle name="Euro 15" xfId="48084" xr:uid="{E35DE2EC-647A-4FB6-A232-B0017F210F1E}"/>
    <cellStyle name="Euro 16" xfId="48085" xr:uid="{FB713E42-5A89-4885-B635-46E1D196B3A5}"/>
    <cellStyle name="Euro 17" xfId="48086" xr:uid="{86441279-CEA6-4A43-AAE3-93739D89F999}"/>
    <cellStyle name="Euro 18" xfId="48087" xr:uid="{A1136A8C-A5D3-4CDE-8B4C-2F9C7B1DFE4A}"/>
    <cellStyle name="Euro 19" xfId="48088" xr:uid="{C63ECADF-558C-446E-9B12-63632F582596}"/>
    <cellStyle name="Euro 2" xfId="1273" xr:uid="{B06DC1DC-810F-4295-A7DF-2BF19B2839CC}"/>
    <cellStyle name="Euro 2 2" xfId="39851" xr:uid="{686C7C1A-E04D-4E25-91F4-4B7A7F0B7C25}"/>
    <cellStyle name="Euro 2 3" xfId="39852" xr:uid="{40C241B9-4A0C-4E3D-B3F7-3B4BE8E5C693}"/>
    <cellStyle name="Euro 2 4" xfId="48089" xr:uid="{D057E2EA-F5A4-4457-8469-4C467F1AEE21}"/>
    <cellStyle name="Euro 2_Apart tables" xfId="52598" xr:uid="{A41BB733-5994-4D23-BC63-598389101358}"/>
    <cellStyle name="Euro 20" xfId="48090" xr:uid="{1494A782-E301-4FED-89C8-F824DFB4176B}"/>
    <cellStyle name="Euro 21" xfId="46562" xr:uid="{80654322-466B-4496-86BC-543211FD4276}"/>
    <cellStyle name="Euro 3" xfId="1274" xr:uid="{29C0A480-304D-4D5A-8668-B08D4107A2EF}"/>
    <cellStyle name="Euro 3 2" xfId="48091" xr:uid="{D2F6B9ED-68FF-49F6-8E22-560D292A2DC3}"/>
    <cellStyle name="Euro 3 3" xfId="46563" xr:uid="{0504F84A-6969-4187-A7A3-D6689125879B}"/>
    <cellStyle name="Euro 3_Apart tables" xfId="52599" xr:uid="{0148A079-6F83-455E-8DC4-00F1EDEC111A}"/>
    <cellStyle name="Euro 4" xfId="1275" xr:uid="{36AF0D82-4569-412B-AC84-A02E1E576FE6}"/>
    <cellStyle name="Euro 4 2" xfId="46564" xr:uid="{13B9B78C-F598-48A2-896D-2E4868991165}"/>
    <cellStyle name="Euro 4_Apart tables" xfId="52600" xr:uid="{CCA50B64-59AC-4C35-9D64-D4739350899E}"/>
    <cellStyle name="Euro 5" xfId="1276" xr:uid="{010976FE-831A-45E1-9A82-F2FF4DAF17CA}"/>
    <cellStyle name="Euro 6" xfId="1277" xr:uid="{FC21F8CC-6E86-487E-86BD-F121DD714066}"/>
    <cellStyle name="Euro 7" xfId="39627" xr:uid="{48CA57B9-C767-4B3C-A613-9005B0430D27}"/>
    <cellStyle name="Euro 8" xfId="48092" xr:uid="{D3D14D80-683D-491C-949B-91C6A76E0A24}"/>
    <cellStyle name="Euro 9" xfId="48093" xr:uid="{727A043E-E9E7-4937-B7A8-4C5CA70BBEDE}"/>
    <cellStyle name="Euro_2. Property deals" xfId="23722" xr:uid="{4A3898FE-097A-4995-9F5C-4315CD280509}"/>
    <cellStyle name="EvenBodyShade" xfId="52087" xr:uid="{BA283619-5577-4901-948E-5C3F92AC939D}"/>
    <cellStyle name="EvenBodyShade 2" xfId="52088" xr:uid="{57498A9F-2663-4015-BC14-5091E023F0C8}"/>
    <cellStyle name="EvenBodyShade 3" xfId="52089" xr:uid="{489F01C5-65AA-453D-BC46-B4EBDE930534}"/>
    <cellStyle name="Excel Built-in Normal" xfId="42825" xr:uid="{C225E05B-EF19-4BFF-8682-658D9253BD98}"/>
    <cellStyle name="Explanatory Text" xfId="16" builtinId="53" customBuiltin="1"/>
    <cellStyle name="Explanatory Text 10" xfId="39628" xr:uid="{79B20967-1CBF-466D-86BC-C463E45EADF0}"/>
    <cellStyle name="Explanatory Text 11" xfId="53223" xr:uid="{AEDDD382-3F28-4BBA-8701-148176C2003D}"/>
    <cellStyle name="Explanatory Text 2" xfId="162" xr:uid="{2A0E403C-6B8A-456F-ABC0-FD8699B6C7CB}"/>
    <cellStyle name="Explanatory Text 2 10" xfId="52090" xr:uid="{53B3FB72-1760-4B8F-85AF-614EDA9FC726}"/>
    <cellStyle name="Explanatory Text 2 2" xfId="1278" xr:uid="{70022969-F36C-4545-9027-8E2FA6567A1D}"/>
    <cellStyle name="Explanatory Text 2 3" xfId="1279" xr:uid="{789EDB15-F15B-47B6-96D0-FD73A6ECEB2C}"/>
    <cellStyle name="Explanatory Text 2 3 2" xfId="33684" xr:uid="{09D171F6-2322-497B-835D-19D650FDEC4F}"/>
    <cellStyle name="Explanatory Text 2 3_Apart tables" xfId="52601" xr:uid="{A72DFA50-1051-4C2C-A9A8-FFDA91D9A7C2}"/>
    <cellStyle name="Explanatory Text 2 4" xfId="1280" xr:uid="{C89A819F-0776-42EA-BDA1-F0798ABA8CF3}"/>
    <cellStyle name="Explanatory Text 2 5" xfId="1281" xr:uid="{E01883E2-E1A9-4125-949E-BDC330DE3EDF}"/>
    <cellStyle name="Explanatory Text 2 6" xfId="1282" xr:uid="{BA0705B1-5577-43BB-A42F-3C5B9DC69B7A}"/>
    <cellStyle name="Explanatory Text 2 7" xfId="1283" xr:uid="{0F2D7F3F-76A7-4212-B4BD-9442EE571993}"/>
    <cellStyle name="Explanatory Text 2 8" xfId="1284" xr:uid="{34271BCB-FCF5-430C-AFF1-B48393B5187F}"/>
    <cellStyle name="Explanatory Text 2 9" xfId="42826" xr:uid="{F29A7690-0289-4AF8-8015-C9FBCD3BC756}"/>
    <cellStyle name="Explanatory Text 2_2. Property deals" xfId="23723" xr:uid="{468F19B2-907A-40FE-9144-9CBD1DDD289F}"/>
    <cellStyle name="Explanatory Text 3" xfId="1285" xr:uid="{A42E2BD5-CB9B-442C-A41A-F7E1304BEE26}"/>
    <cellStyle name="Explanatory Text 3 2" xfId="33685" xr:uid="{4C34FF7E-4E5A-4438-9BEE-46E270E28DAC}"/>
    <cellStyle name="Explanatory Text 3 3" xfId="46567" xr:uid="{B108C928-097D-4FEF-B008-5CCB81B1A42E}"/>
    <cellStyle name="Explanatory Text 3_Acquisition DB" xfId="52091" xr:uid="{3BA41C47-FA2B-47AA-B0C9-D2C0BD07BFA6}"/>
    <cellStyle name="Explanatory Text 4" xfId="1286" xr:uid="{DC5F85F5-6A16-454D-AD3A-1E3E17CB6BE0}"/>
    <cellStyle name="Explanatory Text 4 2" xfId="46568" xr:uid="{B263F59B-5247-4D73-B569-9C6B3A7FA8EC}"/>
    <cellStyle name="Explanatory Text 4 3" xfId="52092" xr:uid="{43F89343-99F2-46AE-830B-0C734C621BA0}"/>
    <cellStyle name="Explanatory Text 4_Acquisition DB" xfId="52093" xr:uid="{CCC23E4E-6F1A-4409-B08D-BCAE0BD90315}"/>
    <cellStyle name="Explanatory Text 5" xfId="1287" xr:uid="{DD165B44-58EF-4BC3-96CC-8E298BD969C9}"/>
    <cellStyle name="Explanatory Text 6" xfId="1288" xr:uid="{FD6C65C6-E7FF-4F29-B8AE-822AFAD99C93}"/>
    <cellStyle name="Explanatory Text 7" xfId="1289" xr:uid="{ECF867EF-158E-4BD7-AF5A-76178A4572AD}"/>
    <cellStyle name="Explanatory Text 8" xfId="1290" xr:uid="{DEEE741F-5DE8-48BA-8771-2DC6A2E75973}"/>
    <cellStyle name="Explanatory Text 9" xfId="1291" xr:uid="{F97E5748-5471-4704-83AE-1F65C6A089DB}"/>
    <cellStyle name="External File Cells" xfId="42827" xr:uid="{97C03615-C29F-44E2-B40A-C798F282A1BB}"/>
    <cellStyle name="External File Cells 2" xfId="42828" xr:uid="{A0467103-0B9D-4D2D-8A75-F1078B67643B}"/>
    <cellStyle name="External File Cells_Cognos" xfId="42829" xr:uid="{4F48EAF2-0A2A-48BF-8BF2-00EB65FF1A15}"/>
    <cellStyle name="EY0dp" xfId="42830" xr:uid="{4F7B26A9-3E3E-4D2A-A3A0-B01127C87A4C}"/>
    <cellStyle name="EYColumnHeading" xfId="1292" xr:uid="{208605C3-CB18-45BD-8580-15E529E5C72B}"/>
    <cellStyle name="EYColumnHeading 2" xfId="42831" xr:uid="{89AE8F0C-E826-435E-A835-9308735DC5B9}"/>
    <cellStyle name="EYColumnHeading 3" xfId="46723" xr:uid="{4E367F00-82F6-43D4-921E-44A3710E551A}"/>
    <cellStyle name="EYColumnHeading_Apart tables" xfId="52602" xr:uid="{11A75065-2F7B-4D21-8D53-0C7C2973754E}"/>
    <cellStyle name="EYnumber" xfId="42832" xr:uid="{694441DA-5120-46D6-BE7E-CAA398DBC5D2}"/>
    <cellStyle name="EYSheetHeader1" xfId="42833" xr:uid="{F70587CE-533A-4492-8C1C-1B79039BA7DD}"/>
    <cellStyle name="EYtext" xfId="1293" xr:uid="{2215F277-4AE8-47A6-BC0B-45492284D837}"/>
    <cellStyle name="EYtext 2" xfId="42834" xr:uid="{C541F9AC-4F4C-4CEC-A75C-95BDB33FF456}"/>
    <cellStyle name="EYtext_Apart tables" xfId="52603" xr:uid="{A86A85CD-B5D0-442B-AE99-5D40BE505168}"/>
    <cellStyle name="F" xfId="42835" xr:uid="{896460AE-F34F-4A61-825E-FFA66161BC7D}"/>
    <cellStyle name="F_Cognos" xfId="42836" xr:uid="{114FF40F-818C-46FC-B333-C0324B229709}"/>
    <cellStyle name="F1" xfId="52094" xr:uid="{84D0176F-2C0C-425C-A988-C73A6851560A}"/>
    <cellStyle name="Faktor1" xfId="42837" xr:uid="{34CC12CE-68EA-4A36-9BEE-C082FAAB390E}"/>
    <cellStyle name="Feld" xfId="42838" xr:uid="{4FD8D5B8-587A-4E8A-96AA-3C1415BA150A}"/>
    <cellStyle name="Fixed" xfId="1294" xr:uid="{59B1C059-7655-4660-B448-1530EE2275FA}"/>
    <cellStyle name="Fixed 2" xfId="42839" xr:uid="{B952A571-55B4-46E6-AC21-3C51F36F6C13}"/>
    <cellStyle name="Fixed 3" xfId="42840" xr:uid="{99B8D82B-2C4B-4516-9434-C18F8B5AF8AC}"/>
    <cellStyle name="Fixed_Apart tables" xfId="52604" xr:uid="{A91E5FAE-7F0F-4CB4-80DE-E9910ABF4070}"/>
    <cellStyle name="FO1" xfId="42841" xr:uid="{9E6875B2-4DFC-49D0-ABE2-0150767E6FF0}"/>
    <cellStyle name="FO2" xfId="42842" xr:uid="{AD09044A-6D14-410B-A70F-2D6D61FAA238}"/>
    <cellStyle name="FO2 2" xfId="42843" xr:uid="{30A15D0C-617D-4856-BDCA-D9B61712E9A0}"/>
    <cellStyle name="FO2_Cognos" xfId="42844" xr:uid="{301DA900-4F52-484E-984B-0B4F2DE567D5}"/>
    <cellStyle name="Followed Hyperlink 2" xfId="42845" xr:uid="{C9C75370-572E-4CBE-B08A-A9AA4555B718}"/>
    <cellStyle name="Footnotes" xfId="42846" xr:uid="{EF9554C1-0D45-4C7C-B289-06417DC6F2B0}"/>
    <cellStyle name="Forecast Cells" xfId="42847" xr:uid="{97ECD17E-0E4A-48B5-B462-D6424922F069}"/>
    <cellStyle name="Forecast Cells 2" xfId="42848" xr:uid="{FD14562C-D8A0-47D4-B70C-8446B8BEBD7A}"/>
    <cellStyle name="Forecast Cells_Cognos" xfId="42849" xr:uid="{90E3871E-B34C-4F93-9619-680AB093AD74}"/>
    <cellStyle name="Format Datenfeld" xfId="42850" xr:uid="{4BC543CD-1C8F-4DF0-90D1-9E42702060DF}"/>
    <cellStyle name="Format P&amp;L" xfId="42851" xr:uid="{FBB1480C-F0AF-4FC2-82AC-594D4CA3270F}"/>
    <cellStyle name="Format Zeile/Spalte" xfId="42852" xr:uid="{6965A011-8451-463F-A3B7-1CF0019F0959}"/>
    <cellStyle name="FormatP12" xfId="42853" xr:uid="{294E2EBA-CF97-438C-9C3B-7062D978F349}"/>
    <cellStyle name="FormatP13" xfId="42854" xr:uid="{7B23D605-8D20-466A-B64D-D5B578267B73}"/>
    <cellStyle name="Formula" xfId="42855" xr:uid="{1BFD5C52-30EA-4BA6-A5FF-C2B05C641774}"/>
    <cellStyle name="Fraction" xfId="48094" xr:uid="{1A11A393-D6A5-44D1-9B6B-744EC451EF28}"/>
    <cellStyle name="Fraction [Bl]" xfId="48095" xr:uid="{C040F884-F592-4449-A093-E5AA79BC5493}"/>
    <cellStyle name="Färg1 2" xfId="163" xr:uid="{57772C34-4AAB-4930-B3D7-626E021B0A98}"/>
    <cellStyle name="Färg1 2 2" xfId="23724" xr:uid="{3747270C-A299-43B3-B7AB-595829D0B40B}"/>
    <cellStyle name="Färg1 2 2 2" xfId="33686" xr:uid="{4DF693B4-3A7C-4B5F-B9F0-5391CAAA04D5}"/>
    <cellStyle name="Färg1 2 3" xfId="35939" xr:uid="{567E4AE4-B993-4A65-AA90-5975C5525FA0}"/>
    <cellStyle name="Färg1 2_3. Loans" xfId="23725" xr:uid="{836913DA-E874-4F15-B3DD-C4C302633C4E}"/>
    <cellStyle name="Färg1 3" xfId="164" xr:uid="{CFBE87C5-EAAD-4480-A214-B49CDC76537E}"/>
    <cellStyle name="Färg1 3 2" xfId="33687" xr:uid="{B1DEA991-9D49-4128-B151-860766A2F1D2}"/>
    <cellStyle name="Färg1 3 3" xfId="35940" xr:uid="{6DFD26AC-A1AD-4C42-87F1-9B14B433C73E}"/>
    <cellStyle name="Färg1 3_Apart tables" xfId="50290" xr:uid="{C60AF176-2CB2-4BD2-9F90-285FE226C433}"/>
    <cellStyle name="Färg1 4" xfId="23726" xr:uid="{84ADD13B-DC0F-42FC-8B71-3F42A75C83D1}"/>
    <cellStyle name="Färg1 4 2" xfId="23727" xr:uid="{74FB2524-3908-4C2D-89E6-CD35AE74BC93}"/>
    <cellStyle name="Färg1 4 2 2" xfId="33688" xr:uid="{E5634ADF-CBE0-4070-A737-559065BA5247}"/>
    <cellStyle name="Färg1 4_AAL 2014-06" xfId="45461" xr:uid="{B3A64552-D427-4BB4-BCAF-9879360507C5}"/>
    <cellStyle name="Färg1 5" xfId="23728" xr:uid="{9ADDC551-0521-411B-927D-67D6ACE2F87D}"/>
    <cellStyle name="Färg1 5 2" xfId="23729" xr:uid="{9E1D57AE-BE81-44D2-B9BD-09BB94E3E6B1}"/>
    <cellStyle name="Färg1 5 2 2" xfId="33689" xr:uid="{42B1F531-5356-4646-AB76-BAF94CFB76CE}"/>
    <cellStyle name="Färg1 5_AAL 2014-06" xfId="45462" xr:uid="{4C25501A-8E72-44B9-BD5B-70AA0A8EDA35}"/>
    <cellStyle name="Färg2 2" xfId="165" xr:uid="{B46B6ED4-D971-4CD7-AF17-11BD0C37AB82}"/>
    <cellStyle name="Färg2 2 2" xfId="23730" xr:uid="{F85C3872-2039-417F-B76A-E4E177C957EE}"/>
    <cellStyle name="Färg2 2 2 2" xfId="33690" xr:uid="{48D40ED1-3C54-4CE4-93EE-16175A702F33}"/>
    <cellStyle name="Färg2 2 3" xfId="35941" xr:uid="{AB288606-3602-4BF2-A6EA-4D729E1C3441}"/>
    <cellStyle name="Färg2 2_3. Loans" xfId="23731" xr:uid="{2E63F747-2BA0-4B6A-8BC3-0A1EE3C2DB4B}"/>
    <cellStyle name="Färg2 3" xfId="166" xr:uid="{185C862A-D5AA-4E9C-9405-03973CD39CF5}"/>
    <cellStyle name="Färg2 3 2" xfId="33691" xr:uid="{277C0735-F117-4680-AF70-D89D67098BA5}"/>
    <cellStyle name="Färg2 3 3" xfId="35942" xr:uid="{0CE535A9-8955-4580-8FEB-5FD23CB7B75B}"/>
    <cellStyle name="Färg2 3_Apart tables" xfId="50291" xr:uid="{0785EE86-6E68-4BA4-A55A-FCBF48D6BB53}"/>
    <cellStyle name="Färg2 4" xfId="23732" xr:uid="{EB89CAD5-DF3A-400E-886F-D5DE14586050}"/>
    <cellStyle name="Färg2 4 2" xfId="23733" xr:uid="{64C95607-8EA0-4C7C-A544-F119BF27592B}"/>
    <cellStyle name="Färg2 4 2 2" xfId="33692" xr:uid="{9E32E099-4B29-4A29-8455-A811675D8C58}"/>
    <cellStyle name="Färg2 4_AAL 2014-06" xfId="45463" xr:uid="{01027E65-0FE4-49DD-B75C-AA75A1D231D6}"/>
    <cellStyle name="Färg2 5" xfId="23734" xr:uid="{4E8C0455-4B8C-4346-9BCB-7A69C0E2C5D1}"/>
    <cellStyle name="Färg2 5 2" xfId="23735" xr:uid="{C69CA884-16A5-4CD2-BA40-2E3482CB7C02}"/>
    <cellStyle name="Färg2 5 2 2" xfId="33693" xr:uid="{5F562BD2-37DC-47CF-8272-BB9F9FD211EC}"/>
    <cellStyle name="Färg2 5_AAL 2014-06" xfId="45464" xr:uid="{108D37B4-48B0-4483-A7C8-824CB2705995}"/>
    <cellStyle name="Färg3 2" xfId="167" xr:uid="{2FC64AAC-C7E1-4A1E-B809-01BF945AE316}"/>
    <cellStyle name="Färg3 2 2" xfId="23736" xr:uid="{9B82BD04-1A0F-4502-AF3D-0FD536D560BD}"/>
    <cellStyle name="Färg3 2 2 2" xfId="33694" xr:uid="{B2630F7F-E102-4076-96ED-1C4821AD32B7}"/>
    <cellStyle name="Färg3 2 3" xfId="35943" xr:uid="{1413D84B-7C70-4105-918D-EE6B7BD47EC2}"/>
    <cellStyle name="Färg3 2_3. Loans" xfId="23737" xr:uid="{48233789-039E-46D9-835D-32341F6ED58C}"/>
    <cellStyle name="Färg3 3" xfId="168" xr:uid="{BAF8846A-C9B3-45AE-ABE2-8E841F91C987}"/>
    <cellStyle name="Färg3 3 2" xfId="33695" xr:uid="{E49D64DD-03CB-4A14-9B5F-DCF9FA39643D}"/>
    <cellStyle name="Färg3 3 3" xfId="35944" xr:uid="{5588AEFC-0C9A-4CD8-9219-D9D521A1FD19}"/>
    <cellStyle name="Färg3 3_Apart tables" xfId="50292" xr:uid="{BE8F9CB6-84CA-4E62-A8A3-C78D07A7B51F}"/>
    <cellStyle name="Färg3 4" xfId="23738" xr:uid="{23F511C9-AE4A-464D-942B-DF4469BA1118}"/>
    <cellStyle name="Färg3 4 2" xfId="23739" xr:uid="{4172954A-D201-4A0D-8EAC-190DCC930A44}"/>
    <cellStyle name="Färg3 4 2 2" xfId="33696" xr:uid="{03EEB95E-114B-4B70-88E7-67B6432CEEE1}"/>
    <cellStyle name="Färg3 4_AAL 2014-06" xfId="45465" xr:uid="{1F16BFEF-B92D-48DC-9AB6-4FAB8979CF05}"/>
    <cellStyle name="Färg3 5" xfId="23740" xr:uid="{03CDD8E2-2193-43F6-8A85-C3FF0C5895F1}"/>
    <cellStyle name="Färg3 5 2" xfId="23741" xr:uid="{A5F77A80-4149-4FE9-834B-C4555D26B86F}"/>
    <cellStyle name="Färg3 5 2 2" xfId="33697" xr:uid="{7E22022B-CBD8-4993-ADF4-15367DAF6563}"/>
    <cellStyle name="Färg3 5_AAL 2014-06" xfId="45466" xr:uid="{A6C3D0ED-B3E9-4306-80A4-C83E382F6709}"/>
    <cellStyle name="Färg4 2" xfId="169" xr:uid="{86DE1CAF-CB2F-409A-AF7F-E38B23FFA196}"/>
    <cellStyle name="Färg4 2 2" xfId="23742" xr:uid="{4A4EE38C-74FC-49C6-838E-4DECF489F274}"/>
    <cellStyle name="Färg4 2 2 2" xfId="33698" xr:uid="{B7C46983-3F4E-4B86-8869-EA536FFDDBCB}"/>
    <cellStyle name="Färg4 2 3" xfId="35945" xr:uid="{082009D4-1FD2-4906-A980-F4EA75EA2719}"/>
    <cellStyle name="Färg4 2_3. Loans" xfId="23743" xr:uid="{A11A7379-1EC1-4933-9EA5-DCAFAF5BB082}"/>
    <cellStyle name="Färg4 3" xfId="170" xr:uid="{5BF6B45B-BB0B-4573-B309-38F723960506}"/>
    <cellStyle name="Färg4 3 2" xfId="33699" xr:uid="{74687CC2-93A2-43DA-A410-71894DF28F87}"/>
    <cellStyle name="Färg4 3 3" xfId="35946" xr:uid="{57A8B070-2F96-4370-B702-43D2150FA302}"/>
    <cellStyle name="Färg4 3_Apart tables" xfId="50293" xr:uid="{64D5B479-2EC5-41CB-9FB9-E2E250777480}"/>
    <cellStyle name="Färg4 4" xfId="23744" xr:uid="{DAB2BF2C-4985-42FF-BF01-9A5EB5CDF922}"/>
    <cellStyle name="Färg4 4 2" xfId="23745" xr:uid="{6B933202-B017-490F-ABC2-F4E5314BEF5F}"/>
    <cellStyle name="Färg4 4 2 2" xfId="33700" xr:uid="{440116B8-ED15-443D-91AE-29D930FD7E07}"/>
    <cellStyle name="Färg4 4_AAL 2014-06" xfId="45467" xr:uid="{A877C1A2-7901-4387-9B04-8111850AD30F}"/>
    <cellStyle name="Färg4 5" xfId="23746" xr:uid="{8DC9061A-90B9-45CD-8805-D5F4975541B9}"/>
    <cellStyle name="Färg4 5 2" xfId="23747" xr:uid="{F90F4E44-07B5-4E0A-B4C6-1824240629A6}"/>
    <cellStyle name="Färg4 5 2 2" xfId="33701" xr:uid="{DFF7167E-ED3F-4008-BFA0-C0A828AE1852}"/>
    <cellStyle name="Färg4 5_AAL 2014-06" xfId="45468" xr:uid="{349F5811-0A5D-47BD-886F-35815353506E}"/>
    <cellStyle name="Färg5 2" xfId="171" xr:uid="{4C2C55CD-088E-4428-AE8A-7F4528F9645E}"/>
    <cellStyle name="Färg5 2 2" xfId="23748" xr:uid="{3D83AD23-2BAE-474C-A77A-A8ED92B99235}"/>
    <cellStyle name="Färg5 2 2 2" xfId="33702" xr:uid="{08F0745A-1810-4565-B484-88D8A8D6CF97}"/>
    <cellStyle name="Färg5 2 3" xfId="35947" xr:uid="{FDD54790-C7EB-4864-A4E3-92BC85181E63}"/>
    <cellStyle name="Färg5 2_3. Loans" xfId="23749" xr:uid="{A27D664F-682C-47D8-9A8B-322E544077BC}"/>
    <cellStyle name="Färg5 3" xfId="172" xr:uid="{15500B22-F2C4-40AF-B2EF-641D9423F555}"/>
    <cellStyle name="Färg5 3 2" xfId="33703" xr:uid="{89FAEE02-0153-470F-A954-1C79C153A7C2}"/>
    <cellStyle name="Färg5 3 3" xfId="35948" xr:uid="{6CD9C4FF-90F1-4CED-95DE-8A4A55768EF8}"/>
    <cellStyle name="Färg5 3_Apart tables" xfId="50294" xr:uid="{043C6CD0-B1B2-4972-AFC4-3BD9F42CE83E}"/>
    <cellStyle name="Färg5 4" xfId="23750" xr:uid="{4C43B3D9-119A-45AC-8CB7-0D6B3BA6F421}"/>
    <cellStyle name="Färg5 4 2" xfId="23751" xr:uid="{656B986C-5A45-470C-A2DC-D24C8849F7F5}"/>
    <cellStyle name="Färg5 4 2 2" xfId="33704" xr:uid="{BA01F88F-6244-444F-9A96-EA9D46602F4C}"/>
    <cellStyle name="Färg5 4_AAL 2014-06" xfId="45469" xr:uid="{46883E18-5B58-44E9-84B1-0461E8710372}"/>
    <cellStyle name="Färg5 5" xfId="23752" xr:uid="{2802C166-C4CA-4B3E-834B-71143A978197}"/>
    <cellStyle name="Färg5 5 2" xfId="23753" xr:uid="{64A10CE9-FDAA-45E6-A66E-1575CFBFF753}"/>
    <cellStyle name="Färg5 5 2 2" xfId="33705" xr:uid="{C8721AFA-671F-4427-8618-86AA916925F0}"/>
    <cellStyle name="Färg5 5_AAL 2014-06" xfId="45470" xr:uid="{B03C3B25-13F3-40E3-ADDB-198322A93877}"/>
    <cellStyle name="Färg6 2" xfId="173" xr:uid="{35CC3721-5136-4588-B876-DBFC1EA1AF3A}"/>
    <cellStyle name="Färg6 2 2" xfId="23754" xr:uid="{6BB3DE26-D6E0-493A-9CD1-7A4B7D9B9634}"/>
    <cellStyle name="Färg6 2 2 2" xfId="33706" xr:uid="{34B11073-E188-432F-99A4-5DF23168E608}"/>
    <cellStyle name="Färg6 2 3" xfId="35949" xr:uid="{F0532D83-DBF4-407B-8F5E-518356F3BC58}"/>
    <cellStyle name="Färg6 2_3. Loans" xfId="23755" xr:uid="{04CE3ADB-2192-4590-983B-561142810B72}"/>
    <cellStyle name="Färg6 3" xfId="174" xr:uid="{C7FFE08C-3617-4661-A82B-1933D98C9BF2}"/>
    <cellStyle name="Färg6 3 2" xfId="33707" xr:uid="{F4D9BE34-310C-4CCC-94F7-1C90786DF834}"/>
    <cellStyle name="Färg6 3 3" xfId="35950" xr:uid="{A7E027D0-44DC-40E0-B726-53FF56FE7E47}"/>
    <cellStyle name="Färg6 3_Apart tables" xfId="50295" xr:uid="{A8A075E2-5253-400C-8A43-614E152CEEB0}"/>
    <cellStyle name="Färg6 4" xfId="23756" xr:uid="{802A34E4-13B5-4147-B206-AD1BEDBA4316}"/>
    <cellStyle name="Färg6 4 2" xfId="23757" xr:uid="{60BA26C2-3D08-4706-91D7-C42AC30572B3}"/>
    <cellStyle name="Färg6 4 2 2" xfId="33708" xr:uid="{36E7895A-DD20-4378-8816-51ADF72ACE19}"/>
    <cellStyle name="Färg6 4_AAL 2014-06" xfId="45471" xr:uid="{04E034CF-203B-4629-913C-FB0AB6F942FD}"/>
    <cellStyle name="Färg6 5" xfId="23758" xr:uid="{012BEAB5-9AA0-412B-A365-5573265C0417}"/>
    <cellStyle name="Färg6 5 2" xfId="23759" xr:uid="{F7745DD9-DACD-48B6-BC6E-E3E94D2B3809}"/>
    <cellStyle name="Färg6 5 2 2" xfId="33709" xr:uid="{B74335EF-86AC-46C8-97E1-78B139F6C791}"/>
    <cellStyle name="Färg6 5_AAL 2014-06" xfId="45472" xr:uid="{65C6029E-8AFD-4FD2-886F-481D16898207}"/>
    <cellStyle name="Förklarande text" xfId="52095" xr:uid="{3BAC76BF-CD62-45CD-A142-FFC313B6516E}"/>
    <cellStyle name="Förklarande text 2" xfId="175" xr:uid="{959713D3-5DCA-4B61-88A0-86D83C1A661C}"/>
    <cellStyle name="Förklarande text 2 2" xfId="23760" xr:uid="{CBCB4B52-271C-46F8-8BB7-32FEE1AB7B35}"/>
    <cellStyle name="Förklarande text 2 2 2" xfId="33710" xr:uid="{6AF40A10-621C-44AA-A32D-B7C7BE65A241}"/>
    <cellStyle name="Förklarande text 2 3" xfId="35951" xr:uid="{C93FE172-CC0A-4450-9613-15A74E29661A}"/>
    <cellStyle name="Förklarande text 2_3. Loans" xfId="23761" xr:uid="{908F890B-C442-4642-81F1-5D0864DC675F}"/>
    <cellStyle name="Förklarande text 3" xfId="176" xr:uid="{738591E7-E8F8-4041-A2AC-A2E178510E0C}"/>
    <cellStyle name="Förklarande text 3 2" xfId="33711" xr:uid="{5BFEF9E6-4778-4887-95CA-610CDA2AC7D2}"/>
    <cellStyle name="Förklarande text 3 3" xfId="35952" xr:uid="{5985827A-6CCC-4A19-AD35-8FB5E2C90431}"/>
    <cellStyle name="Förklarande text 3_Apart tables" xfId="50296" xr:uid="{18136F52-19FD-4EB2-95DD-C6E253414064}"/>
    <cellStyle name="Förklarande text 4" xfId="23762" xr:uid="{EF89BE2B-A7DF-4E1C-A62A-2444B478BB5F}"/>
    <cellStyle name="Förklarande text 4 2" xfId="23763" xr:uid="{D2D2A1BA-332B-4B00-A571-EBEE1147E92B}"/>
    <cellStyle name="Förklarande text 4 2 2" xfId="33712" xr:uid="{FAD47902-85A3-474B-B597-734D399828D8}"/>
    <cellStyle name="Förklarande text 4_AAL 2014-06" xfId="45473" xr:uid="{7E31320D-A755-4AD4-8AB0-A7F1251A7318}"/>
    <cellStyle name="Förklarande text 5" xfId="23764" xr:uid="{95829E3D-B080-4048-8883-A5E38280C13A}"/>
    <cellStyle name="Förklarande text 5 2" xfId="23765" xr:uid="{31FE4CEA-457E-4185-BF0F-DCCDD3CDEB2E}"/>
    <cellStyle name="Förklarande text 5 2 2" xfId="33713" xr:uid="{A7D921E8-9694-49BB-B2C6-BC2AA950BDEC}"/>
    <cellStyle name="Förklarande text 5_AAL 2014-06" xfId="45474" xr:uid="{5F10987E-B94D-4147-A65B-09CD54864491}"/>
    <cellStyle name="G1_1999 figures" xfId="42856" xr:uid="{E002E3F2-4381-4E14-A905-051667250290}"/>
    <cellStyle name="gdp&amp;allg1.dot" xfId="42857" xr:uid="{9DFD5239-5EE8-47F9-8A07-91EE1D1C15C5}"/>
    <cellStyle name="Gekoppelde cel" xfId="42858" xr:uid="{FBED4464-4264-485E-B2CC-F141355A6B04}"/>
    <cellStyle name="General" xfId="42859" xr:uid="{CA9CB34A-0D6C-42DB-AF55-CE6C56FF1911}"/>
    <cellStyle name="General 2" xfId="42860" xr:uid="{2B1BF029-1D96-4CA5-80A8-2373791B0B9D}"/>
    <cellStyle name="General_Cognos" xfId="42861" xr:uid="{328F89E4-BE88-4C93-B36D-7B292D1075F0}"/>
    <cellStyle name="Gesamt" xfId="42862" xr:uid="{099EA6C7-0FBD-4C0C-BA69-79250F55619B}"/>
    <cellStyle name="Gesamt 2" xfId="42863" xr:uid="{B5515674-DEC4-4916-A8EB-DBC19ED80E8E}"/>
    <cellStyle name="Gesamt_Cognos" xfId="42864" xr:uid="{4CA63469-C339-4DA9-BD2A-33F127923EE5}"/>
    <cellStyle name="Goed" xfId="42865" xr:uid="{0B928901-18AE-443D-AE2A-CA3BD371254C}"/>
    <cellStyle name="Good 10" xfId="23766" xr:uid="{B0836DF6-36B1-45D0-9AAE-E4218A9DFAD3}"/>
    <cellStyle name="Good 10 2" xfId="47781" xr:uid="{9A0A7CE6-2C83-4096-9AC9-401FC942C2A6}"/>
    <cellStyle name="Good 10_ICR" xfId="49439" xr:uid="{6D729995-2A6A-48ED-A430-CC06FA305148}"/>
    <cellStyle name="Good 11" xfId="23767" xr:uid="{FF8C5FF2-60ED-4701-AA7A-712D272A2210}"/>
    <cellStyle name="Good 12" xfId="53207" xr:uid="{50354E77-19D7-4226-9491-FB4D81CDFA73}"/>
    <cellStyle name="Good 2" xfId="177" xr:uid="{8C85DB04-1047-471E-BC47-28A6728B2EBF}"/>
    <cellStyle name="Good 2 2" xfId="1295" xr:uid="{112A36BF-624F-4670-9548-8F205E0B89A4}"/>
    <cellStyle name="Good 2 2 2" xfId="52096" xr:uid="{AB391AD3-8FA1-4215-A27E-D977283ED414}"/>
    <cellStyle name="Good 2 2_Acquisition DB" xfId="52097" xr:uid="{14C52B21-E8BE-4FE8-8B4A-DA42DC15C0F3}"/>
    <cellStyle name="Good 2 3" xfId="1296" xr:uid="{8B048E66-ED84-4D76-95D8-4DA75E5B1281}"/>
    <cellStyle name="Good 2 3 2" xfId="33714" xr:uid="{D24E37DC-A5E5-44E1-A245-71DA4A596EE0}"/>
    <cellStyle name="Good 2 3_Apart tables" xfId="52605" xr:uid="{AB45D919-3DE6-48AD-8757-9C87534AAC99}"/>
    <cellStyle name="Good 2 4" xfId="1297" xr:uid="{4076E9DB-E45F-4A9C-A525-20AC54E1457F}"/>
    <cellStyle name="Good 2 5" xfId="1298" xr:uid="{BA38B1DC-1A77-493C-93B2-BBD82E67C36D}"/>
    <cellStyle name="Good 2 6" xfId="1299" xr:uid="{DD63B61C-D017-416D-B62E-39D61022860B}"/>
    <cellStyle name="Good 2 7" xfId="1300" xr:uid="{9FF9EEE8-B5D5-4E7F-AF74-7F52EE570A4A}"/>
    <cellStyle name="Good 2 8" xfId="1301" xr:uid="{A8FD7E19-85CB-443D-B08B-B3121F8881D1}"/>
    <cellStyle name="Good 2 9" xfId="42866" xr:uid="{DFEAF0F5-6B64-4DB4-A657-21673E31B35B}"/>
    <cellStyle name="Good 2_2. Property deals" xfId="23768" xr:uid="{FFDDF468-0B8C-4560-A9F4-C17FDA9448AB}"/>
    <cellStyle name="Good 3" xfId="1302" xr:uid="{F3D498A0-D097-4058-8A92-261D94F45255}"/>
    <cellStyle name="Good 3 2" xfId="33715" xr:uid="{0A41C031-CDE8-4DAA-97BA-368A9C338F0B}"/>
    <cellStyle name="Good 3 3" xfId="46573" xr:uid="{C633D527-0FDC-4F2A-9944-004098483959}"/>
    <cellStyle name="Good 3_Acquisition DB" xfId="52098" xr:uid="{47B28E84-8C63-4D79-9FB0-D999E0704AF2}"/>
    <cellStyle name="Good 4" xfId="1303" xr:uid="{2CA4B3BB-3854-40DC-A72E-754AEDCAA398}"/>
    <cellStyle name="Good 4 2" xfId="46574" xr:uid="{A2A962C4-7824-4256-AB35-82EB5B9A38AA}"/>
    <cellStyle name="Good 4 3" xfId="52099" xr:uid="{7FBDB5A2-AB02-4016-90C9-C5EF097FCBFA}"/>
    <cellStyle name="Good 4_Acquisition DB" xfId="52100" xr:uid="{69EFBC9E-F16E-4E2C-BA0B-E2710BAA3CC4}"/>
    <cellStyle name="Good 5" xfId="1304" xr:uid="{D5676A09-89E7-44F4-834A-6B60DF112A40}"/>
    <cellStyle name="Good 6" xfId="1305" xr:uid="{2FF3C41E-4A7E-443A-BE45-03AC555D2ECE}"/>
    <cellStyle name="Good 7" xfId="1306" xr:uid="{06592B86-5206-4AD9-8270-7AF995EE09A3}"/>
    <cellStyle name="Good 8" xfId="1307" xr:uid="{ECF2A864-8D4B-4E0A-969D-8E22BF8FE0DB}"/>
    <cellStyle name="Good 9" xfId="1308" xr:uid="{023B49DA-6098-451E-A203-350B11992759}"/>
    <cellStyle name="GrandTotal" xfId="52101" xr:uid="{1C988041-6F75-4008-B629-EF8078B85267}"/>
    <cellStyle name="grau/weiß" xfId="42867" xr:uid="{6256347D-6777-4737-B13E-B33BB4AF2C26}"/>
    <cellStyle name="grau/weiß 2" xfId="42868" xr:uid="{12A41BFC-635A-4C89-A2A9-4CB834186BBD}"/>
    <cellStyle name="grau/weiß_Cognos" xfId="42869" xr:uid="{9BA8AD19-7B5B-47CE-BB3C-D591292910E1}"/>
    <cellStyle name="Grey" xfId="1309" xr:uid="{47A0E9BC-6A92-4218-ADF9-9EA8C3F0CBFB}"/>
    <cellStyle name="Grey 2" xfId="42870" xr:uid="{4B1B6C4B-1B68-4F3E-88BA-C3EDF5CF1137}"/>
    <cellStyle name="Grey_Apart tables" xfId="52606" xr:uid="{BCF43954-957F-4830-BA21-943D73E1E253}"/>
    <cellStyle name="Grün" xfId="23769" xr:uid="{7FE731A0-89EE-471B-A72D-B22A173004E7}"/>
    <cellStyle name="Gut" xfId="23770" xr:uid="{A6963143-4056-4F27-AF72-4C19A9C601C4}"/>
    <cellStyle name="Gut 2" xfId="23771" xr:uid="{208554DB-68B7-41DD-9553-ADBB297CA44B}"/>
    <cellStyle name="Gut 2 2" xfId="42871" xr:uid="{618102AD-A55D-4022-9C4E-C50B38CD16C7}"/>
    <cellStyle name="Gut 2 3" xfId="46577" xr:uid="{B5096DEC-508C-4C42-A2A6-1ABA87301AE6}"/>
    <cellStyle name="Gut 2_Bought properties" xfId="52102" xr:uid="{DF2B5A2F-1723-4611-909F-B2BB2883C482}"/>
    <cellStyle name="Gut 3" xfId="42872" xr:uid="{8843C51D-515C-4F35-88E2-4F6E6EC40461}"/>
    <cellStyle name="Gut 4" xfId="46576" xr:uid="{0E4AB441-35AA-46D8-A8D2-076389566BB4}"/>
    <cellStyle name="Gut_7. Number of apartments_EoP" xfId="50297" xr:uid="{02DA8B33-3498-4DD3-8FE2-0B906AF8CDF1}"/>
    <cellStyle name="GuV SP.A 01" xfId="42873" xr:uid="{56918E35-7084-47F0-B8DF-2DECC3085238}"/>
    <cellStyle name="GuV Spalte 1.6 blue" xfId="42874" xr:uid="{2414F426-BA5E-467D-8221-3D7AA497C414}"/>
    <cellStyle name="GuV Spalte 1.6 blue 2" xfId="42875" xr:uid="{AC2DEA56-560D-42EA-8772-34D42523C4ED}"/>
    <cellStyle name="GuV Spalte 1.6 blue 3" xfId="42876" xr:uid="{E3407DD9-1935-4854-8102-D42EE409E295}"/>
    <cellStyle name="GuV Spalte 1.6 blue 4" xfId="42877" xr:uid="{CB8FBEE1-665A-444E-87A0-16D1C9E6BF4D}"/>
    <cellStyle name="GuV Spalte 1.6 blue_Cognos" xfId="42878" xr:uid="{1E35645D-2BE3-4BBA-9A4E-18A4B24419AE}"/>
    <cellStyle name="h" xfId="42879" xr:uid="{1C55AB21-A2CB-47B6-8A4B-0BF767C03C20}"/>
    <cellStyle name="H_1998_col_head" xfId="42880" xr:uid="{838D0685-ED3E-4C28-8CA0-BCD3C22F9C20}"/>
    <cellStyle name="H_1998_col_head 2" xfId="42881" xr:uid="{2A933A07-959E-448B-BE3E-79307B647562}"/>
    <cellStyle name="H_1998_col_head 2_Cognos" xfId="42882" xr:uid="{4E8427C3-1FC0-4DA5-AAD7-63D3CA65A717}"/>
    <cellStyle name="H_1998_col_head_38 Cable Quarterly LBO April" xfId="42883" xr:uid="{8732FBA6-33AE-452A-8F54-7C7EA453C35B}"/>
    <cellStyle name="H_1998_col_head_38 Cable Quarterly LBO April 2" xfId="42884" xr:uid="{4128B6F2-829D-4E7F-8F4D-407B578BA3F6}"/>
    <cellStyle name="H_1998_col_head_38 Cable Quarterly LBO April 2_Cognos" xfId="42885" xr:uid="{878BFE4B-D945-4473-AF01-E1431AAD7768}"/>
    <cellStyle name="H_1998_col_head_38 Cable Quarterly LBO April_Cognos" xfId="42886" xr:uid="{5AAD32BC-137B-4CA2-9049-B347DE7CD744}"/>
    <cellStyle name="H_1998_col_head_Cognos" xfId="42887" xr:uid="{114ECE8B-FF5A-4F5B-89B7-5F0E59EB0BFC}"/>
    <cellStyle name="H_1998_col_head_KDG Plan - bank case  comparison - 120803" xfId="42888" xr:uid="{D3CF44CD-D02D-46EC-B65C-42FFB1A5D142}"/>
    <cellStyle name="H_1998_col_head_KDG Plan - bank case  comparison - 120803_Cognos" xfId="42889" xr:uid="{35A1AE46-9431-4DD5-957A-D727626D4280}"/>
    <cellStyle name="H_1999_col_head" xfId="42890" xr:uid="{CA9AE7B4-F8E7-4024-9580-D3C054CDD57C}"/>
    <cellStyle name="H_1999_col_head_Cognos" xfId="42891" xr:uid="{8941AEB1-B5FB-4739-8448-78BFEBE56033}"/>
    <cellStyle name="h_Cognos" xfId="42892" xr:uid="{3A9F4593-A822-4C68-A567-58B8A3DA6476}"/>
    <cellStyle name="H1_1998 figures" xfId="42893" xr:uid="{261FBC5E-8EF7-401C-95E4-33F562B9EC1C}"/>
    <cellStyle name="HC" xfId="42894" xr:uid="{E2BFB26E-EA3F-48BE-AAC5-5B918504D2CC}"/>
    <cellStyle name="Head0" xfId="52103" xr:uid="{0DC05F61-F56F-4929-A66E-CBDFE1B69029}"/>
    <cellStyle name="Head0 2" xfId="52104" xr:uid="{35B2D3C7-6C01-4FF9-A191-78D679E87130}"/>
    <cellStyle name="Head0 3" xfId="52105" xr:uid="{9CB234E8-4BCB-4366-9945-12E6F354C3A0}"/>
    <cellStyle name="Head1" xfId="52106" xr:uid="{3FB0A118-0EAD-4CBF-972D-FA0251874193}"/>
    <cellStyle name="Head2" xfId="52107" xr:uid="{61DDD3DA-71FA-4CC3-ADF9-2F7B9F21CCFE}"/>
    <cellStyle name="Head3" xfId="52108" xr:uid="{BD9B2B81-A26A-451B-A60D-8107BA61E709}"/>
    <cellStyle name="Head4" xfId="52109" xr:uid="{133B07A9-E013-4E12-97EE-958F1D918A25}"/>
    <cellStyle name="Head5" xfId="52110" xr:uid="{E8C11231-72B3-42F8-A6FC-FA5357C6FE5F}"/>
    <cellStyle name="Head6" xfId="52111" xr:uid="{8D40844F-4F8F-496A-B9D3-E63C450649EC}"/>
    <cellStyle name="Head7" xfId="52112" xr:uid="{4EEC62E3-A0C8-47F7-848B-39E9658EFF51}"/>
    <cellStyle name="Head8" xfId="52113" xr:uid="{20B9BB36-7C1F-4284-B01F-279C14EF8B1E}"/>
    <cellStyle name="Head9" xfId="52114" xr:uid="{95CF7FBF-B6A7-4DE8-B1FF-E98C22E474E8}"/>
    <cellStyle name="Header1" xfId="1310" xr:uid="{21200754-4B8A-4EFF-9B16-24311FA56750}"/>
    <cellStyle name="Header1 10" xfId="46722" xr:uid="{45FD16C3-7775-406A-A774-65C52529505A}"/>
    <cellStyle name="Header1 2" xfId="1311" xr:uid="{0EF3DC97-726E-429B-BB2B-6EA11D4F6BC0}"/>
    <cellStyle name="Header1 2 2" xfId="42895" xr:uid="{902D048E-14A5-4BE0-8282-F5ABC21307C1}"/>
    <cellStyle name="Header1 2 3" xfId="42896" xr:uid="{A08E4522-6102-4941-B031-0CB5D7D60916}"/>
    <cellStyle name="Header1 2 4" xfId="42897" xr:uid="{FFE56555-0E80-44CD-AA84-4EAD8EC12ABE}"/>
    <cellStyle name="Header1 2 5" xfId="46579" xr:uid="{DC9947FE-3555-4DA1-9427-5D17FFF86143}"/>
    <cellStyle name="Header1 2_Apart tables" xfId="52607" xr:uid="{F4A148F8-0FA2-4FD8-ADFC-95186469575F}"/>
    <cellStyle name="Header1 3" xfId="1312" xr:uid="{34351A27-F4FC-4F8A-9983-BD823D60BE64}"/>
    <cellStyle name="Header1 3 2" xfId="42898" xr:uid="{32F5D157-BAF0-4215-8AFA-94EDAE8B890B}"/>
    <cellStyle name="Header1 3 3" xfId="46580" xr:uid="{21635974-E9FD-4821-8E53-EDB7CD1F9912}"/>
    <cellStyle name="Header1 3_Apart tables" xfId="52608" xr:uid="{07DA9C95-2178-43CC-910B-CC90F340B140}"/>
    <cellStyle name="Header1 4" xfId="1313" xr:uid="{3ACD57BA-7A4D-46C5-8D52-D479E46D9D84}"/>
    <cellStyle name="Header1 4 2" xfId="42899" xr:uid="{BE05AF3E-F1AF-436D-96A9-E66DEF85DC12}"/>
    <cellStyle name="Header1 4 3" xfId="46581" xr:uid="{02BB5148-AC9B-49F3-B271-E2CC6E8DE25B}"/>
    <cellStyle name="Header1 4_Apart tables" xfId="52609" xr:uid="{32C54BB1-27C2-4AAA-9FCC-0815BD7EBB12}"/>
    <cellStyle name="Header1 5" xfId="1314" xr:uid="{B2279D8D-FF4A-4886-8DE9-8085FB8579ED}"/>
    <cellStyle name="Header1 5 2" xfId="46582" xr:uid="{CDD300D9-F170-4215-A92D-8804263269D9}"/>
    <cellStyle name="Header1 5_Apart tables" xfId="52610" xr:uid="{BDF75F16-ADF7-4BBB-AF9C-5584125FB303}"/>
    <cellStyle name="Header1 6" xfId="1315" xr:uid="{B5CEDC01-0382-4C3D-A8A2-D5A32282613C}"/>
    <cellStyle name="Header1 6 2" xfId="46583" xr:uid="{15DEFBD7-8DC5-4498-BCDA-387D36D4D93D}"/>
    <cellStyle name="Header1 6_Apart tables" xfId="52611" xr:uid="{D67B4BFC-605B-4CEA-90A6-5D07509DB257}"/>
    <cellStyle name="Header1 7" xfId="1316" xr:uid="{0B111E26-17C4-4D75-B8B1-4617479DFA73}"/>
    <cellStyle name="Header1 7 2" xfId="46584" xr:uid="{48A3DA49-7E04-4A15-9388-13666669AA62}"/>
    <cellStyle name="Header1 7_Apart tables" xfId="52612" xr:uid="{0D0F812D-E012-4B28-8D8C-D04C92BC91CB}"/>
    <cellStyle name="Header1 8" xfId="1317" xr:uid="{D19E49B0-D4B0-4692-98D8-9543059EEDE2}"/>
    <cellStyle name="Header1 8 2" xfId="46585" xr:uid="{A7699303-EAEB-48A3-A5DB-E20B1FE31BA9}"/>
    <cellStyle name="Header1 8_Apart tables" xfId="52613" xr:uid="{165B5F40-B475-4B75-A153-1EA89F62DB1B}"/>
    <cellStyle name="Header1 9" xfId="46578" xr:uid="{7C5B8569-1329-449E-8021-E4D62E3BD771}"/>
    <cellStyle name="Header1_090804_Total Production Cost CSP" xfId="42900" xr:uid="{85729F3F-E3EE-4E24-9510-7F54FF6BB9BD}"/>
    <cellStyle name="Header2" xfId="1318" xr:uid="{BEBC0628-6FF0-4309-B6E4-E13A0CA4E724}"/>
    <cellStyle name="Header2 10" xfId="1319" xr:uid="{55EC2863-C691-4847-A4F1-829009BB87B3}"/>
    <cellStyle name="Header2 10 2" xfId="1320" xr:uid="{98ADE11B-1256-44CD-946B-39D8CC16E9FB}"/>
    <cellStyle name="Header2 10 2 2" xfId="23772" xr:uid="{047C862E-44F5-4B7A-9DF3-CAE997EFC55B}"/>
    <cellStyle name="Header2 10 2 3" xfId="46717" xr:uid="{70F780C3-FC07-4FFE-AC0C-9BFE02F0BC90}"/>
    <cellStyle name="Header2 10 2 4" xfId="52115" xr:uid="{CB9A502B-B28E-4974-9F7E-AEDA071ED609}"/>
    <cellStyle name="Header2 10 2 5" xfId="52116" xr:uid="{E4C9097A-79EF-4F78-B0EE-DEED2A9B99C1}"/>
    <cellStyle name="Header2 10 2_1" xfId="49440" xr:uid="{39AE10A0-D3FF-4662-8C8E-F387666EAFE7}"/>
    <cellStyle name="Header2 10 3" xfId="23773" xr:uid="{01612410-1057-492E-A7E6-07A0AB5E285A}"/>
    <cellStyle name="Header2 10 4" xfId="46718" xr:uid="{2038080F-9966-4497-A66F-8ADB3EDEE7EC}"/>
    <cellStyle name="Header2 10 5" xfId="52117" xr:uid="{9977EC58-38CE-44F4-B3DA-52A1AAB3F38F}"/>
    <cellStyle name="Header2 10 6" xfId="52118" xr:uid="{912517F6-8A73-4364-874F-DC73732ED006}"/>
    <cellStyle name="Header2 10_1" xfId="49441" xr:uid="{8A152B23-501E-4134-88AA-68BE4F6F198E}"/>
    <cellStyle name="Header2 11" xfId="23774" xr:uid="{79A561B2-AD2A-45B7-BCD9-E37AAA7E36E4}"/>
    <cellStyle name="Header2 12" xfId="46719" xr:uid="{AFE2A3A1-BABE-450E-B501-0B92837E2AC0}"/>
    <cellStyle name="Header2 13" xfId="52119" xr:uid="{F39CF4FB-1610-4871-A77C-30F7BACD4FB1}"/>
    <cellStyle name="Header2 14" xfId="52120" xr:uid="{77094E63-2CFF-43E5-B9AD-89DE15C54A6F}"/>
    <cellStyle name="Header2 2" xfId="1321" xr:uid="{1995C28E-05BA-4428-931B-6DDF86B50FCA}"/>
    <cellStyle name="Header2 2 10" xfId="23775" xr:uid="{6656CCD1-C065-4B68-A56D-794EA3D353AC}"/>
    <cellStyle name="Header2 2 11" xfId="46716" xr:uid="{8FCB6DEB-A164-4A9C-92F6-168B5F36749B}"/>
    <cellStyle name="Header2 2 12" xfId="52121" xr:uid="{352AA929-DA38-43E3-B66F-98584072782D}"/>
    <cellStyle name="Header2 2 13" xfId="52122" xr:uid="{4128C9F4-131A-4698-9C0C-1223E32A80D9}"/>
    <cellStyle name="Header2 2 2" xfId="1322" xr:uid="{B58CD982-FFC5-47E7-8333-DBB213061B7F}"/>
    <cellStyle name="Header2 2 2 2" xfId="1323" xr:uid="{064C8915-14D9-4673-9A1B-0D3D90CE4764}"/>
    <cellStyle name="Header2 2 2 2 2" xfId="1324" xr:uid="{51A4070D-97FA-4AB3-B9D7-4F3B9DD2E2B3}"/>
    <cellStyle name="Header2 2 2 2 2 2" xfId="23776" xr:uid="{BDCDB638-0CDD-494F-816C-536A714F5BC6}"/>
    <cellStyle name="Header2 2 2 2 2 3" xfId="46711" xr:uid="{93145295-F78A-4AE4-83CE-EB2E8F39F8EE}"/>
    <cellStyle name="Header2 2 2 2 2 4" xfId="52123" xr:uid="{1E827B79-7A19-4C96-9934-23301FCA6BF0}"/>
    <cellStyle name="Header2 2 2 2 2 5" xfId="52124" xr:uid="{35653D0C-E34E-47E4-A197-E8A49B6DA88B}"/>
    <cellStyle name="Header2 2 2 2 2_1" xfId="49442" xr:uid="{347380F3-31B6-48D4-BA8A-A3A7D3D7D97E}"/>
    <cellStyle name="Header2 2 2 2 3" xfId="23777" xr:uid="{D10CB2D9-BB49-4295-AE9D-65A02DBB2236}"/>
    <cellStyle name="Header2 2 2 2 4" xfId="46712" xr:uid="{BB331152-9BAD-40B4-BD38-FCF5A2D108CB}"/>
    <cellStyle name="Header2 2 2 2 5" xfId="52125" xr:uid="{C60EA420-0A06-4D82-B294-4BEAAAD5DE8A}"/>
    <cellStyle name="Header2 2 2 2 6" xfId="52126" xr:uid="{F6743F03-82EF-4C87-8B0E-C1897C2E0487}"/>
    <cellStyle name="Header2 2 2 2_1" xfId="49443" xr:uid="{C0F6D1D1-8A7B-4009-BB8D-76475562DD2D}"/>
    <cellStyle name="Header2 2 2 3" xfId="1325" xr:uid="{29B17DA3-7447-4443-831A-30D1C840FE99}"/>
    <cellStyle name="Header2 2 2 3 2" xfId="1326" xr:uid="{8FA00522-4350-480D-85D8-6476DF5B6898}"/>
    <cellStyle name="Header2 2 2 3 2 2" xfId="23778" xr:uid="{509EC3F0-9B09-4F70-9742-35B9321D6800}"/>
    <cellStyle name="Header2 2 2 3 2 3" xfId="46707" xr:uid="{8891FB25-DD59-4CE9-BC0D-9A375E8E389F}"/>
    <cellStyle name="Header2 2 2 3 2 4" xfId="52127" xr:uid="{D69E172B-4D8B-4F1B-BE7F-D12A5D0555D8}"/>
    <cellStyle name="Header2 2 2 3 2 5" xfId="52128" xr:uid="{627A2B80-AAE8-473C-B437-EB6DA139CD7C}"/>
    <cellStyle name="Header2 2 2 3 2_1" xfId="49444" xr:uid="{2D0E4572-3A01-4AE0-9218-3B6A06B35BD0}"/>
    <cellStyle name="Header2 2 2 3 3" xfId="23779" xr:uid="{63294B63-7449-44B1-AF3C-F3F8C6283A36}"/>
    <cellStyle name="Header2 2 2 3 4" xfId="46710" xr:uid="{4466E71D-6102-4FA6-A544-66F4732297A5}"/>
    <cellStyle name="Header2 2 2 3 5" xfId="52129" xr:uid="{2B957647-B7C9-46B5-A004-061493DCF681}"/>
    <cellStyle name="Header2 2 2 3 6" xfId="52130" xr:uid="{D72E6C51-762D-41DA-B558-E3F061626A8A}"/>
    <cellStyle name="Header2 2 2 3_1" xfId="49445" xr:uid="{242D7F2A-4B82-482A-85A5-DBEFA5D2247B}"/>
    <cellStyle name="Header2 2 2 4" xfId="1327" xr:uid="{AFA52350-DAAF-480D-A9CE-0A955C3C5FC3}"/>
    <cellStyle name="Header2 2 2 4 2" xfId="23780" xr:uid="{620C002A-749C-4857-B123-3371FE97C522}"/>
    <cellStyle name="Header2 2 2 4 3" xfId="46706" xr:uid="{1558FA84-A56F-4519-8D3B-739A6830FDF9}"/>
    <cellStyle name="Header2 2 2 4 4" xfId="52131" xr:uid="{5C8C6832-9DD7-4696-9D03-9DE3295B1E0C}"/>
    <cellStyle name="Header2 2 2 4 5" xfId="52132" xr:uid="{9D048892-5CFF-4587-9233-EC1684ED3EBB}"/>
    <cellStyle name="Header2 2 2 4_1" xfId="49446" xr:uid="{730A607C-68E8-420F-AF7C-F45C06C6EBDC}"/>
    <cellStyle name="Header2 2 2 5" xfId="1328" xr:uid="{3D2411A2-2D6E-4080-9F84-651C86A719D6}"/>
    <cellStyle name="Header2 2 2 5 2" xfId="1329" xr:uid="{93133D38-1980-4AE5-91C0-8D7E7084785B}"/>
    <cellStyle name="Header2 2 2 5 2 2" xfId="23781" xr:uid="{DA8851AE-69CB-4966-A5C1-C35B27BC114E}"/>
    <cellStyle name="Header2 2 2 5 2 3" xfId="46704" xr:uid="{E600CE66-969E-4E00-8BBB-460134524E03}"/>
    <cellStyle name="Header2 2 2 5 2 4" xfId="52133" xr:uid="{9A727250-AAB0-416D-A42B-91E30DB44A05}"/>
    <cellStyle name="Header2 2 2 5 2 5" xfId="52134" xr:uid="{B81CFB1E-DFFC-43EF-B9CF-8984AF2E6D91}"/>
    <cellStyle name="Header2 2 2 5 2_1" xfId="49447" xr:uid="{0FECB6AB-14B3-4300-8813-BF1664CD32C2}"/>
    <cellStyle name="Header2 2 2 5 3" xfId="23782" xr:uid="{97428FA7-F67C-4680-8AEF-1E6C2421AC37}"/>
    <cellStyle name="Header2 2 2 5 4" xfId="46705" xr:uid="{A0E6C21D-1556-4D1D-8804-6E032ABB9564}"/>
    <cellStyle name="Header2 2 2 5 5" xfId="52135" xr:uid="{A9034A1E-AFB7-4B0F-804D-97DA0E6E5827}"/>
    <cellStyle name="Header2 2 2 5 6" xfId="52136" xr:uid="{C9B328A6-8553-4B05-92D0-50566977D184}"/>
    <cellStyle name="Header2 2 2 5_1" xfId="49448" xr:uid="{597AB77C-E289-4235-A9AC-B7D41DAC9752}"/>
    <cellStyle name="Header2 2 2 6" xfId="23783" xr:uid="{909D7D83-BABA-4427-8274-6D413415CA69}"/>
    <cellStyle name="Header2 2 2 7" xfId="46713" xr:uid="{54B03D17-3E26-4DB4-BE6A-4E5FC24FBC1D}"/>
    <cellStyle name="Header2 2 2 8" xfId="52137" xr:uid="{88F8CD2E-CF9B-4736-B21F-E2FA1E0806BE}"/>
    <cellStyle name="Header2 2 2 9" xfId="52138" xr:uid="{7D4C5AEC-32F4-4FC5-819D-F1262679EDDC}"/>
    <cellStyle name="Header2 2 2_1" xfId="49449" xr:uid="{1BA5D21F-4F79-4246-B5DF-F7FC298BF098}"/>
    <cellStyle name="Header2 2 3" xfId="1330" xr:uid="{E32A16DE-7942-4483-BD2E-459913614A7E}"/>
    <cellStyle name="Header2 2 3 2" xfId="1331" xr:uid="{2324A00C-C60A-47DC-BFBD-905F241F22CF}"/>
    <cellStyle name="Header2 2 3 2 2" xfId="1332" xr:uid="{5B659434-F143-4A15-B4F3-074CDD3929D5}"/>
    <cellStyle name="Header2 2 3 2 2 2" xfId="23784" xr:uid="{3E4E83EC-9234-4762-9B6E-C689A6120FA0}"/>
    <cellStyle name="Header2 2 3 2 2 3" xfId="46699" xr:uid="{7C30B9FD-AFBB-4DB5-ABA0-9D145A3C4DEA}"/>
    <cellStyle name="Header2 2 3 2 2 4" xfId="52139" xr:uid="{252B16A0-1E39-472B-A480-756A6D403064}"/>
    <cellStyle name="Header2 2 3 2 2 5" xfId="52140" xr:uid="{8BAE118D-C611-4A55-B16D-995978F6B9A0}"/>
    <cellStyle name="Header2 2 3 2 2_1" xfId="49450" xr:uid="{F20A7C89-D7C3-44DD-BAF4-42EC9D932FD3}"/>
    <cellStyle name="Header2 2 3 2 3" xfId="23785" xr:uid="{412B8101-4A16-4EFE-B3A5-AF57417B6282}"/>
    <cellStyle name="Header2 2 3 2 4" xfId="46700" xr:uid="{ABE8BAE1-9572-4133-B4DB-BCB3EB892FD6}"/>
    <cellStyle name="Header2 2 3 2 5" xfId="52141" xr:uid="{D069346F-2BF2-4E09-AB02-644F507EC083}"/>
    <cellStyle name="Header2 2 3 2 6" xfId="52142" xr:uid="{19DFE358-96C4-4A72-B9EA-3B9847E92C03}"/>
    <cellStyle name="Header2 2 3 2_1" xfId="49451" xr:uid="{716AD14A-CA7F-411A-9B49-3EE905B92FB5}"/>
    <cellStyle name="Header2 2 3 3" xfId="1333" xr:uid="{C5DDFB11-CC2B-45FC-838F-1D12435AC8B1}"/>
    <cellStyle name="Header2 2 3 3 2" xfId="1334" xr:uid="{BEDBC165-FC72-4317-AFD3-B2CBD9B034BD}"/>
    <cellStyle name="Header2 2 3 3 2 2" xfId="23786" xr:uid="{CC34B8A8-7FF0-4215-9BA7-F72373A5D302}"/>
    <cellStyle name="Header2 2 3 3 2 3" xfId="46697" xr:uid="{DEE37AA1-04F3-45AF-BCDC-D95811CE19D6}"/>
    <cellStyle name="Header2 2 3 3 2 4" xfId="52143" xr:uid="{121AFF00-2D6D-4E9A-BF99-54B3EC877A1A}"/>
    <cellStyle name="Header2 2 3 3 2 5" xfId="52144" xr:uid="{1CB9FA3C-B68E-4CCB-9DDF-8460FEDB8D70}"/>
    <cellStyle name="Header2 2 3 3 2_1" xfId="49452" xr:uid="{4C3975E1-2445-4C88-8A26-D9B6FE06FAE3}"/>
    <cellStyle name="Header2 2 3 3 3" xfId="23787" xr:uid="{A063ECA1-3AC6-4AAE-B09D-DCC4CE219A22}"/>
    <cellStyle name="Header2 2 3 3 4" xfId="46698" xr:uid="{618A8D4D-16E8-4564-96A2-FAB52AD4AB71}"/>
    <cellStyle name="Header2 2 3 3 5" xfId="52145" xr:uid="{C36CE76F-6B00-4DD8-9BDC-A80259FE166C}"/>
    <cellStyle name="Header2 2 3 3 6" xfId="52146" xr:uid="{55C2BF75-D382-427C-8227-3F1C3A4C0329}"/>
    <cellStyle name="Header2 2 3 3_1" xfId="49453" xr:uid="{0D35E92C-DD48-4418-A64E-92EF3F1842A7}"/>
    <cellStyle name="Header2 2 3 4" xfId="1335" xr:uid="{C028CA00-9C9D-45BC-A53B-A36BCD998B96}"/>
    <cellStyle name="Header2 2 3 4 2" xfId="23788" xr:uid="{29908A8D-CBA3-443C-9CD8-53DFAC03E1EE}"/>
    <cellStyle name="Header2 2 3 4 3" xfId="46696" xr:uid="{C228FF9C-2743-4DF2-955F-B93AFA6A3C9F}"/>
    <cellStyle name="Header2 2 3 4 4" xfId="52147" xr:uid="{E42317D1-8571-4D3A-BF3F-163FA85076AC}"/>
    <cellStyle name="Header2 2 3 4 5" xfId="52148" xr:uid="{6A166450-6F17-4CA0-89B5-E81D5E12C194}"/>
    <cellStyle name="Header2 2 3 4_1" xfId="49454" xr:uid="{199DC226-86E5-41D9-9858-6BE18F71F907}"/>
    <cellStyle name="Header2 2 3 5" xfId="23789" xr:uid="{4CAB9D8D-FE7D-43D0-A6D6-74559EBA5009}"/>
    <cellStyle name="Header2 2 3 6" xfId="46701" xr:uid="{5D078656-CB55-4CA5-8807-A1C90648158F}"/>
    <cellStyle name="Header2 2 3 7" xfId="52149" xr:uid="{A2244FED-0892-470E-82DD-BD6AE003CEFF}"/>
    <cellStyle name="Header2 2 3 8" xfId="52150" xr:uid="{FCE6C5B0-5C98-4F71-BAE5-589AC72FDFBE}"/>
    <cellStyle name="Header2 2 3_1" xfId="49455" xr:uid="{611CBB52-033B-4D67-B36A-E8F180E9E0EA}"/>
    <cellStyle name="Header2 2 4" xfId="1336" xr:uid="{D7797FE5-90C2-49BF-A0E9-B2FE0D3FE3BF}"/>
    <cellStyle name="Header2 2 4 2" xfId="1337" xr:uid="{326182EE-3537-4FF2-9360-4327229D36BC}"/>
    <cellStyle name="Header2 2 4 2 2" xfId="23790" xr:uid="{02ECE99B-2BDF-471C-86FB-13BFB9008A25}"/>
    <cellStyle name="Header2 2 4 2 3" xfId="46694" xr:uid="{6F9A503A-F68D-49EE-9B68-5FF452FE4C10}"/>
    <cellStyle name="Header2 2 4 2 4" xfId="52151" xr:uid="{6DCF3765-A673-4B45-8316-6435153AC224}"/>
    <cellStyle name="Header2 2 4 2 5" xfId="52152" xr:uid="{EB0D7FFE-6631-45C7-8D72-3DED628AB25E}"/>
    <cellStyle name="Header2 2 4 2_1" xfId="49456" xr:uid="{790F431B-48DA-4D4E-953D-4E4AEF862F4D}"/>
    <cellStyle name="Header2 2 4 3" xfId="23791" xr:uid="{A1E4130B-26E0-4616-82B1-DA2AC7937BDF}"/>
    <cellStyle name="Header2 2 4 4" xfId="46695" xr:uid="{D06FBAEE-469C-43F6-9878-D5AEBECA3AD6}"/>
    <cellStyle name="Header2 2 4 5" xfId="52153" xr:uid="{0B97A6CA-6AA6-4CC2-B6A4-C09BABBF828D}"/>
    <cellStyle name="Header2 2 4 6" xfId="52154" xr:uid="{8EA7C15C-9DF6-4364-AACA-D741E5710C49}"/>
    <cellStyle name="Header2 2 4_1" xfId="49457" xr:uid="{65BFCAFA-2841-460D-AB39-BF531C49611B}"/>
    <cellStyle name="Header2 2 5" xfId="1338" xr:uid="{5190723C-67A0-428D-83F9-23CAB2DCA412}"/>
    <cellStyle name="Header2 2 5 2" xfId="1339" xr:uid="{3A25843E-304A-42CA-A11C-51FA4BFFCFC7}"/>
    <cellStyle name="Header2 2 5 2 2" xfId="23792" xr:uid="{49460B65-953C-49E5-9ECC-431672D7DF67}"/>
    <cellStyle name="Header2 2 5 2 3" xfId="46690" xr:uid="{0A66538A-E431-4EDC-B4C7-D133A70CECAD}"/>
    <cellStyle name="Header2 2 5 2 4" xfId="52155" xr:uid="{5470141F-CA64-41CE-B99F-6E218AFEA10C}"/>
    <cellStyle name="Header2 2 5 2 5" xfId="52156" xr:uid="{BD786053-6527-44FF-934C-1F9BA7831F2E}"/>
    <cellStyle name="Header2 2 5 2_1" xfId="49458" xr:uid="{C980BFDF-4FAE-40E1-926B-32BDF68EAFA5}"/>
    <cellStyle name="Header2 2 5 3" xfId="23793" xr:uid="{4A8C9984-3ACA-4F0B-9A06-9C4CA44D7EA4}"/>
    <cellStyle name="Header2 2 5 4" xfId="46691" xr:uid="{32AC97FF-0C2F-4BA7-9E72-513FD3B57A87}"/>
    <cellStyle name="Header2 2 5 5" xfId="52157" xr:uid="{108DB923-379C-4C52-8582-F18AB3700875}"/>
    <cellStyle name="Header2 2 5 6" xfId="52158" xr:uid="{91E4C6A4-3573-4EE9-8A34-2925FFB944EE}"/>
    <cellStyle name="Header2 2 5_1" xfId="49459" xr:uid="{746ED292-666A-43F0-AABA-AC7CA417362E}"/>
    <cellStyle name="Header2 2 6" xfId="1340" xr:uid="{C7A0DDE3-1ADF-4DBA-82A2-193C8B2D4604}"/>
    <cellStyle name="Header2 2 6 2" xfId="1341" xr:uid="{B75EC723-E7D6-4A18-9C0F-AC6CF75C1B21}"/>
    <cellStyle name="Header2 2 6 2 2" xfId="23794" xr:uid="{02097FED-FFD7-4982-93FC-9EA24B6C82B9}"/>
    <cellStyle name="Header2 2 6 2 3" xfId="46688" xr:uid="{5E5AC762-C424-4EEA-B292-052327AD994B}"/>
    <cellStyle name="Header2 2 6 2 4" xfId="52159" xr:uid="{0260C571-01CF-459A-AECB-77ABF2A2B49A}"/>
    <cellStyle name="Header2 2 6 2 5" xfId="52160" xr:uid="{7946B526-2063-42EE-B484-D59F08B0AEDA}"/>
    <cellStyle name="Header2 2 6 2_1" xfId="49460" xr:uid="{89781A5C-AF98-458B-99B4-53AB7C0E2A2E}"/>
    <cellStyle name="Header2 2 6 3" xfId="23795" xr:uid="{D8E15864-6766-4736-A5F4-7839ED8A54CE}"/>
    <cellStyle name="Header2 2 6 4" xfId="46689" xr:uid="{9AEE5175-A866-4A9F-9B33-55DB592F756B}"/>
    <cellStyle name="Header2 2 6 5" xfId="52161" xr:uid="{BA7F255A-4BDF-4DF9-9CFA-E4A098923F80}"/>
    <cellStyle name="Header2 2 6 6" xfId="52162" xr:uid="{9907E648-53BA-4562-974F-AF73CE1884EE}"/>
    <cellStyle name="Header2 2 6_1" xfId="49461" xr:uid="{AFF56968-4D00-4214-8420-71C5F0E02EF5}"/>
    <cellStyle name="Header2 2 7" xfId="1342" xr:uid="{D94F25F8-4213-4D49-9F61-9C7A47691A75}"/>
    <cellStyle name="Header2 2 7 2" xfId="1343" xr:uid="{0F6A59D5-9FA3-418F-ACE3-CD0645C4284F}"/>
    <cellStyle name="Header2 2 7 2 2" xfId="23796" xr:uid="{44F29A4C-E20B-4A3F-AC70-20FD57942904}"/>
    <cellStyle name="Header2 2 7 2 3" xfId="46686" xr:uid="{DAB5F5B0-A232-41CB-B000-8B5A36E29DDF}"/>
    <cellStyle name="Header2 2 7 2 4" xfId="52163" xr:uid="{EB4B5BAF-C22B-4E7F-902A-EE88A7FE4982}"/>
    <cellStyle name="Header2 2 7 2 5" xfId="52164" xr:uid="{CD7F63FF-E007-447E-9F9C-5C5EEF7EDE47}"/>
    <cellStyle name="Header2 2 7 2_1" xfId="49462" xr:uid="{AAA6C708-D8CB-401C-A2F9-56CF0E5AC36E}"/>
    <cellStyle name="Header2 2 7 3" xfId="23797" xr:uid="{D7F17128-2F6E-4402-8A07-BDD153BA80FB}"/>
    <cellStyle name="Header2 2 7 4" xfId="46687" xr:uid="{EB13325E-7120-44A0-935C-33FDED0C339D}"/>
    <cellStyle name="Header2 2 7 5" xfId="52165" xr:uid="{C2DC75C9-8220-44B9-A756-23A531223AB2}"/>
    <cellStyle name="Header2 2 7 6" xfId="52166" xr:uid="{C2DF8626-0AA4-41EF-87A9-F017804DF91B}"/>
    <cellStyle name="Header2 2 7_1" xfId="49463" xr:uid="{EFCF4547-3B58-4584-A4AC-251478554C03}"/>
    <cellStyle name="Header2 2 8" xfId="1344" xr:uid="{278EE989-2552-4367-84A8-D45340142E6E}"/>
    <cellStyle name="Header2 2 8 2" xfId="1345" xr:uid="{984C5826-77E2-4CAF-8B14-81FFA71F05CF}"/>
    <cellStyle name="Header2 2 8 2 2" xfId="23798" xr:uid="{35ABABFA-048E-4CFB-8313-52E1E3099840}"/>
    <cellStyle name="Header2 2 8 2 3" xfId="46684" xr:uid="{D937A391-D46E-4B17-B759-FC45A7C20B12}"/>
    <cellStyle name="Header2 2 8 2 4" xfId="52167" xr:uid="{0915A13E-CF2F-4E4B-827E-8140208E5B7A}"/>
    <cellStyle name="Header2 2 8 2 5" xfId="52168" xr:uid="{E4548AAF-B4DE-420C-9992-198459C906F6}"/>
    <cellStyle name="Header2 2 8 2_1" xfId="49464" xr:uid="{78D5017A-8AAC-4A76-B6A6-B6AAA28CA66E}"/>
    <cellStyle name="Header2 2 8 3" xfId="23799" xr:uid="{B45CB22E-4C5A-4820-B2E2-D749D0031F0B}"/>
    <cellStyle name="Header2 2 8 4" xfId="46685" xr:uid="{6DC31869-EC0A-4133-B394-D1976B6FAC4B}"/>
    <cellStyle name="Header2 2 8 5" xfId="52169" xr:uid="{1E74006A-7D18-43AF-B397-8F0F30A3407E}"/>
    <cellStyle name="Header2 2 8 6" xfId="52170" xr:uid="{73D7718A-487E-4972-800F-FD267D734ACA}"/>
    <cellStyle name="Header2 2 8_1" xfId="49465" xr:uid="{B8412E7D-86C5-476A-8EFE-DF1F8DEB2DDF}"/>
    <cellStyle name="Header2 2 9" xfId="1346" xr:uid="{2DBAFA76-983E-4359-8804-E90B4F100D09}"/>
    <cellStyle name="Header2 2 9 2" xfId="1347" xr:uid="{7D72B10A-BDA7-4386-B139-A31BB5C17FFB}"/>
    <cellStyle name="Header2 2 9 2 2" xfId="23800" xr:uid="{1F4C6539-4FB1-43B8-8464-07EDE9799000}"/>
    <cellStyle name="Header2 2 9 2 3" xfId="46680" xr:uid="{C0476BB1-5213-4657-8B0C-4B3C9AA59F10}"/>
    <cellStyle name="Header2 2 9 2 4" xfId="52171" xr:uid="{4CE5D71F-5BFC-4FE2-9C05-2981CC4AFA71}"/>
    <cellStyle name="Header2 2 9 2 5" xfId="52172" xr:uid="{EA3908CE-AF14-4DD2-8370-B8F248B1D822}"/>
    <cellStyle name="Header2 2 9 2_1" xfId="49466" xr:uid="{346DCC81-838D-4DB2-929F-4832D8568A86}"/>
    <cellStyle name="Header2 2 9 3" xfId="23801" xr:uid="{21778628-4026-4419-9153-041F8244B193}"/>
    <cellStyle name="Header2 2 9 4" xfId="46681" xr:uid="{96FAE30C-A352-43CA-9AEF-2188AF6E5D0E}"/>
    <cellStyle name="Header2 2 9 5" xfId="52173" xr:uid="{F8D49385-D9A9-4D5F-A689-F755CAC63D3E}"/>
    <cellStyle name="Header2 2 9 6" xfId="52174" xr:uid="{6982995E-A259-4BE7-AE73-D346659C33EF}"/>
    <cellStyle name="Header2 2 9_1" xfId="49467" xr:uid="{783B4CE4-41F5-4F80-9B8B-EF7139A84CD6}"/>
    <cellStyle name="Header2 2_1" xfId="49468" xr:uid="{FE5CFF61-C7E4-455D-86EF-E649CB682424}"/>
    <cellStyle name="Header2 3" xfId="1348" xr:uid="{4E4852EA-B4BD-469E-8A4C-9351566C2380}"/>
    <cellStyle name="Header2 3 10" xfId="46679" xr:uid="{F7117A08-9BEE-47B3-B7FE-4E2F83C8DDED}"/>
    <cellStyle name="Header2 3 11" xfId="52175" xr:uid="{8E028946-B1B5-43E3-85C2-BEC160E60C62}"/>
    <cellStyle name="Header2 3 12" xfId="52176" xr:uid="{A507E73B-6BF9-45D1-A397-4F21ADFA3BFD}"/>
    <cellStyle name="Header2 3 2" xfId="1349" xr:uid="{05BAC7D9-D502-481E-92A2-E84248AF8A9E}"/>
    <cellStyle name="Header2 3 2 2" xfId="1350" xr:uid="{7626EC35-0AD6-4F5B-8D62-E3D130AFF616}"/>
    <cellStyle name="Header2 3 2 2 2" xfId="23802" xr:uid="{E4ACBEDC-802D-40EF-B6DF-0E29B4EEA8BA}"/>
    <cellStyle name="Header2 3 2 2 3" xfId="46677" xr:uid="{7DB98D17-C1F5-4526-BE95-550691B55D85}"/>
    <cellStyle name="Header2 3 2 2 4" xfId="52177" xr:uid="{86F47369-5D56-4AE2-A7A1-6659E514A7A0}"/>
    <cellStyle name="Header2 3 2 2 5" xfId="52178" xr:uid="{EF5B18C2-988F-4C99-BB35-767F4998D0D0}"/>
    <cellStyle name="Header2 3 2 2_1" xfId="49469" xr:uid="{CA9EDE77-E0BB-4413-934B-5E78ED2548E5}"/>
    <cellStyle name="Header2 3 2 3" xfId="1351" xr:uid="{9524EBAD-4AEA-4FFA-B388-8FB20C224182}"/>
    <cellStyle name="Header2 3 2 3 2" xfId="1352" xr:uid="{99FA1D19-A4C5-4BAF-AE2E-19A1264F5E68}"/>
    <cellStyle name="Header2 3 2 3 2 2" xfId="23803" xr:uid="{6932968E-392E-4734-8EF0-BFA9FA1F0BF9}"/>
    <cellStyle name="Header2 3 2 3 2 3" xfId="46670" xr:uid="{F566E772-CB19-4A7C-8906-9351327E8118}"/>
    <cellStyle name="Header2 3 2 3 2 4" xfId="52179" xr:uid="{7D5983CB-AB67-4829-B704-99E333DCE1E8}"/>
    <cellStyle name="Header2 3 2 3 2 5" xfId="52180" xr:uid="{259CE2F1-4703-4C04-9976-A7E35FEB9B74}"/>
    <cellStyle name="Header2 3 2 3 2_1" xfId="49470" xr:uid="{17A41FE8-819F-434E-BC76-4DAA9CBBCE45}"/>
    <cellStyle name="Header2 3 2 3 3" xfId="23804" xr:uid="{D8E1CE77-9200-429E-A3BB-E5A67051C05C}"/>
    <cellStyle name="Header2 3 2 3 4" xfId="46676" xr:uid="{F1767C5A-BE6F-43DB-BE41-1FB274FEA0F9}"/>
    <cellStyle name="Header2 3 2 3 5" xfId="52181" xr:uid="{46AA6872-6100-4D73-906C-313F410B1C1B}"/>
    <cellStyle name="Header2 3 2 3 6" xfId="52182" xr:uid="{2535BA08-7850-45E5-AB1D-1EE60BDDFB5E}"/>
    <cellStyle name="Header2 3 2 3_1" xfId="49471" xr:uid="{0156DFBD-11FC-4908-B0E0-5B67212A8387}"/>
    <cellStyle name="Header2 3 2 4" xfId="23805" xr:uid="{6867D4BE-A899-4E73-B9E4-33AC264D8049}"/>
    <cellStyle name="Header2 3 2 5" xfId="46678" xr:uid="{327D0D1F-8DCA-436C-9AEA-DD94B7D326D8}"/>
    <cellStyle name="Header2 3 2 6" xfId="52183" xr:uid="{B5B37261-C7AE-4459-BAAC-2EF8E7484CE1}"/>
    <cellStyle name="Header2 3 2 7" xfId="52184" xr:uid="{940AF726-9721-4A4E-92AE-A79B3C770C56}"/>
    <cellStyle name="Header2 3 2_1" xfId="49472" xr:uid="{98DF5033-012E-40B5-9FA5-A086D5389BD0}"/>
    <cellStyle name="Header2 3 3" xfId="1353" xr:uid="{B8A1E417-440A-4B49-937B-4060261C99AA}"/>
    <cellStyle name="Header2 3 3 2" xfId="1354" xr:uid="{5E2D42CB-0F2B-4D4F-B40E-782EA7ACB266}"/>
    <cellStyle name="Header2 3 3 2 2" xfId="23806" xr:uid="{ADD4F3B6-DFA3-487D-BAC7-4C08684DC82D}"/>
    <cellStyle name="Header2 3 3 2 3" xfId="46668" xr:uid="{96A8F45E-50E3-4DB6-B2E2-3E454A11B221}"/>
    <cellStyle name="Header2 3 3 2 4" xfId="52185" xr:uid="{29CD8B1C-74FE-43F8-9C68-A614E3BF2FB6}"/>
    <cellStyle name="Header2 3 3 2 5" xfId="52186" xr:uid="{15A8315D-0BEE-4847-8CF5-12F6227404C9}"/>
    <cellStyle name="Header2 3 3 2_1" xfId="49473" xr:uid="{22FB8002-987B-4BBC-83C1-BDB54505869A}"/>
    <cellStyle name="Header2 3 3 3" xfId="23807" xr:uid="{1E01F7D5-84FB-4F1D-B4B9-28BC460D109A}"/>
    <cellStyle name="Header2 3 3 4" xfId="46669" xr:uid="{7BD0A799-6519-428F-9016-2F24021ECA92}"/>
    <cellStyle name="Header2 3 3 5" xfId="52187" xr:uid="{F899BBB0-481C-438A-84A2-F20937213640}"/>
    <cellStyle name="Header2 3 3 6" xfId="52188" xr:uid="{9A1DC916-AA71-435C-B76D-CB8540917BB3}"/>
    <cellStyle name="Header2 3 3_1" xfId="49474" xr:uid="{84AF9DAA-6C64-43BD-A3FC-A4A91C8DEDBE}"/>
    <cellStyle name="Header2 3 4" xfId="1355" xr:uid="{73542012-FC28-4050-B53E-96543ABEFD79}"/>
    <cellStyle name="Header2 3 4 2" xfId="1356" xr:uid="{0FD94E8A-D85A-431F-8D0E-25F4BFA73AA6}"/>
    <cellStyle name="Header2 3 4 2 2" xfId="23808" xr:uid="{301E0D46-7191-4EDB-A9D9-D87EDF347445}"/>
    <cellStyle name="Header2 3 4 2 3" xfId="46666" xr:uid="{0C2C16DF-DF48-457F-B1E9-14E78D3BFE00}"/>
    <cellStyle name="Header2 3 4 2 4" xfId="52189" xr:uid="{440A60B8-386B-4E7A-9121-1B9419363AF2}"/>
    <cellStyle name="Header2 3 4 2 5" xfId="52190" xr:uid="{712D1B5B-3491-459B-9271-80B1F3958E0F}"/>
    <cellStyle name="Header2 3 4 2_1" xfId="49475" xr:uid="{4412B0FD-F6D3-46DA-9AA0-0736BE6389A4}"/>
    <cellStyle name="Header2 3 4 3" xfId="23809" xr:uid="{039A75E8-D54B-45DE-800D-231A0478177D}"/>
    <cellStyle name="Header2 3 4 4" xfId="46667" xr:uid="{DEA75399-CF48-4A7C-B68A-5C45A7DEF574}"/>
    <cellStyle name="Header2 3 4 5" xfId="52191" xr:uid="{28200965-F8F0-4A11-BDCF-839D1A02A156}"/>
    <cellStyle name="Header2 3 4 6" xfId="52192" xr:uid="{D865C6FF-A2A6-46A3-BDBF-89D9C704EC14}"/>
    <cellStyle name="Header2 3 4_1" xfId="49476" xr:uid="{89FFB2ED-2676-4754-B980-46CF3E89C38D}"/>
    <cellStyle name="Header2 3 5" xfId="1357" xr:uid="{C229C2B3-E036-43CD-90E4-78A81E6B80B4}"/>
    <cellStyle name="Header2 3 5 2" xfId="1358" xr:uid="{4AE1C201-FA18-4EF0-9601-106C1B4B65D7}"/>
    <cellStyle name="Header2 3 5 2 2" xfId="23810" xr:uid="{8AE093C1-2A10-4F41-AF5B-05C0F0B740EC}"/>
    <cellStyle name="Header2 3 5 2 3" xfId="46664" xr:uid="{E44B3D4D-A1F8-4075-8714-C9900F674953}"/>
    <cellStyle name="Header2 3 5 2 4" xfId="52193" xr:uid="{9CF082AC-6887-44E7-A4FC-D3D640B57F56}"/>
    <cellStyle name="Header2 3 5 2 5" xfId="52194" xr:uid="{B5572051-A958-4FF1-9591-B88A8BAB1609}"/>
    <cellStyle name="Header2 3 5 2_1" xfId="49477" xr:uid="{68CD3190-A9C6-4F8C-B735-DCF8ED3AF705}"/>
    <cellStyle name="Header2 3 5 3" xfId="23811" xr:uid="{6FA52281-2EF7-47DB-BA97-15D8157222FC}"/>
    <cellStyle name="Header2 3 5 4" xfId="46665" xr:uid="{8DC50264-C104-4EE7-8B5E-7120FE8A9444}"/>
    <cellStyle name="Header2 3 5 5" xfId="52195" xr:uid="{446E38A9-47B1-40AA-B83A-FDC690752C36}"/>
    <cellStyle name="Header2 3 5 6" xfId="52196" xr:uid="{D2CB50EB-636B-47B8-9CD7-98D05DB5DC05}"/>
    <cellStyle name="Header2 3 5_1" xfId="49478" xr:uid="{59E711F3-3DC5-43B1-8355-B0D37E13777C}"/>
    <cellStyle name="Header2 3 6" xfId="1359" xr:uid="{26F03BE0-0E91-48F5-B449-1E90994995B5}"/>
    <cellStyle name="Header2 3 6 2" xfId="1360" xr:uid="{FEA06050-5B3A-4A30-9669-5F8F7578C025}"/>
    <cellStyle name="Header2 3 6 2 2" xfId="23812" xr:uid="{39A58A6D-CE31-4801-9676-C7BC9125F42F}"/>
    <cellStyle name="Header2 3 6 2 3" xfId="46662" xr:uid="{3BF097D7-FF61-42B0-B6F7-B7B9A3BEE965}"/>
    <cellStyle name="Header2 3 6 2 4" xfId="52197" xr:uid="{7B6602CD-DD15-445D-B707-4F1E6518EDFA}"/>
    <cellStyle name="Header2 3 6 2 5" xfId="52198" xr:uid="{77FC2C53-A711-4C8A-B71F-E84AA3BFE595}"/>
    <cellStyle name="Header2 3 6 2_1" xfId="49479" xr:uid="{7DE63758-B41B-40C9-AA9E-2CB9B942788B}"/>
    <cellStyle name="Header2 3 6 3" xfId="23813" xr:uid="{5C734EB3-20B3-4709-B929-E77C429E0DDF}"/>
    <cellStyle name="Header2 3 6 4" xfId="46663" xr:uid="{93323FED-075F-43E6-91D2-62DC8EED28BF}"/>
    <cellStyle name="Header2 3 6 5" xfId="52199" xr:uid="{02333D1C-4F90-490B-83CA-D5268616FFF8}"/>
    <cellStyle name="Header2 3 6 6" xfId="52200" xr:uid="{7488A492-5835-4306-B0D8-01A876F20891}"/>
    <cellStyle name="Header2 3 6_1" xfId="49480" xr:uid="{CF9BA29F-81C5-4D12-8FC6-A6847020C29B}"/>
    <cellStyle name="Header2 3 7" xfId="1361" xr:uid="{0E7EA741-CB04-4E10-8DEC-B9F8055D1210}"/>
    <cellStyle name="Header2 3 7 2" xfId="1362" xr:uid="{A204FACF-4CD7-4D8B-A774-D0C2E8B2C5E0}"/>
    <cellStyle name="Header2 3 7 2 2" xfId="23814" xr:uid="{D39DFE09-328D-4BE5-8751-9D3E3AF91D5D}"/>
    <cellStyle name="Header2 3 7 2 3" xfId="46660" xr:uid="{BB61FDDD-C2A7-418B-943E-4244EEBCA8D0}"/>
    <cellStyle name="Header2 3 7 2 4" xfId="52201" xr:uid="{9677EC3D-055A-47E8-B1C4-F99A3B7E7AE7}"/>
    <cellStyle name="Header2 3 7 2 5" xfId="52202" xr:uid="{A9E5542C-96F9-44ED-868F-697AD44447C1}"/>
    <cellStyle name="Header2 3 7 2_1" xfId="49481" xr:uid="{8CAAF2F4-B589-406F-AECA-34CF6FC72AAB}"/>
    <cellStyle name="Header2 3 7 3" xfId="23815" xr:uid="{C179EA71-6823-4069-99F3-C8011F5E3858}"/>
    <cellStyle name="Header2 3 7 4" xfId="46661" xr:uid="{68C9A5E7-C771-47EB-B2CD-217C821F770B}"/>
    <cellStyle name="Header2 3 7 5" xfId="52203" xr:uid="{779D33E7-0F88-44E6-BCF2-A643CF7876E7}"/>
    <cellStyle name="Header2 3 7 6" xfId="52204" xr:uid="{221FC730-E4FB-4E6B-8E9D-14F60B2FD041}"/>
    <cellStyle name="Header2 3 7_1" xfId="49482" xr:uid="{50ED1A4A-72F8-444D-879F-5EACA37C1CE7}"/>
    <cellStyle name="Header2 3 8" xfId="1363" xr:uid="{942B04FE-B800-4488-BBFC-4A8648D18B7C}"/>
    <cellStyle name="Header2 3 8 2" xfId="1364" xr:uid="{CF90FBF0-9BD6-4BD0-A97F-764A3BFC14D2}"/>
    <cellStyle name="Header2 3 8 2 2" xfId="23816" xr:uid="{E1A36EB3-7EF0-463D-97DE-3145384AD7E1}"/>
    <cellStyle name="Header2 3 8 2 3" xfId="46658" xr:uid="{0E64542F-5A75-432F-AB83-DB0D533B7838}"/>
    <cellStyle name="Header2 3 8 2 4" xfId="52205" xr:uid="{47E4AE63-09E0-48AE-9252-D160F62CF02A}"/>
    <cellStyle name="Header2 3 8 2 5" xfId="52206" xr:uid="{EDC7AF70-9977-4EA2-A894-01A0EE4F380D}"/>
    <cellStyle name="Header2 3 8 2_1" xfId="49483" xr:uid="{E38AB554-E025-4432-93BA-DB882EF81976}"/>
    <cellStyle name="Header2 3 8 3" xfId="23817" xr:uid="{7DD6EBF3-6E0C-4DF8-9B00-B84C4CFA0CAC}"/>
    <cellStyle name="Header2 3 8 4" xfId="46659" xr:uid="{85D64637-9245-4293-8EE2-F7103B1CE61A}"/>
    <cellStyle name="Header2 3 8 5" xfId="52207" xr:uid="{43794C0C-8AB0-49C4-B9A0-431473A0843E}"/>
    <cellStyle name="Header2 3 8 6" xfId="52208" xr:uid="{363E300E-69DE-4DAB-921A-90022378E829}"/>
    <cellStyle name="Header2 3 8_1" xfId="49484" xr:uid="{1F3429AC-7802-48DA-836D-66F2E6AA871C}"/>
    <cellStyle name="Header2 3 9" xfId="23818" xr:uid="{A9A8CC46-49F8-44F7-BB26-419F5EF2B978}"/>
    <cellStyle name="Header2 3_1" xfId="49485" xr:uid="{5DCD568D-A4F1-4057-ADC4-E15B1190D709}"/>
    <cellStyle name="Header2 4" xfId="1365" xr:uid="{B72C0C1E-F304-453F-9C68-5EB245600509}"/>
    <cellStyle name="Header2 4 10" xfId="46657" xr:uid="{DC06CE3E-E98C-4996-B508-2EA3E0E0229B}"/>
    <cellStyle name="Header2 4 11" xfId="52209" xr:uid="{CEDCEAD1-9524-48DA-937B-12DC265A4D1F}"/>
    <cellStyle name="Header2 4 12" xfId="52210" xr:uid="{56A38EA9-103C-4F3C-8A74-097D617982E3}"/>
    <cellStyle name="Header2 4 2" xfId="1366" xr:uid="{F745D614-C0F1-47C4-A6E0-8C2B80C06BB0}"/>
    <cellStyle name="Header2 4 2 2" xfId="1367" xr:uid="{70DB3819-AA2C-4592-9E6A-66296B0AA426}"/>
    <cellStyle name="Header2 4 2 2 2" xfId="23819" xr:uid="{FBC27BB1-92C6-4B69-AC71-DAB926617959}"/>
    <cellStyle name="Header2 4 2 2 3" xfId="46655" xr:uid="{CDA39CE7-2C05-4A84-8ACA-A51514E571AB}"/>
    <cellStyle name="Header2 4 2 2 4" xfId="52211" xr:uid="{FDE6D686-ADF2-4D33-8F2F-4680F8C23E1E}"/>
    <cellStyle name="Header2 4 2 2 5" xfId="52212" xr:uid="{246AA58C-4151-4364-8C34-C0346B902C63}"/>
    <cellStyle name="Header2 4 2 2_1" xfId="49486" xr:uid="{34A0AF1B-4182-438F-954F-FAD207DA455F}"/>
    <cellStyle name="Header2 4 2 3" xfId="1368" xr:uid="{C1619908-C717-4922-AB06-58A18E07BCD6}"/>
    <cellStyle name="Header2 4 2 3 2" xfId="1369" xr:uid="{50162382-2D6A-4558-968F-DB51594252AC}"/>
    <cellStyle name="Header2 4 2 3 2 2" xfId="23820" xr:uid="{34D6E14B-790D-469E-867F-B21B15A8E9AE}"/>
    <cellStyle name="Header2 4 2 3 2 3" xfId="46653" xr:uid="{701060AC-F627-4D8E-A0AB-AC84ED1AA871}"/>
    <cellStyle name="Header2 4 2 3 2 4" xfId="52213" xr:uid="{4D7AA075-29A3-4FE7-A0D1-B0053E1FDE2C}"/>
    <cellStyle name="Header2 4 2 3 2 5" xfId="52214" xr:uid="{C048BFF3-0BF9-4B77-BAA9-927BBFFF8F93}"/>
    <cellStyle name="Header2 4 2 3 2_1" xfId="49487" xr:uid="{842DCFF6-3272-4A3C-9D49-804A374B5806}"/>
    <cellStyle name="Header2 4 2 3 3" xfId="23821" xr:uid="{6D459501-4FF8-4DA7-A892-F7087009F583}"/>
    <cellStyle name="Header2 4 2 3 4" xfId="46654" xr:uid="{EF675DD4-51C1-466C-8C72-929E01B670FB}"/>
    <cellStyle name="Header2 4 2 3 5" xfId="52215" xr:uid="{630A2C19-FDE9-4BB7-B37C-6BE998EF6AE3}"/>
    <cellStyle name="Header2 4 2 3 6" xfId="52216" xr:uid="{42EDAFE4-9A85-4383-B17A-E185FBF26638}"/>
    <cellStyle name="Header2 4 2 3_1" xfId="49488" xr:uid="{27F6E4FF-C78B-44BE-941B-93F1F1FB7123}"/>
    <cellStyle name="Header2 4 2 4" xfId="23822" xr:uid="{14F9C5F2-7D04-4BA1-9686-F9A4C1340A98}"/>
    <cellStyle name="Header2 4 2 5" xfId="46656" xr:uid="{6BAE7AD3-1749-48D5-9090-FE60EC5F642E}"/>
    <cellStyle name="Header2 4 2 6" xfId="52217" xr:uid="{E95B39FD-951A-4F3C-BE71-DE4D775647DA}"/>
    <cellStyle name="Header2 4 2 7" xfId="52218" xr:uid="{D6B777AF-A546-415A-8B90-9CBE54B0EDBA}"/>
    <cellStyle name="Header2 4 2_1" xfId="49489" xr:uid="{49ED4B92-FBF9-4818-AC35-6E002E41FBDA}"/>
    <cellStyle name="Header2 4 3" xfId="1370" xr:uid="{C9A35566-67E8-49D4-BD67-5B9E81C24128}"/>
    <cellStyle name="Header2 4 3 2" xfId="1371" xr:uid="{37515C4F-21B0-40F8-A8C1-4CEBDFA0C2CF}"/>
    <cellStyle name="Header2 4 3 2 2" xfId="23823" xr:uid="{1587E352-ABC0-4C93-B058-AC3F3C563210}"/>
    <cellStyle name="Header2 4 3 2 3" xfId="46651" xr:uid="{A7660C94-869F-45E6-A407-4F86C2D0618B}"/>
    <cellStyle name="Header2 4 3 2 4" xfId="52219" xr:uid="{6F1975F8-8940-4595-B566-15143F2DA0B7}"/>
    <cellStyle name="Header2 4 3 2 5" xfId="52220" xr:uid="{4C6DEA80-7B1B-42BD-8C67-CCC71FEA5E33}"/>
    <cellStyle name="Header2 4 3 2_1" xfId="49490" xr:uid="{8BD5D0EB-99E3-4CF9-8756-0CB1E0683FB7}"/>
    <cellStyle name="Header2 4 3 3" xfId="23824" xr:uid="{F05C94F1-EC3A-4644-B553-4FB30E40FDB3}"/>
    <cellStyle name="Header2 4 3 4" xfId="46652" xr:uid="{7FC9DA58-9B6E-489C-B5A0-386ADB6FA4B7}"/>
    <cellStyle name="Header2 4 3 5" xfId="52221" xr:uid="{DEA2D294-23C3-40CA-904C-E5D095041C0E}"/>
    <cellStyle name="Header2 4 3 6" xfId="52222" xr:uid="{E774D8FC-D96E-4710-9908-5DF63CF776F9}"/>
    <cellStyle name="Header2 4 3_1" xfId="49491" xr:uid="{2800FF05-0383-413C-BC72-A5FF9056701B}"/>
    <cellStyle name="Header2 4 4" xfId="1372" xr:uid="{036E48F1-2889-4E47-9CBC-D002AED402DE}"/>
    <cellStyle name="Header2 4 4 2" xfId="1373" xr:uid="{BA30CF43-2EA1-494C-835E-230F9A889965}"/>
    <cellStyle name="Header2 4 4 2 2" xfId="23825" xr:uid="{CB8F0CFF-A0EF-4705-B971-E876FC289EAA}"/>
    <cellStyle name="Header2 4 4 2 3" xfId="46649" xr:uid="{4364FF11-B458-47DF-A4EC-6BF67FF79920}"/>
    <cellStyle name="Header2 4 4 2 4" xfId="52223" xr:uid="{225425F6-7DFC-4D4F-9929-5FDBA370E6E6}"/>
    <cellStyle name="Header2 4 4 2 5" xfId="52224" xr:uid="{BDAED896-9FED-4A76-8303-DE1B977D02D0}"/>
    <cellStyle name="Header2 4 4 2_1" xfId="49492" xr:uid="{1F33D1B2-52B5-4F7B-B2CB-75965152472F}"/>
    <cellStyle name="Header2 4 4 3" xfId="23826" xr:uid="{59D57A10-8AF4-4E2B-9BC6-4C6E138BD97A}"/>
    <cellStyle name="Header2 4 4 4" xfId="46650" xr:uid="{BF7AA680-A887-4574-AE31-82C2FF8CFE24}"/>
    <cellStyle name="Header2 4 4 5" xfId="52225" xr:uid="{D1700533-A0C6-49E0-89A3-4950A17403A1}"/>
    <cellStyle name="Header2 4 4 6" xfId="52226" xr:uid="{653B7C0F-8AA6-474D-9A43-70012A77841A}"/>
    <cellStyle name="Header2 4 4_1" xfId="49493" xr:uid="{68099A7B-3F16-49C2-8851-573E31F9862C}"/>
    <cellStyle name="Header2 4 5" xfId="1374" xr:uid="{37AD07F2-80E4-444E-B115-A0040133C05D}"/>
    <cellStyle name="Header2 4 5 2" xfId="1375" xr:uid="{16508902-EF2E-43CC-A4AB-10CA449C13E9}"/>
    <cellStyle name="Header2 4 5 2 2" xfId="23827" xr:uid="{6F8248C4-3B9D-452C-8DD7-174FC492C66B}"/>
    <cellStyle name="Header2 4 5 2 3" xfId="46647" xr:uid="{FCA37AB2-FD70-423E-813F-2D8CBB6FA6F1}"/>
    <cellStyle name="Header2 4 5 2 4" xfId="52227" xr:uid="{99DD6AFC-D49A-4CC6-AA46-1246B9FAD0C3}"/>
    <cellStyle name="Header2 4 5 2 5" xfId="52228" xr:uid="{DCC809AA-0055-4A52-B306-17E84B8805BE}"/>
    <cellStyle name="Header2 4 5 2_1" xfId="49494" xr:uid="{3ECBD8AC-6A99-482F-B475-9051B0F4C2D7}"/>
    <cellStyle name="Header2 4 5 3" xfId="23828" xr:uid="{711FC66B-9958-43C7-A49A-D8965DA49CBC}"/>
    <cellStyle name="Header2 4 5 4" xfId="46648" xr:uid="{018C5A7D-7E3F-4113-9D7E-753BD2FB868A}"/>
    <cellStyle name="Header2 4 5 5" xfId="52229" xr:uid="{986A70A7-B7BE-4A33-B1CA-6173CA937CEF}"/>
    <cellStyle name="Header2 4 5 6" xfId="52230" xr:uid="{2A2D539B-7733-47B0-86A3-7CAB78AE4DBB}"/>
    <cellStyle name="Header2 4 5_1" xfId="49495" xr:uid="{B0617180-BE90-45B9-AF06-1BA6A41F407B}"/>
    <cellStyle name="Header2 4 6" xfId="1376" xr:uid="{7C23441D-4C6E-415A-BCF7-1431894D5294}"/>
    <cellStyle name="Header2 4 6 2" xfId="1377" xr:uid="{8A10D67C-4B0B-400D-BFC9-45012DD60DB9}"/>
    <cellStyle name="Header2 4 6 2 2" xfId="23829" xr:uid="{EA2AFA24-F4D4-43F4-9FC0-DC14DF0DC963}"/>
    <cellStyle name="Header2 4 6 2 3" xfId="46645" xr:uid="{4098BDE6-6DCC-401D-9C3C-397D4365A994}"/>
    <cellStyle name="Header2 4 6 2 4" xfId="52231" xr:uid="{9077FAFB-9521-40D3-A252-72F40F3FE50B}"/>
    <cellStyle name="Header2 4 6 2 5" xfId="52232" xr:uid="{065B7891-F353-4969-B8BF-D61F6B0E4735}"/>
    <cellStyle name="Header2 4 6 2_1" xfId="49496" xr:uid="{112FC63F-FB83-447D-874E-DB1613FB79F3}"/>
    <cellStyle name="Header2 4 6 3" xfId="23830" xr:uid="{105F2C1D-9C1C-4A06-81BD-500481B9C68A}"/>
    <cellStyle name="Header2 4 6 4" xfId="46646" xr:uid="{6D55FA2D-83C8-429E-B19F-3B7B25E5DDB1}"/>
    <cellStyle name="Header2 4 6 5" xfId="52233" xr:uid="{0EC01DE4-FB76-43AE-934A-D9B72B9B8EAA}"/>
    <cellStyle name="Header2 4 6 6" xfId="52234" xr:uid="{9EA9A71D-C2EE-48BD-AD7B-A51DAA8FAFD6}"/>
    <cellStyle name="Header2 4 6_1" xfId="49497" xr:uid="{35FC33B7-35EA-46A0-925E-7516C9702BED}"/>
    <cellStyle name="Header2 4 7" xfId="1378" xr:uid="{B82C9979-5F0C-499D-AB45-94C938FA2BF4}"/>
    <cellStyle name="Header2 4 7 2" xfId="1379" xr:uid="{469C5B09-B22D-486C-B49D-F2F5A774CE3C}"/>
    <cellStyle name="Header2 4 7 2 2" xfId="23831" xr:uid="{04D92500-8AA0-4CA8-A97D-C8BF05B2739E}"/>
    <cellStyle name="Header2 4 7 2 3" xfId="46643" xr:uid="{25D27837-990C-4E94-A639-175276233004}"/>
    <cellStyle name="Header2 4 7 2 4" xfId="52235" xr:uid="{6DDF8390-401F-42FF-95D8-FA2CE98CEFE5}"/>
    <cellStyle name="Header2 4 7 2 5" xfId="52236" xr:uid="{92A702CF-7306-41AE-974B-0279E64135D4}"/>
    <cellStyle name="Header2 4 7 2_1" xfId="49498" xr:uid="{13DC8E6F-4D20-4ABC-B557-8E41072CA763}"/>
    <cellStyle name="Header2 4 7 3" xfId="23832" xr:uid="{001447EF-D923-498E-9EF4-97DC831A28D5}"/>
    <cellStyle name="Header2 4 7 4" xfId="46644" xr:uid="{760F12BF-54D5-48EE-A14E-E008F9D545D0}"/>
    <cellStyle name="Header2 4 7 5" xfId="52237" xr:uid="{3E2AEEF9-8CE9-47D5-A52C-50962C78149A}"/>
    <cellStyle name="Header2 4 7 6" xfId="52238" xr:uid="{ABF39872-7238-4ABE-806E-5BEE5E31E78A}"/>
    <cellStyle name="Header2 4 7_1" xfId="49499" xr:uid="{CD861215-C435-44DE-8CEF-C4EC9B07E7E3}"/>
    <cellStyle name="Header2 4 8" xfId="1380" xr:uid="{25AEA584-3CA5-4097-801B-CFFA20A5A695}"/>
    <cellStyle name="Header2 4 8 2" xfId="23833" xr:uid="{02DF51BB-7932-494B-AB17-DC9431CB191F}"/>
    <cellStyle name="Header2 4 8 3" xfId="46641" xr:uid="{29BFFE87-A612-44D7-A4D5-DEB895B6F3BF}"/>
    <cellStyle name="Header2 4 8 4" xfId="52239" xr:uid="{14F6D785-B124-4D52-9697-9823CF7C60E2}"/>
    <cellStyle name="Header2 4 8 5" xfId="52240" xr:uid="{419034FB-6AEC-4EBC-BD8F-F289628B95B1}"/>
    <cellStyle name="Header2 4 8_1" xfId="49500" xr:uid="{42C9F4D7-EB73-4209-9912-3302236FC717}"/>
    <cellStyle name="Header2 4 9" xfId="23834" xr:uid="{C6C0CE38-9993-430A-B164-FDAA0833CAF3}"/>
    <cellStyle name="Header2 4_1" xfId="49501" xr:uid="{306E4ADB-BC65-4275-9C27-7089AC66E521}"/>
    <cellStyle name="Header2 5" xfId="1381" xr:uid="{D77A2D3A-E5E3-4327-98C3-934D1103D808}"/>
    <cellStyle name="Header2 5 10" xfId="52241" xr:uid="{704EF7C4-05EC-4687-82FB-EC3144A348EA}"/>
    <cellStyle name="Header2 5 2" xfId="1382" xr:uid="{30D997CC-B9A2-45C8-B321-B1886E076758}"/>
    <cellStyle name="Header2 5 2 2" xfId="1383" xr:uid="{2C76A23C-4A13-4B53-9DC7-9A64A122E89F}"/>
    <cellStyle name="Header2 5 2 2 2" xfId="23835" xr:uid="{ACE1192E-05E5-4B3E-8B38-E0135C6985F1}"/>
    <cellStyle name="Header2 5 2 2 3" xfId="46638" xr:uid="{0A95C2C8-8031-4E71-B306-397124B10C91}"/>
    <cellStyle name="Header2 5 2 2 4" xfId="52242" xr:uid="{0C0DE5D0-FC5D-4F60-9B5D-CA0DA4888BA0}"/>
    <cellStyle name="Header2 5 2 2 5" xfId="52243" xr:uid="{76EDD405-FE07-4521-9359-29E3D3B5DA6A}"/>
    <cellStyle name="Header2 5 2 2_1" xfId="49502" xr:uid="{D143746C-0B21-4FA3-812B-DC70EF4595B4}"/>
    <cellStyle name="Header2 5 2 3" xfId="23836" xr:uid="{2679EDCF-3F7B-4B8F-95EE-092A88F097F0}"/>
    <cellStyle name="Header2 5 2 4" xfId="46639" xr:uid="{02D1BCA6-6992-49A0-BBB5-7418FF16285A}"/>
    <cellStyle name="Header2 5 2 5" xfId="52244" xr:uid="{64A99471-BF97-4604-8DF5-B7770CD78D2E}"/>
    <cellStyle name="Header2 5 2 6" xfId="52245" xr:uid="{5793BD78-4D87-4273-BD71-85A3320B04E7}"/>
    <cellStyle name="Header2 5 2_1" xfId="49503" xr:uid="{ED62F26B-0417-4B15-8B1F-8D3C582FA286}"/>
    <cellStyle name="Header2 5 3" xfId="1384" xr:uid="{BD7CEC8D-E5FB-4B93-B22A-2B338C6B9543}"/>
    <cellStyle name="Header2 5 3 2" xfId="1385" xr:uid="{97EB027C-AA2D-4AFF-AEEF-DF15A7839DB5}"/>
    <cellStyle name="Header2 5 3 2 2" xfId="23837" xr:uid="{9FBDC7B0-BFBA-43FE-A7B6-5AFF3D136669}"/>
    <cellStyle name="Header2 5 3 2 3" xfId="46634" xr:uid="{28CA565F-C609-4251-B80B-15EEC250DB6D}"/>
    <cellStyle name="Header2 5 3 2 4" xfId="52246" xr:uid="{A6854B1C-92B8-49E7-979F-20E59367A574}"/>
    <cellStyle name="Header2 5 3 2 5" xfId="52247" xr:uid="{1C8944CE-6723-44DF-9BCB-7A9D154994B2}"/>
    <cellStyle name="Header2 5 3 2_1" xfId="49504" xr:uid="{615C60EF-CFC3-4AD7-9775-6449FF9C48AE}"/>
    <cellStyle name="Header2 5 3 3" xfId="23838" xr:uid="{EE9C20D0-8A70-4A1E-A9D2-1BF929E1071D}"/>
    <cellStyle name="Header2 5 3 4" xfId="46635" xr:uid="{BF1AC254-A907-49E3-AE23-9C447C88BC87}"/>
    <cellStyle name="Header2 5 3 5" xfId="52248" xr:uid="{994C479B-6216-4DF6-A3C3-43E6982BCF53}"/>
    <cellStyle name="Header2 5 3 6" xfId="52249" xr:uid="{D83A7AC7-61D9-497A-BD55-B9F19A4AAFD8}"/>
    <cellStyle name="Header2 5 3_1" xfId="49505" xr:uid="{6FF5DDBE-707B-4337-BBB1-5370ACE53CF4}"/>
    <cellStyle name="Header2 5 4" xfId="1386" xr:uid="{4ABEE630-2526-434C-BF6E-BBB228D00CA1}"/>
    <cellStyle name="Header2 5 4 2" xfId="1387" xr:uid="{639686F8-5725-4349-817F-934FE87A3F1E}"/>
    <cellStyle name="Header2 5 4 2 2" xfId="23839" xr:uid="{AA851885-16F1-4040-AD55-07FE0E37B862}"/>
    <cellStyle name="Header2 5 4 2 3" xfId="46632" xr:uid="{BFA560CB-8566-4DFD-8268-A20FA3681573}"/>
    <cellStyle name="Header2 5 4 2 4" xfId="52250" xr:uid="{25088DE8-193C-46FF-BD8B-FA6D9B7AFF6D}"/>
    <cellStyle name="Header2 5 4 2 5" xfId="52251" xr:uid="{20ACF1C1-68AC-462D-9F61-8A8F89F687DD}"/>
    <cellStyle name="Header2 5 4 2_1" xfId="49506" xr:uid="{5D078796-1933-40A5-8AE3-68BE2631A067}"/>
    <cellStyle name="Header2 5 4 3" xfId="23840" xr:uid="{6C41DFB6-0C84-4CC3-843F-682B7221A452}"/>
    <cellStyle name="Header2 5 4 4" xfId="46633" xr:uid="{A6CF02A4-6EFA-4BBC-8C50-247346FED103}"/>
    <cellStyle name="Header2 5 4 5" xfId="52252" xr:uid="{75014F16-01B9-4848-BD1B-2726DB6659A0}"/>
    <cellStyle name="Header2 5 4 6" xfId="52253" xr:uid="{AA344CB4-FE48-468D-BC49-0B9EA871EDA4}"/>
    <cellStyle name="Header2 5 4_1" xfId="49507" xr:uid="{2A585558-0C1E-4E12-A34E-A354F883B0CF}"/>
    <cellStyle name="Header2 5 5" xfId="1388" xr:uid="{A4431365-10AF-4696-958E-AB80AFCDC9ED}"/>
    <cellStyle name="Header2 5 5 2" xfId="1389" xr:uid="{B7DD93B8-0118-4A68-B628-749BF5F55287}"/>
    <cellStyle name="Header2 5 5 2 2" xfId="23841" xr:uid="{9B692729-E69D-472D-9285-6FB71690430E}"/>
    <cellStyle name="Header2 5 5 2 3" xfId="46630" xr:uid="{68F33E2E-C717-45D4-A446-93E739D6D1E7}"/>
    <cellStyle name="Header2 5 5 2 4" xfId="52254" xr:uid="{07662D2F-D261-4AC5-B43C-43A04A2A1728}"/>
    <cellStyle name="Header2 5 5 2 5" xfId="52255" xr:uid="{EC962395-D1EA-4C0C-9BC6-803CEAEF79B1}"/>
    <cellStyle name="Header2 5 5 2_1" xfId="49508" xr:uid="{7F4517A6-E99F-4AFB-A6DF-4DF56275D5E9}"/>
    <cellStyle name="Header2 5 5 3" xfId="23842" xr:uid="{109187A8-E82E-4F90-85FD-B5FDA4082F86}"/>
    <cellStyle name="Header2 5 5 4" xfId="46631" xr:uid="{FC459D12-B99C-4B02-A864-B87C7DE09C59}"/>
    <cellStyle name="Header2 5 5 5" xfId="52256" xr:uid="{26B34399-355A-4F01-9838-FF61AAA828A4}"/>
    <cellStyle name="Header2 5 5 6" xfId="52257" xr:uid="{59773ED9-4EEA-40CE-94F6-D2B6DD606B09}"/>
    <cellStyle name="Header2 5 5_1" xfId="49509" xr:uid="{9F870F3B-C8B1-44F9-AE6B-407FE949A3CE}"/>
    <cellStyle name="Header2 5 6" xfId="1390" xr:uid="{4E8BDB6A-1362-43C3-A109-BB0CF76C41EA}"/>
    <cellStyle name="Header2 5 6 2" xfId="23843" xr:uid="{8AF777B8-2413-4918-A996-4347D33162DA}"/>
    <cellStyle name="Header2 5 6 3" xfId="46629" xr:uid="{FE849915-2BDF-4991-A652-7AD0E369F1A7}"/>
    <cellStyle name="Header2 5 6 4" xfId="52258" xr:uid="{B36A68F0-1D72-49E5-842E-682E08412120}"/>
    <cellStyle name="Header2 5 6 5" xfId="52259" xr:uid="{9AFBE1D5-834C-488D-89A9-4D7A979DEFA3}"/>
    <cellStyle name="Header2 5 6_1" xfId="49510" xr:uid="{E0DE43A8-E8B1-4394-889C-A453D1B354D9}"/>
    <cellStyle name="Header2 5 7" xfId="23844" xr:uid="{41B8920E-5B41-48FD-A844-7AB0AFDB17EC}"/>
    <cellStyle name="Header2 5 8" xfId="46640" xr:uid="{F4D3B0F8-7817-4373-9C72-1D6AC292008D}"/>
    <cellStyle name="Header2 5 9" xfId="52260" xr:uid="{B3FE71A4-644E-4446-81CD-83CBBDBD757B}"/>
    <cellStyle name="Header2 5_1" xfId="49511" xr:uid="{1309D0D0-E775-4DE0-A1BC-583F9DF5945F}"/>
    <cellStyle name="Header2 6" xfId="1391" xr:uid="{0B6E2FAF-5A32-49B5-92EB-72015AE8EE65}"/>
    <cellStyle name="Header2 6 2" xfId="23845" xr:uid="{4A176FAF-624F-42F8-B0A9-2A082E6B3B36}"/>
    <cellStyle name="Header2 6 3" xfId="46628" xr:uid="{C3155A12-BFDF-4A01-82B6-40B20A5C1921}"/>
    <cellStyle name="Header2 6 4" xfId="52261" xr:uid="{DF0C794C-08A4-413A-B768-F7D5386CB6BF}"/>
    <cellStyle name="Header2 6 5" xfId="52262" xr:uid="{69965580-6CE9-4D47-AE1C-99F1BB2CD68F}"/>
    <cellStyle name="Header2 6_1" xfId="49512" xr:uid="{2EC664F7-ECE8-4293-8ACE-D96F4E94396C}"/>
    <cellStyle name="Header2 7" xfId="1392" xr:uid="{EB908F91-BFD5-4C65-BA39-6889D7E0C59E}"/>
    <cellStyle name="Header2 7 10" xfId="52263" xr:uid="{25FD279A-82A6-45C2-A10C-4E6A72B3BE38}"/>
    <cellStyle name="Header2 7 2" xfId="1393" xr:uid="{99192765-9260-46A5-8C71-D40B4040F2A4}"/>
    <cellStyle name="Header2 7 2 2" xfId="1394" xr:uid="{1C6E0580-492A-4F80-A6F2-51D7FF1F2410}"/>
    <cellStyle name="Header2 7 2 2 2" xfId="23846" xr:uid="{FAA7B763-AAC2-4A2C-BEC4-96788CAB0239}"/>
    <cellStyle name="Header2 7 2 2 3" xfId="46623" xr:uid="{8099FE2E-468C-43BD-BE44-7FE8214A3DD7}"/>
    <cellStyle name="Header2 7 2 2 4" xfId="52264" xr:uid="{1E830221-79E0-4CC8-9092-EDA6196E797B}"/>
    <cellStyle name="Header2 7 2 2 5" xfId="52265" xr:uid="{D2548279-CA42-44F1-A8DF-6D007932A808}"/>
    <cellStyle name="Header2 7 2 2_1" xfId="49513" xr:uid="{6D35AD80-3D05-4E0B-8C2E-2C24ECD76B6C}"/>
    <cellStyle name="Header2 7 2 3" xfId="23847" xr:uid="{98335FFD-4048-4BB9-B9B1-CB3CC43EE719}"/>
    <cellStyle name="Header2 7 2 4" xfId="46624" xr:uid="{A9616ECF-6EC5-427F-B161-F413B7563320}"/>
    <cellStyle name="Header2 7 2 5" xfId="52266" xr:uid="{48802248-9DB0-4E8A-95C3-0E74869F336E}"/>
    <cellStyle name="Header2 7 2 6" xfId="52267" xr:uid="{15F7984E-CD99-482E-A4B9-CC2CD162F50C}"/>
    <cellStyle name="Header2 7 2_1" xfId="49514" xr:uid="{080DBADD-D1CD-4256-884B-7A7FEA19D0A4}"/>
    <cellStyle name="Header2 7 3" xfId="1395" xr:uid="{CE3434F5-BE6D-4DBA-AFDF-7D36A45F2181}"/>
    <cellStyle name="Header2 7 3 2" xfId="1396" xr:uid="{0118B347-7A1B-4A09-9A04-16CBF722D143}"/>
    <cellStyle name="Header2 7 3 2 2" xfId="23848" xr:uid="{D55404B5-E743-415C-BF9F-FACD20BD4013}"/>
    <cellStyle name="Header2 7 3 2 3" xfId="46621" xr:uid="{FAF36232-9E27-4235-A229-1B8FB2BD8BD8}"/>
    <cellStyle name="Header2 7 3 2 4" xfId="52268" xr:uid="{F3956273-ED78-466A-8375-54538380AC29}"/>
    <cellStyle name="Header2 7 3 2 5" xfId="52269" xr:uid="{48DC5746-035A-4F96-8042-3875048AC9DE}"/>
    <cellStyle name="Header2 7 3 2_1" xfId="49515" xr:uid="{6B9BCD88-216D-4EBE-AD27-EC69301BA0FA}"/>
    <cellStyle name="Header2 7 3 3" xfId="23849" xr:uid="{85E6FF98-BF1E-4966-BF29-2F1F42FA73C2}"/>
    <cellStyle name="Header2 7 3 4" xfId="46622" xr:uid="{23493702-61F4-4BA1-981B-F302919BC54A}"/>
    <cellStyle name="Header2 7 3 5" xfId="52270" xr:uid="{DA7F8364-2241-45B3-BB60-CA65EC3B2A2A}"/>
    <cellStyle name="Header2 7 3 6" xfId="52271" xr:uid="{8261EC97-65CF-480C-B4F9-13C4768B2E1D}"/>
    <cellStyle name="Header2 7 3_1" xfId="49516" xr:uid="{FE27104A-D6B0-4641-AB0B-FCFA9E90C266}"/>
    <cellStyle name="Header2 7 4" xfId="1397" xr:uid="{CC19F91C-E50F-4943-9723-7FC0BDF4948C}"/>
    <cellStyle name="Header2 7 4 2" xfId="1398" xr:uid="{2D9E2D07-925D-433F-A328-2659B7FD32DF}"/>
    <cellStyle name="Header2 7 4 2 2" xfId="23850" xr:uid="{91474824-53FE-40D3-8279-126D8DFB7969}"/>
    <cellStyle name="Header2 7 4 2 3" xfId="46615" xr:uid="{32229445-8FED-4778-AFAF-6901260E3C71}"/>
    <cellStyle name="Header2 7 4 2 4" xfId="52272" xr:uid="{24445369-6A1F-428E-9337-BA33046F056B}"/>
    <cellStyle name="Header2 7 4 2 5" xfId="52273" xr:uid="{C052DE2E-7772-42DC-BD46-A30F988A127C}"/>
    <cellStyle name="Header2 7 4 2_1" xfId="49517" xr:uid="{07B044E2-1CA5-4624-8FA6-A832AC7053D1}"/>
    <cellStyle name="Header2 7 4 3" xfId="23851" xr:uid="{FAE58785-5476-4CD6-8F24-8759D31BFC6D}"/>
    <cellStyle name="Header2 7 4 4" xfId="46620" xr:uid="{B3B3A6BA-793C-4F3E-9E52-D2F0D72EC311}"/>
    <cellStyle name="Header2 7 4 5" xfId="52274" xr:uid="{307E3A20-397C-4B8C-8F0E-F25186659EF1}"/>
    <cellStyle name="Header2 7 4 6" xfId="52275" xr:uid="{5AF5B486-15B9-4174-AC7A-4C55BDB1703C}"/>
    <cellStyle name="Header2 7 4_1" xfId="49518" xr:uid="{DC973FD1-9553-451D-9970-A7A6716280EE}"/>
    <cellStyle name="Header2 7 5" xfId="1399" xr:uid="{047ECC35-6482-49D4-B635-7D050A4F0185}"/>
    <cellStyle name="Header2 7 5 2" xfId="1400" xr:uid="{4BD08782-EB7D-4AC3-A98E-D264543BABBC}"/>
    <cellStyle name="Header2 7 5 2 2" xfId="23852" xr:uid="{803196A1-F294-455F-8676-9FFEA804075B}"/>
    <cellStyle name="Header2 7 5 2 3" xfId="46613" xr:uid="{7313ABA9-11BE-4896-AF7F-8F4093EFDB51}"/>
    <cellStyle name="Header2 7 5 2 4" xfId="52276" xr:uid="{3E124043-FED5-4BC3-ACC4-5D5C4538F982}"/>
    <cellStyle name="Header2 7 5 2 5" xfId="52277" xr:uid="{DF21841A-795C-4554-B918-406B29779D11}"/>
    <cellStyle name="Header2 7 5 2_1" xfId="49519" xr:uid="{91615F76-D850-4B62-9E2F-1B08E9A5F2C0}"/>
    <cellStyle name="Header2 7 5 3" xfId="23853" xr:uid="{8483C0C7-AA4C-442C-B151-97B9C3EE1262}"/>
    <cellStyle name="Header2 7 5 4" xfId="46614" xr:uid="{D4C60A3F-6992-4357-B00A-4F4533A08EE3}"/>
    <cellStyle name="Header2 7 5 5" xfId="52278" xr:uid="{8245B51E-8F0C-4D73-A4B9-066DD622BD99}"/>
    <cellStyle name="Header2 7 5 6" xfId="52279" xr:uid="{FD9E616F-1F1B-4A6F-BDDC-92B37ED16102}"/>
    <cellStyle name="Header2 7 5_1" xfId="49520" xr:uid="{C652CE21-746E-4DDE-A13E-3162CD1E802B}"/>
    <cellStyle name="Header2 7 6" xfId="1401" xr:uid="{CE4B30C4-4F21-48FF-88D5-8D687183CCE0}"/>
    <cellStyle name="Header2 7 6 2" xfId="23854" xr:uid="{3281A8CC-4735-432B-BAA2-695E05196547}"/>
    <cellStyle name="Header2 7 6 3" xfId="46612" xr:uid="{D17352D4-DB84-45E2-842F-8FF4C3DE8F73}"/>
    <cellStyle name="Header2 7 6 4" xfId="52280" xr:uid="{71D394D3-6948-4884-8630-409E1014B6ED}"/>
    <cellStyle name="Header2 7 6 5" xfId="52281" xr:uid="{81D9D39C-25C3-4FA1-8E32-66C06B6F5F84}"/>
    <cellStyle name="Header2 7 6_1" xfId="49521" xr:uid="{C4C589DF-F635-433A-A612-98DD1686D66D}"/>
    <cellStyle name="Header2 7 7" xfId="23855" xr:uid="{8E6CA7DC-6F21-491F-B68C-FA8B402ADC23}"/>
    <cellStyle name="Header2 7 8" xfId="46625" xr:uid="{4943DF7A-B4A0-4ABC-9EB8-4EC850E14F4F}"/>
    <cellStyle name="Header2 7 9" xfId="52282" xr:uid="{16DFC043-0537-4179-9699-6D066E1013A2}"/>
    <cellStyle name="Header2 7_1" xfId="49522" xr:uid="{88B01686-C229-48BC-8AB4-DC4ED99D585E}"/>
    <cellStyle name="Header2 8" xfId="1402" xr:uid="{2073C3A3-6D81-4286-B52B-7AE2D7DD670D}"/>
    <cellStyle name="Header2 8 2" xfId="23856" xr:uid="{298FDE92-BDEB-44AC-BA35-B87EB9E9620E}"/>
    <cellStyle name="Header2 8 3" xfId="46611" xr:uid="{67813EA9-B781-4D55-ACC5-43D780DA7669}"/>
    <cellStyle name="Header2 8 4" xfId="52283" xr:uid="{2C3AB941-162A-49C2-A6C2-69A02DADB182}"/>
    <cellStyle name="Header2 8 5" xfId="52284" xr:uid="{C361DA46-58B9-442D-A617-5C667EF288B1}"/>
    <cellStyle name="Header2 8_1" xfId="49523" xr:uid="{5A2C794D-45AA-4FD3-B8CC-78F86FE06B40}"/>
    <cellStyle name="Header2 9" xfId="1403" xr:uid="{34190100-38DC-4C88-89A3-9BE17BD6B364}"/>
    <cellStyle name="Header2 9 2" xfId="1404" xr:uid="{6ABB3164-A945-4219-8A24-F29865283154}"/>
    <cellStyle name="Header2 9 2 2" xfId="23857" xr:uid="{A730906F-CE1E-42D5-BEF9-782F53F429E0}"/>
    <cellStyle name="Header2 9 2 3" xfId="46605" xr:uid="{881FDB4F-2ECA-4844-9AF6-1281135FF2DC}"/>
    <cellStyle name="Header2 9 2 4" xfId="52285" xr:uid="{ABF81111-5626-4907-A96C-6CB54BCF070A}"/>
    <cellStyle name="Header2 9 2 5" xfId="52286" xr:uid="{A495B72E-FCB5-4964-B7ED-F96D2221F3F8}"/>
    <cellStyle name="Header2 9 2_1" xfId="49524" xr:uid="{83A2C163-605E-4291-AC60-523CC64342AD}"/>
    <cellStyle name="Header2 9 3" xfId="23858" xr:uid="{D842F414-263A-492C-9097-337F32A685B1}"/>
    <cellStyle name="Header2 9 4" xfId="46610" xr:uid="{C2482D8B-E5C3-4C67-824E-16CDADCE1A11}"/>
    <cellStyle name="Header2 9 5" xfId="52287" xr:uid="{A98AA861-8BDF-443B-A367-8039E4582521}"/>
    <cellStyle name="Header2 9 6" xfId="52288" xr:uid="{D48F2FAE-D160-472D-BC95-F566E909884B}"/>
    <cellStyle name="Header2 9_1" xfId="49525" xr:uid="{D9E593BA-1055-4EAD-9048-7B92BF326878}"/>
    <cellStyle name="Header2_090804_Total Production Cost CSP" xfId="42901" xr:uid="{8207BD83-5837-4097-8793-10FF6D0C4F8C}"/>
    <cellStyle name="headerStyle" xfId="42902" xr:uid="{CF8F4DCF-0091-4D5A-A019-1B162FA0876C}"/>
    <cellStyle name="headerStyle 2" xfId="42903" xr:uid="{BE5972C5-1F5C-4254-A2D6-37BE17F84DB3}"/>
    <cellStyle name="headerStyle 3" xfId="42904" xr:uid="{F21C7964-FC57-4B14-A871-43216A7AC237}"/>
    <cellStyle name="headerStyle_Cognos" xfId="42905" xr:uid="{834D8F99-CAAC-4B23-95EC-C139FA31DA47}"/>
    <cellStyle name="Heading" xfId="48096" xr:uid="{A7125182-0D8D-4DC2-8A0E-1ED4CDAA9565}"/>
    <cellStyle name="Heading 1" xfId="7" builtinId="16" customBuiltin="1"/>
    <cellStyle name="Heading 1 10" xfId="23859" xr:uid="{2D505F19-FB1E-4033-BB1D-07241F589009}"/>
    <cellStyle name="Heading 1 10 2" xfId="47782" xr:uid="{2D708CF5-61CD-4671-98BD-105446DC8AB4}"/>
    <cellStyle name="Heading 1 10_ICR" xfId="49526" xr:uid="{16934FB2-CA14-4920-B9A6-216074F3709E}"/>
    <cellStyle name="Heading 1 11" xfId="23860" xr:uid="{7EB63733-F0EC-4D86-955F-0101513D98CC}"/>
    <cellStyle name="Heading 1 12" xfId="53212" xr:uid="{7FDA899F-E2B4-44BC-ACC4-294C2D7B3F8D}"/>
    <cellStyle name="Heading 1 2" xfId="178" xr:uid="{9395AE20-3D78-4320-9923-F82793D851D1}"/>
    <cellStyle name="Heading 1 2 10" xfId="52289" xr:uid="{EA18EB15-6E8E-4147-9532-6E37DB16F3A2}"/>
    <cellStyle name="Heading 1 2 2" xfId="1405" xr:uid="{FA3E5916-EE58-4B5A-B2CD-FB81C4F7D6BB}"/>
    <cellStyle name="Heading 1 2 3" xfId="1406" xr:uid="{4607B61C-D99F-4C3F-A49E-23F1279CD529}"/>
    <cellStyle name="Heading 1 2 3 2" xfId="33716" xr:uid="{E82E18BB-B12A-4983-B109-46C54749F279}"/>
    <cellStyle name="Heading 1 2 3_Apart tables" xfId="52614" xr:uid="{ADD7F91B-EECD-4D31-828D-2C0037D20C4B}"/>
    <cellStyle name="Heading 1 2 4" xfId="1407" xr:uid="{B990C7E6-36FE-4710-8F1E-60024E379A21}"/>
    <cellStyle name="Heading 1 2 5" xfId="1408" xr:uid="{C03E930E-B5E8-4558-85FB-3A3AC5B5B141}"/>
    <cellStyle name="Heading 1 2 6" xfId="1409" xr:uid="{164D7C7F-B928-48EF-9641-C4D4A3D2D108}"/>
    <cellStyle name="Heading 1 2 7" xfId="1410" xr:uid="{78C5336F-38B4-44BD-8CD3-4F0830A3C6F2}"/>
    <cellStyle name="Heading 1 2 8" xfId="1411" xr:uid="{7F966605-3954-4454-A439-917AA0BA9252}"/>
    <cellStyle name="Heading 1 2 9" xfId="42906" xr:uid="{55C033F1-51B1-46E8-90E0-60FFE374CAF8}"/>
    <cellStyle name="Heading 1 2_2. Property deals" xfId="23861" xr:uid="{C2755F28-5632-4F6E-B18C-85FFFABCB76C}"/>
    <cellStyle name="Heading 1 3" xfId="1412" xr:uid="{E9067EDC-A99A-4B76-92B0-87C18EC544AA}"/>
    <cellStyle name="Heading 1 3 2" xfId="33717" xr:uid="{60A2FAAD-C20A-4AF7-99C1-A6EB72F6E445}"/>
    <cellStyle name="Heading 1 3 3" xfId="46596" xr:uid="{40A46352-B808-49F3-A07C-0E53D8A184BB}"/>
    <cellStyle name="Heading 1 3_Acquisition DB" xfId="52290" xr:uid="{592106D7-9CF2-442E-9E16-7EB1547DD938}"/>
    <cellStyle name="Heading 1 4" xfId="1413" xr:uid="{717D50D8-3110-4EED-B696-BD54EBA4E988}"/>
    <cellStyle name="Heading 1 4 2" xfId="46597" xr:uid="{C544B471-387E-4064-907A-9531BC9D5E26}"/>
    <cellStyle name="Heading 1 4 3" xfId="52291" xr:uid="{F24F93F7-8252-433D-91BD-35CBFE1C7400}"/>
    <cellStyle name="Heading 1 4_Acquisition DB" xfId="52292" xr:uid="{D1B0E803-9862-4C01-B125-423B59AF7DBE}"/>
    <cellStyle name="Heading 1 5" xfId="1414" xr:uid="{E6F6C797-4B1A-4831-A31C-A3371A4233E4}"/>
    <cellStyle name="Heading 1 6" xfId="1415" xr:uid="{737C65D1-6294-4EBC-A6DF-2CF1EFC0EE82}"/>
    <cellStyle name="Heading 1 7" xfId="1416" xr:uid="{E8E7056E-1D9E-471E-A24B-F8B2E6F7651E}"/>
    <cellStyle name="Heading 1 8" xfId="1417" xr:uid="{C944969B-501D-4E7E-AB35-12C18D8C305D}"/>
    <cellStyle name="Heading 1 9" xfId="1418" xr:uid="{FB2F9EEB-9C23-4D86-B6C4-0011E8499BD9}"/>
    <cellStyle name="Heading 2" xfId="8" builtinId="17" customBuiltin="1"/>
    <cellStyle name="Heading 2 10" xfId="23862" xr:uid="{ACA6368A-8EBA-4A91-8FDE-84A11435ADD4}"/>
    <cellStyle name="Heading 2 10 2" xfId="47783" xr:uid="{79C84537-AE85-48F5-B717-1B2817630161}"/>
    <cellStyle name="Heading 2 10_ICR" xfId="49527" xr:uid="{D240A33D-BA9E-4CFD-8042-056944614D1D}"/>
    <cellStyle name="Heading 2 11" xfId="23863" xr:uid="{BE24F8DF-A643-4117-BA13-D3174823E23B}"/>
    <cellStyle name="Heading 2 12" xfId="53213" xr:uid="{0136C994-D8BA-4A61-99BA-FA27110D5B2C}"/>
    <cellStyle name="Heading 2 2" xfId="179" xr:uid="{6ECD04D8-9C9F-4AB2-A916-A7E74688F66B}"/>
    <cellStyle name="Heading 2 2 10" xfId="52293" xr:uid="{68CD640D-D605-4920-B5A8-E317BD4BE5E1}"/>
    <cellStyle name="Heading 2 2 2" xfId="1419" xr:uid="{AE3DFE5C-4864-4933-ABF5-165A71EFF645}"/>
    <cellStyle name="Heading 2 2 3" xfId="1420" xr:uid="{7FF577A1-F274-481E-A911-DB6C8C9A18BB}"/>
    <cellStyle name="Heading 2 2 3 2" xfId="33718" xr:uid="{74407083-B651-4F5E-AB90-1CF48FAC7316}"/>
    <cellStyle name="Heading 2 2 3_Apart tables" xfId="52615" xr:uid="{E0D1AFBA-A111-47C1-9B68-3D9DF97D37E9}"/>
    <cellStyle name="Heading 2 2 4" xfId="1421" xr:uid="{ED645BF0-A612-48A6-A142-F03417E135ED}"/>
    <cellStyle name="Heading 2 2 5" xfId="1422" xr:uid="{6C697AF0-262A-4263-83D1-2417BAC64E69}"/>
    <cellStyle name="Heading 2 2 6" xfId="1423" xr:uid="{44B37263-AC6B-494E-AFFD-5683C8BAF146}"/>
    <cellStyle name="Heading 2 2 7" xfId="1424" xr:uid="{0FDF69DE-94AB-452A-9EC3-5C8CE3B5FDD3}"/>
    <cellStyle name="Heading 2 2 8" xfId="1425" xr:uid="{FEA77AA5-5CE5-493C-B37B-9723B170C382}"/>
    <cellStyle name="Heading 2 2 9" xfId="42907" xr:uid="{9216E5D4-718F-4EF2-A6C6-F0880085AEAE}"/>
    <cellStyle name="Heading 2 2_2. Property deals" xfId="23864" xr:uid="{11BC71D7-A8A6-4259-8E41-81EF54635E95}"/>
    <cellStyle name="Heading 2 3" xfId="1426" xr:uid="{1576B022-42B0-4482-A9E2-FA5BF9CF6ED3}"/>
    <cellStyle name="Heading 2 3 2" xfId="33719" xr:uid="{77925CBC-C083-4B10-B3CA-1BA645C6898A}"/>
    <cellStyle name="Heading 2 3 3" xfId="46598" xr:uid="{8E89E305-436C-44A5-AE0F-6D00EB7662D5}"/>
    <cellStyle name="Heading 2 3_Acquisition DB" xfId="52294" xr:uid="{D68348DF-4FD8-4CB4-A59F-8D39918012F7}"/>
    <cellStyle name="Heading 2 4" xfId="1427" xr:uid="{31A34BCA-C681-4CBA-BFDA-C72726D164B6}"/>
    <cellStyle name="Heading 2 4 2" xfId="46599" xr:uid="{039F7CA3-ABE0-4E34-BE45-D2F62221806F}"/>
    <cellStyle name="Heading 2 4 3" xfId="52295" xr:uid="{3D202078-F1F8-4C69-A83E-1F3C83AA3FB2}"/>
    <cellStyle name="Heading 2 4_Acquisition DB" xfId="52296" xr:uid="{1DD27F36-F8C7-46D4-93D7-45C6E3C9254A}"/>
    <cellStyle name="Heading 2 5" xfId="1428" xr:uid="{D9E7ED11-0E9F-4332-A9ED-A7CEC114C6DD}"/>
    <cellStyle name="Heading 2 6" xfId="1429" xr:uid="{63703137-8D47-48E9-B5D2-AB019E637BD4}"/>
    <cellStyle name="Heading 2 7" xfId="1430" xr:uid="{CBD25F89-5E68-4CBF-99D7-02F6B8425AE6}"/>
    <cellStyle name="Heading 2 8" xfId="1431" xr:uid="{E39D7B80-64E0-49A4-B33C-DCB828530A2A}"/>
    <cellStyle name="Heading 2 9" xfId="1432" xr:uid="{962E23F4-0C8F-4901-B787-08F42465BE31}"/>
    <cellStyle name="Heading 3" xfId="9" builtinId="18" customBuiltin="1"/>
    <cellStyle name="Heading 3 10" xfId="1433" xr:uid="{CF52A59E-0C64-491A-A844-B08242D46AF0}"/>
    <cellStyle name="Heading 3 10 2" xfId="1434" xr:uid="{950AAB9F-755C-4FC6-811D-BE9DB8C79BD5}"/>
    <cellStyle name="Heading 3 10 2 2" xfId="42908" xr:uid="{72A861F4-C461-4B8F-A638-183AF55E29BE}"/>
    <cellStyle name="Heading 3 10 2_Apart tables" xfId="52616" xr:uid="{86CE4D53-A39E-49CD-9C72-945673B0330B}"/>
    <cellStyle name="Heading 3 10 3" xfId="42909" xr:uid="{C8595BA1-3EA6-407E-A938-742265CC86DD}"/>
    <cellStyle name="Heading 3 10_3. Loans" xfId="23865" xr:uid="{9026123E-8F0C-4DC1-A4A7-18BDF69D7293}"/>
    <cellStyle name="Heading 3 11" xfId="23866" xr:uid="{84F51452-EA6D-4FDB-9821-7EB03E15AEDA}"/>
    <cellStyle name="Heading 3 11 2" xfId="39853" xr:uid="{B1A6C6CC-D7C5-4114-AF7F-2F260F1C6E9B}"/>
    <cellStyle name="Heading 3 11_ICR" xfId="49528" xr:uid="{AA6B9753-730B-4D83-A2D2-3C8966C25F3C}"/>
    <cellStyle name="Heading 3 12" xfId="23867" xr:uid="{37425730-2BF8-438B-AB7E-AF624AD2AC3E}"/>
    <cellStyle name="Heading 3 12 2" xfId="39855" xr:uid="{2BC55307-02C1-4F25-BA82-5219023975BA}"/>
    <cellStyle name="Heading 3 12_MGMT_REP" xfId="39854" xr:uid="{060B82F5-E8C9-4D51-B763-6517F35B9EC6}"/>
    <cellStyle name="Heading 3 13" xfId="23868" xr:uid="{4D670AA5-E60D-4216-84F2-94A2E40DDA2B}"/>
    <cellStyle name="Heading 3 13 2" xfId="46600" xr:uid="{FFE5C88E-0160-492F-9932-341AC24879BC}"/>
    <cellStyle name="Heading 3 14" xfId="23869" xr:uid="{0E2D102A-6212-44B8-96E0-515701C0AE5A}"/>
    <cellStyle name="Heading 3 15" xfId="23870" xr:uid="{E9463E5A-CCB3-4DF4-856B-B3D9CDB2D3B8}"/>
    <cellStyle name="Heading 3 16" xfId="23871" xr:uid="{91878423-B74F-49F1-A49C-D6D7160CB908}"/>
    <cellStyle name="Heading 3 17" xfId="23872" xr:uid="{C4B6E97F-D91E-4818-A35A-28F457CC028E}"/>
    <cellStyle name="Heading 3 18" xfId="23873" xr:uid="{DAF53C2A-66C5-4DB7-9EA0-1DC5D4059D0F}"/>
    <cellStyle name="Heading 3 19" xfId="23874" xr:uid="{EF47646F-B6EF-4145-9660-CDCF8F57F68E}"/>
    <cellStyle name="Heading 3 2" xfId="180" xr:uid="{443929DE-D626-497F-8612-01316C81EC2B}"/>
    <cellStyle name="Heading 3 2 10" xfId="1435" xr:uid="{CA945419-E2D5-403D-B951-29838D1D5556}"/>
    <cellStyle name="Heading 3 2 10 2" xfId="1436" xr:uid="{C20C08F0-2FD4-4147-9CA5-D6265AC0F243}"/>
    <cellStyle name="Heading 3 2 10 2 2" xfId="42910" xr:uid="{B9F588B9-3654-4264-AAEE-EF4BB3C7D834}"/>
    <cellStyle name="Heading 3 2 10 2_Apart tables" xfId="52617" xr:uid="{0EF8CA3D-1065-4143-A2A8-921BAC8D484D}"/>
    <cellStyle name="Heading 3 2 10 3" xfId="42911" xr:uid="{9E8F17F0-50D3-4D89-9217-374169A0909E}"/>
    <cellStyle name="Heading 3 2 10_3. Loans" xfId="23875" xr:uid="{4DC0495A-5284-46E2-903B-6C0F41413168}"/>
    <cellStyle name="Heading 3 2 11" xfId="1437" xr:uid="{408F45AA-0591-4AB5-927D-7490BF4895DD}"/>
    <cellStyle name="Heading 3 2 11 2" xfId="1438" xr:uid="{E05A6E80-A4D0-4F15-82AC-3B742AFC01B6}"/>
    <cellStyle name="Heading 3 2 11 2 2" xfId="42912" xr:uid="{29B48F6A-80D4-4B00-821C-F89A41B2D840}"/>
    <cellStyle name="Heading 3 2 11 2_Apart tables" xfId="52618" xr:uid="{0C3670B9-29C9-4F40-833E-70398CD1F7A2}"/>
    <cellStyle name="Heading 3 2 11 3" xfId="42913" xr:uid="{5695FFCA-7935-492B-9219-AA76718049D5}"/>
    <cellStyle name="Heading 3 2 11_3. Loans" xfId="23876" xr:uid="{71DDA385-5731-451E-9B13-FD58FE63869B}"/>
    <cellStyle name="Heading 3 2 12" xfId="1439" xr:uid="{0C02F2B7-B9EB-4A57-8C5F-19CAE9A9A708}"/>
    <cellStyle name="Heading 3 2 12 2" xfId="1440" xr:uid="{0C723A0F-7997-4B0B-84F5-F95356981589}"/>
    <cellStyle name="Heading 3 2 12 2 2" xfId="42914" xr:uid="{BC5F0187-9B19-4C8E-8EA2-7D395A1CFE2B}"/>
    <cellStyle name="Heading 3 2 12 2_Apart tables" xfId="52619" xr:uid="{6782B6F7-87CA-4266-A00F-EFB9A9CEABA2}"/>
    <cellStyle name="Heading 3 2 12 3" xfId="42915" xr:uid="{1D3A618E-2C87-453D-B87A-F4EC27B41AA6}"/>
    <cellStyle name="Heading 3 2 12_3. Loans" xfId="23877" xr:uid="{A16A1FE6-A88C-4339-84B6-03E026322CF3}"/>
    <cellStyle name="Heading 3 2 13" xfId="1441" xr:uid="{E3917457-40B7-4E57-B931-E386E3A354C5}"/>
    <cellStyle name="Heading 3 2 13 2" xfId="42916" xr:uid="{CFDFBFFC-DBC0-41A0-AD58-6763AE10423A}"/>
    <cellStyle name="Heading 3 2 13_Apart tables" xfId="52620" xr:uid="{13770D77-6B6F-4FC3-BFB9-573E3D17F19C}"/>
    <cellStyle name="Heading 3 2 14" xfId="38321" xr:uid="{E84533C4-5368-46F3-B6DD-D55A526BC62F}"/>
    <cellStyle name="Heading 3 2 15" xfId="38313" xr:uid="{AA846DCB-0D74-4A8E-A49B-524D25C4CF3A}"/>
    <cellStyle name="Heading 3 2 2" xfId="1442" xr:uid="{1123AE7A-7ED6-435A-99B7-EF947C993CB4}"/>
    <cellStyle name="Heading 3 2 2 2" xfId="1443" xr:uid="{B7173EC8-8879-4A35-96CE-31AB33595175}"/>
    <cellStyle name="Heading 3 2 2 2 2" xfId="1444" xr:uid="{4A335CA4-5C48-45A8-A1FF-FCA2ADF99208}"/>
    <cellStyle name="Heading 3 2 2 2 2 2" xfId="42917" xr:uid="{C8856022-D349-49A4-96D0-FF72807DD94F}"/>
    <cellStyle name="Heading 3 2 2 2 2 3" xfId="46603" xr:uid="{A5B0E4E6-0501-42FC-8D19-0816CC3490B3}"/>
    <cellStyle name="Heading 3 2 2 2 2_Apart tables" xfId="52621" xr:uid="{4623F963-E84D-47EF-B34A-4C44D9ABB930}"/>
    <cellStyle name="Heading 3 2 2 2 3" xfId="42918" xr:uid="{51E28172-6926-45AF-9BE3-62736F1CC183}"/>
    <cellStyle name="Heading 3 2 2 2 4" xfId="46602" xr:uid="{11E3442D-AD10-4C26-B12D-D274ACDE98FB}"/>
    <cellStyle name="Heading 3 2 2 2_3. Loans" xfId="23878" xr:uid="{2B84DFA5-6809-4290-86B6-348277D7F19D}"/>
    <cellStyle name="Heading 3 2 2 3" xfId="1445" xr:uid="{15705F92-DBE2-4C11-B1B4-4C2D79F3EFAE}"/>
    <cellStyle name="Heading 3 2 2 3 2" xfId="1446" xr:uid="{3CB5029D-C2E9-40DA-A224-7B0E5A9CAF12}"/>
    <cellStyle name="Heading 3 2 2 3 2 2" xfId="42919" xr:uid="{909837A4-82C2-4D46-85F4-B5036B15A33E}"/>
    <cellStyle name="Heading 3 2 2 3 2_Apart tables" xfId="52622" xr:uid="{EFBCCD0D-FE6C-4B57-BC44-CD62425ADC25}"/>
    <cellStyle name="Heading 3 2 2 3 3" xfId="42920" xr:uid="{02809C7C-479D-4E21-95F2-EFE2B71022EC}"/>
    <cellStyle name="Heading 3 2 2 3 4" xfId="46604" xr:uid="{98EDEAD7-45EA-44F7-848F-5D9AA827E8B5}"/>
    <cellStyle name="Heading 3 2 2 3 5" xfId="46595" xr:uid="{C27053C4-4C04-4B51-AF13-DE8479C6989D}"/>
    <cellStyle name="Heading 3 2 2 3_3. Loans" xfId="23879" xr:uid="{F4019306-8BCE-465E-AEEA-E08C833FB33A}"/>
    <cellStyle name="Heading 3 2 2 4" xfId="1447" xr:uid="{CAC50408-A0E8-41D5-9EB8-E89375ACFC53}"/>
    <cellStyle name="Heading 3 2 2 4 2" xfId="1448" xr:uid="{428DD517-0030-4D0E-B648-25F03A164FFE}"/>
    <cellStyle name="Heading 3 2 2 4 2 2" xfId="42921" xr:uid="{D9CAFE4B-9F0A-4624-AAE9-E4C2903AE322}"/>
    <cellStyle name="Heading 3 2 2 4 2_Apart tables" xfId="52623" xr:uid="{62310F26-2C6A-4095-AE1E-8D17469243E7}"/>
    <cellStyle name="Heading 3 2 2 4 3" xfId="42922" xr:uid="{23D15B50-DD9C-4F7E-AB99-4FE0C9BAE19D}"/>
    <cellStyle name="Heading 3 2 2 4_3. Loans" xfId="23880" xr:uid="{916ED7B4-84E2-4060-93D5-4BA01DC42937}"/>
    <cellStyle name="Heading 3 2 2 5" xfId="1449" xr:uid="{1F986DFE-8857-4EA8-BC3D-A7BA3B3B16D0}"/>
    <cellStyle name="Heading 3 2 2 5 2" xfId="1450" xr:uid="{4D63608F-53CD-4CC9-A742-DEB52D5C5125}"/>
    <cellStyle name="Heading 3 2 2 5 2 2" xfId="42923" xr:uid="{31A61ED4-1F2B-482F-8A14-2948D9751A1A}"/>
    <cellStyle name="Heading 3 2 2 5 2_Apart tables" xfId="52624" xr:uid="{27CC5C95-DC07-4B93-856E-79D7E594FB2B}"/>
    <cellStyle name="Heading 3 2 2 5 3" xfId="42924" xr:uid="{FA396060-0C27-4D1A-AE6E-BC2B7497B34E}"/>
    <cellStyle name="Heading 3 2 2 5_3. Loans" xfId="23881" xr:uid="{C7168E29-FD1D-421B-BC8B-70B221044CE9}"/>
    <cellStyle name="Heading 3 2 2 6" xfId="1451" xr:uid="{496C2B1A-B63D-4BD7-9616-A90CBFF8E93E}"/>
    <cellStyle name="Heading 3 2 2 6 2" xfId="42925" xr:uid="{11FAB8A3-AF78-45A9-A0E8-DBE058ED9B36}"/>
    <cellStyle name="Heading 3 2 2 6_Apart tables" xfId="52625" xr:uid="{1CA13F1F-2B1B-47AD-B6AA-105E1A50B2B7}"/>
    <cellStyle name="Heading 3 2 2 7" xfId="42926" xr:uid="{1DAB1453-407E-4F42-9167-FA0290C40C9A}"/>
    <cellStyle name="Heading 3 2 2 8" xfId="46601" xr:uid="{614DF116-4227-41BB-87A5-D64A54B3A99C}"/>
    <cellStyle name="Heading 3 2 2_3. Loans" xfId="23882" xr:uid="{D683B6A7-E6D5-48B7-98B6-23D713835AB5}"/>
    <cellStyle name="Heading 3 2 3" xfId="1452" xr:uid="{5112CEDD-93C3-42C2-BF5A-6631A8F8AC28}"/>
    <cellStyle name="Heading 3 2 3 2" xfId="1453" xr:uid="{0330445E-C462-4A5A-8C0A-EADE6371FA45}"/>
    <cellStyle name="Heading 3 2 3 2 2" xfId="1454" xr:uid="{C85CD899-D01D-453B-87D3-64532440AE8A}"/>
    <cellStyle name="Heading 3 2 3 2 2 2" xfId="42927" xr:uid="{22D4E285-BF2D-4724-B306-4BCCA7A8265A}"/>
    <cellStyle name="Heading 3 2 3 2 2 3" xfId="46608" xr:uid="{8239C45D-D503-4837-B5D6-289EBCF60790}"/>
    <cellStyle name="Heading 3 2 3 2 2_Apart tables" xfId="52626" xr:uid="{B4396967-D4ED-4355-9E07-D70BF3714E53}"/>
    <cellStyle name="Heading 3 2 3 2 3" xfId="42928" xr:uid="{F46311E5-3887-48BF-AD3F-0403964ABD8E}"/>
    <cellStyle name="Heading 3 2 3 2 4" xfId="46607" xr:uid="{F88633B1-3AB9-4F69-95F0-85AFBB8A6A6A}"/>
    <cellStyle name="Heading 3 2 3 2_3. Loans" xfId="23883" xr:uid="{003C4F68-7221-4D62-B2D6-6E0AA3C75E32}"/>
    <cellStyle name="Heading 3 2 3 3" xfId="1455" xr:uid="{A5D27221-4591-4337-98D8-515C85CA2B01}"/>
    <cellStyle name="Heading 3 2 3 3 2" xfId="1456" xr:uid="{320E539C-3A34-4EBB-AC58-86C9DCFE9C0A}"/>
    <cellStyle name="Heading 3 2 3 3 2 2" xfId="42929" xr:uid="{96FD7DFA-4DAD-420D-A813-8EA905106006}"/>
    <cellStyle name="Heading 3 2 3 3 2_Apart tables" xfId="52627" xr:uid="{81D60028-370A-4A35-8670-6CAFA42BEDF5}"/>
    <cellStyle name="Heading 3 2 3 3 3" xfId="42930" xr:uid="{5E6BA3F5-BB39-4924-81F9-1DA683AF5602}"/>
    <cellStyle name="Heading 3 2 3 3 4" xfId="46609" xr:uid="{C81E3874-87C7-4020-B58F-27294FBBEBD1}"/>
    <cellStyle name="Heading 3 2 3 3 5" xfId="46594" xr:uid="{FAB70379-287D-4201-AD97-E47B8F5A704E}"/>
    <cellStyle name="Heading 3 2 3 3_3. Loans" xfId="23884" xr:uid="{D1F95474-8069-45CD-8FD0-72D46F9EFC25}"/>
    <cellStyle name="Heading 3 2 3 4" xfId="1457" xr:uid="{744E057A-B14B-4922-B99C-893FA4B775CF}"/>
    <cellStyle name="Heading 3 2 3 4 2" xfId="1458" xr:uid="{EDFDDF1E-6A57-486A-B1CA-2068ECB657CE}"/>
    <cellStyle name="Heading 3 2 3 4 2 2" xfId="42931" xr:uid="{D1FF26D6-6897-4FD1-AD92-46DDA9C29F57}"/>
    <cellStyle name="Heading 3 2 3 4 2_Apart tables" xfId="52628" xr:uid="{E54F6DC5-B040-4816-828D-6D85BE915187}"/>
    <cellStyle name="Heading 3 2 3 4 3" xfId="42932" xr:uid="{66325E58-6440-4380-AF5D-0FDD0A7F4C04}"/>
    <cellStyle name="Heading 3 2 3 4_3. Loans" xfId="23885" xr:uid="{D1F024EB-84CA-4728-8F2F-446B8D986593}"/>
    <cellStyle name="Heading 3 2 3 5" xfId="1459" xr:uid="{DEB38685-E5A0-4FB5-B565-625E4C0CE080}"/>
    <cellStyle name="Heading 3 2 3 5 2" xfId="1460" xr:uid="{B43ABC75-CD1C-4536-87FB-334BF931E2F7}"/>
    <cellStyle name="Heading 3 2 3 5 2 2" xfId="42933" xr:uid="{7F9085FE-9856-45CE-9FD0-4B5EA4377A05}"/>
    <cellStyle name="Heading 3 2 3 5 2_Apart tables" xfId="52629" xr:uid="{1DFF056C-FA05-4F7F-85E1-E5E0ECA31460}"/>
    <cellStyle name="Heading 3 2 3 5 3" xfId="42934" xr:uid="{7D7D6FD7-FC01-473A-8A1A-109885404624}"/>
    <cellStyle name="Heading 3 2 3 5_3. Loans" xfId="23886" xr:uid="{AC479AAE-982E-49B1-A6D8-8DD782F52FC0}"/>
    <cellStyle name="Heading 3 2 3 6" xfId="1461" xr:uid="{C376006A-B334-4308-AE5E-EFFE4DDEFA92}"/>
    <cellStyle name="Heading 3 2 3 6 2" xfId="42935" xr:uid="{0B03CCE5-6574-43B0-9A4D-55EC4E22BADB}"/>
    <cellStyle name="Heading 3 2 3 6_Apart tables" xfId="52630" xr:uid="{7CA79933-3004-4F2A-AFF8-B0892AC520DF}"/>
    <cellStyle name="Heading 3 2 3 7" xfId="33720" xr:uid="{63F8D093-B505-40D7-96D9-B39DAB00118A}"/>
    <cellStyle name="Heading 3 2 3 8" xfId="46606" xr:uid="{847276D1-EB54-4703-A027-E68A7A8E05BF}"/>
    <cellStyle name="Heading 3 2 3_3. Loans" xfId="23887" xr:uid="{E0555404-58B0-4385-A245-029F50DEC5DA}"/>
    <cellStyle name="Heading 3 2 4" xfId="1462" xr:uid="{20B85896-6D71-473B-8909-8F4675270C7E}"/>
    <cellStyle name="Heading 3 2 4 2" xfId="1463" xr:uid="{88FF865C-DF51-4354-A9D0-6BDD18752951}"/>
    <cellStyle name="Heading 3 2 4 2 2" xfId="1464" xr:uid="{3C929056-5156-4C99-822B-054D7FE44E03}"/>
    <cellStyle name="Heading 3 2 4 2 2 2" xfId="42936" xr:uid="{42A3700F-3E9D-4232-A513-D3246AA1BBA7}"/>
    <cellStyle name="Heading 3 2 4 2 2 3" xfId="46618" xr:uid="{31F5ED71-FD7C-4215-A1C9-CB93EB185D0B}"/>
    <cellStyle name="Heading 3 2 4 2 2_Apart tables" xfId="52631" xr:uid="{A8F99B5D-227A-44EF-B8A0-CB622785B80D}"/>
    <cellStyle name="Heading 3 2 4 2 3" xfId="42937" xr:uid="{7959167E-4AB8-4EA6-8B56-128137C19C23}"/>
    <cellStyle name="Heading 3 2 4 2 4" xfId="46617" xr:uid="{BCE1AA03-79C5-4F78-A24F-E3D4EAF5AE13}"/>
    <cellStyle name="Heading 3 2 4 2_3. Loans" xfId="23888" xr:uid="{BDA2C3C2-BE25-42B9-95EF-C4DA6C430AA5}"/>
    <cellStyle name="Heading 3 2 4 3" xfId="1465" xr:uid="{F85E6827-D592-4203-AF1E-D83E247DFF54}"/>
    <cellStyle name="Heading 3 2 4 3 2" xfId="1466" xr:uid="{26BEE6FB-0B98-4348-B90A-D06A514085FF}"/>
    <cellStyle name="Heading 3 2 4 3 2 2" xfId="42938" xr:uid="{D9529892-C229-4843-BC2D-7181A766EEEF}"/>
    <cellStyle name="Heading 3 2 4 3 2_Apart tables" xfId="52632" xr:uid="{CC4F305D-524E-436E-9F64-55A768B51F8D}"/>
    <cellStyle name="Heading 3 2 4 3 3" xfId="42939" xr:uid="{EEDB73F5-AE30-47A6-912C-E85C60E54A23}"/>
    <cellStyle name="Heading 3 2 4 3 4" xfId="46619" xr:uid="{3BD3A7DF-09F0-4892-BBBE-EE63944372C9}"/>
    <cellStyle name="Heading 3 2 4 3 5" xfId="46593" xr:uid="{AF9EFA85-7494-4406-8488-A9B337CF7E1F}"/>
    <cellStyle name="Heading 3 2 4 3_3. Loans" xfId="23889" xr:uid="{C3A9F00A-9D4B-4473-8EF3-C66F39014251}"/>
    <cellStyle name="Heading 3 2 4 4" xfId="1467" xr:uid="{BA2CF609-3A1C-4620-8587-CCD13B4A737F}"/>
    <cellStyle name="Heading 3 2 4 4 2" xfId="1468" xr:uid="{BAE039EB-CD7E-493A-8658-32CB21719A75}"/>
    <cellStyle name="Heading 3 2 4 4 2 2" xfId="42940" xr:uid="{65AD568E-3BB6-4CB9-8A8B-98B3DF27E23F}"/>
    <cellStyle name="Heading 3 2 4 4 2_Apart tables" xfId="52633" xr:uid="{CE16807C-30A3-4295-AE67-94043749EFA1}"/>
    <cellStyle name="Heading 3 2 4 4 3" xfId="42941" xr:uid="{683ED14C-DE15-4EAD-A53A-855DF7CD282C}"/>
    <cellStyle name="Heading 3 2 4 4_3. Loans" xfId="23890" xr:uid="{4FE90F6E-31BC-484A-8CE2-F96AF929F516}"/>
    <cellStyle name="Heading 3 2 4 5" xfId="1469" xr:uid="{09D3AE9C-5D98-4E35-8F34-E730383DF230}"/>
    <cellStyle name="Heading 3 2 4 5 2" xfId="1470" xr:uid="{18023083-E140-46F9-B012-F84B6CCDE663}"/>
    <cellStyle name="Heading 3 2 4 5 2 2" xfId="42942" xr:uid="{78348645-6B00-4797-96FA-60AC3B925859}"/>
    <cellStyle name="Heading 3 2 4 5 2_Apart tables" xfId="52634" xr:uid="{410BF9AE-D555-4CBE-9887-F5D0D979DBE8}"/>
    <cellStyle name="Heading 3 2 4 5 3" xfId="42943" xr:uid="{E49E319F-2AA0-48AE-B507-D2437D65B48A}"/>
    <cellStyle name="Heading 3 2 4 5_3. Loans" xfId="23891" xr:uid="{B2039779-CE1E-4167-8080-91E385D3296D}"/>
    <cellStyle name="Heading 3 2 4 6" xfId="1471" xr:uid="{8D90FA8F-5ADA-4769-8BB7-19833EC20121}"/>
    <cellStyle name="Heading 3 2 4 6 2" xfId="42944" xr:uid="{A663D971-01E0-4148-BB86-8FF5EFB4CA90}"/>
    <cellStyle name="Heading 3 2 4 6_Apart tables" xfId="52635" xr:uid="{4B457D7A-028A-40AF-96A0-31B6F0F158A8}"/>
    <cellStyle name="Heading 3 2 4 7" xfId="42945" xr:uid="{B898160F-DB8E-4A62-B679-557AC4B77174}"/>
    <cellStyle name="Heading 3 2 4 8" xfId="46616" xr:uid="{70D9FE24-7315-4194-9B0D-20779FE8CEBC}"/>
    <cellStyle name="Heading 3 2 4_3. Loans" xfId="23892" xr:uid="{191B7FF4-3BEB-4828-A78B-6CC81EC838F8}"/>
    <cellStyle name="Heading 3 2 5" xfId="1472" xr:uid="{2B19314D-3013-4902-ABF4-33502FFF800D}"/>
    <cellStyle name="Heading 3 2 5 2" xfId="1473" xr:uid="{1C9DF8A2-DAC8-48DC-B71C-04E88AC9AD08}"/>
    <cellStyle name="Heading 3 2 5 2 2" xfId="1474" xr:uid="{E6D715AF-1385-4503-97C4-9B12780D6278}"/>
    <cellStyle name="Heading 3 2 5 2 2 2" xfId="42946" xr:uid="{22309003-5E22-47BF-A399-583855EC13F0}"/>
    <cellStyle name="Heading 3 2 5 2 2_Apart tables" xfId="52636" xr:uid="{DE749232-5346-43DF-8BB6-29E407AF5AE1}"/>
    <cellStyle name="Heading 3 2 5 2 3" xfId="42947" xr:uid="{98E6FB2D-9197-4711-9DFD-15BDC375CDE2}"/>
    <cellStyle name="Heading 3 2 5 2 4" xfId="46627" xr:uid="{26F82814-4AD3-4D7E-9286-B339E02EA246}"/>
    <cellStyle name="Heading 3 2 5 2 5" xfId="46591" xr:uid="{CFECB5C9-7ED3-4AB7-A459-8B0A606AC4AD}"/>
    <cellStyle name="Heading 3 2 5 2_3. Loans" xfId="23893" xr:uid="{2B0722E0-E96C-42C1-9B13-F715B9E1D747}"/>
    <cellStyle name="Heading 3 2 5 3" xfId="1475" xr:uid="{632D57C3-6453-4E46-B112-ED3929E36375}"/>
    <cellStyle name="Heading 3 2 5 3 2" xfId="1476" xr:uid="{5B2F709E-BF63-4625-A6CD-CDD937E60785}"/>
    <cellStyle name="Heading 3 2 5 3 2 2" xfId="42948" xr:uid="{333DFFC5-8B6E-41DC-A782-20DF368CABEC}"/>
    <cellStyle name="Heading 3 2 5 3 2_Apart tables" xfId="52637" xr:uid="{A677CF2D-9766-4997-B997-FF441349AA90}"/>
    <cellStyle name="Heading 3 2 5 3 3" xfId="42949" xr:uid="{4EEB3E14-7129-45F4-A6CE-FB96F7785793}"/>
    <cellStyle name="Heading 3 2 5 3_3. Loans" xfId="23894" xr:uid="{9701565C-72A0-4741-9DEE-1055758B83BA}"/>
    <cellStyle name="Heading 3 2 5 4" xfId="1477" xr:uid="{40E37641-8AE2-4504-A50F-BB28CB93FF71}"/>
    <cellStyle name="Heading 3 2 5 4 2" xfId="1478" xr:uid="{1330E1EC-EA4E-45BC-B0C7-DDA7A79B5751}"/>
    <cellStyle name="Heading 3 2 5 4 2 2" xfId="42950" xr:uid="{2F1D1523-C480-4DB0-A1B6-E9B8B98886CC}"/>
    <cellStyle name="Heading 3 2 5 4 2_Apart tables" xfId="52638" xr:uid="{193FEAC8-37EF-4021-B14D-748DBD02A1C5}"/>
    <cellStyle name="Heading 3 2 5 4 3" xfId="42951" xr:uid="{B6BA4AE9-822F-4713-B1AF-22D542032D38}"/>
    <cellStyle name="Heading 3 2 5 4_3. Loans" xfId="23895" xr:uid="{C9C6B5EA-DBD1-4A73-9A29-69CD558501B5}"/>
    <cellStyle name="Heading 3 2 5 5" xfId="1479" xr:uid="{61195856-30A9-4B83-8DEB-3625357597CF}"/>
    <cellStyle name="Heading 3 2 5 5 2" xfId="1480" xr:uid="{A21AF1F8-862B-43E1-9453-E8192019F151}"/>
    <cellStyle name="Heading 3 2 5 5 2 2" xfId="42952" xr:uid="{BBC6D528-A3B4-4722-9111-B99521F0C33C}"/>
    <cellStyle name="Heading 3 2 5 5 2_Apart tables" xfId="52639" xr:uid="{D50A99F0-B81F-4170-8155-1AB8FC4594F7}"/>
    <cellStyle name="Heading 3 2 5 5 3" xfId="42953" xr:uid="{FE6EBC2C-4A67-485A-867F-FA996FEAC425}"/>
    <cellStyle name="Heading 3 2 5 5_3. Loans" xfId="23896" xr:uid="{FE6283B5-28F6-412E-8298-A81C42A80396}"/>
    <cellStyle name="Heading 3 2 5 6" xfId="1481" xr:uid="{97C9934A-5148-438A-96BF-1C2590DAD1F5}"/>
    <cellStyle name="Heading 3 2 5 6 2" xfId="42954" xr:uid="{CDAAF840-AA22-46D5-9307-FF2D5BEFEB5C}"/>
    <cellStyle name="Heading 3 2 5 6_Apart tables" xfId="52640" xr:uid="{D04974EC-39CC-4D7E-BDDA-F9BB85263C35}"/>
    <cellStyle name="Heading 3 2 5 7" xfId="42955" xr:uid="{41305F4A-A327-4417-B18F-78CBE34D79D7}"/>
    <cellStyle name="Heading 3 2 5 8" xfId="46626" xr:uid="{10A4111E-4A57-42CA-8BD1-913FEE30C798}"/>
    <cellStyle name="Heading 3 2 5 9" xfId="46592" xr:uid="{947618A6-72F4-4182-BCAB-A3E7E2395ED6}"/>
    <cellStyle name="Heading 3 2 5_3. Loans" xfId="23897" xr:uid="{9FA2A717-1788-466B-AADD-8B016B08D832}"/>
    <cellStyle name="Heading 3 2 6" xfId="1482" xr:uid="{A0285F20-162A-4AA5-B076-426BD079EA4E}"/>
    <cellStyle name="Heading 3 2 6 2" xfId="1483" xr:uid="{A5DF4079-B2D5-4DA7-9FA4-41AD72279A73}"/>
    <cellStyle name="Heading 3 2 6 2 2" xfId="1484" xr:uid="{4FB3E7E8-5CB3-4A6C-BB71-CC287673FF1D}"/>
    <cellStyle name="Heading 3 2 6 2 2 2" xfId="42956" xr:uid="{D1C8414A-9486-4A6A-A551-91180A88FBD2}"/>
    <cellStyle name="Heading 3 2 6 2 2_Apart tables" xfId="52641" xr:uid="{3D7ECDF5-775A-482E-AEAE-E64B0BFB1F9F}"/>
    <cellStyle name="Heading 3 2 6 2 3" xfId="42957" xr:uid="{ED709292-FA20-4F7A-BB9C-96F73ED4CFB7}"/>
    <cellStyle name="Heading 3 2 6 2 4" xfId="46637" xr:uid="{42669D99-88E2-43EE-94B8-20D94A332386}"/>
    <cellStyle name="Heading 3 2 6 2 5" xfId="46589" xr:uid="{B0C80D8D-3850-41C8-9E36-014242434C9B}"/>
    <cellStyle name="Heading 3 2 6 2_3. Loans" xfId="23898" xr:uid="{851F527D-CB4B-4FB7-B673-3B18B82B63B9}"/>
    <cellStyle name="Heading 3 2 6 3" xfId="1485" xr:uid="{4DE8605F-7840-4A8C-BC18-43654ACEAE5E}"/>
    <cellStyle name="Heading 3 2 6 3 2" xfId="1486" xr:uid="{1372F345-9B83-406A-A400-9CD748511060}"/>
    <cellStyle name="Heading 3 2 6 3 2 2" xfId="42958" xr:uid="{DB84CA5A-005E-4460-BFF1-DA7DB972CE57}"/>
    <cellStyle name="Heading 3 2 6 3 2_Apart tables" xfId="52642" xr:uid="{2106FB32-C05C-417B-897E-D79B22C8DD0B}"/>
    <cellStyle name="Heading 3 2 6 3 3" xfId="42959" xr:uid="{DEDD0D91-A1F3-4DE1-AC2E-318BFBF911A1}"/>
    <cellStyle name="Heading 3 2 6 3_3. Loans" xfId="23899" xr:uid="{A74A0C61-34F5-43A0-A136-1F5F3749D29B}"/>
    <cellStyle name="Heading 3 2 6 4" xfId="1487" xr:uid="{B3A2E901-D3EA-4732-A93E-44BD9A310029}"/>
    <cellStyle name="Heading 3 2 6 4 2" xfId="42960" xr:uid="{CB92184A-FF81-4953-9EDF-90E92186EBF6}"/>
    <cellStyle name="Heading 3 2 6 4_Apart tables" xfId="52643" xr:uid="{B3C6D1D0-A20A-46CB-9FF3-52C8C2FF6C32}"/>
    <cellStyle name="Heading 3 2 6 5" xfId="42961" xr:uid="{1C2E368B-4FD2-462C-8FA7-2E328C00D538}"/>
    <cellStyle name="Heading 3 2 6 6" xfId="46636" xr:uid="{A599E8FE-A4A6-4E53-A519-39302514316A}"/>
    <cellStyle name="Heading 3 2 6 7" xfId="46590" xr:uid="{8C656C67-C0E4-4CAE-9B6E-F0652AFEBE1C}"/>
    <cellStyle name="Heading 3 2 6_3. Loans" xfId="23900" xr:uid="{8626D297-C2C6-4790-8DA8-6015B2D4CE06}"/>
    <cellStyle name="Heading 3 2 7" xfId="1488" xr:uid="{19A037F2-DE84-4958-8316-A26D520B6FC3}"/>
    <cellStyle name="Heading 3 2 7 2" xfId="1489" xr:uid="{9C2A9CDF-9789-445B-9555-E6FEFF267B04}"/>
    <cellStyle name="Heading 3 2 7 2 2" xfId="1490" xr:uid="{96459D59-D92F-4150-A0D2-53EBF1AC3AF2}"/>
    <cellStyle name="Heading 3 2 7 2 2 2" xfId="42962" xr:uid="{119E0066-CBD8-4197-AE39-4485B902166F}"/>
    <cellStyle name="Heading 3 2 7 2 2_Apart tables" xfId="52644" xr:uid="{11F4F1DD-0FF5-4457-94DA-E4D358FFD8CB}"/>
    <cellStyle name="Heading 3 2 7 2 3" xfId="42963" xr:uid="{581F4174-FA22-4719-9481-CB2ADB1045A0}"/>
    <cellStyle name="Heading 3 2 7 2_3. Loans" xfId="23901" xr:uid="{0EC64EFC-CA64-48C4-8169-1E78286CD8A4}"/>
    <cellStyle name="Heading 3 2 7 3" xfId="1491" xr:uid="{37886629-2018-4153-B1D4-BA64F4FE6997}"/>
    <cellStyle name="Heading 3 2 7 3 2" xfId="1492" xr:uid="{6892643C-C8CB-4EAC-8106-A6BEED37EFAA}"/>
    <cellStyle name="Heading 3 2 7 3 2 2" xfId="42964" xr:uid="{608CC55F-9998-4945-B7A0-5885A54AFC3E}"/>
    <cellStyle name="Heading 3 2 7 3 2_Apart tables" xfId="52645" xr:uid="{C0E383BE-6425-4DBE-9BD8-96DB777F37C5}"/>
    <cellStyle name="Heading 3 2 7 3 3" xfId="42965" xr:uid="{49F263B9-98C2-4560-9626-BCC6E0EAA73D}"/>
    <cellStyle name="Heading 3 2 7 3_3. Loans" xfId="23902" xr:uid="{C8C64955-395A-4BE5-B9AC-B7399618142B}"/>
    <cellStyle name="Heading 3 2 7 4" xfId="1493" xr:uid="{9B4CC88D-75F8-44CD-8D50-18A4D4BA790F}"/>
    <cellStyle name="Heading 3 2 7 4 2" xfId="42966" xr:uid="{A26469B3-CDD2-4727-B58C-5E423382265E}"/>
    <cellStyle name="Heading 3 2 7 4_Apart tables" xfId="52646" xr:uid="{77E49AF1-AC9A-453F-9689-599F603499EE}"/>
    <cellStyle name="Heading 3 2 7 5" xfId="42967" xr:uid="{A69D8448-E218-446A-8CF1-C0007CCD325F}"/>
    <cellStyle name="Heading 3 2 7 6" xfId="46642" xr:uid="{2FEF5A30-BE9D-4975-B3EB-3E0FAD5004EF}"/>
    <cellStyle name="Heading 3 2 7 7" xfId="46588" xr:uid="{AD10687C-3CBF-4898-9936-D65D7B67BCF9}"/>
    <cellStyle name="Heading 3 2 7_3. Loans" xfId="23903" xr:uid="{9838372C-0B82-4C2B-BE63-89CEB6182818}"/>
    <cellStyle name="Heading 3 2 8" xfId="1494" xr:uid="{00191A11-1EBA-480B-900A-05C67D5E73EC}"/>
    <cellStyle name="Heading 3 2 8 2" xfId="1495" xr:uid="{7D45A322-BFFE-4476-9739-582EF4256DE2}"/>
    <cellStyle name="Heading 3 2 8 2 2" xfId="42968" xr:uid="{7EC8409F-2F0C-439E-A405-A877A255E955}"/>
    <cellStyle name="Heading 3 2 8 2_Apart tables" xfId="52647" xr:uid="{55AA41E9-DA49-4CBB-AE80-D89A7F485C84}"/>
    <cellStyle name="Heading 3 2 8 3" xfId="42969" xr:uid="{B61FD583-AC87-4ACF-847E-AE1420F270D0}"/>
    <cellStyle name="Heading 3 2 8_3. Loans" xfId="23904" xr:uid="{AFF2074A-3FA7-44A5-A9CC-A2C3734A6380}"/>
    <cellStyle name="Heading 3 2 9" xfId="1496" xr:uid="{76B14D27-0429-434A-83E6-51A2D077BB09}"/>
    <cellStyle name="Heading 3 2 9 2" xfId="1497" xr:uid="{50D9B46C-6F73-40BA-A705-1AE297326805}"/>
    <cellStyle name="Heading 3 2 9 2 2" xfId="42970" xr:uid="{780E92ED-4AA0-4DD0-AFB2-2E184DF558AE}"/>
    <cellStyle name="Heading 3 2 9 2_Apart tables" xfId="52648" xr:uid="{E731709E-D631-42C5-A663-C29FEB62F70E}"/>
    <cellStyle name="Heading 3 2 9 3" xfId="42971" xr:uid="{1DDCEBE2-C3FA-466F-8F0A-2C802D6CE3E0}"/>
    <cellStyle name="Heading 3 2 9_3. Loans" xfId="23905" xr:uid="{7C58CA86-5FB1-47D6-9190-E5BC00BE2801}"/>
    <cellStyle name="Heading 3 2_2. Property deals" xfId="23906" xr:uid="{46F8DDE4-22D5-4252-ABB2-402F66AA7EEA}"/>
    <cellStyle name="Heading 3 20" xfId="23907" xr:uid="{89D11143-96D8-4CB6-B0FF-7B32E68A254A}"/>
    <cellStyle name="Heading 3 21" xfId="23908" xr:uid="{D7DA36A1-C7D2-4F10-820F-C5AC0B360A44}"/>
    <cellStyle name="Heading 3 22" xfId="23909" xr:uid="{83A24987-C62B-4964-898A-2D6CEA587C2B}"/>
    <cellStyle name="Heading 3 23" xfId="23910" xr:uid="{B36D50CA-65C8-4F56-B0AC-128555550C16}"/>
    <cellStyle name="Heading 3 24" xfId="23911" xr:uid="{961C8D24-9B0C-4D33-BA29-81EF3CB24B2C}"/>
    <cellStyle name="Heading 3 25" xfId="45066" xr:uid="{D52AFF53-89C4-436B-86F7-73EAF40C6F9C}"/>
    <cellStyle name="Heading 3 26" xfId="45067" xr:uid="{F7307418-0716-4DD1-B4ED-98B0BCBAB747}"/>
    <cellStyle name="Heading 3 27" xfId="45068" xr:uid="{DE5A7F46-A162-4DBE-AEAD-75E2B9E7DED3}"/>
    <cellStyle name="Heading 3 28" xfId="53214" xr:uid="{DEE56AEE-9C8E-45A8-90B7-A30670D46A72}"/>
    <cellStyle name="Heading 3 3" xfId="1498" xr:uid="{27801368-6401-4D5C-B575-72C9FD83E891}"/>
    <cellStyle name="Heading 3 3 2" xfId="1499" xr:uid="{C3066BD1-7DAF-484A-92FA-AF1F575F0FD0}"/>
    <cellStyle name="Heading 3 3 2 2" xfId="1500" xr:uid="{A35D3C3B-ADA7-46A4-87E1-BD3A18B71E98}"/>
    <cellStyle name="Heading 3 3 2 2 2" xfId="39856" xr:uid="{BE88A380-8A38-48C4-8663-16D2DCAE89C1}"/>
    <cellStyle name="Heading 3 3 2 2_Apart tables" xfId="52649" xr:uid="{4E8E0157-E682-4AF5-B763-A2CA0A0098A0}"/>
    <cellStyle name="Heading 3 3 2 3" xfId="39857" xr:uid="{92F97712-58F1-4913-ACB8-FBBDB616D678}"/>
    <cellStyle name="Heading 3 3 2_3. Loans" xfId="23912" xr:uid="{F305AB0A-0C45-4411-91D8-10528B17036F}"/>
    <cellStyle name="Heading 3 3 3" xfId="1501" xr:uid="{776FDE6B-637B-42AE-AD28-B5BDA3ECE7CF}"/>
    <cellStyle name="Heading 3 3 3 2" xfId="1502" xr:uid="{28875D7F-F51B-43BB-BDBB-3F8847993989}"/>
    <cellStyle name="Heading 3 3 3 2 2" xfId="39858" xr:uid="{3CB4A394-B31B-49E1-8F17-E52545E612CD}"/>
    <cellStyle name="Heading 3 3 3 2_Apart tables" xfId="52650" xr:uid="{166DE6FE-CE76-47A3-9284-C3137C1B77C1}"/>
    <cellStyle name="Heading 3 3 3 3" xfId="39859" xr:uid="{2FBABC09-4935-449E-8689-49C36CAE23C9}"/>
    <cellStyle name="Heading 3 3 3_3. Loans" xfId="23913" xr:uid="{3E3D3E6E-746C-4314-90F7-CC6A35F4613F}"/>
    <cellStyle name="Heading 3 3 4" xfId="1503" xr:uid="{210E4E4E-5943-4FDF-9728-1EE9CC87DCF5}"/>
    <cellStyle name="Heading 3 3 4 2" xfId="1504" xr:uid="{13052E15-C10F-4AB2-86D9-F60159BC9835}"/>
    <cellStyle name="Heading 3 3 4 2 2" xfId="39860" xr:uid="{6DCD429A-FEDB-4DF1-94B9-E5D7B8671458}"/>
    <cellStyle name="Heading 3 3 4 2_Apart tables" xfId="52651" xr:uid="{9AFB7E2A-085C-44EF-9236-EA46788289B3}"/>
    <cellStyle name="Heading 3 3 4 3" xfId="39861" xr:uid="{D188747A-4116-4F75-9DA8-BF7EA6C61674}"/>
    <cellStyle name="Heading 3 3 4_3. Loans" xfId="23914" xr:uid="{57A28203-89F2-4126-85B6-EA8B831C7711}"/>
    <cellStyle name="Heading 3 3 5" xfId="1505" xr:uid="{7DBDC391-14D3-4B15-8484-68AD4E9D8021}"/>
    <cellStyle name="Heading 3 3 5 2" xfId="1506" xr:uid="{3D858DE3-860D-41CB-BB3A-269346ED28E3}"/>
    <cellStyle name="Heading 3 3 5 2 2" xfId="39862" xr:uid="{E56A93BD-5355-4750-9866-F7DE95B6B7D3}"/>
    <cellStyle name="Heading 3 3 5 2_Apart tables" xfId="52652" xr:uid="{19F48D6E-C79F-4559-8A03-1EBD89806B4D}"/>
    <cellStyle name="Heading 3 3 5 3" xfId="39863" xr:uid="{4B695111-49F2-4D93-9D38-A0D43F2E625F}"/>
    <cellStyle name="Heading 3 3 5_3. Loans" xfId="23915" xr:uid="{C67904A2-9D78-47FB-8F51-D53A30EB7414}"/>
    <cellStyle name="Heading 3 3 6" xfId="1507" xr:uid="{8BCD7881-81D7-4372-9003-6C006F6081C3}"/>
    <cellStyle name="Heading 3 3 6 2" xfId="39864" xr:uid="{FA4DA67C-F9C8-474F-8F0C-EF39E907DFD2}"/>
    <cellStyle name="Heading 3 3 6_Apart tables" xfId="52653" xr:uid="{B2DF9E61-46C9-4B40-854A-DFB2EC6971EC}"/>
    <cellStyle name="Heading 3 3 7" xfId="33721" xr:uid="{051C51F9-C6EB-4772-95E9-E8624889CEB6}"/>
    <cellStyle name="Heading 3 3 7 2" xfId="46671" xr:uid="{374214F3-338B-413C-8102-661BABE2BA0F}"/>
    <cellStyle name="Heading 3 3 8" xfId="52297" xr:uid="{D36A039F-2F8E-470E-AF6D-B27909B77C4E}"/>
    <cellStyle name="Heading 3 3_2. Property deals" xfId="23916" xr:uid="{207001F1-6F8B-4CEB-9D01-FE80D684C8D9}"/>
    <cellStyle name="Heading 3 4" xfId="1508" xr:uid="{1B78EF61-C6FC-4C00-8FBA-437451D02C54}"/>
    <cellStyle name="Heading 3 4 2" xfId="1509" xr:uid="{3DAFF383-B7B6-479E-9A1A-24E1AE182544}"/>
    <cellStyle name="Heading 3 4 2 2" xfId="1510" xr:uid="{5783477B-9143-473A-9137-1951BBC822EE}"/>
    <cellStyle name="Heading 3 4 2 2 2" xfId="42972" xr:uid="{316FDA14-EFC8-4DB4-BD3D-DD6C9775E357}"/>
    <cellStyle name="Heading 3 4 2 2 3" xfId="46674" xr:uid="{FBC4BDB4-47BC-471E-98B0-ECFC946B8C7E}"/>
    <cellStyle name="Heading 3 4 2 2_Apart tables" xfId="52654" xr:uid="{6EC3C88D-283F-495E-9006-EC80A1E64D6E}"/>
    <cellStyle name="Heading 3 4 2 3" xfId="42973" xr:uid="{D42C7401-33BB-420F-9C71-437C12B3D8A4}"/>
    <cellStyle name="Heading 3 4 2 4" xfId="46673" xr:uid="{591D3697-8AFA-47A7-99A0-0C82F1BA2306}"/>
    <cellStyle name="Heading 3 4 2_3. Loans" xfId="23917" xr:uid="{E8D4F4FD-0227-42AA-9711-578B1BA6F2F0}"/>
    <cellStyle name="Heading 3 4 3" xfId="1511" xr:uid="{8459B5A2-3249-4753-8EF9-2D4EE7100844}"/>
    <cellStyle name="Heading 3 4 3 2" xfId="1512" xr:uid="{8CCF15CA-19D9-4798-B4F5-000B2B51F31A}"/>
    <cellStyle name="Heading 3 4 3 2 2" xfId="42974" xr:uid="{12273273-4913-41BB-A82A-74F8EEFB16FA}"/>
    <cellStyle name="Heading 3 4 3 2_Apart tables" xfId="52655" xr:uid="{E37AF301-CDFF-41C7-93D4-02921EE7F6B8}"/>
    <cellStyle name="Heading 3 4 3 3" xfId="42975" xr:uid="{1504431F-A3EF-4623-83E9-34F324201A28}"/>
    <cellStyle name="Heading 3 4 3 4" xfId="46675" xr:uid="{7823B986-2F63-45BD-B738-8A54668D0ECD}"/>
    <cellStyle name="Heading 3 4 3 5" xfId="46587" xr:uid="{265ACA00-DCB1-4D23-9465-7E33F7302AF1}"/>
    <cellStyle name="Heading 3 4 3_3. Loans" xfId="23918" xr:uid="{2D9566D9-C333-4851-873E-EF5578DD216C}"/>
    <cellStyle name="Heading 3 4 4" xfId="1513" xr:uid="{3BB3C407-DB6F-4821-A05A-297F6898BE68}"/>
    <cellStyle name="Heading 3 4 4 2" xfId="1514" xr:uid="{FA1948E9-8AA1-4432-BDA4-69A9D39B23D7}"/>
    <cellStyle name="Heading 3 4 4 2 2" xfId="42976" xr:uid="{4D3135C5-311B-4FEE-A462-46C6F3663CFF}"/>
    <cellStyle name="Heading 3 4 4 2_Apart tables" xfId="52656" xr:uid="{46570A0F-50DF-4C07-B082-6385625BD175}"/>
    <cellStyle name="Heading 3 4 4 3" xfId="42977" xr:uid="{BA047FE6-986D-490D-82FB-146378D5F7FE}"/>
    <cellStyle name="Heading 3 4 4_3. Loans" xfId="23919" xr:uid="{FAA3ED89-87E4-4855-85D0-3D845B4E9043}"/>
    <cellStyle name="Heading 3 4 5" xfId="1515" xr:uid="{846DE8BB-E300-4BA8-9A9B-15209F1A2E61}"/>
    <cellStyle name="Heading 3 4 5 2" xfId="1516" xr:uid="{A3825707-957B-47AE-8837-DE52D4D6CC9B}"/>
    <cellStyle name="Heading 3 4 5 2 2" xfId="42978" xr:uid="{714457CA-0C1E-4981-BCB3-9D6D75DE2F38}"/>
    <cellStyle name="Heading 3 4 5 2_Apart tables" xfId="52657" xr:uid="{1D50AC2E-D407-46F9-99F0-BF19EC0F17EF}"/>
    <cellStyle name="Heading 3 4 5 3" xfId="42979" xr:uid="{A682F7E0-6F1A-4B57-AD5E-1A4560E80632}"/>
    <cellStyle name="Heading 3 4 5_3. Loans" xfId="23920" xr:uid="{A6E56EFD-AE85-4860-AF83-7FACCF526C33}"/>
    <cellStyle name="Heading 3 4 6" xfId="1517" xr:uid="{EBD4FA82-5950-48B3-86EE-C877766003EF}"/>
    <cellStyle name="Heading 3 4 6 2" xfId="42980" xr:uid="{590E2F15-C0DA-4536-A32E-CF37D1B12E3D}"/>
    <cellStyle name="Heading 3 4 6_Apart tables" xfId="52658" xr:uid="{541AB0DC-6004-4126-8F27-73920628D6E7}"/>
    <cellStyle name="Heading 3 4 7" xfId="42981" xr:uid="{365032AA-1691-4883-BE30-311CA3438AB0}"/>
    <cellStyle name="Heading 3 4 8" xfId="46672" xr:uid="{1FDCA3D1-0C6D-464E-8201-F065C65852A7}"/>
    <cellStyle name="Heading 3 4_3. Loans" xfId="23921" xr:uid="{A59A49AC-1B27-4C19-803B-FBFC63140CF7}"/>
    <cellStyle name="Heading 3 5" xfId="1518" xr:uid="{0592CB35-15D1-441D-B3FB-EF54FF5D2A0B}"/>
    <cellStyle name="Heading 3 5 2" xfId="1519" xr:uid="{6F2F0A9C-49CF-4D42-B91A-8E8CF3A94A1F}"/>
    <cellStyle name="Heading 3 5 2 2" xfId="1520" xr:uid="{04C9999F-4A2C-443C-B64D-C1CE63C0567F}"/>
    <cellStyle name="Heading 3 5 2 2 2" xfId="42982" xr:uid="{0A4FB1F9-9DD8-44B9-B900-EE2C68397149}"/>
    <cellStyle name="Heading 3 5 2 2_Apart tables" xfId="52659" xr:uid="{00BF7EBB-2EB2-4B84-9CD6-5167CB3A1155}"/>
    <cellStyle name="Heading 3 5 2 3" xfId="42983" xr:uid="{D8D18BFF-5949-48AC-95D5-63B13C5B9E1C}"/>
    <cellStyle name="Heading 3 5 2 4" xfId="46683" xr:uid="{0B312683-9395-402F-BD36-CA017FD9565C}"/>
    <cellStyle name="Heading 3 5 2 5" xfId="46575" xr:uid="{6CECEE26-2226-4E61-82C3-FC3E00D7322A}"/>
    <cellStyle name="Heading 3 5 2_3. Loans" xfId="23922" xr:uid="{E2761CC2-29AD-459C-84C6-941B89786D05}"/>
    <cellStyle name="Heading 3 5 3" xfId="1521" xr:uid="{EE487A05-AE2A-4AF8-8BFE-A12141D9D638}"/>
    <cellStyle name="Heading 3 5 3 2" xfId="1522" xr:uid="{44513192-967D-4A31-84DB-7B294062BF08}"/>
    <cellStyle name="Heading 3 5 3 2 2" xfId="42984" xr:uid="{EFDD79EA-A594-4B97-B893-A7A75F7E18CA}"/>
    <cellStyle name="Heading 3 5 3 2_Apart tables" xfId="52660" xr:uid="{7670C611-576A-4D0F-8C94-9C86315A64DD}"/>
    <cellStyle name="Heading 3 5 3 3" xfId="42985" xr:uid="{A2F5AE02-3720-48F5-8C37-BC668CBF7579}"/>
    <cellStyle name="Heading 3 5 3_3. Loans" xfId="23923" xr:uid="{F9C6D2BE-ECEC-4479-80F2-1E9949441D94}"/>
    <cellStyle name="Heading 3 5 4" xfId="1523" xr:uid="{4EA113AB-E077-49B1-A946-256B99187BEC}"/>
    <cellStyle name="Heading 3 5 4 2" xfId="1524" xr:uid="{C783BBF1-F66A-4950-B984-67EEAA61A519}"/>
    <cellStyle name="Heading 3 5 4 2 2" xfId="42986" xr:uid="{53608092-02D1-4C0A-B25D-34E80C1F1104}"/>
    <cellStyle name="Heading 3 5 4 2_Apart tables" xfId="52661" xr:uid="{EE6C0B04-35CF-4E5E-9EB7-2F50B47E5664}"/>
    <cellStyle name="Heading 3 5 4 3" xfId="42987" xr:uid="{D25ADE96-6FB2-4092-8485-EDD83B95BA97}"/>
    <cellStyle name="Heading 3 5 4_3. Loans" xfId="23924" xr:uid="{896A4CC0-7789-422E-9AE7-BED6DEFC98CA}"/>
    <cellStyle name="Heading 3 5 5" xfId="1525" xr:uid="{B5336DA8-070A-4488-BDEA-82DB352D2FC1}"/>
    <cellStyle name="Heading 3 5 5 2" xfId="1526" xr:uid="{34AA8614-9B7E-4A1F-AE94-A66BB40B5031}"/>
    <cellStyle name="Heading 3 5 5 2 2" xfId="42988" xr:uid="{DD692E81-190B-47B7-A5CD-112ED30E0C18}"/>
    <cellStyle name="Heading 3 5 5 2_Apart tables" xfId="52662" xr:uid="{A403EBBD-9161-4BA2-B908-3E56655612CB}"/>
    <cellStyle name="Heading 3 5 5 3" xfId="42989" xr:uid="{5CF4486C-09F8-436C-A75F-432B914F9074}"/>
    <cellStyle name="Heading 3 5 5_3. Loans" xfId="23925" xr:uid="{1392F17E-33AC-40A8-90A8-0A414DDF3687}"/>
    <cellStyle name="Heading 3 5 6" xfId="1527" xr:uid="{5861BD31-F119-46F9-BDBF-9054689637CB}"/>
    <cellStyle name="Heading 3 5 6 2" xfId="42990" xr:uid="{B1E53FBF-6EC0-4933-81FD-98C54C1788AE}"/>
    <cellStyle name="Heading 3 5 6_Apart tables" xfId="52663" xr:uid="{3949733F-FC6D-40AE-BC9D-73D79E5E91AA}"/>
    <cellStyle name="Heading 3 5 7" xfId="42991" xr:uid="{D85D580A-7255-4C39-BDE5-5B7FB6CB13A5}"/>
    <cellStyle name="Heading 3 5 8" xfId="46682" xr:uid="{46C9B066-C465-4173-975F-ECF75D7397D0}"/>
    <cellStyle name="Heading 3 5 9" xfId="46586" xr:uid="{03F1C20E-29A5-4B5B-A441-DB8A30F7999C}"/>
    <cellStyle name="Heading 3 5_3. Loans" xfId="23926" xr:uid="{AAF17357-A8BC-4A59-B9C4-7ED62813027E}"/>
    <cellStyle name="Heading 3 6" xfId="1528" xr:uid="{3291A210-935B-4CB9-B420-259BADF36980}"/>
    <cellStyle name="Heading 3 6 2" xfId="1529" xr:uid="{FBECB812-8585-478C-B2D8-20A8FCCB163F}"/>
    <cellStyle name="Heading 3 6 2 2" xfId="1530" xr:uid="{1E255AEF-FC93-44EE-87E1-3EE6EF0C8D2C}"/>
    <cellStyle name="Heading 3 6 2 2 2" xfId="42992" xr:uid="{4DF57A34-D999-4820-B548-2B7C264E50F8}"/>
    <cellStyle name="Heading 3 6 2 2_Apart tables" xfId="52664" xr:uid="{193D7929-0E26-4D3A-9AD4-D1D7503D38F0}"/>
    <cellStyle name="Heading 3 6 2 3" xfId="42993" xr:uid="{51524469-31F6-4FAF-9F4F-EA92420DB50D}"/>
    <cellStyle name="Heading 3 6 2 4" xfId="46693" xr:uid="{95C073E6-7F22-479B-AE33-9E489ADB6D6D}"/>
    <cellStyle name="Heading 3 6 2 5" xfId="46571" xr:uid="{A4FB8757-CFA1-44B1-A454-52C64C00F71B}"/>
    <cellStyle name="Heading 3 6 2_3. Loans" xfId="23927" xr:uid="{A3786837-1B49-4280-90BC-E39308E5078F}"/>
    <cellStyle name="Heading 3 6 3" xfId="1531" xr:uid="{5AEFD1C0-2D0C-4921-BE7A-BDA898F170B1}"/>
    <cellStyle name="Heading 3 6 3 2" xfId="1532" xr:uid="{3E6612E1-2587-4517-943E-1862AB023952}"/>
    <cellStyle name="Heading 3 6 3 2 2" xfId="42994" xr:uid="{76DD353A-456C-4B65-BAD1-4F994F07B4FB}"/>
    <cellStyle name="Heading 3 6 3 2_Apart tables" xfId="52665" xr:uid="{6D093B38-00A9-449B-9AF1-A5515941E3D1}"/>
    <cellStyle name="Heading 3 6 3 3" xfId="42995" xr:uid="{BAB19DD9-D3BC-405F-914A-BB2854B43A66}"/>
    <cellStyle name="Heading 3 6 3_3. Loans" xfId="23928" xr:uid="{A5515998-954C-4562-BFE7-B3C993AD59BB}"/>
    <cellStyle name="Heading 3 6 4" xfId="1533" xr:uid="{D06CEE5C-9D78-4D54-87A8-9762B67CD788}"/>
    <cellStyle name="Heading 3 6 4 2" xfId="1534" xr:uid="{1735772C-0B35-49F1-BFC7-79EEEA2D57C4}"/>
    <cellStyle name="Heading 3 6 4 2 2" xfId="42996" xr:uid="{EE22A3D8-5ED6-41E4-A5C5-1445713007AE}"/>
    <cellStyle name="Heading 3 6 4 2_Apart tables" xfId="52666" xr:uid="{15C7C5C3-698B-43AD-9C19-D9C8C289F1FA}"/>
    <cellStyle name="Heading 3 6 4 3" xfId="42997" xr:uid="{A7867DDC-C9F7-4F42-90F5-0F01CFE0B2F1}"/>
    <cellStyle name="Heading 3 6 4_3. Loans" xfId="23929" xr:uid="{54562C80-AA22-4F6E-A2ED-7FCC4D5D71C5}"/>
    <cellStyle name="Heading 3 6 5" xfId="1535" xr:uid="{02832CEB-6156-4AF2-A268-B6F081281D73}"/>
    <cellStyle name="Heading 3 6 5 2" xfId="1536" xr:uid="{7E27621B-97EF-4CBB-8D33-C2102B45145E}"/>
    <cellStyle name="Heading 3 6 5 2 2" xfId="42998" xr:uid="{0FE3A193-7139-460A-9DEE-49AD72739867}"/>
    <cellStyle name="Heading 3 6 5 2_Apart tables" xfId="52667" xr:uid="{AFC07FA5-3DDA-4469-B9B8-2F12806A9DEC}"/>
    <cellStyle name="Heading 3 6 5 3" xfId="42999" xr:uid="{89BA28A8-EF06-43A2-A4F4-8B15E82A1360}"/>
    <cellStyle name="Heading 3 6 5_3. Loans" xfId="23930" xr:uid="{0493AFBA-6A91-457B-A695-09CB8DE4D520}"/>
    <cellStyle name="Heading 3 6 6" xfId="1537" xr:uid="{12067133-A057-492E-9E6A-FAE07BBD8A6F}"/>
    <cellStyle name="Heading 3 6 6 2" xfId="43000" xr:uid="{9B4F5D37-F59C-41FC-9792-F847853657C9}"/>
    <cellStyle name="Heading 3 6 6_Apart tables" xfId="52668" xr:uid="{BB1507C7-3D81-4917-9C01-170C1F25FBDD}"/>
    <cellStyle name="Heading 3 6 7" xfId="43001" xr:uid="{CD464A74-4B0B-4B1E-AFBB-3BC977257D97}"/>
    <cellStyle name="Heading 3 6 8" xfId="46692" xr:uid="{6A511E57-75D3-4F46-8ACD-89CFBFEC814F}"/>
    <cellStyle name="Heading 3 6 9" xfId="46572" xr:uid="{69DCAF7E-74A0-4BD6-BCA5-0D1B247825F9}"/>
    <cellStyle name="Heading 3 6_3. Loans" xfId="23931" xr:uid="{EFA257A9-1905-4057-84C6-9B07F68F1DAD}"/>
    <cellStyle name="Heading 3 7" xfId="1538" xr:uid="{9523C0B9-A3FB-496E-B696-4968BAB7DD1D}"/>
    <cellStyle name="Heading 3 7 2" xfId="1539" xr:uid="{CCD0D86D-2ED9-4FCF-A7C7-E1943F21EB79}"/>
    <cellStyle name="Heading 3 7 2 2" xfId="1540" xr:uid="{027574BC-8035-4815-A54A-B666D3F1BADF}"/>
    <cellStyle name="Heading 3 7 2 2 2" xfId="43002" xr:uid="{94F9FF22-40E0-43A4-A789-6FEB781A6C6C}"/>
    <cellStyle name="Heading 3 7 2 2_Apart tables" xfId="52669" xr:uid="{25DAC4E2-DE31-4877-911B-5332BF1A54A6}"/>
    <cellStyle name="Heading 3 7 2 3" xfId="43003" xr:uid="{B467923D-FC46-4905-BC28-CD495FEDB79B}"/>
    <cellStyle name="Heading 3 7 2 4" xfId="46703" xr:uid="{F13EBC99-FEF7-4A32-8600-6D450958689B}"/>
    <cellStyle name="Heading 3 7 2 5" xfId="46569" xr:uid="{68D7E3E9-FEF8-4F1F-A798-49EC216F64B6}"/>
    <cellStyle name="Heading 3 7 2_3. Loans" xfId="23932" xr:uid="{EA198104-2D26-4F6A-886B-BF46D9E0AFB4}"/>
    <cellStyle name="Heading 3 7 3" xfId="1541" xr:uid="{3BC2FCF8-8C6F-4560-B0A8-4E3B125BB5A1}"/>
    <cellStyle name="Heading 3 7 3 2" xfId="1542" xr:uid="{B2168FBD-E747-47F3-A4B2-4EAE4935C7C9}"/>
    <cellStyle name="Heading 3 7 3 2 2" xfId="43004" xr:uid="{DA6FF015-364A-46DB-BB47-483E5A25DD3F}"/>
    <cellStyle name="Heading 3 7 3 2_Apart tables" xfId="52670" xr:uid="{39728AB9-CA13-4807-87AB-A3E2EFBF4481}"/>
    <cellStyle name="Heading 3 7 3 3" xfId="43005" xr:uid="{1DCD56E8-636D-459C-9F04-325ECF134319}"/>
    <cellStyle name="Heading 3 7 3_3. Loans" xfId="23933" xr:uid="{F8A4FA66-E196-4592-8D7A-EEA5CEB984DA}"/>
    <cellStyle name="Heading 3 7 4" xfId="1543" xr:uid="{6D7EBF27-0466-469D-A746-0D09BF0D22FB}"/>
    <cellStyle name="Heading 3 7 4 2" xfId="43006" xr:uid="{7C69E55A-AE42-46A9-BDBC-538046E80D71}"/>
    <cellStyle name="Heading 3 7 4_Apart tables" xfId="52671" xr:uid="{C88C2A3C-2436-47C3-A37C-06D32976A8EA}"/>
    <cellStyle name="Heading 3 7 5" xfId="43007" xr:uid="{99CC144C-7C92-40F7-AC93-92C3A058C3B2}"/>
    <cellStyle name="Heading 3 7 6" xfId="46702" xr:uid="{E7F482D8-9497-4B03-ACD6-C143E092EB48}"/>
    <cellStyle name="Heading 3 7 7" xfId="46570" xr:uid="{3792D06C-CD40-457F-843C-6E5964B0273A}"/>
    <cellStyle name="Heading 3 7_3. Loans" xfId="23934" xr:uid="{8AB4CFE4-7848-492E-B13F-69B8A30297AE}"/>
    <cellStyle name="Heading 3 8" xfId="1544" xr:uid="{F6704116-74EE-44F8-8090-A4C2C0016041}"/>
    <cellStyle name="Heading 3 8 2" xfId="1545" xr:uid="{65B608B5-A489-485F-81F0-9C15F0030A49}"/>
    <cellStyle name="Heading 3 8 2 2" xfId="1546" xr:uid="{32C9E7D4-3127-490F-908B-8B33D59F1D1E}"/>
    <cellStyle name="Heading 3 8 2 2 2" xfId="43008" xr:uid="{69A20BD0-779C-4999-AAEA-39882FCCE22B}"/>
    <cellStyle name="Heading 3 8 2 2_Apart tables" xfId="52672" xr:uid="{6DCF61C1-BE1E-4E38-89C1-20761B309E24}"/>
    <cellStyle name="Heading 3 8 2 3" xfId="43009" xr:uid="{7683BBAD-599E-40F7-B99E-FB56EBCBB16B}"/>
    <cellStyle name="Heading 3 8 2 4" xfId="46709" xr:uid="{F5669C24-A361-46B8-B7AA-8A4F670D7539}"/>
    <cellStyle name="Heading 3 8 2 5" xfId="46565" xr:uid="{5B5D4FF6-C324-4D1B-9FA1-9373F409D40F}"/>
    <cellStyle name="Heading 3 8 2_3. Loans" xfId="23935" xr:uid="{D7CCC546-151B-4153-AEB8-EB42956E72DC}"/>
    <cellStyle name="Heading 3 8 3" xfId="1547" xr:uid="{AA3A45C5-0DBB-4243-B5EB-FA8CB2CF1870}"/>
    <cellStyle name="Heading 3 8 3 2" xfId="1548" xr:uid="{CC8CD120-4D55-4646-B7B8-CDF9C002C5D8}"/>
    <cellStyle name="Heading 3 8 3 2 2" xfId="43010" xr:uid="{D1399981-555C-4E57-B40A-8421644DB8B0}"/>
    <cellStyle name="Heading 3 8 3 2_Apart tables" xfId="52673" xr:uid="{4DF41307-81F7-4AB7-8D58-1FF5F146837F}"/>
    <cellStyle name="Heading 3 8 3 3" xfId="43011" xr:uid="{ED8C4812-80E4-46AE-8E26-007B3E20EEB1}"/>
    <cellStyle name="Heading 3 8 3_3. Loans" xfId="23936" xr:uid="{457A3724-CAFF-4131-9B04-A8A5D2390FCE}"/>
    <cellStyle name="Heading 3 8 4" xfId="1549" xr:uid="{C4262903-2897-4B43-8100-59F5E61A655E}"/>
    <cellStyle name="Heading 3 8 4 2" xfId="43012" xr:uid="{89F18CD3-1797-4CB4-B598-91407520801C}"/>
    <cellStyle name="Heading 3 8 4_Apart tables" xfId="52674" xr:uid="{010D382E-9F02-4D4A-BA0B-908E43A1F761}"/>
    <cellStyle name="Heading 3 8 5" xfId="43013" xr:uid="{F95E2174-B30B-4D6A-BE25-647440F476BB}"/>
    <cellStyle name="Heading 3 8 6" xfId="46708" xr:uid="{C44AC15F-C227-4E67-A15C-104A8991F8D3}"/>
    <cellStyle name="Heading 3 8 7" xfId="46566" xr:uid="{09B997F3-472C-480F-B907-2634101DDFB0}"/>
    <cellStyle name="Heading 3 8_3. Loans" xfId="23937" xr:uid="{0624FD10-F14D-4735-A35F-E1909C22CA70}"/>
    <cellStyle name="Heading 3 9" xfId="1550" xr:uid="{83CADFD9-49B5-4FD5-B094-CD9F94FF96E8}"/>
    <cellStyle name="Heading 3 9 2" xfId="1551" xr:uid="{3BD2838D-9958-41E0-9477-BE251ECF6D6D}"/>
    <cellStyle name="Heading 3 9 2 2" xfId="43014" xr:uid="{155895C1-5D00-4EA4-AF8C-027784104BBD}"/>
    <cellStyle name="Heading 3 9 2 3" xfId="46715" xr:uid="{5EF4FAC5-8F17-4A07-8FA0-941A0D237DD5}"/>
    <cellStyle name="Heading 3 9 2_Apart tables" xfId="52675" xr:uid="{4624BDC7-7964-4420-A517-C5B36D424C38}"/>
    <cellStyle name="Heading 3 9 3" xfId="43015" xr:uid="{5DDB8D34-4826-4331-ABCF-289DB29ED5D1}"/>
    <cellStyle name="Heading 3 9 4" xfId="46714" xr:uid="{C23D476C-F04C-483F-9DDE-929CE2EA3617}"/>
    <cellStyle name="Heading 3 9_3. Loans" xfId="23938" xr:uid="{8846D072-6CB9-4930-9883-F317778C539F}"/>
    <cellStyle name="Heading 4" xfId="10" builtinId="19" customBuiltin="1"/>
    <cellStyle name="Heading 4 10" xfId="23939" xr:uid="{F6888FA2-F443-472C-A9CA-3D9E4DCA879D}"/>
    <cellStyle name="Heading 4 10 2" xfId="47784" xr:uid="{7CF805D0-1D96-4CD1-A240-6774EF8228E6}"/>
    <cellStyle name="Heading 4 10_ICR" xfId="49529" xr:uid="{8AC10ED5-23DE-4D7E-93BB-6BB2016CE36F}"/>
    <cellStyle name="Heading 4 11" xfId="23940" xr:uid="{9035833E-5776-4F1A-A768-254079FB5DBC}"/>
    <cellStyle name="Heading 4 12" xfId="53215" xr:uid="{7544B05C-ED1E-48A4-B89C-037A2AC6E8BA}"/>
    <cellStyle name="Heading 4 2" xfId="181" xr:uid="{09E3BE8B-B5D1-4DC0-8717-F6723428FCD8}"/>
    <cellStyle name="Heading 4 2 10" xfId="52298" xr:uid="{BACB1B15-AB34-40AE-9D67-E6D5E1C213E4}"/>
    <cellStyle name="Heading 4 2 2" xfId="1552" xr:uid="{14E15074-0378-4232-A9EB-785EC32171CB}"/>
    <cellStyle name="Heading 4 2 3" xfId="1553" xr:uid="{D09C225D-A4DF-4A83-B829-2E1BD0D66A47}"/>
    <cellStyle name="Heading 4 2 3 2" xfId="33722" xr:uid="{D1E5F7DB-101D-4EAF-A6A9-0F3A1A98D8D6}"/>
    <cellStyle name="Heading 4 2 3_Apart tables" xfId="52676" xr:uid="{9C4A0A52-AE8A-488F-B54F-2ADE01704233}"/>
    <cellStyle name="Heading 4 2 4" xfId="1554" xr:uid="{709EC1F9-6875-471C-9D1E-EE6C547BDE9A}"/>
    <cellStyle name="Heading 4 2 5" xfId="1555" xr:uid="{C1D5D2BD-AADD-41A8-B247-A2EA81E9FAD5}"/>
    <cellStyle name="Heading 4 2 6" xfId="1556" xr:uid="{8986A655-CAA7-4734-A165-E2EF653F815C}"/>
    <cellStyle name="Heading 4 2 7" xfId="1557" xr:uid="{EAF27472-D7B5-46F4-B517-8DAAF8CEC6D8}"/>
    <cellStyle name="Heading 4 2 8" xfId="1558" xr:uid="{FF05EF18-F958-43F7-95C3-CB471C3D9B1A}"/>
    <cellStyle name="Heading 4 2 9" xfId="43016" xr:uid="{8A91AE21-1A26-43E4-99A5-05376108FB47}"/>
    <cellStyle name="Heading 4 2_2. Property deals" xfId="23941" xr:uid="{C62D41B5-4001-4048-AF71-026A32AA4233}"/>
    <cellStyle name="Heading 4 3" xfId="1559" xr:uid="{D2F7EADF-F73A-435D-AE90-722C90E3AC3D}"/>
    <cellStyle name="Heading 4 3 2" xfId="33723" xr:uid="{4D61DAB9-2FFA-4ED1-B3B1-A947BD0E52C5}"/>
    <cellStyle name="Heading 4 3 3" xfId="46720" xr:uid="{DA909630-259F-408B-89EC-EA7EF64A9D31}"/>
    <cellStyle name="Heading 4 3_Acquisition DB" xfId="52299" xr:uid="{8475C9D6-40A3-46C0-832C-7BFF0AC135EC}"/>
    <cellStyle name="Heading 4 4" xfId="1560" xr:uid="{CB3668AA-ABD9-4464-AB13-DA2FB4A77D7C}"/>
    <cellStyle name="Heading 4 4 2" xfId="46721" xr:uid="{DF8223BA-A2B2-4ED0-A28D-EC7C3B59D8A8}"/>
    <cellStyle name="Heading 4 4 3" xfId="52300" xr:uid="{3EFBEEAF-1BB1-4D96-ACB7-94AE380533D1}"/>
    <cellStyle name="Heading 4 4_Acquisition DB" xfId="52301" xr:uid="{496E7395-B437-4F85-876A-4877C2CE08F9}"/>
    <cellStyle name="Heading 4 5" xfId="1561" xr:uid="{CA8A7C6D-D4C8-4F80-9ADA-B2CE4883E988}"/>
    <cellStyle name="Heading 4 6" xfId="1562" xr:uid="{F04934B0-DA0D-4AA2-90CB-3E821368AD3F}"/>
    <cellStyle name="Heading 4 7" xfId="1563" xr:uid="{9D1E9F80-3AC2-476A-B1ED-F732804EFEBA}"/>
    <cellStyle name="Heading 4 8" xfId="1564" xr:uid="{367D67DB-2CC9-4A97-86CA-F40BCCCF89D2}"/>
    <cellStyle name="Heading 4 9" xfId="1565" xr:uid="{21349417-FED6-4125-B4EB-EB8E19E84AB5}"/>
    <cellStyle name="Heading 5" xfId="49073" xr:uid="{3BFC8047-8179-43CB-B948-3AED7133F4C0}"/>
    <cellStyle name="Heading1" xfId="1566" xr:uid="{6E1AA3DE-194D-4CCC-BE6E-AC6AE469CFAE}"/>
    <cellStyle name="Heading1 2" xfId="43017" xr:uid="{C71D57E7-6B0E-417F-BB6D-7D90A7C6BEB0}"/>
    <cellStyle name="Heading1_Apart tables" xfId="52677" xr:uid="{39DA9691-452B-4336-9A04-BEDFAD7B525F}"/>
    <cellStyle name="Heading2" xfId="1567" xr:uid="{803B8726-E4BA-4472-BA13-8D0952AD4984}"/>
    <cellStyle name="Heading2 2" xfId="43018" xr:uid="{8E82F8F4-D9CA-4830-8E68-454D313C838F}"/>
    <cellStyle name="Heading2_Apart tables" xfId="52678" xr:uid="{4CD9539B-A0DA-448F-AB43-AFFFDB78A99C}"/>
    <cellStyle name="HeadingS" xfId="43019" xr:uid="{82A4CCC0-8633-4A96-8BDC-4CD595BDF2F4}"/>
    <cellStyle name="HeadingS 2" xfId="43020" xr:uid="{702429DB-E195-4D38-B3AF-9470E8BE373E}"/>
    <cellStyle name="HeadingS_Cognos" xfId="43021" xr:uid="{8BF17B63-F171-43B9-8FC1-FA28F0A6638D}"/>
    <cellStyle name="Headline2" xfId="43022" xr:uid="{1A7DAE69-CC7A-47C4-877C-192FE1826724}"/>
    <cellStyle name="Headline3" xfId="43023" xr:uid="{73BB1F5E-CD2F-4AC7-B7A6-5CBF16FCC279}"/>
    <cellStyle name="HeadShade" xfId="52302" xr:uid="{A0E82F04-44EC-45F0-A5DF-5321FCEEE74C}"/>
    <cellStyle name="HeadShade 2" xfId="52303" xr:uid="{30C154EB-37DC-43B4-A120-7592D7F79B2D}"/>
    <cellStyle name="HeadShade 3" xfId="52304" xr:uid="{E4F64C83-FDDF-4A80-B54A-BE67E49BDC29}"/>
    <cellStyle name="Heltal" xfId="182" xr:uid="{93BC1935-A5D9-495E-B084-A3768CEEEF74}"/>
    <cellStyle name="Heltal 2" xfId="23942" xr:uid="{0C4BED38-E08D-46F2-9324-74AA602C1671}"/>
    <cellStyle name="Heltal 2 2" xfId="23943" xr:uid="{3BC23DC6-2BD8-4DC1-87DC-A203B8E58119}"/>
    <cellStyle name="Heltal 2_AAL Report" xfId="23944" xr:uid="{77B8CE47-2BEB-44BB-A769-631452B0F90F}"/>
    <cellStyle name="Heltal_3. Loans" xfId="23945" xr:uid="{5F6DBED3-93ED-42DE-AC1A-9B309CECD80E}"/>
    <cellStyle name="Hervorhebung 1" xfId="43024" xr:uid="{34029934-4566-4595-9367-361DD18F9C63}"/>
    <cellStyle name="Hervorhebung 2" xfId="43025" xr:uid="{B3096BAF-FAF1-4B08-809F-2642CAB98BE6}"/>
    <cellStyle name="Hervorhebung 3" xfId="43026" xr:uid="{2CEC5553-D19F-4504-B192-CE38EAF7F28A}"/>
    <cellStyle name="hidebold" xfId="43027" xr:uid="{5402E11B-F7C9-4273-8C5B-81BD3E5AF251}"/>
    <cellStyle name="hidenorm" xfId="43028" xr:uid="{82C435EA-6E58-4D6C-8367-C7099C491404}"/>
    <cellStyle name="Hiperłącze_Dane Danzas 01.-07.2003 (tylko IT)" xfId="43029" xr:uid="{1358E580-E0B2-411A-9DD1-1A6A954DA5CD}"/>
    <cellStyle name="Hipervínculo 2" xfId="39865" xr:uid="{239A4C08-E412-4554-A220-D1F009D1DFB2}"/>
    <cellStyle name="Hipervínculo_PERSONAL" xfId="43030" xr:uid="{A8A57AAA-3528-480A-AB8B-2756A1ADC6D2}"/>
    <cellStyle name="HL" xfId="43031" xr:uid="{3E8FB020-5D78-4A83-A004-C6A90359329E}"/>
    <cellStyle name="Huomautus" xfId="43032" xr:uid="{30E4EEEC-B13F-452B-86D3-45447DF2398C}"/>
    <cellStyle name="Huomautus 2" xfId="43033" xr:uid="{300764B8-AA04-461D-BD6B-DE4C0A123660}"/>
    <cellStyle name="Huomautus 3" xfId="43034" xr:uid="{722458CE-832D-4F84-96E9-7D83814D7595}"/>
    <cellStyle name="Huomautus_Cognos" xfId="43035" xr:uid="{88551942-2E7C-4349-8BBD-42ABEEA143EC}"/>
    <cellStyle name="Huono" xfId="43036" xr:uid="{FB183DA0-A3D1-4355-A178-203B63BA9EE2}"/>
    <cellStyle name="hyar" xfId="43037" xr:uid="{A2445259-3BF8-4C1B-BF89-E2B5BE393B37}"/>
    <cellStyle name="Hyperlink 2" xfId="183" xr:uid="{3F29B5A5-0EDF-45BD-B07F-08CB6468867D}"/>
    <cellStyle name="Hyperlink 2 2" xfId="23946" xr:uid="{B8DEC7AA-E00B-4CE2-AD7F-8D7E019CB42D}"/>
    <cellStyle name="Hyperlink 2 2 2" xfId="23947" xr:uid="{36E67F4B-73F7-483C-8A16-CB67B466D447}"/>
    <cellStyle name="Hyperlink 2 2_AAL Report" xfId="23948" xr:uid="{91535982-D4D8-43C1-AF0B-99EE02623BF5}"/>
    <cellStyle name="Hyperlink 2 3" xfId="33724" xr:uid="{1A841442-02C5-4EDF-BA0E-51BC21768CBF}"/>
    <cellStyle name="Hyperlink 2_2. Property deals" xfId="23949" xr:uid="{B62C7601-DB0C-46E5-B477-0F8F99EFBCFC}"/>
    <cellStyle name="Hyperlink 3" xfId="2958" xr:uid="{6FB6D642-07D1-4995-9287-B9C2DE4A1F2F}"/>
    <cellStyle name="Hyperlink 3 2" xfId="52305" xr:uid="{C0C8D377-E4B9-4FB0-85C1-94312208091C}"/>
    <cellStyle name="Hyperlink 3 3" xfId="52306" xr:uid="{765FCB8C-38A0-40CE-8ED8-59768A004266}"/>
    <cellStyle name="Hyperlink 3_Apart tables" xfId="52679" xr:uid="{BBD231E7-9683-431D-9BD4-5EF78036AC50}"/>
    <cellStyle name="Hyperlink 4" xfId="39540" xr:uid="{2D3DCDA0-9407-4649-A14C-B06724579FBB}"/>
    <cellStyle name="Hyperlink 5" xfId="39589" xr:uid="{749B1902-C038-418B-8184-0F0AC32E7898}"/>
    <cellStyle name="Hyperlänk 2" xfId="184" xr:uid="{D6C463BE-4096-432C-B37A-79158AA1E68E}"/>
    <cellStyle name="Hyperlänk 2 2" xfId="23950" xr:uid="{6E8C8D2A-D2D4-47ED-A5D7-2C08B3AA3CD2}"/>
    <cellStyle name="Hyperlänk 2 2 2" xfId="23951" xr:uid="{D15A63E2-90AE-4F36-AEE2-FCC518A246B8}"/>
    <cellStyle name="Hyperlänk 2 2 3" xfId="33725" xr:uid="{F0D54B52-1B4D-4951-8963-7E4871FE5AE1}"/>
    <cellStyle name="Hyperlänk 2 2_AAL Report" xfId="23952" xr:uid="{DEDB3E5B-8B44-4C96-8C88-2FEC28EE135E}"/>
    <cellStyle name="Hyperlänk 2 3" xfId="33726" xr:uid="{13E196A4-D081-4818-9F50-E49FFFFAE6F1}"/>
    <cellStyle name="Hyperlänk 2 4" xfId="33727" xr:uid="{50C5E419-0E00-44D3-8008-ECDAA07584E7}"/>
    <cellStyle name="Hyperlänk 2_2. Property deals" xfId="23953" xr:uid="{349CF45B-3E35-4C19-AE27-0E1FADD8B25A}"/>
    <cellStyle name="Hyvä" xfId="43038" xr:uid="{499E02AE-0883-40F3-A9DA-532698ACAE68}"/>
    <cellStyle name="I" xfId="52307" xr:uid="{1027A2DA-C616-4EAE-8F2A-CA2F77CDA723}"/>
    <cellStyle name="IL" xfId="43039" xr:uid="{692E0294-7B91-4948-ABA8-18B9F3D6E5A5}"/>
    <cellStyle name="Incorrecto" xfId="39866" xr:uid="{8CE8C7E1-A6DD-4980-AF5C-9DA5E60359F8}"/>
    <cellStyle name="Indata" xfId="2962" xr:uid="{DA1E91F4-4E26-4B11-94DD-8F2FA99E3B5D}"/>
    <cellStyle name="Indata 2" xfId="185" xr:uid="{3719C907-EBC4-434E-B502-4260C38ACBAE}"/>
    <cellStyle name="Indata 2 2" xfId="23954" xr:uid="{ED6DE15A-344F-4DC3-9A69-694F3248AF89}"/>
    <cellStyle name="Indata 2 2 2" xfId="33728" xr:uid="{22B2A74D-31C2-4B84-8A7E-AF6F800A7EC6}"/>
    <cellStyle name="Indata 2 3" xfId="35953" xr:uid="{DA317ECA-E5BB-4D5B-AB8E-C1FB0A02FE7C}"/>
    <cellStyle name="Indata 2_3. Loans" xfId="23955" xr:uid="{5E9475CB-4A9B-4975-8611-3AE315339D33}"/>
    <cellStyle name="Indata 3" xfId="186" xr:uid="{4385F4B9-6C35-48C7-842F-A235F5024D34}"/>
    <cellStyle name="Indata 3 2" xfId="33729" xr:uid="{652DBAAE-3B87-415E-949B-E3F640117E40}"/>
    <cellStyle name="Indata 3 3" xfId="35954" xr:uid="{D326044B-EE19-419E-B477-DA9D75E5EF31}"/>
    <cellStyle name="Indata 3_Apart tables" xfId="50298" xr:uid="{CACF3006-0617-40AA-9C7C-694FDEC3DF88}"/>
    <cellStyle name="Indata 4" xfId="23956" xr:uid="{60E7F47B-FDE0-45D1-9373-9E9F8E7A0061}"/>
    <cellStyle name="Indata 4 2" xfId="23957" xr:uid="{66172F27-B7D9-4DDD-B136-FD55CE9A7A8D}"/>
    <cellStyle name="Indata 4 2 2" xfId="33730" xr:uid="{BCC0128B-025D-4A96-83F3-69370D3B7FC9}"/>
    <cellStyle name="Indata 4_AAL 2014-06" xfId="45475" xr:uid="{33956B7C-21F9-445B-887C-9200EDD0E7BF}"/>
    <cellStyle name="Indata 5" xfId="23958" xr:uid="{31657B75-44F9-4A41-88B0-F76F229F0407}"/>
    <cellStyle name="Indata 5 2" xfId="23959" xr:uid="{DFFDDEAB-E619-45CD-87E7-6A0B74BCD17A}"/>
    <cellStyle name="Indata 5 2 2" xfId="33731" xr:uid="{FCB40401-E7C6-4ADA-A299-F747A68A5EC3}"/>
    <cellStyle name="Indata 5_AAL 2014-06" xfId="45476" xr:uid="{7476C5DB-1B29-41FB-9919-FD628451B1D6}"/>
    <cellStyle name="Indata_03_ELIM" xfId="43040" xr:uid="{2CB6C126-E54D-480F-90D1-DEC2F2B7B504}"/>
    <cellStyle name="Inhalte" xfId="43041" xr:uid="{FC7A003A-F882-471B-97EF-B8AB1C57CDB3}"/>
    <cellStyle name="Inhalte 2" xfId="43042" xr:uid="{7F17CD4D-A92F-4157-B1C3-A74DC42C7D1F}"/>
    <cellStyle name="Inhalte_Cognos" xfId="43043" xr:uid="{0D04B549-8680-4585-9E35-B0D58CFCA2A5}"/>
    <cellStyle name="InLink" xfId="43044" xr:uid="{E6FBDB9E-CFA1-4E55-A0FF-19E5DA3AA8C7}"/>
    <cellStyle name="Input [%0]" xfId="43045" xr:uid="{63C94482-BBED-4E35-AFE4-86D04C1DACE3}"/>
    <cellStyle name="Input [%00]" xfId="43046" xr:uid="{D8008051-C05F-40C3-BE18-2488096FE1B4}"/>
    <cellStyle name="Input [yellow]" xfId="1568" xr:uid="{A8E72BCD-61BC-4C1E-B7A2-DED9B66E91B0}"/>
    <cellStyle name="Input [yellow] 2" xfId="23960" xr:uid="{67D648B9-2798-45CC-A682-6E9E0C9CCEB5}"/>
    <cellStyle name="Input [yellow] 3" xfId="43047" xr:uid="{DC9AA2AD-81B6-44F9-8A62-9DFB06E6B5B1}"/>
    <cellStyle name="Input [yellow] 4" xfId="52308" xr:uid="{82D20DFB-B0DC-4EBD-BCDA-7BA270242BFA}"/>
    <cellStyle name="Input [yellow] 5" xfId="52309" xr:uid="{BBC4A2D3-3613-4D95-BEE2-B3485788A985}"/>
    <cellStyle name="Input [yellow]_3. Loans" xfId="23961" xr:uid="{835CB36A-1529-455B-8390-5F36DAA95BFA}"/>
    <cellStyle name="Input 10" xfId="1569" xr:uid="{C07EF989-91C6-45F6-98A6-52B0DD0E919C}"/>
    <cellStyle name="Input 10 2" xfId="1570" xr:uid="{14C11E03-61D1-4DAC-882E-20604ED959E4}"/>
    <cellStyle name="Input 10 2 2" xfId="46556" xr:uid="{CA403DC7-7D59-43EA-ADFF-104D4A05233C}"/>
    <cellStyle name="Input 10 2_Apart tables" xfId="52680" xr:uid="{E29EB967-79B3-40D7-A026-2D937272F4A2}"/>
    <cellStyle name="Input 10 3" xfId="46557" xr:uid="{567ACA30-9861-482F-A9C6-721FAD2491D6}"/>
    <cellStyle name="Input 10_3. Loans" xfId="23962" xr:uid="{0A3992C3-F5CA-4B4B-B4EA-3FF0D6575505}"/>
    <cellStyle name="Input 11" xfId="1571" xr:uid="{528C8A6C-FCCD-4E77-882C-9A6B53A93BD7}"/>
    <cellStyle name="Input 11 2" xfId="1572" xr:uid="{FD4221F0-C1A0-40BA-8000-581D6C80E152}"/>
    <cellStyle name="Input 11 2 2" xfId="46554" xr:uid="{B438F83A-593B-4914-AAFA-A8DD975B1427}"/>
    <cellStyle name="Input 11 2_Apart tables" xfId="52681" xr:uid="{6F74EC09-C872-46DC-B3B1-BD783240B5FE}"/>
    <cellStyle name="Input 11 3" xfId="46555" xr:uid="{B3460257-A0F5-4D73-B1C0-966302E92351}"/>
    <cellStyle name="Input 11_3. Loans" xfId="23963" xr:uid="{8DE64AE0-7947-4B76-ADE0-2FB7FDE8C532}"/>
    <cellStyle name="Input 12" xfId="1573" xr:uid="{661B63AC-7B39-4707-8EBF-C53E1A1F457F}"/>
    <cellStyle name="Input 12 2" xfId="1574" xr:uid="{1BF96BA2-CC17-4F29-8C4F-19C1E43ADC37}"/>
    <cellStyle name="Input 12 2 2" xfId="46552" xr:uid="{79B8BA0D-532C-4173-9A3D-E83F778A58C0}"/>
    <cellStyle name="Input 12 2_Apart tables" xfId="52682" xr:uid="{505A134F-E04A-4928-B813-B0B12FBA5AD2}"/>
    <cellStyle name="Input 12 3" xfId="46553" xr:uid="{706E30D5-A05A-47B6-8C58-CB0B99295F56}"/>
    <cellStyle name="Input 12_3. Loans" xfId="23964" xr:uid="{8FAC255E-44A7-49F6-B024-1CD4E4F9A2B2}"/>
    <cellStyle name="Input 13" xfId="1575" xr:uid="{71F9BA8A-C865-499F-9074-182B7BC57444}"/>
    <cellStyle name="Input 13 2" xfId="1576" xr:uid="{14BCCA33-C582-4827-8D14-3495333C2D18}"/>
    <cellStyle name="Input 13 2 2" xfId="46550" xr:uid="{3CF3B3ED-5D9F-49BB-9AC2-2E097E3B442F}"/>
    <cellStyle name="Input 13 2_Apart tables" xfId="52683" xr:uid="{2E097638-FD5B-493B-ADD7-F80E7D192F7A}"/>
    <cellStyle name="Input 13 3" xfId="46551" xr:uid="{66137A6C-3006-4A73-80BF-E26F2D0C02A5}"/>
    <cellStyle name="Input 13_3. Loans" xfId="23965" xr:uid="{CFA1AEAC-F58B-4165-AE7D-F882CB112441}"/>
    <cellStyle name="Input 14" xfId="1577" xr:uid="{B49594FD-1311-4D0B-815C-F15ADDD37B0E}"/>
    <cellStyle name="Input 14 2" xfId="1578" xr:uid="{7026336C-28CA-472F-B599-9ED766C2F9CA}"/>
    <cellStyle name="Input 14 2 2" xfId="46548" xr:uid="{0A3D6E80-367D-4E36-A59B-28695B8378DD}"/>
    <cellStyle name="Input 14 2_Apart tables" xfId="52684" xr:uid="{71549C25-5DE4-4F55-B5BD-55D859A3DE17}"/>
    <cellStyle name="Input 14 3" xfId="46549" xr:uid="{85C81666-2701-42A4-8ED0-E21A3C70DE87}"/>
    <cellStyle name="Input 14_3. Loans" xfId="23966" xr:uid="{222371E1-697C-41B9-98B9-822F87C733BF}"/>
    <cellStyle name="Input 15" xfId="1579" xr:uid="{67277999-9458-4D62-B8DE-4B07FE772A7F}"/>
    <cellStyle name="Input 15 2" xfId="1580" xr:uid="{A75A3668-DE36-4892-AC98-876628ED98F0}"/>
    <cellStyle name="Input 15 2 2" xfId="46546" xr:uid="{651A316C-36D7-45BF-BA7A-E7E21C721DC1}"/>
    <cellStyle name="Input 15 2_Apart tables" xfId="52685" xr:uid="{02F7E630-A7CC-45B9-BDD0-234F39C4FBD8}"/>
    <cellStyle name="Input 15 3" xfId="46547" xr:uid="{5926142B-E588-4BE4-85DB-C66623765667}"/>
    <cellStyle name="Input 15_3. Loans" xfId="23967" xr:uid="{6F007A73-C115-4040-8470-03E4B094AC0C}"/>
    <cellStyle name="Input 16" xfId="1581" xr:uid="{5151B271-6866-4371-9D14-C249A9175F16}"/>
    <cellStyle name="Input 16 2" xfId="1582" xr:uid="{DE334AB6-A73B-4447-884A-F84C9037D66D}"/>
    <cellStyle name="Input 16 2 2" xfId="46544" xr:uid="{85C2DAFB-F122-48E6-BA14-8F51752FB600}"/>
    <cellStyle name="Input 16 2_Apart tables" xfId="52686" xr:uid="{E64A59DF-8B2D-4090-BF1F-E14190667089}"/>
    <cellStyle name="Input 16 3" xfId="46545" xr:uid="{94E6C675-0989-4350-BDFC-5B0211E02A49}"/>
    <cellStyle name="Input 16_3. Loans" xfId="23968" xr:uid="{53D3C863-FFBD-46F9-B8B4-00BBC29B2D98}"/>
    <cellStyle name="Input 17" xfId="1583" xr:uid="{5D83DB86-3E7B-48D6-B3D9-491C0E787C30}"/>
    <cellStyle name="Input 17 2" xfId="1584" xr:uid="{E9F403D2-D17F-4B8C-8B9B-7EEE1C53DB04}"/>
    <cellStyle name="Input 17 2 2" xfId="46542" xr:uid="{351F408A-F2FA-4DD6-86E2-1C21554B9369}"/>
    <cellStyle name="Input 17 2_Apart tables" xfId="52687" xr:uid="{7DC58A10-D3BB-4A12-82DB-116A46B4046E}"/>
    <cellStyle name="Input 17 3" xfId="46543" xr:uid="{6EECA9A9-936E-47DB-90B7-8BB6064E949C}"/>
    <cellStyle name="Input 17_3. Loans" xfId="23969" xr:uid="{33E49242-D13C-4483-850B-D8E9517125DE}"/>
    <cellStyle name="Input 18" xfId="1585" xr:uid="{B0F37B88-489F-4B4A-83AB-3AF4678E0B02}"/>
    <cellStyle name="Input 18 2" xfId="1586" xr:uid="{45010459-60E5-4D45-92FB-467F3DD4D4C2}"/>
    <cellStyle name="Input 18 2 2" xfId="46540" xr:uid="{BAFF2B79-76A7-4A33-BF06-60BE7068A2DC}"/>
    <cellStyle name="Input 18 2_Apart tables" xfId="52688" xr:uid="{FFA0B650-3461-4641-97A3-7758C79E0FDD}"/>
    <cellStyle name="Input 18 3" xfId="46541" xr:uid="{128A9E80-FE9F-43CF-803C-61C47CC4EF59}"/>
    <cellStyle name="Input 18_3. Loans" xfId="23970" xr:uid="{4F9F763C-5101-495D-8727-5AB90595F4CA}"/>
    <cellStyle name="Input 19" xfId="1587" xr:uid="{C1399E80-4E0B-4AD6-927E-F21EE6354219}"/>
    <cellStyle name="Input 19 2" xfId="1588" xr:uid="{9693D1E5-2198-4BEF-9C62-701D96C943B5}"/>
    <cellStyle name="Input 19 2 2" xfId="46538" xr:uid="{8A913C12-0661-42FB-96F3-B53B7E18FD1A}"/>
    <cellStyle name="Input 19 2_Apart tables" xfId="52689" xr:uid="{04A3342A-5D65-48B7-823E-E7440BF44DB7}"/>
    <cellStyle name="Input 19 3" xfId="46539" xr:uid="{A6BDC559-E121-47FA-94CE-3A12E8E4B211}"/>
    <cellStyle name="Input 19_3. Loans" xfId="23971" xr:uid="{830262BE-2823-41C3-8B7F-19814E2F0FAC}"/>
    <cellStyle name="Input 2" xfId="187" xr:uid="{A5F8F493-0B98-40EE-A236-CE04FC9FE938}"/>
    <cellStyle name="Input 2 10" xfId="1589" xr:uid="{4EA99833-86BD-416B-8AF2-C6AC85758E17}"/>
    <cellStyle name="Input 2 10 2" xfId="1590" xr:uid="{B62275CD-E872-4B56-969E-369167F28571}"/>
    <cellStyle name="Input 2 10 2 2" xfId="46725" xr:uid="{2D60AE63-FA6D-4D0A-B961-D57322D80140}"/>
    <cellStyle name="Input 2 10 2 3" xfId="46535" xr:uid="{185CA6BD-29D2-47AB-BE76-AE577CF312A2}"/>
    <cellStyle name="Input 2 10 2_Apart tables" xfId="52690" xr:uid="{EBA82DE8-74C1-4150-B841-B9F79148E733}"/>
    <cellStyle name="Input 2 10 3" xfId="46724" xr:uid="{A4EECB56-20D7-462E-8F28-7E96197A2073}"/>
    <cellStyle name="Input 2 10 4" xfId="46536" xr:uid="{D0C99DC8-6F86-45CC-9167-92067626B1A0}"/>
    <cellStyle name="Input 2 10_3. Loans" xfId="23972" xr:uid="{FAE5AAF2-4264-4C4B-8A08-CC51ABE01E8C}"/>
    <cellStyle name="Input 2 11" xfId="1591" xr:uid="{78D94F73-B257-421C-A8A9-D49DA1F23678}"/>
    <cellStyle name="Input 2 11 2" xfId="1592" xr:uid="{D25B91AA-DB69-4B08-9977-2A4E3C7F6B82}"/>
    <cellStyle name="Input 2 11 2 2" xfId="46533" xr:uid="{97EEFDA8-B21D-4998-BF21-65E83440FFFD}"/>
    <cellStyle name="Input 2 11 2_Apart tables" xfId="52691" xr:uid="{7F842613-B404-49E2-A80E-E5BA3FD19205}"/>
    <cellStyle name="Input 2 11 3" xfId="46534" xr:uid="{6F17E82F-9FD9-4362-A631-6F37DB9BBFB1}"/>
    <cellStyle name="Input 2 11_3. Loans" xfId="23973" xr:uid="{12C86701-A4F0-4D77-8613-B8964B1A2B31}"/>
    <cellStyle name="Input 2 12" xfId="1593" xr:uid="{E5304C7F-7287-4F80-AA57-302FFA4ECCFA}"/>
    <cellStyle name="Input 2 12 2" xfId="1594" xr:uid="{68C21D40-243C-43DE-A02F-EFB8ED8B659C}"/>
    <cellStyle name="Input 2 12 2 2" xfId="46531" xr:uid="{27CE9727-54BD-407B-ABA0-F91EC07BA5FA}"/>
    <cellStyle name="Input 2 12 2_Apart tables" xfId="52692" xr:uid="{398B928A-A224-4EA8-9281-BF023E8BF71B}"/>
    <cellStyle name="Input 2 12 3" xfId="46532" xr:uid="{F74E44BF-5A7A-4B1F-B52C-7251CFA70860}"/>
    <cellStyle name="Input 2 12_3. Loans" xfId="23974" xr:uid="{A784FC08-4497-4D02-808E-BFD3D0BDF537}"/>
    <cellStyle name="Input 2 13" xfId="1595" xr:uid="{94575EA4-655F-4999-ADFE-8DF7D6887816}"/>
    <cellStyle name="Input 2 13 2" xfId="1596" xr:uid="{26722C4E-8579-429B-BEE7-E0435CE98BAD}"/>
    <cellStyle name="Input 2 13 2 2" xfId="46529" xr:uid="{4B67518A-FBD6-4994-96CE-EA708FB2024E}"/>
    <cellStyle name="Input 2 13 2_Apart tables" xfId="52693" xr:uid="{4849C42E-29F6-4059-B2D2-1DC8BD45D8BC}"/>
    <cellStyle name="Input 2 13 3" xfId="46530" xr:uid="{565133AA-6758-4AAA-8C12-1B5F3CD4450A}"/>
    <cellStyle name="Input 2 13_3. Loans" xfId="23975" xr:uid="{80B7A478-0336-480D-A999-525FB4BE3E25}"/>
    <cellStyle name="Input 2 14" xfId="1597" xr:uid="{7771537C-B8CF-4EB0-A1DD-15BBA8B3CB13}"/>
    <cellStyle name="Input 2 14 2" xfId="1598" xr:uid="{95D9AE17-2F32-4D1B-8E17-095D1F570203}"/>
    <cellStyle name="Input 2 14 2 2" xfId="46527" xr:uid="{863D2E45-F62B-4DFC-8C3E-23210F90D288}"/>
    <cellStyle name="Input 2 14 2_Apart tables" xfId="52694" xr:uid="{423D7AAE-8DF1-4307-AA8E-7A6C761AF8C7}"/>
    <cellStyle name="Input 2 14 3" xfId="46528" xr:uid="{4EF48364-D68D-44F4-AD35-982407AA98BE}"/>
    <cellStyle name="Input 2 14_3. Loans" xfId="23976" xr:uid="{5B187CCB-19C7-4BA3-A510-AE64584F8DF5}"/>
    <cellStyle name="Input 2 15" xfId="1599" xr:uid="{2F6E6806-09A2-47B0-BFBB-8ECB9D620EAE}"/>
    <cellStyle name="Input 2 15 2" xfId="1600" xr:uid="{A7BE9562-BCA1-446D-88F9-B421891C8A56}"/>
    <cellStyle name="Input 2 15 2 2" xfId="46525" xr:uid="{365BC35A-D5FE-4509-8FD7-BA96FFD17CD2}"/>
    <cellStyle name="Input 2 15 2_Apart tables" xfId="52695" xr:uid="{C5F177D9-6E07-4F41-9EE9-3CBF087AF8C5}"/>
    <cellStyle name="Input 2 15 3" xfId="46526" xr:uid="{BFF6CD08-68D0-4E57-A220-47773D30F2F3}"/>
    <cellStyle name="Input 2 15_3. Loans" xfId="23977" xr:uid="{066C5F62-B48C-4E96-AC13-40243CFCAFA6}"/>
    <cellStyle name="Input 2 16" xfId="1601" xr:uid="{7FCFF09E-E67B-4854-A6F7-1B2338CF8EA3}"/>
    <cellStyle name="Input 2 16 2" xfId="46524" xr:uid="{27486330-0C9A-4353-8CFF-07575F4DADC6}"/>
    <cellStyle name="Input 2 16_Apart tables" xfId="52696" xr:uid="{69F03D82-0620-47A9-81D7-09DEA5313899}"/>
    <cellStyle name="Input 2 17" xfId="38322" xr:uid="{F642157B-5AD3-413D-B5E9-B44C5638B90B}"/>
    <cellStyle name="Input 2 18" xfId="38312" xr:uid="{5233EB52-5C79-4B2D-8966-20CEB2C1CE73}"/>
    <cellStyle name="Input 2 19" xfId="46537" xr:uid="{08F43BA4-D1BD-478B-AFF8-0EB308B600CF}"/>
    <cellStyle name="Input 2 2" xfId="1602" xr:uid="{03386BE9-B426-42BE-8501-062875DA8542}"/>
    <cellStyle name="Input 2 2 10" xfId="1603" xr:uid="{BF44A92C-8D4A-4167-A039-6ACA467BD557}"/>
    <cellStyle name="Input 2 2 10 2" xfId="1604" xr:uid="{63FC9EFD-366F-4F9A-8ADE-836FB8246DE6}"/>
    <cellStyle name="Input 2 2 10 2 2" xfId="46521" xr:uid="{C71B7C24-890D-434A-BDFC-1DC73A2D474B}"/>
    <cellStyle name="Input 2 2 10 2_Apart tables" xfId="52697" xr:uid="{74114710-C7D9-4D55-8350-BCE278D0855F}"/>
    <cellStyle name="Input 2 2 10 3" xfId="46522" xr:uid="{3CB89BD8-C949-4B27-B192-EBC3B70F9C4B}"/>
    <cellStyle name="Input 2 2 10_3. Loans" xfId="23978" xr:uid="{4223B958-0168-40C9-BD53-A6B26BA703FC}"/>
    <cellStyle name="Input 2 2 11" xfId="1605" xr:uid="{F1046C16-B7CE-4531-AFC6-61F72E06EB42}"/>
    <cellStyle name="Input 2 2 11 2" xfId="1606" xr:uid="{23A6A97D-8CDA-4EE0-AB45-2785A883650A}"/>
    <cellStyle name="Input 2 2 11 2 2" xfId="46519" xr:uid="{51D9761F-4860-49B2-A120-0C4691FE47A7}"/>
    <cellStyle name="Input 2 2 11 2_Apart tables" xfId="52698" xr:uid="{3F6D512C-766B-479B-A53B-37C970074DF3}"/>
    <cellStyle name="Input 2 2 11 3" xfId="46520" xr:uid="{1D93F0EF-2DFA-464D-A0F6-ECFC28B5474D}"/>
    <cellStyle name="Input 2 2 11_3. Loans" xfId="23979" xr:uid="{E071C593-BD0B-4FC3-A950-C94BC3CE297B}"/>
    <cellStyle name="Input 2 2 12" xfId="1607" xr:uid="{2540EDFF-5115-40FC-9FCE-7A56DEF4A353}"/>
    <cellStyle name="Input 2 2 12 2" xfId="1608" xr:uid="{6C1ED73A-2CC4-4C40-AB01-BEF5404326AB}"/>
    <cellStyle name="Input 2 2 12 2 2" xfId="46509" xr:uid="{22AC0E3D-3548-414B-9CB9-52524898CFC1}"/>
    <cellStyle name="Input 2 2 12 2_Apart tables" xfId="52699" xr:uid="{27C0409D-EC8C-4FD7-BF8B-AD999BA5AD06}"/>
    <cellStyle name="Input 2 2 12 3" xfId="46518" xr:uid="{CBDDA432-D188-4411-94DC-975D1FE64DBB}"/>
    <cellStyle name="Input 2 2 12_3. Loans" xfId="23980" xr:uid="{165D8C19-1558-4800-A5C8-CF6E1D32F716}"/>
    <cellStyle name="Input 2 2 13" xfId="1609" xr:uid="{70C598EB-A1F3-442F-9E53-0E7D7379CB4D}"/>
    <cellStyle name="Input 2 2 13 2" xfId="46507" xr:uid="{C1FB27DD-9D72-43E6-BC53-85A754052272}"/>
    <cellStyle name="Input 2 2 13_Apart tables" xfId="52700" xr:uid="{92B33B52-DC0B-431A-88C4-771D30761639}"/>
    <cellStyle name="Input 2 2 14" xfId="46726" xr:uid="{7E9719DF-8027-464D-A846-C4E857F33E70}"/>
    <cellStyle name="Input 2 2 15" xfId="46523" xr:uid="{C024F486-70CF-48D4-B96B-A924A2F37D91}"/>
    <cellStyle name="Input 2 2 2" xfId="1610" xr:uid="{18ED2F3E-616F-4FCF-B40D-25290AE2F5F6}"/>
    <cellStyle name="Input 2 2 2 2" xfId="1611" xr:uid="{8C18C459-3664-43A9-AA96-11695561675B}"/>
    <cellStyle name="Input 2 2 2 2 2" xfId="1612" xr:uid="{08CC6F42-FBFD-4712-9380-7C4A7AB8B3AE}"/>
    <cellStyle name="Input 2 2 2 2 2 2" xfId="46504" xr:uid="{24DEB163-F7E1-40F8-AE87-AD9DBF42DE0C}"/>
    <cellStyle name="Input 2 2 2 2 2_Apart tables" xfId="52701" xr:uid="{29850C78-F95F-492E-9434-347E7BEE827D}"/>
    <cellStyle name="Input 2 2 2 2 3" xfId="46728" xr:uid="{1E207AD5-FA3A-4761-A029-A96F635A24D9}"/>
    <cellStyle name="Input 2 2 2 2 4" xfId="46505" xr:uid="{5B58899B-948E-4C30-9479-0EBA8158C9BC}"/>
    <cellStyle name="Input 2 2 2 2_3. Loans" xfId="23981" xr:uid="{5023D903-D2B7-4583-AA0D-05EFB0B2E26A}"/>
    <cellStyle name="Input 2 2 2 3" xfId="1613" xr:uid="{893422EE-A533-4375-B991-0E00452AA1E5}"/>
    <cellStyle name="Input 2 2 2 3 2" xfId="1614" xr:uid="{A887C90C-0E99-436E-B3C0-2A3C73F0579B}"/>
    <cellStyle name="Input 2 2 2 3 2 2" xfId="46489" xr:uid="{003F9DFF-0BDA-4BAA-8EAD-CD96D2BB85E8}"/>
    <cellStyle name="Input 2 2 2 3 2_Apart tables" xfId="52702" xr:uid="{0651578A-9901-4BA6-AA1C-307E03CE9830}"/>
    <cellStyle name="Input 2 2 2 3 3" xfId="46491" xr:uid="{21382187-F1A2-4E52-BC52-D7048D0A17BE}"/>
    <cellStyle name="Input 2 2 2 3_3. Loans" xfId="23982" xr:uid="{298E18E6-D8E8-49C8-B177-24AA8FF238E0}"/>
    <cellStyle name="Input 2 2 2 4" xfId="1615" xr:uid="{55B41FEF-DBCF-4A5F-AA27-D42D6DDC2629}"/>
    <cellStyle name="Input 2 2 2 4 2" xfId="1616" xr:uid="{2BE53B37-8A3C-4159-A928-224169526F25}"/>
    <cellStyle name="Input 2 2 2 4 2 2" xfId="46487" xr:uid="{BA4A3A1D-4727-4C5C-A95E-C38F070F6C25}"/>
    <cellStyle name="Input 2 2 2 4 2_Apart tables" xfId="52703" xr:uid="{0AF93B95-D9E4-4C93-8D21-C0A30DDD1DED}"/>
    <cellStyle name="Input 2 2 2 4 3" xfId="46488" xr:uid="{488EA8A9-CDAA-4ECA-8DF5-8AE462A22887}"/>
    <cellStyle name="Input 2 2 2 4_3. Loans" xfId="23983" xr:uid="{5FAD096F-B969-4EAF-98B4-6D17BF320B4E}"/>
    <cellStyle name="Input 2 2 2 5" xfId="1617" xr:uid="{38062F94-559D-469C-B6F1-03A506F57740}"/>
    <cellStyle name="Input 2 2 2 5 2" xfId="1618" xr:uid="{2487FF91-7957-437C-A066-3ABA55BD8343}"/>
    <cellStyle name="Input 2 2 2 5 2 2" xfId="46485" xr:uid="{1FB5250A-D741-410E-979D-94CE2BBC913B}"/>
    <cellStyle name="Input 2 2 2 5 2_Apart tables" xfId="52704" xr:uid="{793F77FD-D073-4A7F-807C-C7D782F575C2}"/>
    <cellStyle name="Input 2 2 2 5 3" xfId="46486" xr:uid="{FE2BC63B-9AB3-404D-A970-15EE3E30B232}"/>
    <cellStyle name="Input 2 2 2 5_3. Loans" xfId="23984" xr:uid="{DB63B3D9-D841-41C1-9CE8-7D6997011356}"/>
    <cellStyle name="Input 2 2 2 6" xfId="1619" xr:uid="{AF5197B7-306E-434A-862B-03A06B9C089C}"/>
    <cellStyle name="Input 2 2 2 6 2" xfId="1620" xr:uid="{C4B5681F-7A4A-4B4F-A5B9-C48C40CB059A}"/>
    <cellStyle name="Input 2 2 2 6 2 2" xfId="46483" xr:uid="{36B4FC7E-C6FE-4C28-9ABB-3E012C83AD9A}"/>
    <cellStyle name="Input 2 2 2 6 2_Apart tables" xfId="52705" xr:uid="{5329D1B8-13B1-49D4-9D60-7596799190CF}"/>
    <cellStyle name="Input 2 2 2 6 3" xfId="46484" xr:uid="{E05F6EAE-8B64-4DC5-AA15-9274794A4555}"/>
    <cellStyle name="Input 2 2 2 6_3. Loans" xfId="23985" xr:uid="{2220AC18-DFEE-4B31-8EE8-95975AFCB848}"/>
    <cellStyle name="Input 2 2 2 7" xfId="1621" xr:uid="{348E53F9-B43C-4F22-8DE4-2D043318C25F}"/>
    <cellStyle name="Input 2 2 2 7 2" xfId="46482" xr:uid="{3C34672E-228D-480C-B352-F9363ACB36E8}"/>
    <cellStyle name="Input 2 2 2 7_Apart tables" xfId="52706" xr:uid="{61B40DF5-77D6-4009-9DE2-9C4E43EC2450}"/>
    <cellStyle name="Input 2 2 2 8" xfId="46727" xr:uid="{25814EB3-1E97-431D-8CE3-9EACE555DEBF}"/>
    <cellStyle name="Input 2 2 2 9" xfId="46506" xr:uid="{BA6773FD-5AB2-413C-A3C4-59FF42A75E76}"/>
    <cellStyle name="Input 2 2 2_3. Loans" xfId="23986" xr:uid="{09636E05-725D-4751-8DF5-B7ED0899839C}"/>
    <cellStyle name="Input 2 2 3" xfId="1622" xr:uid="{EAC353D2-E53D-47A4-985B-DB78AF278797}"/>
    <cellStyle name="Input 2 2 3 2" xfId="1623" xr:uid="{49102F96-7CD5-479B-8540-489B67911DFC}"/>
    <cellStyle name="Input 2 2 3 2 2" xfId="1624" xr:uid="{355DFA82-97AF-40C9-A617-FB0FCC7C0854}"/>
    <cellStyle name="Input 2 2 3 2 2 2" xfId="46479" xr:uid="{3B45CEC4-1BEA-4DD0-87B8-550033C6EA20}"/>
    <cellStyle name="Input 2 2 3 2 2_Apart tables" xfId="52707" xr:uid="{1F335940-210F-4B50-970C-E845C67EB8DF}"/>
    <cellStyle name="Input 2 2 3 2 3" xfId="46740" xr:uid="{519D55A8-E5C5-443B-8418-40645B3CE984}"/>
    <cellStyle name="Input 2 2 3 2 4" xfId="46480" xr:uid="{E6C665EF-F7F4-438D-9C27-2DCB157D4803}"/>
    <cellStyle name="Input 2 2 3 2_3. Loans" xfId="23987" xr:uid="{7932697E-0881-4808-8F33-47BD39C6E829}"/>
    <cellStyle name="Input 2 2 3 3" xfId="1625" xr:uid="{798519B5-2272-41FC-BE0A-67F546E97E15}"/>
    <cellStyle name="Input 2 2 3 3 2" xfId="1626" xr:uid="{ED826641-8BA5-46A0-8A50-173761E625B8}"/>
    <cellStyle name="Input 2 2 3 3 2 2" xfId="46477" xr:uid="{A443D3EB-6B2E-455A-AB8B-130FF043FC8C}"/>
    <cellStyle name="Input 2 2 3 3 2_Apart tables" xfId="52708" xr:uid="{B025C526-EAA3-46A2-A7C8-B5890439A097}"/>
    <cellStyle name="Input 2 2 3 3 3" xfId="46478" xr:uid="{BAA74263-34E3-49E7-937E-4D655606193A}"/>
    <cellStyle name="Input 2 2 3 3_3. Loans" xfId="23988" xr:uid="{3DA089C8-A48C-456E-994F-F0F8FEC762EA}"/>
    <cellStyle name="Input 2 2 3 4" xfId="1627" xr:uid="{0836E8F3-4411-4388-BB22-DEAE6D56B551}"/>
    <cellStyle name="Input 2 2 3 4 2" xfId="1628" xr:uid="{DB65F610-AA72-4080-8AC1-230522DD8572}"/>
    <cellStyle name="Input 2 2 3 4 2 2" xfId="46475" xr:uid="{A7F25BEB-A7D5-4B07-8C76-3697CF363182}"/>
    <cellStyle name="Input 2 2 3 4 2_Apart tables" xfId="52709" xr:uid="{C7AA4A48-197A-4895-810E-CFD8B5499B14}"/>
    <cellStyle name="Input 2 2 3 4 3" xfId="46476" xr:uid="{366FECA6-5665-4023-AB6B-3DBD89465875}"/>
    <cellStyle name="Input 2 2 3 4_3. Loans" xfId="23989" xr:uid="{694942F8-0162-49CE-A68D-A8231587C63A}"/>
    <cellStyle name="Input 2 2 3 5" xfId="1629" xr:uid="{798FC65C-2BD6-40C8-BE3C-6FDAEC68383B}"/>
    <cellStyle name="Input 2 2 3 5 2" xfId="46470" xr:uid="{E1315B5C-618F-420F-8256-AFCDEFF53917}"/>
    <cellStyle name="Input 2 2 3 5_Apart tables" xfId="52710" xr:uid="{FEC5ED3D-153D-42EB-9E67-3F0AFCC5A128}"/>
    <cellStyle name="Input 2 2 3 6" xfId="46739" xr:uid="{3E142422-DEF2-419F-82D0-FF6C90D50252}"/>
    <cellStyle name="Input 2 2 3 7" xfId="46481" xr:uid="{AFE5416B-16CC-4C2B-9C15-F7385A9EA7E6}"/>
    <cellStyle name="Input 2 2 3_3. Loans" xfId="23990" xr:uid="{E7AC8B3E-05E6-4868-A65A-82AEE1197FB0}"/>
    <cellStyle name="Input 2 2 4" xfId="1630" xr:uid="{9AE4E50D-D2FA-43F0-B204-2BB23671A1C4}"/>
    <cellStyle name="Input 2 2 4 2" xfId="1631" xr:uid="{FEEF6751-69D3-4C75-A8A3-E675E35D22BA}"/>
    <cellStyle name="Input 2 2 4 2 2" xfId="46467" xr:uid="{5B80F3E0-A45F-4C81-9B9F-ECCF38BC2A8E}"/>
    <cellStyle name="Input 2 2 4 2_Apart tables" xfId="52711" xr:uid="{3CC875D6-2B09-45A4-A2C7-034183A6A1BA}"/>
    <cellStyle name="Input 2 2 4 3" xfId="46747" xr:uid="{DC888FC7-6F19-445E-92EE-C66B3E587D97}"/>
    <cellStyle name="Input 2 2 4 4" xfId="46468" xr:uid="{199FFAD5-B87E-4C5E-BFE0-E775372CC69D}"/>
    <cellStyle name="Input 2 2 4_3. Loans" xfId="23991" xr:uid="{EF614254-60DA-43F6-B242-DA2820914FD0}"/>
    <cellStyle name="Input 2 2 5" xfId="1632" xr:uid="{4EC03245-34A5-4259-844F-8EF16286DB92}"/>
    <cellStyle name="Input 2 2 5 2" xfId="1633" xr:uid="{84EC5FCD-2464-4697-AC89-FB642189B4DE}"/>
    <cellStyle name="Input 2 2 5 2 2" xfId="46465" xr:uid="{941A1978-78DB-4390-97FB-7B3F1E6B22E0}"/>
    <cellStyle name="Input 2 2 5 2_Apart tables" xfId="52712" xr:uid="{1C0561E4-5FBE-4291-854A-B0B13AF66825}"/>
    <cellStyle name="Input 2 2 5 3" xfId="46466" xr:uid="{1240FE2B-B360-411D-BFCB-3C6F12A53836}"/>
    <cellStyle name="Input 2 2 5_3. Loans" xfId="23992" xr:uid="{9B40F0D9-D629-4BFF-BF35-8DBA529C54B4}"/>
    <cellStyle name="Input 2 2 6" xfId="1634" xr:uid="{FA6E8588-556F-4064-8ABD-DD2A9A23D1EC}"/>
    <cellStyle name="Input 2 2 6 2" xfId="1635" xr:uid="{99A92333-245B-4BFC-8EF8-E75988999DBB}"/>
    <cellStyle name="Input 2 2 6 2 2" xfId="46458" xr:uid="{5F22F2EC-225C-4DE3-9B91-952903B1F184}"/>
    <cellStyle name="Input 2 2 6 2_Apart tables" xfId="52713" xr:uid="{D9F4DAD3-03F3-473C-B602-0E83E0A9C7D9}"/>
    <cellStyle name="Input 2 2 6 3" xfId="46460" xr:uid="{A6B6859D-1884-43C1-BE2F-55AFEB7041F9}"/>
    <cellStyle name="Input 2 2 6_3. Loans" xfId="23993" xr:uid="{29830080-0BD3-45BA-92BD-534585EB0D94}"/>
    <cellStyle name="Input 2 2 7" xfId="1636" xr:uid="{14A27790-3089-4452-A708-DD9B4643B09B}"/>
    <cellStyle name="Input 2 2 7 2" xfId="1637" xr:uid="{33442C81-5773-4E18-9679-83CDDEF34419}"/>
    <cellStyle name="Input 2 2 7 2 2" xfId="46452" xr:uid="{8FE738AB-A3F5-4948-B2C4-86DF12D1782D}"/>
    <cellStyle name="Input 2 2 7 2_Apart tables" xfId="52714" xr:uid="{0B0BA082-EDBE-4814-A2E0-D48C19D237D2}"/>
    <cellStyle name="Input 2 2 7 3" xfId="46453" xr:uid="{F87C22FB-0AAB-4C7C-96BE-50481F3C3343}"/>
    <cellStyle name="Input 2 2 7_3. Loans" xfId="23994" xr:uid="{F830DCF4-7F90-456A-86F2-246297814428}"/>
    <cellStyle name="Input 2 2 8" xfId="1638" xr:uid="{C2663556-58E7-4799-A634-53E6B0027488}"/>
    <cellStyle name="Input 2 2 8 2" xfId="1639" xr:uid="{D9A06B6D-7A2C-40CD-92D1-46920BDEC97B}"/>
    <cellStyle name="Input 2 2 8 2 2" xfId="46450" xr:uid="{90879DCA-376F-470C-B13E-0ECA0F3A1D52}"/>
    <cellStyle name="Input 2 2 8 2_Apart tables" xfId="52715" xr:uid="{768E0486-015F-4FDF-A967-C2E339AD42EB}"/>
    <cellStyle name="Input 2 2 8 3" xfId="46451" xr:uid="{AC443BDA-E23D-48E5-AD7E-75EFEC0CC0FE}"/>
    <cellStyle name="Input 2 2 8_3. Loans" xfId="23995" xr:uid="{A0976314-0960-442B-B96B-8E7C3F7A3C72}"/>
    <cellStyle name="Input 2 2 9" xfId="1640" xr:uid="{4CB6CDD2-363D-414D-A96A-8430B7EFC947}"/>
    <cellStyle name="Input 2 2 9 2" xfId="1641" xr:uid="{EF4FEB65-7ECF-4350-BDAD-5F4FEDBBA129}"/>
    <cellStyle name="Input 2 2 9 2 2" xfId="46448" xr:uid="{B6537BDB-D50B-4D8F-8DB4-72E7C26B727F}"/>
    <cellStyle name="Input 2 2 9 2_Apart tables" xfId="52716" xr:uid="{C63A2066-97AA-4A29-9F32-AE53B54F6EC7}"/>
    <cellStyle name="Input 2 2 9 3" xfId="46449" xr:uid="{E974810F-C606-4136-986C-3FAAEC5D2626}"/>
    <cellStyle name="Input 2 2 9_3. Loans" xfId="23996" xr:uid="{82E35ECE-0456-4838-BB7A-58C4615B4501}"/>
    <cellStyle name="Input 2 2_3. Loans" xfId="23997" xr:uid="{7F01ED46-4DEB-4FE6-A588-D302F6E7095F}"/>
    <cellStyle name="Input 2 3" xfId="1642" xr:uid="{3502ABCE-FCEE-4BD1-826C-2AEB0E6CB993}"/>
    <cellStyle name="Input 2 3 10" xfId="1643" xr:uid="{9A906905-CBC0-423D-904F-E0C320BC350D}"/>
    <cellStyle name="Input 2 3 10 2" xfId="1644" xr:uid="{4B52B5F7-C3AA-4A57-BECA-26AB3CBA6DE7}"/>
    <cellStyle name="Input 2 3 10 2 2" xfId="46445" xr:uid="{7EF0243A-4415-42AA-8283-5DF238507C00}"/>
    <cellStyle name="Input 2 3 10 2_Apart tables" xfId="52717" xr:uid="{E5FC71DE-0309-48BC-9525-994FED194773}"/>
    <cellStyle name="Input 2 3 10 3" xfId="46446" xr:uid="{A9E290A5-6414-48EF-B325-DB511E6F0D0C}"/>
    <cellStyle name="Input 2 3 10_3. Loans" xfId="23998" xr:uid="{4F742E5C-5AA4-43F7-9F8A-5F5FDDEC1872}"/>
    <cellStyle name="Input 2 3 11" xfId="1645" xr:uid="{95BFC079-25C0-4F81-B3A0-BD23AE558F53}"/>
    <cellStyle name="Input 2 3 11 2" xfId="1646" xr:uid="{9457970E-C108-4E9C-9C9E-777874F75107}"/>
    <cellStyle name="Input 2 3 11 2 2" xfId="46443" xr:uid="{215ABDA9-CB80-49B8-AB5B-A8763A4310A5}"/>
    <cellStyle name="Input 2 3 11 2_Apart tables" xfId="52718" xr:uid="{FBB90545-1012-4FB6-B5CD-F5DE808E8EB2}"/>
    <cellStyle name="Input 2 3 11 3" xfId="46444" xr:uid="{2F5A7B67-FAC4-46A8-A664-B9DB6C2AD381}"/>
    <cellStyle name="Input 2 3 11_3. Loans" xfId="23999" xr:uid="{5248AE36-E490-4A7A-A310-A167ACCF8A4B}"/>
    <cellStyle name="Input 2 3 12" xfId="1647" xr:uid="{E6A01CCE-5729-4A9F-BBCF-5F12EA7F9B86}"/>
    <cellStyle name="Input 2 3 12 2" xfId="1648" xr:uid="{EC70EA06-3BE9-44B6-8D9B-B3491F4C5300}"/>
    <cellStyle name="Input 2 3 12 2 2" xfId="46441" xr:uid="{DA40B709-7707-400A-8081-2FFC7B26FF38}"/>
    <cellStyle name="Input 2 3 12 2_Apart tables" xfId="52719" xr:uid="{187DA080-19F1-4CFB-9345-4E11486FC71D}"/>
    <cellStyle name="Input 2 3 12 3" xfId="46442" xr:uid="{48A75E2E-C68F-4E65-8AFD-6253B59F93FE}"/>
    <cellStyle name="Input 2 3 12_3. Loans" xfId="24000" xr:uid="{46436C92-6A9C-456F-8F68-F102BBEF5160}"/>
    <cellStyle name="Input 2 3 13" xfId="1649" xr:uid="{99779B80-CBED-4FD4-8434-77792AAD32DB}"/>
    <cellStyle name="Input 2 3 13 2" xfId="46440" xr:uid="{7755D501-A2DD-43C2-85CC-1BC74FEC97E2}"/>
    <cellStyle name="Input 2 3 13_Apart tables" xfId="52720" xr:uid="{66603524-9A4E-48B7-90F9-D6E0A1DD7696}"/>
    <cellStyle name="Input 2 3 14" xfId="33732" xr:uid="{3B12E8D8-59DC-44D8-A4DA-779C41C70B90}"/>
    <cellStyle name="Input 2 3 15" xfId="46759" xr:uid="{A38248BC-D3EF-4533-B435-E457D26C5C5B}"/>
    <cellStyle name="Input 2 3 16" xfId="46447" xr:uid="{358FB672-DC65-41F1-8D4E-5514A0FAE779}"/>
    <cellStyle name="Input 2 3 2" xfId="1650" xr:uid="{931C2285-201D-4B57-98E9-49941E3D1296}"/>
    <cellStyle name="Input 2 3 2 2" xfId="1651" xr:uid="{E9CFB77A-B6D6-4C62-9EC2-F57721695E7F}"/>
    <cellStyle name="Input 2 3 2 2 2" xfId="1652" xr:uid="{C478D64A-37F6-49C2-8895-89EC5713F194}"/>
    <cellStyle name="Input 2 3 2 2 2 2" xfId="46437" xr:uid="{A900943A-5415-4229-A54B-67940D00E4AC}"/>
    <cellStyle name="Input 2 3 2 2 2_Apart tables" xfId="52721" xr:uid="{2743F887-25A4-457B-8C59-1E7D67D8075C}"/>
    <cellStyle name="Input 2 3 2 2 3" xfId="46768" xr:uid="{63893D0D-DD47-4A93-96E3-66E0EA807FD3}"/>
    <cellStyle name="Input 2 3 2 2 4" xfId="46438" xr:uid="{4A2B1A85-101F-4289-8617-14577C44D47D}"/>
    <cellStyle name="Input 2 3 2 2_3. Loans" xfId="24001" xr:uid="{4E32B5F8-B70A-46D6-BDE9-94CE5F5DD45C}"/>
    <cellStyle name="Input 2 3 2 3" xfId="1653" xr:uid="{108D5036-52F2-4336-9D3B-DFC5348E8247}"/>
    <cellStyle name="Input 2 3 2 3 2" xfId="1654" xr:uid="{88594DC0-ED08-46B0-BFA9-61096CABC7D3}"/>
    <cellStyle name="Input 2 3 2 3 2 2" xfId="46435" xr:uid="{5FCE47F4-301D-4C0C-A960-613C16ECFA35}"/>
    <cellStyle name="Input 2 3 2 3 2_Apart tables" xfId="52722" xr:uid="{CF7D45E4-1E60-4E77-B7B2-5252094CDCEF}"/>
    <cellStyle name="Input 2 3 2 3 3" xfId="46436" xr:uid="{7D085809-8CDE-4519-827F-2CEFFBAF34D6}"/>
    <cellStyle name="Input 2 3 2 3_3. Loans" xfId="24002" xr:uid="{82807659-6CA8-40DB-8C74-858B99D67314}"/>
    <cellStyle name="Input 2 3 2 4" xfId="1655" xr:uid="{294B59F4-BAE9-41AA-954D-98CF0144718B}"/>
    <cellStyle name="Input 2 3 2 4 2" xfId="46434" xr:uid="{E130750F-A0AF-402D-B05D-70F574FD42B3}"/>
    <cellStyle name="Input 2 3 2 4_Apart tables" xfId="52723" xr:uid="{6A779BE2-F2C8-486D-9840-E2FAD3572D03}"/>
    <cellStyle name="Input 2 3 2 5" xfId="46767" xr:uid="{56907FE7-387F-420B-BC94-28779CA9331F}"/>
    <cellStyle name="Input 2 3 2 6" xfId="46439" xr:uid="{30D9337E-9C35-4A83-8C4D-19311FAA9340}"/>
    <cellStyle name="Input 2 3 2_3. Loans" xfId="24003" xr:uid="{18A53A1B-3418-41DC-9612-39E69B6DDC4D}"/>
    <cellStyle name="Input 2 3 3" xfId="1656" xr:uid="{506689A3-3763-4BDC-9D86-55A5A4662D86}"/>
    <cellStyle name="Input 2 3 3 2" xfId="1657" xr:uid="{2B539889-5579-4820-848B-A41BB7155422}"/>
    <cellStyle name="Input 2 3 3 2 2" xfId="46774" xr:uid="{53CEAF81-5366-47EF-89AF-1B531E5BD583}"/>
    <cellStyle name="Input 2 3 3 2 3" xfId="46432" xr:uid="{883B65B7-4BC1-4D49-BF4F-8DF248F68F5C}"/>
    <cellStyle name="Input 2 3 3 2_Apart tables" xfId="52724" xr:uid="{0E375D47-D230-4484-90B7-EC735E84F359}"/>
    <cellStyle name="Input 2 3 3 3" xfId="46773" xr:uid="{01D4A786-6626-45CD-8253-EB6B66E84361}"/>
    <cellStyle name="Input 2 3 3 4" xfId="46433" xr:uid="{840ABBF5-FBDA-4073-B536-4F8108B3F9EB}"/>
    <cellStyle name="Input 2 3 3_3. Loans" xfId="24004" xr:uid="{D9E45C0D-B0D5-4F5C-8698-E001EDBE6C4B}"/>
    <cellStyle name="Input 2 3 4" xfId="1658" xr:uid="{B0319550-36D8-4444-A7B8-94C25A8768CA}"/>
    <cellStyle name="Input 2 3 4 2" xfId="1659" xr:uid="{C28E9AAB-6CC5-4B8B-BF3D-66DA7EFA1B7B}"/>
    <cellStyle name="Input 2 3 4 2 2" xfId="46430" xr:uid="{61142C2A-5678-47E3-903D-C49424269CF7}"/>
    <cellStyle name="Input 2 3 4 2_Apart tables" xfId="52725" xr:uid="{73730EA3-76BF-4E77-AC64-FC3FCC8FD15B}"/>
    <cellStyle name="Input 2 3 4 3" xfId="46775" xr:uid="{C6E0FB6A-6218-4D97-BE22-91AE42A9D4B8}"/>
    <cellStyle name="Input 2 3 4 4" xfId="46431" xr:uid="{12377C5D-375D-45A5-A713-381F225E6CEE}"/>
    <cellStyle name="Input 2 3 4_3. Loans" xfId="24005" xr:uid="{CF74309C-A68A-4F30-BF48-BCEBEF727367}"/>
    <cellStyle name="Input 2 3 5" xfId="1660" xr:uid="{F74450D1-3D72-4D34-9368-63CB79002561}"/>
    <cellStyle name="Input 2 3 5 2" xfId="1661" xr:uid="{B1D1AFE4-4438-4741-A3D6-C234E33C9A25}"/>
    <cellStyle name="Input 2 3 5 2 2" xfId="46428" xr:uid="{1094A5E1-B119-4C77-ADF0-3959E0760057}"/>
    <cellStyle name="Input 2 3 5 2_Apart tables" xfId="52726" xr:uid="{1F6C65D9-FDD7-4953-82B8-01C2E954FD58}"/>
    <cellStyle name="Input 2 3 5 3" xfId="46429" xr:uid="{E22DCC19-0D9E-46BB-A5E6-26FC6AC439DC}"/>
    <cellStyle name="Input 2 3 5_3. Loans" xfId="24006" xr:uid="{11B6D0A6-2764-45ED-9745-342616EFDE8F}"/>
    <cellStyle name="Input 2 3 6" xfId="1662" xr:uid="{62CC2534-D82B-49AF-AC06-FEF7FE2F7443}"/>
    <cellStyle name="Input 2 3 6 2" xfId="1663" xr:uid="{6CE33D93-82F6-4B1B-AA77-F748F19BAE8E}"/>
    <cellStyle name="Input 2 3 6 2 2" xfId="46426" xr:uid="{10003D2E-AB85-47B8-AF4B-4E21BFA7D334}"/>
    <cellStyle name="Input 2 3 6 2_Apart tables" xfId="52727" xr:uid="{12F74E46-B9AE-4A36-BEEF-03B09C6B3816}"/>
    <cellStyle name="Input 2 3 6 3" xfId="46427" xr:uid="{1BAF947C-CA5F-4970-9A9A-9FC1F8CFC48E}"/>
    <cellStyle name="Input 2 3 6_3. Loans" xfId="24007" xr:uid="{28394004-DB0D-4A31-BDFF-60B5C43FAB04}"/>
    <cellStyle name="Input 2 3 7" xfId="1664" xr:uid="{006B48CC-3238-4063-8E7F-C9EA0BC2127D}"/>
    <cellStyle name="Input 2 3 7 2" xfId="1665" xr:uid="{129BB448-5BE3-46C1-BBFB-9BE1DFDA5D15}"/>
    <cellStyle name="Input 2 3 7 2 2" xfId="46424" xr:uid="{75038DA8-C9C5-4671-8BE4-B1462BA41BE5}"/>
    <cellStyle name="Input 2 3 7 2_Apart tables" xfId="52728" xr:uid="{E9DC8375-D6DF-4964-A99C-BDF2580418D2}"/>
    <cellStyle name="Input 2 3 7 3" xfId="46425" xr:uid="{4CBAE539-F3EE-48CA-ABD9-802670971C98}"/>
    <cellStyle name="Input 2 3 7_3. Loans" xfId="24008" xr:uid="{A04DA8D6-F012-4052-A18D-1309F65C8BA8}"/>
    <cellStyle name="Input 2 3 8" xfId="1666" xr:uid="{9D7C5B78-C2C5-4064-955E-DB7AAA122DEE}"/>
    <cellStyle name="Input 2 3 8 2" xfId="1667" xr:uid="{9442DC15-ED1D-44F5-824D-1684264E0EC8}"/>
    <cellStyle name="Input 2 3 8 2 2" xfId="46422" xr:uid="{FF6FED89-1F94-414E-B591-9DEF28C05037}"/>
    <cellStyle name="Input 2 3 8 2_Apart tables" xfId="52729" xr:uid="{F5680E12-CCC9-4585-9441-C526B2408D94}"/>
    <cellStyle name="Input 2 3 8 3" xfId="46423" xr:uid="{B68B3DF7-7ABB-4191-8FED-3BA7D05B1870}"/>
    <cellStyle name="Input 2 3 8_3. Loans" xfId="24009" xr:uid="{4A2C42AC-5B96-4F63-AEE9-329F163E687A}"/>
    <cellStyle name="Input 2 3 9" xfId="1668" xr:uid="{B8565462-5D02-4D94-A2F9-64CFCD8C3749}"/>
    <cellStyle name="Input 2 3 9 2" xfId="1669" xr:uid="{044E557F-9EDB-41CD-A75C-8A725FD6A8E7}"/>
    <cellStyle name="Input 2 3 9 2 2" xfId="46420" xr:uid="{3A36CAE9-BAEF-493F-9CBF-2A86E2618F9F}"/>
    <cellStyle name="Input 2 3 9 2_Apart tables" xfId="52730" xr:uid="{F50666B0-5A63-4C94-8844-0C306AD474D5}"/>
    <cellStyle name="Input 2 3 9 3" xfId="46421" xr:uid="{9693D877-4F36-402C-BF39-59861680AABD}"/>
    <cellStyle name="Input 2 3 9_3. Loans" xfId="24010" xr:uid="{700DE806-ED9A-42B4-BBD8-2D89C225AD37}"/>
    <cellStyle name="Input 2 3_3. Loans" xfId="24011" xr:uid="{09D8DDF4-6A04-401F-90CF-E7C60B0A6B7B}"/>
    <cellStyle name="Input 2 4" xfId="1670" xr:uid="{A0C37EEE-FCC3-43F9-BCC8-426F37836747}"/>
    <cellStyle name="Input 2 4 10" xfId="1671" xr:uid="{A0EE6D2D-55AD-4F0C-BADE-6D71B54C3A11}"/>
    <cellStyle name="Input 2 4 10 2" xfId="1672" xr:uid="{92086AF5-9D90-418B-92CD-CB24C589A7FA}"/>
    <cellStyle name="Input 2 4 10 2 2" xfId="46417" xr:uid="{BD86E143-FF85-4632-A711-832EED9ADACF}"/>
    <cellStyle name="Input 2 4 10 2_Apart tables" xfId="52731" xr:uid="{FBB65826-115A-40E0-8F34-15131812AC0B}"/>
    <cellStyle name="Input 2 4 10 3" xfId="46418" xr:uid="{2CAAC84B-0836-4DC0-ADC9-0F45781BE7B2}"/>
    <cellStyle name="Input 2 4 10_3. Loans" xfId="24012" xr:uid="{579BE648-11D2-402F-AE77-3BD3905AF85E}"/>
    <cellStyle name="Input 2 4 11" xfId="1673" xr:uid="{C88972F9-F006-460F-8D48-79FD6B4D31E3}"/>
    <cellStyle name="Input 2 4 11 2" xfId="1674" xr:uid="{FE2CEB43-8993-46D0-B7D6-1CD6984DB7AF}"/>
    <cellStyle name="Input 2 4 11 2 2" xfId="46415" xr:uid="{68D654A6-7E3D-4BF3-A792-746095A8FA79}"/>
    <cellStyle name="Input 2 4 11 2_Apart tables" xfId="52732" xr:uid="{70A44145-A7F6-4683-9B49-9B555990E4D7}"/>
    <cellStyle name="Input 2 4 11 3" xfId="46416" xr:uid="{062CB397-C1D0-47D0-BBC9-22900C807EF5}"/>
    <cellStyle name="Input 2 4 11_3. Loans" xfId="24013" xr:uid="{5534BBA9-2F83-46CA-B437-A8E553675884}"/>
    <cellStyle name="Input 2 4 12" xfId="1675" xr:uid="{C5B65EF0-EACB-4E2E-8894-20A298398389}"/>
    <cellStyle name="Input 2 4 12 2" xfId="1676" xr:uid="{E65D6DD2-59A3-4221-880C-0F122D8C7F62}"/>
    <cellStyle name="Input 2 4 12 2 2" xfId="46413" xr:uid="{7116EE33-029A-4EC6-BB93-69DCC51FDFC7}"/>
    <cellStyle name="Input 2 4 12 2_Apart tables" xfId="52733" xr:uid="{69F9D7FD-01CD-46FE-9E8B-388ED1D43A15}"/>
    <cellStyle name="Input 2 4 12 3" xfId="46414" xr:uid="{28CC78CF-29B5-4FA3-BFFE-B0F5167EF712}"/>
    <cellStyle name="Input 2 4 12_3. Loans" xfId="24014" xr:uid="{D9F93C96-4921-4F8D-976D-DE443C583D6B}"/>
    <cellStyle name="Input 2 4 13" xfId="1677" xr:uid="{0FA607DB-DFC0-4232-B36B-096AFC72D255}"/>
    <cellStyle name="Input 2 4 13 2" xfId="46412" xr:uid="{DCF184D0-2134-48C4-A704-3155F46D899C}"/>
    <cellStyle name="Input 2 4 13_Apart tables" xfId="52734" xr:uid="{B5E1E9B5-C278-4326-AAF2-78E6D4A93E42}"/>
    <cellStyle name="Input 2 4 14" xfId="46782" xr:uid="{E2C5B7D0-212B-48AB-87DD-F2FF0BE0D18E}"/>
    <cellStyle name="Input 2 4 15" xfId="46419" xr:uid="{0F307721-767C-4EB3-A073-D0729603FE13}"/>
    <cellStyle name="Input 2 4 2" xfId="1678" xr:uid="{52ED8600-EC50-4A96-BD4E-2663D1CBB2E4}"/>
    <cellStyle name="Input 2 4 2 2" xfId="1679" xr:uid="{C35600E3-135B-4A2C-ACB5-6DDFCBE44F64}"/>
    <cellStyle name="Input 2 4 2 2 2" xfId="1680" xr:uid="{D2625AD9-BEA3-4F8D-B8AB-A98E374D7F7D}"/>
    <cellStyle name="Input 2 4 2 2 2 2" xfId="46409" xr:uid="{4236D00F-9C19-4B8A-9CA2-2885DC4E0195}"/>
    <cellStyle name="Input 2 4 2 2 2_Apart tables" xfId="52735" xr:uid="{A1E476B3-36A5-411C-9BDD-66E50A722F69}"/>
    <cellStyle name="Input 2 4 2 2 3" xfId="46784" xr:uid="{98434F97-373A-42D8-BC1F-B4041C81FE9F}"/>
    <cellStyle name="Input 2 4 2 2 4" xfId="46410" xr:uid="{B5812F9D-8611-4959-8322-DD7CE2503E19}"/>
    <cellStyle name="Input 2 4 2 2_3. Loans" xfId="24015" xr:uid="{814890CE-6926-4CE6-A1B0-AC5394E10F66}"/>
    <cellStyle name="Input 2 4 2 3" xfId="1681" xr:uid="{AA7BC07A-1C4E-4A62-AC67-B572B75DE4FC}"/>
    <cellStyle name="Input 2 4 2 3 2" xfId="1682" xr:uid="{AFE543BF-086D-443E-94C8-5EAEDEE8310D}"/>
    <cellStyle name="Input 2 4 2 3 2 2" xfId="46407" xr:uid="{9166D6F2-785D-4256-8AF4-36523A1C7D83}"/>
    <cellStyle name="Input 2 4 2 3 2_Apart tables" xfId="52736" xr:uid="{3335A2D6-D8C9-4756-9645-735DBFA0E1A4}"/>
    <cellStyle name="Input 2 4 2 3 3" xfId="46408" xr:uid="{4234AA30-057C-4C08-ABC2-58BAE031EAC4}"/>
    <cellStyle name="Input 2 4 2 3_3. Loans" xfId="24016" xr:uid="{BD623A5F-387A-47AB-87E6-644613E58783}"/>
    <cellStyle name="Input 2 4 2 4" xfId="1683" xr:uid="{D1189569-F2C6-44C0-B46A-41E2E6EEC1CC}"/>
    <cellStyle name="Input 2 4 2 4 2" xfId="46406" xr:uid="{235E9690-681B-4D94-93A3-8620E97C1AF3}"/>
    <cellStyle name="Input 2 4 2 4_Apart tables" xfId="52737" xr:uid="{647A128A-877A-413A-AF88-1E5DF03AA871}"/>
    <cellStyle name="Input 2 4 2 5" xfId="46783" xr:uid="{A3979245-CFC2-45CC-9C78-6417571F995F}"/>
    <cellStyle name="Input 2 4 2 6" xfId="46411" xr:uid="{FB89E5E6-99C8-46EF-ADD9-7FB7EA7C3D99}"/>
    <cellStyle name="Input 2 4 2_3. Loans" xfId="24017" xr:uid="{214507E9-D7C2-4899-B998-63441C3ABB2C}"/>
    <cellStyle name="Input 2 4 3" xfId="1684" xr:uid="{2017073B-31E9-4BF3-BEF9-78AB5B44833E}"/>
    <cellStyle name="Input 2 4 3 2" xfId="1685" xr:uid="{394721EF-BD7B-4E9C-BFB1-431F9A567B7A}"/>
    <cellStyle name="Input 2 4 3 2 2" xfId="46786" xr:uid="{2154A055-C64B-44E3-A70F-E45C02F01ABA}"/>
    <cellStyle name="Input 2 4 3 2 3" xfId="46404" xr:uid="{3452611B-1D07-4684-9F95-D9F4EC052F5A}"/>
    <cellStyle name="Input 2 4 3 2_Apart tables" xfId="52738" xr:uid="{613B548E-2C61-4C11-B282-E508806CE08C}"/>
    <cellStyle name="Input 2 4 3 3" xfId="46785" xr:uid="{07EF4C10-3D5E-4F81-8D90-F067E8E9BA81}"/>
    <cellStyle name="Input 2 4 3 4" xfId="46405" xr:uid="{50C13C59-1D37-4538-9954-8E550064AED3}"/>
    <cellStyle name="Input 2 4 3_3. Loans" xfId="24018" xr:uid="{25635A05-F163-419F-9F88-FF861339D3DF}"/>
    <cellStyle name="Input 2 4 4" xfId="1686" xr:uid="{BD149B0A-A084-417F-9426-563049642C83}"/>
    <cellStyle name="Input 2 4 4 2" xfId="1687" xr:uid="{09DF1C0E-DD32-4BDD-A918-B9543AF42B8A}"/>
    <cellStyle name="Input 2 4 4 2 2" xfId="46402" xr:uid="{5DEC6214-6DF1-4CC6-9732-F6C3F498541F}"/>
    <cellStyle name="Input 2 4 4 2_Apart tables" xfId="52739" xr:uid="{D9CF7FFE-3B2D-45CB-BD81-9D1303CD370E}"/>
    <cellStyle name="Input 2 4 4 3" xfId="46787" xr:uid="{F21322CA-18C4-457C-8F2E-21F0AE46A3C0}"/>
    <cellStyle name="Input 2 4 4 4" xfId="46403" xr:uid="{1A8D58D6-F20E-4A4F-9A2B-2EA27536DC67}"/>
    <cellStyle name="Input 2 4 4_3. Loans" xfId="24019" xr:uid="{9D388B77-09B4-447C-A6EA-FC4446A1FCF8}"/>
    <cellStyle name="Input 2 4 5" xfId="1688" xr:uid="{EE81DE89-98F4-49B5-BBAF-11638B390AA5}"/>
    <cellStyle name="Input 2 4 5 2" xfId="1689" xr:uid="{90DC614F-CCE8-4F58-9AAB-80FD856F5B0A}"/>
    <cellStyle name="Input 2 4 5 2 2" xfId="46400" xr:uid="{D3713723-E961-4394-8EA7-463D3AFE8B8C}"/>
    <cellStyle name="Input 2 4 5 2_Apart tables" xfId="52740" xr:uid="{1F8D5CC4-2219-4790-B26B-0E073428A842}"/>
    <cellStyle name="Input 2 4 5 3" xfId="46401" xr:uid="{7573AD40-CB2F-4C3C-8802-087B440AB93A}"/>
    <cellStyle name="Input 2 4 5_3. Loans" xfId="24020" xr:uid="{01FBFF7E-BBC7-4B78-8F94-C5434A7F82FF}"/>
    <cellStyle name="Input 2 4 6" xfId="1690" xr:uid="{9D08F09B-A4BA-486A-BC1E-5C265A4B91B6}"/>
    <cellStyle name="Input 2 4 6 2" xfId="1691" xr:uid="{96D809D5-D57B-480E-B325-4147CCB6FE6F}"/>
    <cellStyle name="Input 2 4 6 2 2" xfId="46398" xr:uid="{BC473F9F-1E75-4143-9F26-22194C47E5F2}"/>
    <cellStyle name="Input 2 4 6 2_Apart tables" xfId="52741" xr:uid="{D7F49A58-71E2-4691-A38E-BCA78611D011}"/>
    <cellStyle name="Input 2 4 6 3" xfId="46399" xr:uid="{D2706608-8CD1-48ED-9BC9-DBD8CFED6394}"/>
    <cellStyle name="Input 2 4 6_3. Loans" xfId="24021" xr:uid="{F1906598-C526-4469-81B8-372D69FF52FF}"/>
    <cellStyle name="Input 2 4 7" xfId="1692" xr:uid="{85BBB2FE-A313-42D2-B201-8AFDD04B442D}"/>
    <cellStyle name="Input 2 4 7 2" xfId="1693" xr:uid="{4D34EE5A-9BBE-48B4-814D-56B816B35645}"/>
    <cellStyle name="Input 2 4 7 2 2" xfId="46396" xr:uid="{ABFC8AA3-8BA2-48FE-A7D4-C6BF1C2C2785}"/>
    <cellStyle name="Input 2 4 7 2_Apart tables" xfId="52742" xr:uid="{09F462A7-33F6-4978-95B1-8D72C4A85804}"/>
    <cellStyle name="Input 2 4 7 3" xfId="46397" xr:uid="{63834FA2-17DD-4776-92F3-7DAFB6501E78}"/>
    <cellStyle name="Input 2 4 7_3. Loans" xfId="24022" xr:uid="{9B60D703-354A-4E30-8CF1-20DEAD19848C}"/>
    <cellStyle name="Input 2 4 8" xfId="1694" xr:uid="{A2C2D5F7-F5B7-49E0-9717-6BE2DC1161CF}"/>
    <cellStyle name="Input 2 4 8 2" xfId="1695" xr:uid="{96C9057C-4C90-4E50-AB1D-11D2305EADA2}"/>
    <cellStyle name="Input 2 4 8 2 2" xfId="46394" xr:uid="{41614E99-2DEC-445F-9656-193F1F74C654}"/>
    <cellStyle name="Input 2 4 8 2_Apart tables" xfId="52743" xr:uid="{4B66EDCA-DD0C-4909-9743-1003B4CFDE1F}"/>
    <cellStyle name="Input 2 4 8 3" xfId="46395" xr:uid="{D229F250-EAAB-4003-8F46-6C94D3EE5269}"/>
    <cellStyle name="Input 2 4 8_3. Loans" xfId="24023" xr:uid="{87F501D1-5C1F-419B-A827-863CA20BEEDA}"/>
    <cellStyle name="Input 2 4 9" xfId="1696" xr:uid="{CBA9B303-22DD-4218-A58A-5F8721536F84}"/>
    <cellStyle name="Input 2 4 9 2" xfId="1697" xr:uid="{5FD2FCBB-BCC5-405C-8DB7-E3C9D8B8DCF6}"/>
    <cellStyle name="Input 2 4 9 2 2" xfId="46392" xr:uid="{270B46E0-70D8-4B21-8B37-EC26338018C9}"/>
    <cellStyle name="Input 2 4 9 2_Apart tables" xfId="52744" xr:uid="{379A8B97-B38A-4A7F-9962-5306A1E25791}"/>
    <cellStyle name="Input 2 4 9 3" xfId="46393" xr:uid="{979E3162-4D58-4B6F-83AC-2C1CF544EB92}"/>
    <cellStyle name="Input 2 4 9_3. Loans" xfId="24024" xr:uid="{513F0613-5C82-49D1-A92B-E706F6673DD1}"/>
    <cellStyle name="Input 2 4_3. Loans" xfId="24025" xr:uid="{E4F854A2-5CFE-48EF-8338-2AE1A7048794}"/>
    <cellStyle name="Input 2 5" xfId="1698" xr:uid="{BD906DF9-269D-4B5B-8070-9E2E51F2082E}"/>
    <cellStyle name="Input 2 5 10" xfId="1699" xr:uid="{4FD37C50-6320-42AC-BD08-4A14CBAFD510}"/>
    <cellStyle name="Input 2 5 10 2" xfId="1700" xr:uid="{5FA0BEF7-11F5-41B3-9930-F4E6757F20AF}"/>
    <cellStyle name="Input 2 5 10 2 2" xfId="46389" xr:uid="{F0067014-4D0D-40BA-B8C3-C79CB6FEF8CC}"/>
    <cellStyle name="Input 2 5 10 2_Apart tables" xfId="52745" xr:uid="{986BFDB0-B3A3-448D-B757-8533121E6BD4}"/>
    <cellStyle name="Input 2 5 10 3" xfId="46390" xr:uid="{945F7B73-7644-4F8A-9604-44E46EF6DCB6}"/>
    <cellStyle name="Input 2 5 10_3. Loans" xfId="24026" xr:uid="{894BD8EC-378B-4EB3-956F-DFC94D512B55}"/>
    <cellStyle name="Input 2 5 11" xfId="1701" xr:uid="{86F18B89-DEA7-401E-8532-3999A263B1FC}"/>
    <cellStyle name="Input 2 5 11 2" xfId="46388" xr:uid="{AF6D0D75-2DB1-45DB-B112-B5E0655BCE88}"/>
    <cellStyle name="Input 2 5 11_Apart tables" xfId="52746" xr:uid="{3B987288-0772-4EA6-A273-0574A884117A}"/>
    <cellStyle name="Input 2 5 12" xfId="46391" xr:uid="{FBC079CE-E3B2-4EEA-BE78-BFA78C7CB276}"/>
    <cellStyle name="Input 2 5 2" xfId="1702" xr:uid="{EDCF24AA-8F4B-41FD-99AA-200F21F55942}"/>
    <cellStyle name="Input 2 5 2 2" xfId="1703" xr:uid="{809BE2B6-7539-478D-A0CC-24F089BB4638}"/>
    <cellStyle name="Input 2 5 2 2 2" xfId="1704" xr:uid="{57689086-8D0D-4A1B-9B86-65AA210C1755}"/>
    <cellStyle name="Input 2 5 2 2 2 2" xfId="46385" xr:uid="{347815FB-2A54-4B00-B5BB-599B4548D60F}"/>
    <cellStyle name="Input 2 5 2 2 2_Apart tables" xfId="52747" xr:uid="{27E608EA-7646-4BE7-A46C-E5ED800E87DF}"/>
    <cellStyle name="Input 2 5 2 2 3" xfId="46788" xr:uid="{F08AA964-2D6E-49AF-A3D5-3B30661D7AEA}"/>
    <cellStyle name="Input 2 5 2 2 4" xfId="46386" xr:uid="{86C1BFCC-9161-42AA-81A9-8C31180536CB}"/>
    <cellStyle name="Input 2 5 2 2_3. Loans" xfId="24027" xr:uid="{718D3299-C226-4B3A-A11D-A47AF1FCDF3E}"/>
    <cellStyle name="Input 2 5 2 3" xfId="1705" xr:uid="{EED4248B-A04B-439D-9778-A0EF1A848FCC}"/>
    <cellStyle name="Input 2 5 2 3 2" xfId="1706" xr:uid="{C67879D6-1581-4435-9C3B-3CB7F4D16F90}"/>
    <cellStyle name="Input 2 5 2 3 2 2" xfId="46383" xr:uid="{65C189C3-A375-42D7-9E6B-3A4A2E75964A}"/>
    <cellStyle name="Input 2 5 2 3 2_Apart tables" xfId="52748" xr:uid="{BDD7278B-31A1-46B5-93DD-E0392252BEFE}"/>
    <cellStyle name="Input 2 5 2 3 3" xfId="46384" xr:uid="{8983B07F-34C5-41FE-9528-B60105C9AA2F}"/>
    <cellStyle name="Input 2 5 2 3_3. Loans" xfId="24028" xr:uid="{6EF06E08-97EF-49EC-8E8D-37A3B9BA943A}"/>
    <cellStyle name="Input 2 5 2 4" xfId="1707" xr:uid="{6B19B93F-EC16-4962-81CB-43FA0876DAC7}"/>
    <cellStyle name="Input 2 5 2 4 2" xfId="46382" xr:uid="{22248F49-3E4B-4E30-832B-14B03D5E7776}"/>
    <cellStyle name="Input 2 5 2 4_Apart tables" xfId="52749" xr:uid="{B4BA1641-0E48-4B31-8050-A1636F21CC41}"/>
    <cellStyle name="Input 2 5 2 5" xfId="46387" xr:uid="{CAE4A04D-6904-4BD5-89C1-770CB1F3FC28}"/>
    <cellStyle name="Input 2 5 2_3. Loans" xfId="24029" xr:uid="{63F030E3-9C56-480B-99A4-658C6E552067}"/>
    <cellStyle name="Input 2 5 3" xfId="1708" xr:uid="{97786AA5-6446-4987-9ECA-DCEA69106E78}"/>
    <cellStyle name="Input 2 5 3 2" xfId="1709" xr:uid="{AE8A70CA-BA0B-45ED-B303-34AA886F848C}"/>
    <cellStyle name="Input 2 5 3 2 2" xfId="46380" xr:uid="{9C1B65C4-DD40-4727-95FB-C5CAFB0C9B6A}"/>
    <cellStyle name="Input 2 5 3 2_Apart tables" xfId="52750" xr:uid="{159F988D-203B-4627-B82B-885FA8966DAE}"/>
    <cellStyle name="Input 2 5 3 3" xfId="46381" xr:uid="{4E978357-9C00-4D40-AFB0-9A9E06C1BCE3}"/>
    <cellStyle name="Input 2 5 3_3. Loans" xfId="24030" xr:uid="{4D0D0BB3-5D92-49CC-956F-3AFA01B2B1C9}"/>
    <cellStyle name="Input 2 5 4" xfId="1710" xr:uid="{998DF378-E0D3-4EB4-8198-36739B4073DC}"/>
    <cellStyle name="Input 2 5 4 2" xfId="1711" xr:uid="{680F4C60-600A-405E-83EC-2E78BB1E6DE6}"/>
    <cellStyle name="Input 2 5 4 2 2" xfId="46377" xr:uid="{A6CD870D-1114-43BA-9A62-8042F30239D1}"/>
    <cellStyle name="Input 2 5 4 2_Apart tables" xfId="52751" xr:uid="{22659F28-8D51-4BDB-86F7-B6C3F836F987}"/>
    <cellStyle name="Input 2 5 4 3" xfId="46789" xr:uid="{839A4A46-2A58-41D2-99F5-C32F6E6B4274}"/>
    <cellStyle name="Input 2 5 4 4" xfId="46378" xr:uid="{DA68F460-F1CC-43BC-9DB4-359DD83E6D05}"/>
    <cellStyle name="Input 2 5 4_3. Loans" xfId="24031" xr:uid="{62F59C89-75A9-4524-908E-5B5A907EDB90}"/>
    <cellStyle name="Input 2 5 5" xfId="1712" xr:uid="{9E71E1AF-EED5-4F73-9FB9-E515D25CCD8B}"/>
    <cellStyle name="Input 2 5 5 2" xfId="1713" xr:uid="{EE2007E2-F3A2-4A97-BF47-0278B5D89875}"/>
    <cellStyle name="Input 2 5 5 2 2" xfId="46375" xr:uid="{8CD9496E-5092-4042-87F2-C020AE6318F3}"/>
    <cellStyle name="Input 2 5 5 2_Apart tables" xfId="52752" xr:uid="{741BEBFA-F0AE-4511-BC85-C159E65ADDBD}"/>
    <cellStyle name="Input 2 5 5 3" xfId="46376" xr:uid="{A0E2385B-3DCE-4D25-89E5-C351BF74A65E}"/>
    <cellStyle name="Input 2 5 5_3. Loans" xfId="24032" xr:uid="{A1A0BAD6-732F-4496-A9C8-7994C7E84121}"/>
    <cellStyle name="Input 2 5 6" xfId="1714" xr:uid="{47FD4B27-5970-4505-AD83-F607B40F972D}"/>
    <cellStyle name="Input 2 5 6 2" xfId="1715" xr:uid="{CB0FFB6A-B816-4F80-9773-71D02CA96D63}"/>
    <cellStyle name="Input 2 5 6 2 2" xfId="46373" xr:uid="{0AFA50DB-D61D-464A-81C1-9C76AD37AA94}"/>
    <cellStyle name="Input 2 5 6 2_Apart tables" xfId="52753" xr:uid="{D074E9AA-247A-450D-8E3C-2DAD5E5F357B}"/>
    <cellStyle name="Input 2 5 6 3" xfId="46374" xr:uid="{6A49A370-04FB-4604-82EA-82F5CCF4C8E7}"/>
    <cellStyle name="Input 2 5 6_3. Loans" xfId="24033" xr:uid="{9524C750-F22A-495C-B7F6-67CA09013C26}"/>
    <cellStyle name="Input 2 5 7" xfId="1716" xr:uid="{6235A018-1E78-4B38-8ACB-EE1C10E3D8B8}"/>
    <cellStyle name="Input 2 5 7 2" xfId="1717" xr:uid="{C391A522-B085-4407-8639-12E17636A304}"/>
    <cellStyle name="Input 2 5 7 2 2" xfId="46371" xr:uid="{88D06B44-CAEE-4C86-BF24-01AE7BE20F1D}"/>
    <cellStyle name="Input 2 5 7 2_Apart tables" xfId="52754" xr:uid="{2CDD9766-293B-48CD-90B7-DBF25A148FE1}"/>
    <cellStyle name="Input 2 5 7 3" xfId="46372" xr:uid="{C6819E2F-A0DC-4C08-8B66-9144ABBC3D5A}"/>
    <cellStyle name="Input 2 5 7_3. Loans" xfId="24034" xr:uid="{E0E697F3-7208-4354-8584-21C32519CC6A}"/>
    <cellStyle name="Input 2 5 8" xfId="1718" xr:uid="{5572E9FD-BB54-41A1-AC9A-59F81DB9A618}"/>
    <cellStyle name="Input 2 5 8 2" xfId="1719" xr:uid="{5700169D-123E-4F7C-8579-3E21A77151CF}"/>
    <cellStyle name="Input 2 5 8 2 2" xfId="46369" xr:uid="{1EE2A3A2-DEC0-4527-A2E3-94DF9101A90E}"/>
    <cellStyle name="Input 2 5 8 2_Apart tables" xfId="52755" xr:uid="{D5CEE12F-6225-4B3B-8300-553D8A7EA366}"/>
    <cellStyle name="Input 2 5 8 3" xfId="46370" xr:uid="{FFB438DA-CED1-422E-85EE-D78A80E2BE94}"/>
    <cellStyle name="Input 2 5 8_3. Loans" xfId="24035" xr:uid="{A4729A8F-D0F7-4DA9-9F4D-52872B8FF7A1}"/>
    <cellStyle name="Input 2 5 9" xfId="1720" xr:uid="{1267DB2F-6BA8-4314-8567-4513531A2615}"/>
    <cellStyle name="Input 2 5 9 2" xfId="1721" xr:uid="{A7615168-F598-4E96-B74C-C9EADB202639}"/>
    <cellStyle name="Input 2 5 9 2 2" xfId="46367" xr:uid="{0158E3EE-738E-452B-97E2-A240E10AD473}"/>
    <cellStyle name="Input 2 5 9 2_Apart tables" xfId="52756" xr:uid="{7A003F22-F128-46C1-A08F-8B242A83BB54}"/>
    <cellStyle name="Input 2 5 9 3" xfId="46368" xr:uid="{9E2BF8CE-7198-4CE0-9296-A372E883E136}"/>
    <cellStyle name="Input 2 5 9_3. Loans" xfId="24036" xr:uid="{6412BACC-32D0-47C2-BCAA-96C35749B170}"/>
    <cellStyle name="Input 2 5_3. Loans" xfId="24037" xr:uid="{A96CE768-14DF-4695-8CBA-2CCEFD9AF682}"/>
    <cellStyle name="Input 2 6" xfId="1722" xr:uid="{593798A8-1947-4A2C-9264-BA389D09AB17}"/>
    <cellStyle name="Input 2 6 2" xfId="1723" xr:uid="{417821A2-A455-4803-A062-944D39AE1DB0}"/>
    <cellStyle name="Input 2 6 2 2" xfId="1724" xr:uid="{60329988-D53D-427C-AD42-4F1A50D75500}"/>
    <cellStyle name="Input 2 6 2 2 2" xfId="46793" xr:uid="{97FF9C3D-07A2-4029-9425-92EAD346066C}"/>
    <cellStyle name="Input 2 6 2 2 3" xfId="46364" xr:uid="{A6218877-CFEF-4962-B4A6-BD70270BE961}"/>
    <cellStyle name="Input 2 6 2 2_Apart tables" xfId="52757" xr:uid="{29DF8453-FC79-4958-BBE9-FEFF9E5D38DF}"/>
    <cellStyle name="Input 2 6 2 3" xfId="46792" xr:uid="{2D452301-5B25-46F6-82E7-BA89FBB5449B}"/>
    <cellStyle name="Input 2 6 2 4" xfId="46365" xr:uid="{A4D42D4C-E651-46EC-85BD-F84CEF071276}"/>
    <cellStyle name="Input 2 6 2_3. Loans" xfId="24038" xr:uid="{792B4F08-FA73-46B8-849E-2A97476085BA}"/>
    <cellStyle name="Input 2 6 3" xfId="1725" xr:uid="{87C16C7B-23A2-4EEA-B21C-1A2432A728B1}"/>
    <cellStyle name="Input 2 6 3 2" xfId="1726" xr:uid="{7800ED69-4FF2-473D-B3DA-E567C83FD2EB}"/>
    <cellStyle name="Input 2 6 3 2 2" xfId="46795" xr:uid="{3C72E1C2-0ADD-495B-A64C-99A0F6807A33}"/>
    <cellStyle name="Input 2 6 3 2 3" xfId="46362" xr:uid="{7DA37F36-059D-4BED-964A-6E544CAB86E9}"/>
    <cellStyle name="Input 2 6 3 2_Apart tables" xfId="52758" xr:uid="{EE783F16-3CB6-41FF-BC63-818C7EE12E7D}"/>
    <cellStyle name="Input 2 6 3 3" xfId="46794" xr:uid="{ADDCC292-8A70-45D6-A8EC-4D9E0239891E}"/>
    <cellStyle name="Input 2 6 3 4" xfId="46363" xr:uid="{5EF0E076-8101-4D8A-BDAC-C3271E2B0EC5}"/>
    <cellStyle name="Input 2 6 3_3. Loans" xfId="24039" xr:uid="{EB9EB2BC-F7E5-4963-B28B-4ADEEC6B787C}"/>
    <cellStyle name="Input 2 6 4" xfId="1727" xr:uid="{3576BE53-3E69-48A0-A998-6408976F31F0}"/>
    <cellStyle name="Input 2 6 4 2" xfId="1728" xr:uid="{FBD85A7D-4350-48C7-AFC3-3103D25C1B00}"/>
    <cellStyle name="Input 2 6 4 2 2" xfId="46360" xr:uid="{4A1B13F1-E9F6-45C4-9ABC-6322CD52BD3B}"/>
    <cellStyle name="Input 2 6 4 2_Apart tables" xfId="52759" xr:uid="{B7EB21AB-AD41-4E73-A2E4-3A876AB193EB}"/>
    <cellStyle name="Input 2 6 4 3" xfId="46796" xr:uid="{91DE618F-78C9-4157-BF92-C910F73B8802}"/>
    <cellStyle name="Input 2 6 4 4" xfId="46361" xr:uid="{CA217405-3EA9-46BB-AA85-A8960B34997D}"/>
    <cellStyle name="Input 2 6 4_3. Loans" xfId="24040" xr:uid="{3385E892-8162-4D59-96EB-C6059D791955}"/>
    <cellStyle name="Input 2 6 5" xfId="1729" xr:uid="{E2E6ABAB-914D-49D9-8913-B963D3BABC71}"/>
    <cellStyle name="Input 2 6 5 2" xfId="1730" xr:uid="{94A0934D-6098-4D84-A7E7-3629ADAD4CDC}"/>
    <cellStyle name="Input 2 6 5 2 2" xfId="46358" xr:uid="{8981E1D3-0BD0-4F02-9AF3-B626D1748230}"/>
    <cellStyle name="Input 2 6 5 2_Apart tables" xfId="52760" xr:uid="{8DFB9A9A-42A8-4C38-BB98-A7F364D55E09}"/>
    <cellStyle name="Input 2 6 5 3" xfId="46359" xr:uid="{AA3CD3B5-8884-4B9E-A76D-D90556CAE3C9}"/>
    <cellStyle name="Input 2 6 5_3. Loans" xfId="24041" xr:uid="{D9A4568C-ECC6-47D9-88E6-E25F75A518CF}"/>
    <cellStyle name="Input 2 6 6" xfId="1731" xr:uid="{2D9DDD8F-07C1-43F5-880B-4FEA1FC92B27}"/>
    <cellStyle name="Input 2 6 6 2" xfId="46356" xr:uid="{9F285F8D-BF08-464F-A3C8-2047BD2C38E2}"/>
    <cellStyle name="Input 2 6 6_Apart tables" xfId="52761" xr:uid="{5F92856B-43F9-4795-B278-F2A732B67956}"/>
    <cellStyle name="Input 2 6 7" xfId="46791" xr:uid="{A605DE09-81A4-429F-BD04-6738D6AA8E78}"/>
    <cellStyle name="Input 2 6 8" xfId="46366" xr:uid="{79694B21-15B3-4A2E-A9C6-88E991A5275B}"/>
    <cellStyle name="Input 2 6_3. Loans" xfId="24042" xr:uid="{5F8ECDDD-F5F8-4634-9E1E-ABD49B1A2EFB}"/>
    <cellStyle name="Input 2 7" xfId="1732" xr:uid="{5A93556C-7553-499A-8222-6141B763C671}"/>
    <cellStyle name="Input 2 7 2" xfId="1733" xr:uid="{6906BBEA-14A3-43F0-85E0-3C91ABA0A58E}"/>
    <cellStyle name="Input 2 7 2 2" xfId="1734" xr:uid="{6C0C8941-6BF6-4ECF-AF49-38D79596860B}"/>
    <cellStyle name="Input 2 7 2 2 2" xfId="46799" xr:uid="{88FBD2D5-32A4-4A54-9B6B-5F4CD93DEBDB}"/>
    <cellStyle name="Input 2 7 2 2 3" xfId="46353" xr:uid="{11306E1F-CBC6-4D28-B4C8-D8ED3D24F8A2}"/>
    <cellStyle name="Input 2 7 2 2_Apart tables" xfId="52762" xr:uid="{17B743E7-0643-4006-A64F-9E56DB727531}"/>
    <cellStyle name="Input 2 7 2 3" xfId="46798" xr:uid="{4EC82B63-2211-4BDF-84C0-C93E460375F8}"/>
    <cellStyle name="Input 2 7 2 4" xfId="46354" xr:uid="{96C745BF-1E01-44B4-B464-922F138D3FE4}"/>
    <cellStyle name="Input 2 7 2_3. Loans" xfId="24043" xr:uid="{973CDB66-64E4-4C93-81BA-4A9E630896C8}"/>
    <cellStyle name="Input 2 7 3" xfId="1735" xr:uid="{FC3F3B7D-9905-4DC3-B705-81DE9EF3AF56}"/>
    <cellStyle name="Input 2 7 3 2" xfId="1736" xr:uid="{CD228C76-66C0-40D7-9A34-2B4003269EBF}"/>
    <cellStyle name="Input 2 7 3 2 2" xfId="46801" xr:uid="{A8CC3AD4-4FF9-4841-90C0-35B1A4C4EAD7}"/>
    <cellStyle name="Input 2 7 3 2 3" xfId="46351" xr:uid="{2572945D-4C04-4EAC-83D1-A62F3FD59540}"/>
    <cellStyle name="Input 2 7 3 2_Apart tables" xfId="52763" xr:uid="{3AED9F01-9B4D-43BF-904D-7A80A46AE3FE}"/>
    <cellStyle name="Input 2 7 3 3" xfId="46800" xr:uid="{D5BF3B5C-7CAA-48B0-A97F-495684EBD230}"/>
    <cellStyle name="Input 2 7 3 4" xfId="46352" xr:uid="{B6E489DB-72A2-4F7F-8822-40E99B2FB4F5}"/>
    <cellStyle name="Input 2 7 3_3. Loans" xfId="24044" xr:uid="{1BD39175-A7D4-4415-B760-8576DDFBF8CD}"/>
    <cellStyle name="Input 2 7 4" xfId="1737" xr:uid="{361209C2-F56F-45ED-86B9-6B54504B90B2}"/>
    <cellStyle name="Input 2 7 4 2" xfId="1738" xr:uid="{62860F16-9E15-4B54-A7AF-5714797524CE}"/>
    <cellStyle name="Input 2 7 4 2 2" xfId="46349" xr:uid="{9AD223F7-3830-4392-B318-D951049B47B5}"/>
    <cellStyle name="Input 2 7 4 2_Apart tables" xfId="52764" xr:uid="{D62438FC-68BB-4DED-9128-DCC840749285}"/>
    <cellStyle name="Input 2 7 4 3" xfId="46802" xr:uid="{3467B368-4E1A-49DC-9C67-81526368DECC}"/>
    <cellStyle name="Input 2 7 4 4" xfId="46350" xr:uid="{ABC01A8D-645E-46A8-A4D2-EE371FA9B12B}"/>
    <cellStyle name="Input 2 7 4_3. Loans" xfId="24045" xr:uid="{1DF36503-F3F4-49FD-A9C4-8AFAF6DB28D7}"/>
    <cellStyle name="Input 2 7 5" xfId="1739" xr:uid="{7DB97BA2-D901-493E-B8F6-7CD04C481D0B}"/>
    <cellStyle name="Input 2 7 5 2" xfId="1740" xr:uid="{6A4CCA8E-A7D8-4AD7-B27E-5978FE894049}"/>
    <cellStyle name="Input 2 7 5 2 2" xfId="46347" xr:uid="{4B3F6EF1-179D-4980-9059-51B70994F086}"/>
    <cellStyle name="Input 2 7 5 2_Apart tables" xfId="52765" xr:uid="{8CC5B5E5-A596-48D9-9EDD-DA0FD389BE7B}"/>
    <cellStyle name="Input 2 7 5 3" xfId="46348" xr:uid="{2C570C49-F686-40FF-9F7B-5BD21B4A2B35}"/>
    <cellStyle name="Input 2 7 5_3. Loans" xfId="24046" xr:uid="{094EE15D-1245-44C2-9567-2F3B507C2AFB}"/>
    <cellStyle name="Input 2 7 6" xfId="1741" xr:uid="{46FFAE0A-E4AF-4041-BBD4-DE42D4FF0177}"/>
    <cellStyle name="Input 2 7 6 2" xfId="46346" xr:uid="{144D7DBB-14D5-49F2-BC7D-0C9C01C2F155}"/>
    <cellStyle name="Input 2 7 6_Apart tables" xfId="52766" xr:uid="{86D76885-6CE8-41A5-9281-E4E5D6962430}"/>
    <cellStyle name="Input 2 7 7" xfId="46797" xr:uid="{4D3991D8-E5B9-436E-8360-8B977BFD806B}"/>
    <cellStyle name="Input 2 7 8" xfId="46355" xr:uid="{ED53CBE2-4254-402F-94BD-C3B6EACBFDA3}"/>
    <cellStyle name="Input 2 7_3. Loans" xfId="24047" xr:uid="{73814A6F-DA9A-480A-BFA6-B6B148B5FD29}"/>
    <cellStyle name="Input 2 8" xfId="1742" xr:uid="{0CD7289E-2B39-42F0-BC8F-FAF3808CD204}"/>
    <cellStyle name="Input 2 8 2" xfId="1743" xr:uid="{85071DAF-9EA4-4BE2-9161-7ED44645E7E6}"/>
    <cellStyle name="Input 2 8 2 2" xfId="1744" xr:uid="{14A62BBE-67EA-4B4E-B0A7-C6399FDC7089}"/>
    <cellStyle name="Input 2 8 2 2 2" xfId="46343" xr:uid="{8067DD55-9131-4456-8D21-F32F176AFC44}"/>
    <cellStyle name="Input 2 8 2 2_Apart tables" xfId="52767" xr:uid="{627CFACB-31C4-4BE1-A3D1-73A5A3D86E1A}"/>
    <cellStyle name="Input 2 8 2 3" xfId="46804" xr:uid="{F66CBBDF-854B-4B6F-A2DE-3B035FB9D2AE}"/>
    <cellStyle name="Input 2 8 2 4" xfId="46344" xr:uid="{C054C8EA-97C4-48D0-BA32-B42713BCE699}"/>
    <cellStyle name="Input 2 8 2_3. Loans" xfId="24048" xr:uid="{18A5A378-5C10-4E45-8DEC-CF394910C078}"/>
    <cellStyle name="Input 2 8 3" xfId="1745" xr:uid="{0F607D8A-439A-4AA2-926A-03011662D1EE}"/>
    <cellStyle name="Input 2 8 3 2" xfId="1746" xr:uid="{917912CC-0686-423B-8234-2698DDFD2802}"/>
    <cellStyle name="Input 2 8 3 2 2" xfId="46341" xr:uid="{67C76E2A-0CAE-465E-B5C6-BB74603FEDBD}"/>
    <cellStyle name="Input 2 8 3 2_Apart tables" xfId="52768" xr:uid="{85DCD71F-AA8D-4646-B814-90AD1934FBA7}"/>
    <cellStyle name="Input 2 8 3 3" xfId="46342" xr:uid="{198C9490-6E46-49FD-AA3B-4AD55809766C}"/>
    <cellStyle name="Input 2 8 3_3. Loans" xfId="24049" xr:uid="{3D2693C5-EA91-4EB6-8DC7-42CDCE7C58CF}"/>
    <cellStyle name="Input 2 8 4" xfId="1747" xr:uid="{AA256CF8-0FFF-4C6B-B681-D2A0E032DBF8}"/>
    <cellStyle name="Input 2 8 4 2" xfId="1748" xr:uid="{79554A19-D3DC-40AB-B3C7-AA12996DA67A}"/>
    <cellStyle name="Input 2 8 4 2 2" xfId="46339" xr:uid="{9BD9BBF1-424F-463C-9C4F-AC8B4ADF552E}"/>
    <cellStyle name="Input 2 8 4 2_Apart tables" xfId="52769" xr:uid="{B27A6C8B-CE95-42B0-8B65-FBFC7C7547EA}"/>
    <cellStyle name="Input 2 8 4 3" xfId="46340" xr:uid="{ED247279-6678-4F11-97CF-6C2981949742}"/>
    <cellStyle name="Input 2 8 4_3. Loans" xfId="24050" xr:uid="{0D3302A2-D411-4C2A-96F7-3627E0DF67E7}"/>
    <cellStyle name="Input 2 8 5" xfId="1749" xr:uid="{2ADCC7AA-A0F8-439F-A4C4-06E08A495B72}"/>
    <cellStyle name="Input 2 8 5 2" xfId="1750" xr:uid="{50D67625-3E11-4A8A-AF4A-81971107D905}"/>
    <cellStyle name="Input 2 8 5 2 2" xfId="46337" xr:uid="{07A2E92C-C24F-4466-9B68-E085200EDF05}"/>
    <cellStyle name="Input 2 8 5 2_Apart tables" xfId="52770" xr:uid="{BC890944-CCA4-4C64-B759-B1679ECD89E6}"/>
    <cellStyle name="Input 2 8 5 3" xfId="46338" xr:uid="{7BBF564C-9C5A-4EBA-B1FA-3D51065E66C3}"/>
    <cellStyle name="Input 2 8 5_3. Loans" xfId="24051" xr:uid="{B00A588E-47DA-4A02-8840-1D9CF24330A7}"/>
    <cellStyle name="Input 2 8 6" xfId="1751" xr:uid="{FFE1E786-E2C9-4711-9DF5-5BB13F329740}"/>
    <cellStyle name="Input 2 8 6 2" xfId="46336" xr:uid="{CC0DFB02-B2B4-4B23-9F87-995C5C243B1B}"/>
    <cellStyle name="Input 2 8 6_Apart tables" xfId="52771" xr:uid="{F7261B43-48F9-4D36-9D13-3C5549B79FCB}"/>
    <cellStyle name="Input 2 8 7" xfId="46803" xr:uid="{7DA0A102-1D47-4EDB-A2DF-F5EC483E820D}"/>
    <cellStyle name="Input 2 8 8" xfId="46345" xr:uid="{D3188EDE-BBDD-477D-8CBF-569770193A2E}"/>
    <cellStyle name="Input 2 8_3. Loans" xfId="24052" xr:uid="{D57FC171-356F-419F-92DB-8A845378DEFC}"/>
    <cellStyle name="Input 2 9" xfId="1752" xr:uid="{A2841828-6BD6-4E4F-8937-DB285496CF2D}"/>
    <cellStyle name="Input 2 9 2" xfId="1753" xr:uid="{6BDD9ACF-0D21-47F3-9878-637126E32C35}"/>
    <cellStyle name="Input 2 9 2 2" xfId="46334" xr:uid="{EA4FA52F-8F67-4580-A553-AD31FE74CEF9}"/>
    <cellStyle name="Input 2 9 2_Apart tables" xfId="52772" xr:uid="{E64B9386-D83F-487B-AF27-4C0ED64E0754}"/>
    <cellStyle name="Input 2 9 3" xfId="46335" xr:uid="{DC3278BD-438C-48E9-A8F6-001FFC60B8B1}"/>
    <cellStyle name="Input 2 9_3. Loans" xfId="24053" xr:uid="{C4423D47-79F2-4204-959E-4BA72432BBE5}"/>
    <cellStyle name="Input 2_2. Property deals" xfId="24054" xr:uid="{989E049F-1552-4231-8516-FD763B0C981B}"/>
    <cellStyle name="Input 20" xfId="1754" xr:uid="{617A479E-84E7-47F6-82DA-20ADFD057C9E}"/>
    <cellStyle name="Input 20 2" xfId="1755" xr:uid="{CE0CDEFA-0803-4F2F-BA9A-7D9F8E4B0605}"/>
    <cellStyle name="Input 20 2 2" xfId="46332" xr:uid="{7CA3741F-A835-4EF6-9321-27B495D730A2}"/>
    <cellStyle name="Input 20 2_Apart tables" xfId="52773" xr:uid="{04A8C5CF-1659-49FE-9399-3B45CBF0E882}"/>
    <cellStyle name="Input 20 3" xfId="46333" xr:uid="{98016530-022E-4758-A38E-3166935E04D4}"/>
    <cellStyle name="Input 20_3. Loans" xfId="24055" xr:uid="{F8717CD4-6392-4EA3-B76A-539FCE102AE8}"/>
    <cellStyle name="Input 21" xfId="39629" xr:uid="{E709D61A-FEB7-4894-B0C9-BE99FA24183F}"/>
    <cellStyle name="Input 22" xfId="39630" xr:uid="{3AC96D06-06F7-41C8-99A9-85E484E0FF0A}"/>
    <cellStyle name="Input 23" xfId="39631" xr:uid="{5B559028-7745-4FBC-89A2-2926190A242D}"/>
    <cellStyle name="Input 24" xfId="39632" xr:uid="{41221DAC-4672-46A5-BB8C-75BD75D72088}"/>
    <cellStyle name="Input 25" xfId="39633" xr:uid="{0EA48EF6-F487-48B4-A7BF-C7233D0EFC22}"/>
    <cellStyle name="Input 26" xfId="43048" xr:uid="{65FD37C8-B803-4336-9D95-8C1F286D322F}"/>
    <cellStyle name="Input 27" xfId="43049" xr:uid="{04D48566-FE07-487E-8C59-DDFDA9D8DB55}"/>
    <cellStyle name="Input 28" xfId="43050" xr:uid="{B2479887-AB16-422F-B126-8E077BD38E89}"/>
    <cellStyle name="Input 29" xfId="44733" xr:uid="{ED3331B0-0C2E-40DC-BE81-4DEFE087432E}"/>
    <cellStyle name="Input 3" xfId="1756" xr:uid="{54E44308-E620-4EE6-A8FA-7B3BADF9D645}"/>
    <cellStyle name="Input 3 10" xfId="1757" xr:uid="{662AA448-629C-427D-BB9D-F386A9321851}"/>
    <cellStyle name="Input 3 10 2" xfId="1758" xr:uid="{5C5887DA-398E-456C-913D-EB86B4BD1DDF}"/>
    <cellStyle name="Input 3 10 2 2" xfId="46329" xr:uid="{B180335C-3AB7-43F2-8757-E34B7F092B41}"/>
    <cellStyle name="Input 3 10 2_Apart tables" xfId="52774" xr:uid="{C6A8E206-5003-40AB-9BE1-40B82C7ED2CE}"/>
    <cellStyle name="Input 3 10 3" xfId="46330" xr:uid="{2BAFE347-A421-40CE-99D6-D4EBF2CAC856}"/>
    <cellStyle name="Input 3 10_3. Loans" xfId="24056" xr:uid="{21A8A992-2769-4333-8D88-5E7B3AE15F20}"/>
    <cellStyle name="Input 3 11" xfId="1759" xr:uid="{AE00AE62-272E-4045-BBE9-718B64D0F50F}"/>
    <cellStyle name="Input 3 11 2" xfId="1760" xr:uid="{37DE52AC-908E-4429-BF0B-1D83B77CBE40}"/>
    <cellStyle name="Input 3 11 2 2" xfId="46327" xr:uid="{B9379A76-838A-4A61-BBC2-B95838BA557C}"/>
    <cellStyle name="Input 3 11 2_Apart tables" xfId="52775" xr:uid="{37C49ADF-3A65-4400-BF0D-7A5768754850}"/>
    <cellStyle name="Input 3 11 3" xfId="46328" xr:uid="{8574A9B4-C0F3-4A07-AED4-374551602C17}"/>
    <cellStyle name="Input 3 11_3. Loans" xfId="24057" xr:uid="{762DE4A9-0D9B-41F4-B55A-9AA0DBBA48B3}"/>
    <cellStyle name="Input 3 12" xfId="1761" xr:uid="{EF87DE76-CAF9-47D8-814E-3D0C19A77A35}"/>
    <cellStyle name="Input 3 12 2" xfId="1762" xr:uid="{FC98038A-9B82-4576-85C8-0B0B3920D76F}"/>
    <cellStyle name="Input 3 12 2 2" xfId="46325" xr:uid="{0088FA53-5DF1-4862-B503-742A9589F353}"/>
    <cellStyle name="Input 3 12 2_Apart tables" xfId="52776" xr:uid="{07CD76AF-CB7A-4F04-BF7B-2C95EACC5E5C}"/>
    <cellStyle name="Input 3 12 3" xfId="46326" xr:uid="{30F78370-9086-4B9D-B572-384493B69C14}"/>
    <cellStyle name="Input 3 12_3. Loans" xfId="24058" xr:uid="{35B984EA-6667-46C4-98D1-BBBEEAB9B47E}"/>
    <cellStyle name="Input 3 13" xfId="1763" xr:uid="{6D1E2132-CE25-4E66-B8C0-0AF85D492D8C}"/>
    <cellStyle name="Input 3 13 2" xfId="46324" xr:uid="{EDC3C18A-4143-4527-AA46-EFDAFED18F08}"/>
    <cellStyle name="Input 3 13_Apart tables" xfId="52777" xr:uid="{FAB48368-EBF5-4EC9-A0D0-4A81F0AADDA1}"/>
    <cellStyle name="Input 3 14" xfId="33733" xr:uid="{3415BCE4-A0DB-4A39-86EC-50E2CAF1001A}"/>
    <cellStyle name="Input 3 15" xfId="46805" xr:uid="{EFEAB4DD-BCE4-47BD-BA4B-D8D1D84C5AA8}"/>
    <cellStyle name="Input 3 16" xfId="46331" xr:uid="{B4B3DAEA-331C-4AF1-BE8F-82C3E4490FBA}"/>
    <cellStyle name="Input 3 2" xfId="1764" xr:uid="{94E1B669-8E0B-4625-817D-FDE797374246}"/>
    <cellStyle name="Input 3 2 2" xfId="1765" xr:uid="{49D90988-60E5-45CA-BA2B-650BC03AAEDE}"/>
    <cellStyle name="Input 3 2 2 2" xfId="1766" xr:uid="{C5DDBE89-C1B7-4DAE-9FD9-4226DFC516A6}"/>
    <cellStyle name="Input 3 2 2 2 2" xfId="46808" xr:uid="{807CD8A9-7A5D-49B1-9DD7-AB9366F5F25E}"/>
    <cellStyle name="Input 3 2 2 2 3" xfId="46321" xr:uid="{26BCCAAF-AA17-4775-AA1D-34D28C2F52B7}"/>
    <cellStyle name="Input 3 2 2 2_Apart tables" xfId="52778" xr:uid="{420C3F02-6CEF-489C-B138-82DF92AE2A8D}"/>
    <cellStyle name="Input 3 2 2 3" xfId="46807" xr:uid="{0C3090BD-3E70-41CC-9BDB-A5C2B89D58BC}"/>
    <cellStyle name="Input 3 2 2 4" xfId="46322" xr:uid="{A0EE4ECA-1831-40E2-9867-DE0EA2C8DE3E}"/>
    <cellStyle name="Input 3 2 2_3. Loans" xfId="24059" xr:uid="{E4F1C0D7-B207-42B2-B28F-AED5BFFCC7BF}"/>
    <cellStyle name="Input 3 2 3" xfId="1767" xr:uid="{7AA5B9C6-7396-4C27-AE4B-6D62ACC25FE1}"/>
    <cellStyle name="Input 3 2 3 2" xfId="1768" xr:uid="{DB8E0F02-D7F6-415A-8E14-35B140860996}"/>
    <cellStyle name="Input 3 2 3 2 2" xfId="46810" xr:uid="{D1FD5EE8-CD47-49B4-BAFD-343750FB2174}"/>
    <cellStyle name="Input 3 2 3 2 3" xfId="46319" xr:uid="{1027922B-D488-4B15-8711-D1A7BE9FA082}"/>
    <cellStyle name="Input 3 2 3 2_Apart tables" xfId="52779" xr:uid="{FBECB80D-B9A0-4F05-97BA-BA7E21CF7580}"/>
    <cellStyle name="Input 3 2 3 3" xfId="46809" xr:uid="{919BAF0B-1E9A-421E-9A6F-39206F044811}"/>
    <cellStyle name="Input 3 2 3 4" xfId="46320" xr:uid="{189A9D80-7E62-492A-A2FF-F992592CFA70}"/>
    <cellStyle name="Input 3 2 3_3. Loans" xfId="24060" xr:uid="{0081C7C3-0EB5-4E6A-A623-7E7DCCCD3708}"/>
    <cellStyle name="Input 3 2 4" xfId="1769" xr:uid="{1CFD9BEC-5502-48CC-8BEE-157324BB36C0}"/>
    <cellStyle name="Input 3 2 4 2" xfId="1770" xr:uid="{6716EE13-4079-4A8F-B7C6-CF5CCB795E81}"/>
    <cellStyle name="Input 3 2 4 2 2" xfId="46317" xr:uid="{4AEE45F2-7D8D-43DB-8149-3616E9543537}"/>
    <cellStyle name="Input 3 2 4 2_Apart tables" xfId="52780" xr:uid="{25FD6576-D457-4969-87FF-D795BA1157E9}"/>
    <cellStyle name="Input 3 2 4 3" xfId="46811" xr:uid="{B0546A19-EE57-4FC2-9945-C1510047A6EC}"/>
    <cellStyle name="Input 3 2 4 4" xfId="46318" xr:uid="{30E7E091-1C3F-4E76-83F1-8BCDF8638DE0}"/>
    <cellStyle name="Input 3 2 4_3. Loans" xfId="24061" xr:uid="{8DE178E2-A95D-4D33-A53E-8A904859E10F}"/>
    <cellStyle name="Input 3 2 5" xfId="1771" xr:uid="{E541F36C-0478-470C-ACBA-80736CAA030A}"/>
    <cellStyle name="Input 3 2 5 2" xfId="1772" xr:uid="{07D22ED6-9318-474C-A785-034E453BC252}"/>
    <cellStyle name="Input 3 2 5 2 2" xfId="46315" xr:uid="{18D7849C-918B-4213-BE28-A54C7D0BEFCA}"/>
    <cellStyle name="Input 3 2 5 2_Apart tables" xfId="52781" xr:uid="{A9152A20-E691-444B-993A-66F3607F2E10}"/>
    <cellStyle name="Input 3 2 5 3" xfId="46316" xr:uid="{08D3A910-7F5C-44A2-88CA-5ACA6BB6443B}"/>
    <cellStyle name="Input 3 2 5_3. Loans" xfId="24062" xr:uid="{0D099AA4-5DD1-4C28-91D7-846C288A2E3B}"/>
    <cellStyle name="Input 3 2 6" xfId="1773" xr:uid="{B85AED89-5F8A-4A3B-BA13-F4B03B07C866}"/>
    <cellStyle name="Input 3 2 6 2" xfId="1774" xr:uid="{353B4C59-C919-426C-AE6A-75F72A01D30D}"/>
    <cellStyle name="Input 3 2 6 2 2" xfId="46313" xr:uid="{E5DF4CC7-65EB-4FA9-B2EE-24BD9BB5B5E8}"/>
    <cellStyle name="Input 3 2 6 2_Apart tables" xfId="52782" xr:uid="{DE345DBE-1EBA-45BE-9BC3-C1AFFD9B6C1B}"/>
    <cellStyle name="Input 3 2 6 3" xfId="46314" xr:uid="{1CDB567A-E6C3-41D8-972C-6E7A8636C257}"/>
    <cellStyle name="Input 3 2 6_3. Loans" xfId="24063" xr:uid="{8CB505AD-7E96-439A-9316-F7A6F2595261}"/>
    <cellStyle name="Input 3 2 7" xfId="1775" xr:uid="{8B0F721B-A3A7-4933-BE8E-9ACCAFAB3092}"/>
    <cellStyle name="Input 3 2 7 2" xfId="46312" xr:uid="{3A4EBDE0-B3E5-4D8B-93BA-8CC86BD12ABC}"/>
    <cellStyle name="Input 3 2 7_Apart tables" xfId="52783" xr:uid="{62AB625D-2D71-42BC-AA24-488D5336D725}"/>
    <cellStyle name="Input 3 2 8" xfId="46806" xr:uid="{08CA3B53-8EF4-480A-90E2-BD9A4888552F}"/>
    <cellStyle name="Input 3 2 9" xfId="46323" xr:uid="{D3843E52-7C9D-4F94-B21C-1A6F4260A1B9}"/>
    <cellStyle name="Input 3 2_3. Loans" xfId="24064" xr:uid="{64D59FF2-A190-4612-B463-BDD1A716C277}"/>
    <cellStyle name="Input 3 3" xfId="1776" xr:uid="{D7453528-F079-47E2-855D-C04045176424}"/>
    <cellStyle name="Input 3 3 2" xfId="1777" xr:uid="{32D8F28F-3B6A-47C3-9C77-3C845B6284E8}"/>
    <cellStyle name="Input 3 3 2 2" xfId="1778" xr:uid="{61D67479-428E-456E-B0EF-E0B1FBA8012F}"/>
    <cellStyle name="Input 3 3 2 2 2" xfId="46814" xr:uid="{5BA07DEF-893F-4E3E-915F-A9FCBE7F7FF5}"/>
    <cellStyle name="Input 3 3 2 2 3" xfId="46309" xr:uid="{F34AC404-5177-4DF9-B74B-5A67172F81D3}"/>
    <cellStyle name="Input 3 3 2 2_Apart tables" xfId="52784" xr:uid="{059C0449-F9A3-4F4A-A5AC-88666B228DEF}"/>
    <cellStyle name="Input 3 3 2 3" xfId="46813" xr:uid="{E982D6B8-F936-48B5-BE06-828903D99B16}"/>
    <cellStyle name="Input 3 3 2 4" xfId="46310" xr:uid="{F3949F21-7AC2-480C-97BF-AF472A75EBFB}"/>
    <cellStyle name="Input 3 3 2_3. Loans" xfId="24065" xr:uid="{433F97B6-21A9-416C-B9D8-912F9719A3B4}"/>
    <cellStyle name="Input 3 3 3" xfId="1779" xr:uid="{16961AF7-9E62-4F5F-984A-ED388C9C3329}"/>
    <cellStyle name="Input 3 3 3 2" xfId="1780" xr:uid="{76D58B0F-ADF8-44BE-8C35-CBDCED4EDDD8}"/>
    <cellStyle name="Input 3 3 3 2 2" xfId="46816" xr:uid="{56AB5FD3-A892-4414-A7FE-1B7DCCBDC35B}"/>
    <cellStyle name="Input 3 3 3 2 3" xfId="46307" xr:uid="{330E91A3-CB94-4448-8754-98F008002033}"/>
    <cellStyle name="Input 3 3 3 2_Apart tables" xfId="52785" xr:uid="{559F0315-FDEE-4448-8416-0008326D83BE}"/>
    <cellStyle name="Input 3 3 3 3" xfId="46815" xr:uid="{7012BF66-8240-42BE-9AB0-E7C8C676D646}"/>
    <cellStyle name="Input 3 3 3 4" xfId="46308" xr:uid="{9ED96F1E-C24D-4F8D-BF1E-F847AF04EE10}"/>
    <cellStyle name="Input 3 3 3_3. Loans" xfId="24066" xr:uid="{986E4FFE-EEF7-4463-AA62-EC1AF3C9ED09}"/>
    <cellStyle name="Input 3 3 4" xfId="1781" xr:uid="{482C2923-237A-4E9E-A22F-E96DBB6A1BE4}"/>
    <cellStyle name="Input 3 3 4 2" xfId="1782" xr:uid="{D11A6336-8066-43B2-9FD9-666677DCF254}"/>
    <cellStyle name="Input 3 3 4 2 2" xfId="46305" xr:uid="{B3ED54D7-8FF1-4314-8C9A-60F703D97B2A}"/>
    <cellStyle name="Input 3 3 4 2_Apart tables" xfId="52786" xr:uid="{459AEB2C-329A-425B-8E2C-32BC1D6857A7}"/>
    <cellStyle name="Input 3 3 4 3" xfId="46817" xr:uid="{6227920D-2CA9-4C44-AF4C-8FF5A341FF1A}"/>
    <cellStyle name="Input 3 3 4 4" xfId="46306" xr:uid="{A2F65495-90CE-47C4-9596-860C912AFFF8}"/>
    <cellStyle name="Input 3 3 4_3. Loans" xfId="24067" xr:uid="{46A19395-1B33-429A-AAC4-77A90ACE8891}"/>
    <cellStyle name="Input 3 3 5" xfId="1783" xr:uid="{AC5D8D17-88E4-4BDF-92C2-A7E0928404DB}"/>
    <cellStyle name="Input 3 3 5 2" xfId="46304" xr:uid="{CD779DE8-DA67-45AA-9352-63B63D65712F}"/>
    <cellStyle name="Input 3 3 5_Apart tables" xfId="52787" xr:uid="{91B2B6B0-BC1F-44E2-A94D-2B37A7BA6812}"/>
    <cellStyle name="Input 3 3 6" xfId="46812" xr:uid="{04DE2450-553B-4230-A603-86156CABEBA2}"/>
    <cellStyle name="Input 3 3 7" xfId="46311" xr:uid="{5C540420-AEBE-4271-B719-85F9DF9C6A4E}"/>
    <cellStyle name="Input 3 3_3. Loans" xfId="24068" xr:uid="{FEB0EBAD-AB40-488F-9259-362864BEF0A7}"/>
    <cellStyle name="Input 3 4" xfId="1784" xr:uid="{C1693BBC-AAE8-4954-9125-D2B690198A00}"/>
    <cellStyle name="Input 3 4 2" xfId="1785" xr:uid="{F4A4E470-B534-4177-AA9C-DBCD4CDD2525}"/>
    <cellStyle name="Input 3 4 2 2" xfId="39867" xr:uid="{2B8271F9-B803-4701-A5E9-B65F00D6CB96}"/>
    <cellStyle name="Input 3 4 2 2 2" xfId="46301" xr:uid="{7C248D23-CA23-44CD-956F-2163164C7E44}"/>
    <cellStyle name="Input 3 4 2 3" xfId="46302" xr:uid="{1781DDCD-5CE5-4D1D-BA24-AE398F21E711}"/>
    <cellStyle name="Input 3 4 2_Apart tables" xfId="52788" xr:uid="{8EF2C82A-D39B-4E88-A113-516BC7557BF6}"/>
    <cellStyle name="Input 3 4 3" xfId="39868" xr:uid="{37E1CEB0-E0B1-466D-9DAE-6123C5E41801}"/>
    <cellStyle name="Input 3 4 3 2" xfId="39869" xr:uid="{2EAC9B8A-4D11-4F97-B99B-3C71F48DAB58}"/>
    <cellStyle name="Input 3 4 3 2 2" xfId="46299" xr:uid="{6A777A9C-A6EF-4320-B64F-FEC1443F1097}"/>
    <cellStyle name="Input 3 4 3 3" xfId="46300" xr:uid="{C9153E19-45A4-48AC-9317-E98FFDD4E0E5}"/>
    <cellStyle name="Input 3 4 4" xfId="39870" xr:uid="{A7D484D9-4ABA-4C1F-98DE-E75E8DA82DFF}"/>
    <cellStyle name="Input 3 4 4 2" xfId="46298" xr:uid="{7BAE1529-D943-4AF3-B3C4-2C21F5526A8C}"/>
    <cellStyle name="Input 3 4 5" xfId="46303" xr:uid="{D0E76022-DD9B-4FBD-A074-5425D207DD04}"/>
    <cellStyle name="Input 3 4_3. Loans" xfId="24069" xr:uid="{3535328C-AF8A-465C-B282-B240BB2A46FE}"/>
    <cellStyle name="Input 3 5" xfId="1786" xr:uid="{6B5148CC-11E0-4795-8314-6B5F05C0EDD9}"/>
    <cellStyle name="Input 3 5 2" xfId="1787" xr:uid="{82CE5B19-F6B3-449C-B978-0A191FD18489}"/>
    <cellStyle name="Input 3 5 2 2" xfId="39871" xr:uid="{CFA186D1-CC33-4868-95FB-D0C425CF53E7}"/>
    <cellStyle name="Input 3 5 2 2 2" xfId="46295" xr:uid="{C202D9C7-E3BA-498E-B8D8-8B93BB44F4DF}"/>
    <cellStyle name="Input 3 5 2 3" xfId="46296" xr:uid="{E5BA8E28-13A5-4EE3-81CE-E4EB30072CEE}"/>
    <cellStyle name="Input 3 5 2_Apart tables" xfId="52789" xr:uid="{0B423390-EF65-4D48-90F4-8D2261D909A7}"/>
    <cellStyle name="Input 3 5 3" xfId="39872" xr:uid="{42A37B52-A5C5-4DD6-831E-11D9215ED2C4}"/>
    <cellStyle name="Input 3 5 3 2" xfId="39873" xr:uid="{5C2C17AB-5954-4DA6-BF46-ABFD82B5F9E1}"/>
    <cellStyle name="Input 3 5 3 2 2" xfId="46293" xr:uid="{0BD244D8-BFB7-46E1-B82D-FEDF4E3DB38D}"/>
    <cellStyle name="Input 3 5 3 3" xfId="46294" xr:uid="{BBF8451F-2493-4E38-8BE1-687A83EB966D}"/>
    <cellStyle name="Input 3 5 4" xfId="39874" xr:uid="{7A6360FB-D297-4A03-B489-FFAD0E316BD1}"/>
    <cellStyle name="Input 3 5 4 2" xfId="46292" xr:uid="{5585B47B-5ED8-41CA-BD2B-45628D02BB2C}"/>
    <cellStyle name="Input 3 5 5" xfId="46297" xr:uid="{93758E5D-250E-414C-941B-D9E8DA758238}"/>
    <cellStyle name="Input 3 5_3. Loans" xfId="24070" xr:uid="{92217247-5CFC-419A-8D6B-D118327752C3}"/>
    <cellStyle name="Input 3 6" xfId="1788" xr:uid="{F9732C04-9165-4BA7-A147-8533D2033FE0}"/>
    <cellStyle name="Input 3 6 2" xfId="1789" xr:uid="{5D79CFA1-F824-4BFB-AC1E-105BCFF0977C}"/>
    <cellStyle name="Input 3 6 2 2" xfId="39875" xr:uid="{F722ABFD-CB62-4520-A6D4-5FED35B52D32}"/>
    <cellStyle name="Input 3 6 2 2 2" xfId="46289" xr:uid="{0FFBC3A3-B8BE-430F-97F0-90292947E383}"/>
    <cellStyle name="Input 3 6 2 3" xfId="46290" xr:uid="{D9DC9B55-EE7C-4342-9D46-0FB03DAF7507}"/>
    <cellStyle name="Input 3 6 2_Apart tables" xfId="52790" xr:uid="{2692F1ED-C5F0-4C4B-B341-71FBC975BAD6}"/>
    <cellStyle name="Input 3 6 3" xfId="39876" xr:uid="{D695F728-C072-4FD2-842A-D16512D16D06}"/>
    <cellStyle name="Input 3 6 3 2" xfId="39877" xr:uid="{F67C937C-6920-4E04-B629-9EC91415D125}"/>
    <cellStyle name="Input 3 6 3 2 2" xfId="46287" xr:uid="{7A50C95F-88CE-4773-A3DE-271E8E4F19E4}"/>
    <cellStyle name="Input 3 6 3 3" xfId="46288" xr:uid="{9CE9BEDD-0138-48FF-90F2-AF5BE309C966}"/>
    <cellStyle name="Input 3 6 4" xfId="39878" xr:uid="{827378B0-54BF-4386-B36A-9FE401866B1C}"/>
    <cellStyle name="Input 3 6 4 2" xfId="46286" xr:uid="{072C0F1A-AA98-47FD-B9A2-8FBBE1FDE565}"/>
    <cellStyle name="Input 3 6 5" xfId="46291" xr:uid="{C57DA460-9175-45DB-9215-C8F295A0B137}"/>
    <cellStyle name="Input 3 6_3. Loans" xfId="24071" xr:uid="{1B89DCE2-B2DB-42DF-8667-0B48443A61CE}"/>
    <cellStyle name="Input 3 7" xfId="1790" xr:uid="{EF150550-9561-4973-B4F4-565F2D93C783}"/>
    <cellStyle name="Input 3 7 2" xfId="1791" xr:uid="{E12D444D-0056-4394-AEB1-493B20F4543E}"/>
    <cellStyle name="Input 3 7 2 2" xfId="46819" xr:uid="{18D709D1-1C9A-46B3-B1A2-9975FC6BD0AB}"/>
    <cellStyle name="Input 3 7 2 3" xfId="46284" xr:uid="{CC71D12B-1818-4A29-8982-AA4AB6B7D5C0}"/>
    <cellStyle name="Input 3 7 2_Apart tables" xfId="52791" xr:uid="{3171B9CF-2473-4255-86A5-84CE52BD0442}"/>
    <cellStyle name="Input 3 7 3" xfId="46818" xr:uid="{827648BD-4C10-461D-B4A7-3FD6E8B7D912}"/>
    <cellStyle name="Input 3 7 4" xfId="46285" xr:uid="{05D13747-BFF6-42E3-AEE5-9CD395BB9725}"/>
    <cellStyle name="Input 3 7_3. Loans" xfId="24072" xr:uid="{07D94572-E998-45C6-BC42-03E5D7AA397B}"/>
    <cellStyle name="Input 3 8" xfId="1792" xr:uid="{F8999A6E-8DD1-4618-85E4-89EE11956F72}"/>
    <cellStyle name="Input 3 8 2" xfId="1793" xr:uid="{3EE28238-8133-4A37-A770-6FDE4A36207F}"/>
    <cellStyle name="Input 3 8 2 2" xfId="46821" xr:uid="{B3C56982-476D-4057-AE22-FAE3B990E401}"/>
    <cellStyle name="Input 3 8 2 3" xfId="46282" xr:uid="{6F6ACC00-2881-421D-9442-BD28E254CDBD}"/>
    <cellStyle name="Input 3 8 2_Apart tables" xfId="52792" xr:uid="{2399BEDF-DF17-4F22-A088-FC78F49FF7E9}"/>
    <cellStyle name="Input 3 8 3" xfId="46820" xr:uid="{1953C80C-3DF9-4292-BCEC-BD265817B9B7}"/>
    <cellStyle name="Input 3 8 4" xfId="46283" xr:uid="{FA5C7BF8-EF64-42E8-A3FE-EB30CB7BC4EA}"/>
    <cellStyle name="Input 3 8_3. Loans" xfId="24073" xr:uid="{409D28D1-23A1-483E-99D4-B5DAA7D5F42A}"/>
    <cellStyle name="Input 3 9" xfId="1794" xr:uid="{D23018C8-BF8D-40E1-9D5B-5E20DC5F61F2}"/>
    <cellStyle name="Input 3 9 2" xfId="1795" xr:uid="{70603083-5A36-4D9F-9106-942E0950F009}"/>
    <cellStyle name="Input 3 9 2 2" xfId="46280" xr:uid="{78BE747D-A2FF-44EB-BE13-330379C36C12}"/>
    <cellStyle name="Input 3 9 2_Apart tables" xfId="52793" xr:uid="{AC02BC0C-F46A-4F8C-93A9-4460F950C21E}"/>
    <cellStyle name="Input 3 9 3" xfId="46822" xr:uid="{24DA7651-818C-4F42-8A82-F6C29832B2DA}"/>
    <cellStyle name="Input 3 9 4" xfId="46281" xr:uid="{E37349B8-ED25-428F-870E-99391DC1F20D}"/>
    <cellStyle name="Input 3 9_3. Loans" xfId="24074" xr:uid="{7B50BFDE-106E-4C54-AE32-7942C4A00C73}"/>
    <cellStyle name="Input 3_2. Property deals" xfId="24075" xr:uid="{B6E2E712-BB41-494F-AEFD-23C5B4E572EF}"/>
    <cellStyle name="Input 30" xfId="44820" xr:uid="{6C302446-7493-47CD-97CD-6312430E0725}"/>
    <cellStyle name="Input 31" xfId="44718" xr:uid="{02998CDC-6B55-44DF-B7AB-7C292F832B38}"/>
    <cellStyle name="Input 32" xfId="53208" xr:uid="{DF12A886-C6D9-43A1-B4A6-A8FBAB4EDB09}"/>
    <cellStyle name="Input 4" xfId="1796" xr:uid="{D449DE86-EA15-4505-B402-B3FC7D4BCEF0}"/>
    <cellStyle name="Input 4 10" xfId="1797" xr:uid="{056A802C-A8A1-461F-8ACD-D4E083F44A14}"/>
    <cellStyle name="Input 4 10 2" xfId="1798" xr:uid="{845E2A4D-CEA2-4D9C-A261-1289237E23C2}"/>
    <cellStyle name="Input 4 10 2 2" xfId="46277" xr:uid="{72C04EF7-FAE3-4925-9FDA-199ED70D5FC9}"/>
    <cellStyle name="Input 4 10 2_Apart tables" xfId="52794" xr:uid="{9CD57F03-90B3-4C1A-969E-5701E8E179BC}"/>
    <cellStyle name="Input 4 10 3" xfId="46278" xr:uid="{3048D37F-9003-4801-BCBD-EAB1D0C228BA}"/>
    <cellStyle name="Input 4 10_3. Loans" xfId="24076" xr:uid="{73F185E1-105D-4AFD-8345-B6393F13EC0F}"/>
    <cellStyle name="Input 4 11" xfId="1799" xr:uid="{1483EDCA-5FBD-4FC4-982F-194DBBEA89C1}"/>
    <cellStyle name="Input 4 11 2" xfId="1800" xr:uid="{5A036DC3-C00C-4991-8DDA-DB9560C69198}"/>
    <cellStyle name="Input 4 11 2 2" xfId="46275" xr:uid="{06993F84-C829-48D9-B04A-AD1D80B5ABD0}"/>
    <cellStyle name="Input 4 11 2_Apart tables" xfId="52795" xr:uid="{50FEDFBE-B203-4F23-8C5F-009CAB3EB6B7}"/>
    <cellStyle name="Input 4 11 3" xfId="46276" xr:uid="{37C34FE0-4E96-48C0-B2F9-2310FF7F3C0A}"/>
    <cellStyle name="Input 4 11_3. Loans" xfId="24077" xr:uid="{88DC63C7-664F-4A61-9896-08A0D69ED87E}"/>
    <cellStyle name="Input 4 12" xfId="1801" xr:uid="{A59D6B02-59BC-4CA4-8603-96867EC6EC3C}"/>
    <cellStyle name="Input 4 12 2" xfId="1802" xr:uid="{A1253CFC-5E20-4AD6-AF73-C08EB262D4AA}"/>
    <cellStyle name="Input 4 12 2 2" xfId="46273" xr:uid="{F869B624-1807-4F24-82FC-C6DD70B1D670}"/>
    <cellStyle name="Input 4 12 2_Apart tables" xfId="52796" xr:uid="{0E650BB2-139B-4574-B518-51C9BBB463B0}"/>
    <cellStyle name="Input 4 12 3" xfId="46274" xr:uid="{B80FF4BA-3774-4AFB-8EF4-BFD5EB8E0B6B}"/>
    <cellStyle name="Input 4 12_3. Loans" xfId="24078" xr:uid="{6B265744-DC2E-402B-B2C3-CEB7037DFF6B}"/>
    <cellStyle name="Input 4 13" xfId="1803" xr:uid="{B9DD897F-BAC8-4082-AC92-E9C38334592A}"/>
    <cellStyle name="Input 4 13 2" xfId="46272" xr:uid="{02AD5419-EAE0-47B0-A5BF-1412559D92B0}"/>
    <cellStyle name="Input 4 13_Apart tables" xfId="52797" xr:uid="{F6F40E52-4172-4559-94F2-68C41000038A}"/>
    <cellStyle name="Input 4 14" xfId="46823" xr:uid="{8591DCAE-BFC6-4A89-9D17-E5775B53F820}"/>
    <cellStyle name="Input 4 15" xfId="46279" xr:uid="{C8E4364D-D0D1-4E66-BDA9-B59EFCDC9B6D}"/>
    <cellStyle name="Input 4 2" xfId="1804" xr:uid="{ACF3FB80-F7CC-4561-8F9E-31CF17DA7FB8}"/>
    <cellStyle name="Input 4 2 2" xfId="1805" xr:uid="{2E5B32D0-F001-4C63-A7BC-466773D842FB}"/>
    <cellStyle name="Input 4 2 2 2" xfId="1806" xr:uid="{0CEDF7C1-6C00-49C0-8408-082362A03392}"/>
    <cellStyle name="Input 4 2 2 2 2" xfId="46269" xr:uid="{33BB70A9-6C5B-4531-B3F5-4E7194B80A20}"/>
    <cellStyle name="Input 4 2 2 2_Apart tables" xfId="52798" xr:uid="{08AA9E2F-0D83-4DAA-B6B4-5C81F5B54406}"/>
    <cellStyle name="Input 4 2 2 3" xfId="46825" xr:uid="{FACABF54-792E-469F-934F-1E6C5EFDB140}"/>
    <cellStyle name="Input 4 2 2 4" xfId="46270" xr:uid="{D6327002-7FD3-4470-A357-25EFE67CB358}"/>
    <cellStyle name="Input 4 2 2_3. Loans" xfId="24079" xr:uid="{EE46CBE1-A370-423E-87AE-F11ACDDC6CD0}"/>
    <cellStyle name="Input 4 2 3" xfId="1807" xr:uid="{BA82FC3C-8679-4F1D-82DA-F3DC809CCD94}"/>
    <cellStyle name="Input 4 2 3 2" xfId="1808" xr:uid="{644EA168-C9D1-42EF-8F6A-665FCE1A3199}"/>
    <cellStyle name="Input 4 2 3 2 2" xfId="46267" xr:uid="{B2AEED89-6382-48DE-99FF-6DF155F0B4DC}"/>
    <cellStyle name="Input 4 2 3 2_Apart tables" xfId="52799" xr:uid="{BCA0A893-73AF-4951-91CD-D5B894C7E00F}"/>
    <cellStyle name="Input 4 2 3 3" xfId="46268" xr:uid="{7EFE8CEC-918E-4057-A0D1-592C07E59E6B}"/>
    <cellStyle name="Input 4 2 3_3. Loans" xfId="24080" xr:uid="{2CEC79BE-2A8E-431F-8ECA-92E1A8743BF3}"/>
    <cellStyle name="Input 4 2 4" xfId="1809" xr:uid="{26D9CEA0-4A96-4CE1-A224-4C5A70C0B6FF}"/>
    <cellStyle name="Input 4 2 4 2" xfId="46266" xr:uid="{AACBA247-D867-4CDF-A497-0BCABEFF3DCF}"/>
    <cellStyle name="Input 4 2 4_Apart tables" xfId="52800" xr:uid="{43F2C5A5-7E86-4441-81F2-E45265F1001B}"/>
    <cellStyle name="Input 4 2 5" xfId="46824" xr:uid="{2B49CA77-B3D6-4EB4-A076-EC475DD229D1}"/>
    <cellStyle name="Input 4 2 6" xfId="46271" xr:uid="{DD3483E4-2B77-4696-B85B-4BD97154C053}"/>
    <cellStyle name="Input 4 2_3. Loans" xfId="24081" xr:uid="{9F20AD9E-D70F-40D1-93CF-EB0F8D8AB182}"/>
    <cellStyle name="Input 4 3" xfId="1810" xr:uid="{A5C73465-3516-43E9-9F82-A6E9B5A2D8E7}"/>
    <cellStyle name="Input 4 3 2" xfId="1811" xr:uid="{47BE78F2-F99C-40B1-A791-87F1F15C4A6E}"/>
    <cellStyle name="Input 4 3 2 2" xfId="46827" xr:uid="{1F8A68E9-C715-4656-89B4-1DB640D36CD4}"/>
    <cellStyle name="Input 4 3 2 3" xfId="46264" xr:uid="{BE0D5FF2-A54D-4F3F-BC3A-B4CAED7316D7}"/>
    <cellStyle name="Input 4 3 2_Apart tables" xfId="52801" xr:uid="{E314561E-2195-4D2C-A62F-18CB06461915}"/>
    <cellStyle name="Input 4 3 3" xfId="46826" xr:uid="{B885FF73-2567-4734-9A4E-37AAC688F640}"/>
    <cellStyle name="Input 4 3 4" xfId="46265" xr:uid="{2003773F-49A9-440A-8BBB-674F4E78A0A8}"/>
    <cellStyle name="Input 4 3_3. Loans" xfId="24082" xr:uid="{7DB9EC86-A024-4410-ADAD-C12A24D3B934}"/>
    <cellStyle name="Input 4 4" xfId="1812" xr:uid="{D359061E-FD7F-4283-9266-207D98C4E3B9}"/>
    <cellStyle name="Input 4 4 2" xfId="1813" xr:uid="{58EE2852-B72C-43B8-9BCA-2B835A07A758}"/>
    <cellStyle name="Input 4 4 2 2" xfId="46262" xr:uid="{F0862AB7-7141-4660-A632-5FFF42DB532D}"/>
    <cellStyle name="Input 4 4 2_Apart tables" xfId="52802" xr:uid="{658F3DA0-89AB-4E82-92B6-92CE3D7BD1E2}"/>
    <cellStyle name="Input 4 4 3" xfId="46828" xr:uid="{490E61AC-765F-46B2-A20E-DCD3C52A5AC0}"/>
    <cellStyle name="Input 4 4 4" xfId="46263" xr:uid="{DBFCBC5F-C9EF-44C1-8678-8E9C0EE06C4C}"/>
    <cellStyle name="Input 4 4_3. Loans" xfId="24083" xr:uid="{AC2E8C5E-30B3-4696-8242-14EFA68CFE21}"/>
    <cellStyle name="Input 4 5" xfId="1814" xr:uid="{B1C253C7-EE0E-4C9D-8232-0B5CF31E461F}"/>
    <cellStyle name="Input 4 5 2" xfId="1815" xr:uid="{CB582835-B671-4BA2-BDFB-B49533689FAD}"/>
    <cellStyle name="Input 4 5 2 2" xfId="46260" xr:uid="{36E50800-88B0-4DA7-BAFC-C284BC9ED07E}"/>
    <cellStyle name="Input 4 5 2_Apart tables" xfId="52803" xr:uid="{F05242E6-D6FD-4AA2-B18D-C07BA7C2AFCA}"/>
    <cellStyle name="Input 4 5 3" xfId="46261" xr:uid="{16355D4B-EF4C-4DCC-84FF-FAE606A0E579}"/>
    <cellStyle name="Input 4 5_3. Loans" xfId="24084" xr:uid="{3F9C51F9-0EE3-409D-A684-00A60B3317B8}"/>
    <cellStyle name="Input 4 6" xfId="1816" xr:uid="{B5254C6D-15BE-4142-A362-9AD8642400CA}"/>
    <cellStyle name="Input 4 6 2" xfId="1817" xr:uid="{D1514F69-7C41-42F3-AA1D-8829DD88124F}"/>
    <cellStyle name="Input 4 6 2 2" xfId="46258" xr:uid="{E54618D1-0DA3-4B21-9943-FCDE0CB7C077}"/>
    <cellStyle name="Input 4 6 2_Apart tables" xfId="52804" xr:uid="{ACE46C88-EB00-4D53-80DF-C4D0E4551A87}"/>
    <cellStyle name="Input 4 6 3" xfId="46259" xr:uid="{A1EA67DD-274F-48E0-9869-4C42516F158D}"/>
    <cellStyle name="Input 4 6_3. Loans" xfId="24085" xr:uid="{DEE8515E-05AD-4965-9778-FC863F3048EA}"/>
    <cellStyle name="Input 4 7" xfId="1818" xr:uid="{FE0F5457-3F4B-4975-88A2-5BA5D5338EAE}"/>
    <cellStyle name="Input 4 7 2" xfId="1819" xr:uid="{E278B7FC-2234-426D-B410-62A912FABA90}"/>
    <cellStyle name="Input 4 7 2 2" xfId="46256" xr:uid="{151EF1DC-CB22-4C68-AC75-C95F3E1B2EB9}"/>
    <cellStyle name="Input 4 7 2_Apart tables" xfId="52805" xr:uid="{762BD16B-E003-496D-B7C4-8EF12F8AE835}"/>
    <cellStyle name="Input 4 7 3" xfId="46257" xr:uid="{67CAA76B-EEA8-4E3D-8837-6305CA246157}"/>
    <cellStyle name="Input 4 7_3. Loans" xfId="24086" xr:uid="{F2B1EF3B-AFCC-4344-8EA4-F963F8B03F10}"/>
    <cellStyle name="Input 4 8" xfId="1820" xr:uid="{A7F66254-C890-434F-8A16-9E728777C1E6}"/>
    <cellStyle name="Input 4 8 2" xfId="1821" xr:uid="{B7E698B8-8050-4195-80B1-3D1065569DB8}"/>
    <cellStyle name="Input 4 8 2 2" xfId="46254" xr:uid="{4C1F654F-C88C-4155-80B9-D82409F9C6D9}"/>
    <cellStyle name="Input 4 8 2_Apart tables" xfId="52806" xr:uid="{D16B5A75-F228-4F31-939A-0BA347C1308B}"/>
    <cellStyle name="Input 4 8 3" xfId="46255" xr:uid="{12FB4C46-1AEB-4952-9235-847E4B207DF5}"/>
    <cellStyle name="Input 4 8_3. Loans" xfId="24087" xr:uid="{07F1D6EC-5114-4B54-B368-EB8226D26911}"/>
    <cellStyle name="Input 4 9" xfId="1822" xr:uid="{FE7BAC81-6C13-4842-B58C-513E4DAB30DC}"/>
    <cellStyle name="Input 4 9 2" xfId="1823" xr:uid="{C7286141-A4D4-460F-AD71-A99A7A3F1E36}"/>
    <cellStyle name="Input 4 9 2 2" xfId="46252" xr:uid="{96E2358B-6BFC-46D7-9F36-3DB02C910985}"/>
    <cellStyle name="Input 4 9 2_Apart tables" xfId="52807" xr:uid="{6B1395D0-052C-4410-AD95-BF65A781CD18}"/>
    <cellStyle name="Input 4 9 3" xfId="46253" xr:uid="{14EB0F25-B0F5-47D4-82B0-FDCE82F0BC72}"/>
    <cellStyle name="Input 4 9_3. Loans" xfId="24088" xr:uid="{875CF40F-77C5-4127-9535-1669E359FC4B}"/>
    <cellStyle name="Input 4_3. Loans" xfId="24089" xr:uid="{6856AC73-5105-4319-990C-E08E12E9D2FA}"/>
    <cellStyle name="Input 5" xfId="1824" xr:uid="{5C11B74C-2218-446A-8B0F-FB729F29DBFC}"/>
    <cellStyle name="Input 5 10" xfId="1825" xr:uid="{27485622-D78C-4EA1-A5F2-59F025C6C744}"/>
    <cellStyle name="Input 5 10 2" xfId="1826" xr:uid="{AC49BBEE-C108-40DC-B290-FA7E170C2E09}"/>
    <cellStyle name="Input 5 10 2 2" xfId="46249" xr:uid="{48E98367-10E3-406D-8BFA-D3DCA157A9E3}"/>
    <cellStyle name="Input 5 10 2_Apart tables" xfId="52808" xr:uid="{3F72AB68-6560-4491-8E7C-974E425F56CD}"/>
    <cellStyle name="Input 5 10 3" xfId="46250" xr:uid="{32F83FEA-FF02-4C22-9CCB-7A2D582A9B60}"/>
    <cellStyle name="Input 5 10_3. Loans" xfId="24090" xr:uid="{290D1670-213E-4969-9448-57BCAE357D55}"/>
    <cellStyle name="Input 5 11" xfId="1827" xr:uid="{463F6690-DDC2-458A-B9CB-9E996202BC3F}"/>
    <cellStyle name="Input 5 11 2" xfId="1828" xr:uid="{99B13B47-AA28-4ECF-9D42-CBCA8B6050D2}"/>
    <cellStyle name="Input 5 11 2 2" xfId="46247" xr:uid="{1177CE7D-3DF1-4A00-99DB-10895C287939}"/>
    <cellStyle name="Input 5 11 2_Apart tables" xfId="52809" xr:uid="{CE11A753-0A1A-46E9-8ED4-F956ABA5C744}"/>
    <cellStyle name="Input 5 11 3" xfId="46248" xr:uid="{34C0781C-1F96-4CBA-B956-B61CD52D9182}"/>
    <cellStyle name="Input 5 11_3. Loans" xfId="24091" xr:uid="{DFDB3DED-0623-42E4-8FA5-DEBA12422108}"/>
    <cellStyle name="Input 5 12" xfId="1829" xr:uid="{4F25E8B9-88FC-4BF9-AF66-D74E7E5ADC0F}"/>
    <cellStyle name="Input 5 12 2" xfId="1830" xr:uid="{3E1B27B5-33D3-42BE-B4FC-24C59F0F3E27}"/>
    <cellStyle name="Input 5 12 2 2" xfId="46245" xr:uid="{919CB1A7-D19E-46FA-855A-E3324D6CE451}"/>
    <cellStyle name="Input 5 12 2_Apart tables" xfId="52810" xr:uid="{0EE43E66-ED5A-4F1B-98DB-4A2F901949C9}"/>
    <cellStyle name="Input 5 12 3" xfId="46246" xr:uid="{1907E908-BB2A-4DFF-BDF3-021954F75065}"/>
    <cellStyle name="Input 5 12_3. Loans" xfId="24092" xr:uid="{6AB896D2-7C31-4C61-A86A-55A6CF8200C9}"/>
    <cellStyle name="Input 5 13" xfId="1831" xr:uid="{2CDB2935-6060-4B8C-9B33-58604AB779C4}"/>
    <cellStyle name="Input 5 13 2" xfId="46244" xr:uid="{343825DC-BDEA-4CF8-9A4B-24B2C70B6367}"/>
    <cellStyle name="Input 5 13_Apart tables" xfId="52811" xr:uid="{8CB69C92-FAAA-4AB4-8CBD-3764A4939757}"/>
    <cellStyle name="Input 5 14" xfId="46829" xr:uid="{0BA64C71-4D8C-4CF0-B91D-2467D4845936}"/>
    <cellStyle name="Input 5 15" xfId="46251" xr:uid="{84B9F96B-483C-4131-AE2D-AA16F2698D49}"/>
    <cellStyle name="Input 5 2" xfId="1832" xr:uid="{E1B70205-3AFF-479E-93E3-5686241F2074}"/>
    <cellStyle name="Input 5 2 2" xfId="1833" xr:uid="{CF4E0483-886B-4BB1-9BF6-EF860CF6FEBB}"/>
    <cellStyle name="Input 5 2 2 2" xfId="1834" xr:uid="{F0793F61-DB3F-4BC2-8F6A-D745E8D22793}"/>
    <cellStyle name="Input 5 2 2 2 2" xfId="46241" xr:uid="{25155C84-3D50-4FCD-8E5D-2F39EB9708EF}"/>
    <cellStyle name="Input 5 2 2 2_Apart tables" xfId="52812" xr:uid="{C6681774-A629-4DFF-BB3B-72949B7C2054}"/>
    <cellStyle name="Input 5 2 2 3" xfId="46242" xr:uid="{D28DA780-9007-46A3-8D1E-974C0F780F8C}"/>
    <cellStyle name="Input 5 2 2_3. Loans" xfId="24093" xr:uid="{7FC200D9-8880-47DA-A7AF-DA4AD06CF468}"/>
    <cellStyle name="Input 5 2 3" xfId="1835" xr:uid="{C1EBFDD8-9AA5-4A81-8E62-0387C2472BB1}"/>
    <cellStyle name="Input 5 2 3 2" xfId="1836" xr:uid="{EB0F8BB3-49C4-4E03-9262-C2A8FC5D6DFC}"/>
    <cellStyle name="Input 5 2 3 2 2" xfId="46239" xr:uid="{7C1DE1B5-2F22-4917-84C7-B239FABE20BA}"/>
    <cellStyle name="Input 5 2 3 2_Apart tables" xfId="52813" xr:uid="{DB07AE6E-9FAA-4FB6-99EC-7A8FB892B196}"/>
    <cellStyle name="Input 5 2 3 3" xfId="46240" xr:uid="{69F6392F-D84B-49AB-8AB9-3B455D9337C5}"/>
    <cellStyle name="Input 5 2 3_3. Loans" xfId="24094" xr:uid="{CF6FC678-432E-4978-84B7-024539BA231B}"/>
    <cellStyle name="Input 5 2 4" xfId="1837" xr:uid="{6AAA0F0F-B253-4EF1-BDA3-3D5D2762087E}"/>
    <cellStyle name="Input 5 2 4 2" xfId="46238" xr:uid="{7DE02C60-FB38-4D9C-AD09-4EA15DB3FCB5}"/>
    <cellStyle name="Input 5 2 4_Apart tables" xfId="52814" xr:uid="{11B0AEAD-0857-4EF0-8CC4-E91595D859C1}"/>
    <cellStyle name="Input 5 2 5" xfId="46830" xr:uid="{75E10EE9-2E4C-4B52-B28E-9EC7A395EB3F}"/>
    <cellStyle name="Input 5 2 6" xfId="46243" xr:uid="{5A8EDEA1-53AD-4D7C-92F2-37EBA8A79398}"/>
    <cellStyle name="Input 5 2_3. Loans" xfId="24095" xr:uid="{A55D53F5-8A62-4F9E-873D-3648374342B7}"/>
    <cellStyle name="Input 5 3" xfId="1838" xr:uid="{167FC36A-6603-4DCD-9922-5AFAA6F9BD8E}"/>
    <cellStyle name="Input 5 3 2" xfId="1839" xr:uid="{DA63DD5B-1E92-4C8F-B041-F972261313ED}"/>
    <cellStyle name="Input 5 3 2 2" xfId="46236" xr:uid="{2CF55F61-AF88-4AB3-A529-A283D14E46C6}"/>
    <cellStyle name="Input 5 3 2_Apart tables" xfId="52815" xr:uid="{3C6710CB-C963-449F-B5E6-B18E8198B735}"/>
    <cellStyle name="Input 5 3 3" xfId="46237" xr:uid="{4DF035FE-9AEB-42FA-AC8E-C29BD565561A}"/>
    <cellStyle name="Input 5 3_3. Loans" xfId="24096" xr:uid="{11CF362F-D7F6-4A22-8711-2BA0C784A79E}"/>
    <cellStyle name="Input 5 4" xfId="1840" xr:uid="{23BD6CA2-167F-44AF-B63E-7088664BB0AB}"/>
    <cellStyle name="Input 5 4 2" xfId="1841" xr:uid="{7B8EF98D-6A59-4F9A-9CB3-387299400705}"/>
    <cellStyle name="Input 5 4 2 2" xfId="46234" xr:uid="{C2E6F58D-756E-4EA5-8966-D67C9A01DB65}"/>
    <cellStyle name="Input 5 4 2_Apart tables" xfId="52816" xr:uid="{CBD8D12D-6A9C-4AD5-B627-2F369E7BC787}"/>
    <cellStyle name="Input 5 4 3" xfId="46235" xr:uid="{B0079C23-949A-4450-B4CD-A70C4C3924C8}"/>
    <cellStyle name="Input 5 4_3. Loans" xfId="24097" xr:uid="{8E3C7E00-0715-4C09-85D5-221260A2D8EF}"/>
    <cellStyle name="Input 5 5" xfId="1842" xr:uid="{98BD97CA-923C-4B2E-BEBB-4E08628A9D2E}"/>
    <cellStyle name="Input 5 5 2" xfId="1843" xr:uid="{F10207D2-9AEB-4249-9881-159794B65851}"/>
    <cellStyle name="Input 5 5 2 2" xfId="46232" xr:uid="{578ACAAC-B165-4D54-BA31-2D50CE79457B}"/>
    <cellStyle name="Input 5 5 2_Apart tables" xfId="52817" xr:uid="{79629517-2EEB-446C-895C-CD1CC47755D3}"/>
    <cellStyle name="Input 5 5 3" xfId="46233" xr:uid="{A0C65DFB-5B9D-4521-BC21-588479BEF698}"/>
    <cellStyle name="Input 5 5_3. Loans" xfId="24098" xr:uid="{C4618881-BD1C-4463-B62F-C265834134CF}"/>
    <cellStyle name="Input 5 6" xfId="1844" xr:uid="{0E122A63-B5A5-4EFB-84F5-039A3654639A}"/>
    <cellStyle name="Input 5 6 2" xfId="1845" xr:uid="{A7D45FC4-7154-41D8-B1DC-796EE71CF83E}"/>
    <cellStyle name="Input 5 6 2 2" xfId="46230" xr:uid="{09040B0C-EE07-4F25-B68C-83B050D9DF7D}"/>
    <cellStyle name="Input 5 6 2_Apart tables" xfId="52818" xr:uid="{BB4CBFB2-6A09-4A35-8CBB-A7F0A98D520D}"/>
    <cellStyle name="Input 5 6 3" xfId="46231" xr:uid="{847328F7-3B5A-4056-BEA6-FE79225B37CC}"/>
    <cellStyle name="Input 5 6_3. Loans" xfId="24099" xr:uid="{5EFDE0A0-D0D7-48D6-B37B-085BF72BCC90}"/>
    <cellStyle name="Input 5 7" xfId="1846" xr:uid="{976A8ECD-B450-4852-A83B-8D25F2B7F783}"/>
    <cellStyle name="Input 5 7 2" xfId="1847" xr:uid="{81D107A1-D780-4EF8-8C48-030177217BC1}"/>
    <cellStyle name="Input 5 7 2 2" xfId="46228" xr:uid="{757B2BF1-FE00-4FA1-BC68-6F0C0F961112}"/>
    <cellStyle name="Input 5 7 2_Apart tables" xfId="52819" xr:uid="{FB9D788D-3F83-47BB-85BE-83C1367C8EBF}"/>
    <cellStyle name="Input 5 7 3" xfId="46229" xr:uid="{ADBB10B8-ADEB-43E8-81CF-7DEFC14A4DA3}"/>
    <cellStyle name="Input 5 7_3. Loans" xfId="24100" xr:uid="{56F6AE36-A3E8-403D-8FE7-3D315BA19533}"/>
    <cellStyle name="Input 5 8" xfId="1848" xr:uid="{885214AA-135C-4E3D-8325-CA348FAB427D}"/>
    <cellStyle name="Input 5 8 2" xfId="1849" xr:uid="{0381E7DD-4CA7-433D-8AE0-96C47618B61A}"/>
    <cellStyle name="Input 5 8 2 2" xfId="46226" xr:uid="{6D9A6D9A-8AF3-4B0A-A92A-B1287D372AFA}"/>
    <cellStyle name="Input 5 8 2_Apart tables" xfId="52820" xr:uid="{0B68C129-2C3D-41EF-987E-14C15D66CD4F}"/>
    <cellStyle name="Input 5 8 3" xfId="46227" xr:uid="{8A68C56F-359B-4EC1-9E40-410B210DD885}"/>
    <cellStyle name="Input 5 8_3. Loans" xfId="24101" xr:uid="{2C440A58-93D8-4FDD-AE5E-9E027979BA3F}"/>
    <cellStyle name="Input 5 9" xfId="1850" xr:uid="{8CCDBAF7-D6D2-4949-BE5A-0B3CDD009AB9}"/>
    <cellStyle name="Input 5 9 2" xfId="1851" xr:uid="{9310B44A-9A50-450D-989D-5BE3925FEE01}"/>
    <cellStyle name="Input 5 9 2 2" xfId="46224" xr:uid="{C4874BAA-5BC9-4656-8D8F-106FD625DDDB}"/>
    <cellStyle name="Input 5 9 2_Apart tables" xfId="52821" xr:uid="{2139247E-A02F-48CC-9C6E-9412C818330C}"/>
    <cellStyle name="Input 5 9 3" xfId="46225" xr:uid="{4B278716-0138-4FB6-A73A-8608FDED1EFE}"/>
    <cellStyle name="Input 5 9_3. Loans" xfId="24102" xr:uid="{A9D65320-1A0E-467E-B5B3-39451C7474E9}"/>
    <cellStyle name="Input 5_3. Loans" xfId="24103" xr:uid="{BF2B66D5-BC91-4444-8113-CC4AE4DF0D48}"/>
    <cellStyle name="Input 6" xfId="1852" xr:uid="{6778C99F-531A-41C8-AE61-4EEAEFC11297}"/>
    <cellStyle name="Input 6 10" xfId="1853" xr:uid="{B68664FA-8F9C-4EE2-B761-EC3FD9041C29}"/>
    <cellStyle name="Input 6 10 2" xfId="1854" xr:uid="{E3109CF5-EC97-4B81-A4FA-9C2F3C74523D}"/>
    <cellStyle name="Input 6 10 2 2" xfId="46221" xr:uid="{8377CC95-F62E-44E1-B4C4-F321DB0F47E4}"/>
    <cellStyle name="Input 6 10 2_Apart tables" xfId="52822" xr:uid="{B9D645E5-25B9-4C0C-B27C-34B6C3E3A3CA}"/>
    <cellStyle name="Input 6 10 3" xfId="46222" xr:uid="{D4C26A57-26F1-4A5B-8A56-60A5280214D4}"/>
    <cellStyle name="Input 6 10_3. Loans" xfId="24104" xr:uid="{61823D8B-ADF2-47EC-8529-EC01C02A45E4}"/>
    <cellStyle name="Input 6 11" xfId="1855" xr:uid="{DAE1B4EB-44FB-4582-BA92-10175E8CAEC7}"/>
    <cellStyle name="Input 6 11 2" xfId="46220" xr:uid="{5E539EDC-6DB7-42E9-BD2A-A9C68146FC16}"/>
    <cellStyle name="Input 6 11_Apart tables" xfId="52823" xr:uid="{F3A30387-8603-43B7-BEB8-1D1E843AE70A}"/>
    <cellStyle name="Input 6 12" xfId="46831" xr:uid="{CA574D56-2CA5-467C-A7C2-E45A8B3DFE85}"/>
    <cellStyle name="Input 6 13" xfId="46223" xr:uid="{7CEDABF1-BDAF-4227-BB36-93D6175DF168}"/>
    <cellStyle name="Input 6 2" xfId="1856" xr:uid="{7A8EC546-E10E-4490-9F79-DB712E8CDE23}"/>
    <cellStyle name="Input 6 2 2" xfId="1857" xr:uid="{4A28D8A7-CF45-4966-A8A4-D9A50C63435F}"/>
    <cellStyle name="Input 6 2 2 2" xfId="1858" xr:uid="{66B05DEF-99C5-4496-8F10-551DDB07763B}"/>
    <cellStyle name="Input 6 2 2 2 2" xfId="46217" xr:uid="{BB40ADBF-B450-4E55-8430-A8AD99AB05A3}"/>
    <cellStyle name="Input 6 2 2 2_Apart tables" xfId="52824" xr:uid="{568C4240-BC26-42D5-B3A6-376DAA91C813}"/>
    <cellStyle name="Input 6 2 2 3" xfId="46218" xr:uid="{F9D61C65-0B38-40AB-BBF0-04DAFAF4848E}"/>
    <cellStyle name="Input 6 2 2_3. Loans" xfId="24105" xr:uid="{B8CD46CD-AF92-4E2D-88A8-2F569443E889}"/>
    <cellStyle name="Input 6 2 3" xfId="1859" xr:uid="{E53FCE59-EF5B-4462-B226-32B01E045282}"/>
    <cellStyle name="Input 6 2 3 2" xfId="1860" xr:uid="{8B9C82EC-233F-41B7-9638-1573F1E3CD81}"/>
    <cellStyle name="Input 6 2 3 2 2" xfId="46215" xr:uid="{EDFBC309-E9C3-4E11-B926-212E79207977}"/>
    <cellStyle name="Input 6 2 3 2_Apart tables" xfId="52825" xr:uid="{B6260282-CBA4-4238-B351-515E1C267249}"/>
    <cellStyle name="Input 6 2 3 3" xfId="46216" xr:uid="{4376E1E7-BA6A-44A7-9647-05289E8CE9DB}"/>
    <cellStyle name="Input 6 2 3_3. Loans" xfId="24106" xr:uid="{D3326908-F6DF-4B08-8DCC-39396231D05D}"/>
    <cellStyle name="Input 6 2 4" xfId="1861" xr:uid="{C6E9B556-E28C-4FB6-8947-2A75AD247789}"/>
    <cellStyle name="Input 6 2 4 2" xfId="46214" xr:uid="{E2C534B0-BB91-4602-A3C1-294FA38FDCCF}"/>
    <cellStyle name="Input 6 2 4_Apart tables" xfId="52826" xr:uid="{83E852F0-29A1-4C99-AC7D-0627E7A6B739}"/>
    <cellStyle name="Input 6 2 5" xfId="46832" xr:uid="{6C5CED79-EAC7-45B2-AE3E-0F4079E16C4B}"/>
    <cellStyle name="Input 6 2 6" xfId="46219" xr:uid="{0A754DF9-9897-4CA3-AB63-B428E578BA14}"/>
    <cellStyle name="Input 6 2_3. Loans" xfId="24107" xr:uid="{AE6225E7-9F11-43CF-A261-59AB92592E79}"/>
    <cellStyle name="Input 6 3" xfId="1862" xr:uid="{C556E63B-883E-4AB1-B098-662CFD125EC6}"/>
    <cellStyle name="Input 6 3 2" xfId="1863" xr:uid="{185C1576-5347-44BC-ACC4-EE7AE80B3046}"/>
    <cellStyle name="Input 6 3 2 2" xfId="46212" xr:uid="{B0BC03D6-8A7B-49E5-A605-F173DFAAF150}"/>
    <cellStyle name="Input 6 3 2_Apart tables" xfId="52827" xr:uid="{CC8A3E4F-5966-41E5-BE77-314B408DD997}"/>
    <cellStyle name="Input 6 3 3" xfId="46213" xr:uid="{961BD5FC-E0E5-4C43-A568-B4329F6FCED5}"/>
    <cellStyle name="Input 6 3_3. Loans" xfId="24108" xr:uid="{616373F4-F5F3-4DBF-9512-05C8875BE40B}"/>
    <cellStyle name="Input 6 4" xfId="1864" xr:uid="{3FF69597-CC53-440D-B575-07E78E2B141F}"/>
    <cellStyle name="Input 6 4 2" xfId="1865" xr:uid="{0C5443C1-8503-4DCD-A2F7-B220E11D1F4E}"/>
    <cellStyle name="Input 6 4 2 2" xfId="46210" xr:uid="{4711AFCC-7F1D-41D1-999C-7B9DE9E64EB5}"/>
    <cellStyle name="Input 6 4 2_Apart tables" xfId="52828" xr:uid="{DE768743-DA0B-41D7-9364-A2BDE85A830D}"/>
    <cellStyle name="Input 6 4 3" xfId="46211" xr:uid="{A927A950-3F38-4CC8-A1BF-667A5BF03ADA}"/>
    <cellStyle name="Input 6 4_3. Loans" xfId="24109" xr:uid="{7E6184A8-E7AF-4CC1-8FFA-0026C0CA5F33}"/>
    <cellStyle name="Input 6 5" xfId="1866" xr:uid="{68A1C180-A154-4F89-A164-EF3D7B98B4DA}"/>
    <cellStyle name="Input 6 5 2" xfId="1867" xr:uid="{866AA9DD-6CD0-4445-8820-2F0112D2EEB2}"/>
    <cellStyle name="Input 6 5 2 2" xfId="46208" xr:uid="{3073D1C7-C216-48F3-A7AD-E869957D2540}"/>
    <cellStyle name="Input 6 5 2_Apart tables" xfId="52829" xr:uid="{02C85CD9-365E-4E04-9479-6CD8279D5FA5}"/>
    <cellStyle name="Input 6 5 3" xfId="46209" xr:uid="{BB27851D-560C-4190-B4BE-30B3E44677D7}"/>
    <cellStyle name="Input 6 5_3. Loans" xfId="24110" xr:uid="{50362335-6DA9-487A-845F-3B263D126689}"/>
    <cellStyle name="Input 6 6" xfId="1868" xr:uid="{83C2C82C-DD40-48CC-AA6A-7FF405DCCB37}"/>
    <cellStyle name="Input 6 6 2" xfId="1869" xr:uid="{0E9E3068-51A5-43AE-9786-B7909463E834}"/>
    <cellStyle name="Input 6 6 2 2" xfId="46206" xr:uid="{F92F60C1-4E5E-46AF-8CDB-C2606875809F}"/>
    <cellStyle name="Input 6 6 2_Apart tables" xfId="52830" xr:uid="{FEEFACA0-17D2-4BF7-AFD6-C634FE47F6F3}"/>
    <cellStyle name="Input 6 6 3" xfId="46207" xr:uid="{02DA70AD-B51B-4CFB-8956-954B43586F88}"/>
    <cellStyle name="Input 6 6_3. Loans" xfId="24111" xr:uid="{F260ABE3-15CB-4B26-A1D7-B4676B86C4E3}"/>
    <cellStyle name="Input 6 7" xfId="1870" xr:uid="{FA422CEE-0AA1-41BF-B5AF-285545CF0139}"/>
    <cellStyle name="Input 6 7 2" xfId="1871" xr:uid="{D42C1EC2-8E36-473C-8069-4C164688F09C}"/>
    <cellStyle name="Input 6 7 2 2" xfId="46204" xr:uid="{50F0F5D5-131A-4BE9-A31F-142BA0857681}"/>
    <cellStyle name="Input 6 7 2_Apart tables" xfId="52831" xr:uid="{E31DAB48-79AF-4F6C-98B5-214CF7D06CFF}"/>
    <cellStyle name="Input 6 7 3" xfId="46205" xr:uid="{6A7F3B96-198D-4966-A3C7-EDF9C4D913A7}"/>
    <cellStyle name="Input 6 7_3. Loans" xfId="24112" xr:uid="{3BD35B1E-6AD5-4C74-9B79-1678A299A764}"/>
    <cellStyle name="Input 6 8" xfId="1872" xr:uid="{4C399FBE-7736-4846-9216-B4B046110FCB}"/>
    <cellStyle name="Input 6 8 2" xfId="1873" xr:uid="{A807869F-DD9C-4C7B-94C4-3E410B1F34D2}"/>
    <cellStyle name="Input 6 8 2 2" xfId="46202" xr:uid="{FBBDBB3C-9850-4CB3-B033-78BC430FC5C3}"/>
    <cellStyle name="Input 6 8 2_Apart tables" xfId="52832" xr:uid="{D809154F-218B-4930-A51B-880BBE3CC634}"/>
    <cellStyle name="Input 6 8 3" xfId="46203" xr:uid="{FB9591D1-3732-40C3-BE68-A3092F220A53}"/>
    <cellStyle name="Input 6 8_3. Loans" xfId="24113" xr:uid="{BCB66AB8-5298-46D8-9FBF-EDB68394DF0E}"/>
    <cellStyle name="Input 6 9" xfId="1874" xr:uid="{3146BA7C-2630-489C-80CF-FF7210989811}"/>
    <cellStyle name="Input 6 9 2" xfId="1875" xr:uid="{BED27440-A557-4427-B881-90FDE09F88C8}"/>
    <cellStyle name="Input 6 9 2 2" xfId="46200" xr:uid="{E9671E71-3C7C-4A54-BF05-C22F8EBED06D}"/>
    <cellStyle name="Input 6 9 2_Apart tables" xfId="52833" xr:uid="{6F9574FE-5A2D-45F5-89A6-7B4E0C39B6A3}"/>
    <cellStyle name="Input 6 9 3" xfId="46201" xr:uid="{D0943917-1B22-4E99-AE25-FF5C7E366B56}"/>
    <cellStyle name="Input 6 9_3. Loans" xfId="24114" xr:uid="{49A74ABB-3DC6-4C3A-8491-084DED698CFA}"/>
    <cellStyle name="Input 6_3. Loans" xfId="24115" xr:uid="{F9A65528-2CBC-4027-B257-5B18E89BFA93}"/>
    <cellStyle name="Input 7" xfId="1876" xr:uid="{582C99CB-83CD-4611-822D-30CBF95EAADC}"/>
    <cellStyle name="Input 7 2" xfId="1877" xr:uid="{4817162A-CF22-4065-A983-F455B4F54DF9}"/>
    <cellStyle name="Input 7 2 2" xfId="1878" xr:uid="{0A1C35C9-4F1A-43B0-8EC8-C00B9EA4BA3C}"/>
    <cellStyle name="Input 7 2 2 2" xfId="46197" xr:uid="{4C5B6B9A-DE6C-4BDA-A424-38B5E82755E7}"/>
    <cellStyle name="Input 7 2 2_Apart tables" xfId="52834" xr:uid="{30DBBEAB-805A-4C25-8B61-380CDFC6DA5C}"/>
    <cellStyle name="Input 7 2 3" xfId="46834" xr:uid="{F177E819-2D49-488F-8809-689ACB789C80}"/>
    <cellStyle name="Input 7 2 4" xfId="46198" xr:uid="{E0B2B143-A3B1-491F-9DC7-7E98E88C0B66}"/>
    <cellStyle name="Input 7 2_3. Loans" xfId="24116" xr:uid="{ED93BA45-C638-4036-8FC2-851EB17B4287}"/>
    <cellStyle name="Input 7 3" xfId="1879" xr:uid="{4CAD12FA-97E8-47D4-9135-4ECBF4BEC188}"/>
    <cellStyle name="Input 7 3 2" xfId="1880" xr:uid="{B8010A40-1ED3-479F-A3FA-0D7AC49EA51D}"/>
    <cellStyle name="Input 7 3 2 2" xfId="46195" xr:uid="{46207C69-0BD6-4F5C-9520-4D66BB502BAC}"/>
    <cellStyle name="Input 7 3 2_Apart tables" xfId="52835" xr:uid="{1E746056-C4A1-4EAF-BF1C-B05DA45D8B0C}"/>
    <cellStyle name="Input 7 3 3" xfId="46196" xr:uid="{B9AFD4ED-A19B-4B55-B395-DCF31DCFB2EB}"/>
    <cellStyle name="Input 7 3_3. Loans" xfId="24117" xr:uid="{4CB380B2-43EB-41A5-A9EB-3574AD87FF14}"/>
    <cellStyle name="Input 7 4" xfId="1881" xr:uid="{2E6CB59E-C964-49D2-B9DB-97A0DDF1EB50}"/>
    <cellStyle name="Input 7 4 2" xfId="1882" xr:uid="{50698C64-6B69-4AC8-A8E1-D35FE1E16E3E}"/>
    <cellStyle name="Input 7 4 2 2" xfId="46191" xr:uid="{BB0B59EC-C5D8-4FFE-9187-A5BF08F062E8}"/>
    <cellStyle name="Input 7 4 2_Apart tables" xfId="52836" xr:uid="{761DF7C4-9C1C-45BA-8C0F-8A2F0FF7CF80}"/>
    <cellStyle name="Input 7 4 3" xfId="46192" xr:uid="{A5B7782A-064B-46F9-BBE2-5E2938583EF7}"/>
    <cellStyle name="Input 7 4_3. Loans" xfId="24118" xr:uid="{5C270735-A9AF-448D-81E2-CC44F727CCD4}"/>
    <cellStyle name="Input 7 5" xfId="1883" xr:uid="{E205EBF3-91A4-4A8C-AC69-DC51DA3BA35C}"/>
    <cellStyle name="Input 7 5 2" xfId="1884" xr:uid="{4ED1FB58-8E0E-4AF4-ABB2-9D6C6C9ED648}"/>
    <cellStyle name="Input 7 5 2 2" xfId="46189" xr:uid="{27D4354E-CBCF-439E-A317-4625E31797E8}"/>
    <cellStyle name="Input 7 5 2_Apart tables" xfId="52837" xr:uid="{361F7801-4E55-43C0-8B09-778A385E8806}"/>
    <cellStyle name="Input 7 5 3" xfId="46190" xr:uid="{D489867C-60AD-4301-ADDD-06E05099766E}"/>
    <cellStyle name="Input 7 5_3. Loans" xfId="24119" xr:uid="{3F1AB1C8-F387-488E-95F9-37761032E510}"/>
    <cellStyle name="Input 7 6" xfId="1885" xr:uid="{49B177DD-437F-4E8A-9EB7-8A53CC31EB53}"/>
    <cellStyle name="Input 7 6 2" xfId="1886" xr:uid="{A2988F2E-D5E4-4EB5-88A8-90849739FB4C}"/>
    <cellStyle name="Input 7 6 2 2" xfId="46187" xr:uid="{67410874-7A46-416B-9BBB-C34122840669}"/>
    <cellStyle name="Input 7 6 2_Apart tables" xfId="52838" xr:uid="{3DA0F641-D34E-45A1-9FE9-A63F8233AA5E}"/>
    <cellStyle name="Input 7 6 3" xfId="46188" xr:uid="{E94223A2-D0DB-4E7D-8FF2-969C9F655638}"/>
    <cellStyle name="Input 7 6_3. Loans" xfId="24120" xr:uid="{F9F39196-4247-4F25-8130-4127E78BC516}"/>
    <cellStyle name="Input 7 7" xfId="1887" xr:uid="{BAD71DD6-F718-469D-BF37-39702F62FDFD}"/>
    <cellStyle name="Input 7 7 2" xfId="46186" xr:uid="{6D796F92-CE9A-4841-9C4E-125047F12072}"/>
    <cellStyle name="Input 7 7_Apart tables" xfId="52839" xr:uid="{FEFED378-22AF-49E3-8D03-06223591942F}"/>
    <cellStyle name="Input 7 8" xfId="46833" xr:uid="{C6A105E3-B72E-4B51-9896-CA68AE2CCFDE}"/>
    <cellStyle name="Input 7 9" xfId="46199" xr:uid="{6049ECEC-2341-4741-84A5-B4FC12553D77}"/>
    <cellStyle name="Input 7_3. Loans" xfId="24121" xr:uid="{914BBEDE-368B-4DF5-90C4-3DC316739DA6}"/>
    <cellStyle name="Input 8" xfId="1888" xr:uid="{88944EE1-1C9A-4C6F-8039-3E6015F39D69}"/>
    <cellStyle name="Input 8 10" xfId="46185" xr:uid="{225590FD-1441-43D2-90E2-98949B270BF7}"/>
    <cellStyle name="Input 8 2" xfId="1889" xr:uid="{4542F938-5B87-41D8-9067-23127A573313}"/>
    <cellStyle name="Input 8 2 2" xfId="1890" xr:uid="{BD6770BC-ABEA-415E-856D-521FFFF857BB}"/>
    <cellStyle name="Input 8 2 2 2" xfId="46181" xr:uid="{7B600FCC-3CC0-46F1-99E0-1F1E07381675}"/>
    <cellStyle name="Input 8 2 2_Apart tables" xfId="52840" xr:uid="{1B05055E-2850-4421-ABFC-A5059134A8A8}"/>
    <cellStyle name="Input 8 2 3" xfId="46836" xr:uid="{CB4940E6-B7EA-4039-8A80-564CCCF6C274}"/>
    <cellStyle name="Input 8 2 4" xfId="46182" xr:uid="{2C1967CA-3035-446D-A5F3-64D6582E99E3}"/>
    <cellStyle name="Input 8 2_3. Loans" xfId="24122" xr:uid="{42C2A1E6-2334-4675-88B1-DFE9EECF2A7B}"/>
    <cellStyle name="Input 8 3" xfId="1891" xr:uid="{D5FB5D1F-257C-4B31-A5E1-BB7FE14C7407}"/>
    <cellStyle name="Input 8 3 2" xfId="1892" xr:uid="{B480AB7E-424F-4708-8377-8DF80FCB219A}"/>
    <cellStyle name="Input 8 3 2 2" xfId="46179" xr:uid="{AD9868E4-4695-416D-A71A-4A6F113B488C}"/>
    <cellStyle name="Input 8 3 2_Apart tables" xfId="52841" xr:uid="{43C622C6-63D9-45FE-8EA8-763330F3E725}"/>
    <cellStyle name="Input 8 3 3" xfId="46180" xr:uid="{58BD9FCF-38FE-4DCF-8071-C1735632A2D1}"/>
    <cellStyle name="Input 8 3_3. Loans" xfId="24123" xr:uid="{7F5E91FE-DE6C-4B08-A3BA-28EB33DFA2DB}"/>
    <cellStyle name="Input 8 4" xfId="1893" xr:uid="{B0881E35-4E4C-4148-AA1A-6DF5334E5EBE}"/>
    <cellStyle name="Input 8 4 2" xfId="1894" xr:uid="{CE63FD24-55A3-43C8-A2FE-21CBD4CF4F45}"/>
    <cellStyle name="Input 8 4 2 2" xfId="46177" xr:uid="{C07F1C9B-93F2-4A3A-AE50-A0400BAAA8F6}"/>
    <cellStyle name="Input 8 4 2_Apart tables" xfId="52842" xr:uid="{36638779-28AB-492B-90FE-41E3CE7B1C2D}"/>
    <cellStyle name="Input 8 4 3" xfId="46178" xr:uid="{F3593CB9-C7B7-4442-9CC3-889447DF3B38}"/>
    <cellStyle name="Input 8 4_3. Loans" xfId="24124" xr:uid="{1E45F40E-4162-413E-84A0-CEF432D149F7}"/>
    <cellStyle name="Input 8 5" xfId="1895" xr:uid="{72680C40-4035-4125-8057-55D436B041F7}"/>
    <cellStyle name="Input 8 5 2" xfId="1896" xr:uid="{E345A700-86F1-4E41-A60A-C7B2F34B9083}"/>
    <cellStyle name="Input 8 5 2 2" xfId="46175" xr:uid="{0AB90480-47EC-4868-BDCF-67CB34F9A2B4}"/>
    <cellStyle name="Input 8 5 2_Apart tables" xfId="52843" xr:uid="{6F8DFDA6-BD5A-4142-BD87-EB3BDA895F11}"/>
    <cellStyle name="Input 8 5 3" xfId="46176" xr:uid="{F1268FA0-CBD5-4A26-BF65-D4BA5F83BFD6}"/>
    <cellStyle name="Input 8 5_3. Loans" xfId="24125" xr:uid="{DBEC0CB8-ADCF-4814-80B4-04B3A1D9A47E}"/>
    <cellStyle name="Input 8 6" xfId="1897" xr:uid="{EA187DA6-9886-4A4B-9B1C-BCC1F00E4555}"/>
    <cellStyle name="Input 8 6 2" xfId="1898" xr:uid="{72E76480-AAD5-4BB2-9272-C0C67421418A}"/>
    <cellStyle name="Input 8 6 2 2" xfId="46171" xr:uid="{0535DF34-6D78-490F-BC1D-570AF229BF32}"/>
    <cellStyle name="Input 8 6 2_Apart tables" xfId="52844" xr:uid="{65CB8EAF-0AB8-4109-8515-B683053B2037}"/>
    <cellStyle name="Input 8 6 3" xfId="46172" xr:uid="{DE6C9013-BA91-4B8D-8B34-1C2D1DDDF772}"/>
    <cellStyle name="Input 8 6_3. Loans" xfId="24126" xr:uid="{18D7C0C9-638E-476C-8547-FF55A9DF7063}"/>
    <cellStyle name="Input 8 7" xfId="1899" xr:uid="{232CCEBB-FEE1-441D-BB34-9A833C72E780}"/>
    <cellStyle name="Input 8 7 2" xfId="1900" xr:uid="{518D6730-0A01-42B2-B5F9-728EC5A268A2}"/>
    <cellStyle name="Input 8 7 2 2" xfId="46169" xr:uid="{07820386-7EBF-45AE-A107-64147898D342}"/>
    <cellStyle name="Input 8 7 2_Apart tables" xfId="52845" xr:uid="{8B7F5BC6-B99A-4FC2-9B6F-6955149F997C}"/>
    <cellStyle name="Input 8 7 3" xfId="46170" xr:uid="{534B56B7-FFD6-45E9-83EB-854BE79BA940}"/>
    <cellStyle name="Input 8 7_3. Loans" xfId="24127" xr:uid="{4D26BAE8-001A-450D-BEF5-B23F5E162BB2}"/>
    <cellStyle name="Input 8 8" xfId="1901" xr:uid="{713EB5B5-B643-4D1E-A652-061D4E2BF84E}"/>
    <cellStyle name="Input 8 8 2" xfId="46168" xr:uid="{BE80313F-445B-4F5D-9F4D-64BAF491F43E}"/>
    <cellStyle name="Input 8 8_Apart tables" xfId="52846" xr:uid="{BDB39B49-174D-42D9-A5EE-8A0C98B48A2D}"/>
    <cellStyle name="Input 8 9" xfId="46835" xr:uid="{095B0CDA-ECF7-4788-8807-40562B07D9DC}"/>
    <cellStyle name="Input 8_3. Loans" xfId="24128" xr:uid="{D8383727-4B13-4FAA-B12A-6DE8AC2CC872}"/>
    <cellStyle name="Input 9" xfId="1902" xr:uid="{5335AF3F-2090-47F4-90AB-D9890A2668B0}"/>
    <cellStyle name="Input 9 2" xfId="1903" xr:uid="{51152C1E-B6D2-491C-8A3D-5AFE7F7F40B7}"/>
    <cellStyle name="Input 9 2 2" xfId="46838" xr:uid="{09232618-629D-4AAD-BD9B-F01883DC58CA}"/>
    <cellStyle name="Input 9 2 3" xfId="46166" xr:uid="{A686BE0E-E16A-47F2-8F67-8D8661B77E80}"/>
    <cellStyle name="Input 9 2_Apart tables" xfId="52847" xr:uid="{C3300D2D-6691-4F0D-8B55-B879EE184B29}"/>
    <cellStyle name="Input 9 3" xfId="46837" xr:uid="{C005E961-D6A6-443C-B312-CB56AD743B83}"/>
    <cellStyle name="Input 9 4" xfId="46167" xr:uid="{077AAB94-31C4-400C-B2FE-82943BDBD82A}"/>
    <cellStyle name="Input 9_3. Loans" xfId="24129" xr:uid="{7D908F32-5433-4AD4-961F-71CE041018D5}"/>
    <cellStyle name="Input Cells" xfId="43051" xr:uid="{1A02BAC7-2DED-422A-8687-6F74D28EB285}"/>
    <cellStyle name="Input Cells 2" xfId="43052" xr:uid="{21B32B47-F396-4C55-940B-EB96E5D93807}"/>
    <cellStyle name="Input Cells_Cognos" xfId="43053" xr:uid="{3331BAB1-86F3-4F21-831F-E7D0998F4AE7}"/>
    <cellStyle name="InputBlueFont" xfId="43054" xr:uid="{80143023-11A8-4A95-B344-58112BD54502}"/>
    <cellStyle name="InputBlueFontLocked" xfId="43055" xr:uid="{F81C17F1-5788-4978-A342-42E5E36A97C0}"/>
    <cellStyle name="InputCell" xfId="43056" xr:uid="{16DD8EB2-F50F-4F3E-B5E5-C8E888461892}"/>
    <cellStyle name="InputKeepColour" xfId="43057" xr:uid="{B9FBCCF2-DA45-4FB3-A043-CE2745AF39A5}"/>
    <cellStyle name="InputVariColour" xfId="43058" xr:uid="{90401D0B-C5E6-4E32-9821-83304DD143D0}"/>
    <cellStyle name="Insatisfaisant 2" xfId="48097" xr:uid="{3E76FE7A-D7AF-4581-8108-2510268637E5}"/>
    <cellStyle name="Insatisfaisant 2 2" xfId="48098" xr:uid="{8C4796E6-37A4-475B-AFA0-B4CE37DDD1F3}"/>
    <cellStyle name="Insatisfaisant 3" xfId="48099" xr:uid="{088C9491-E453-45E3-86B0-5769F6F5CD31}"/>
    <cellStyle name="Insatisfaisant 4" xfId="48100" xr:uid="{3EF98163-CF86-45E2-8066-47097A76DB64}"/>
    <cellStyle name="Intern" xfId="43059" xr:uid="{BA6FF5D8-3099-4CED-8E03-5D79EB7110C0}"/>
    <cellStyle name="Invoer" xfId="43060" xr:uid="{07867FB2-F39F-4D15-9E5C-5B3ECCA515B3}"/>
    <cellStyle name="Invoer 2" xfId="43061" xr:uid="{338B97C2-B5AF-4952-ABAF-B328340FB0E1}"/>
    <cellStyle name="Invoer 3" xfId="43062" xr:uid="{32A1D343-4B7B-4B36-9680-4382CB388547}"/>
    <cellStyle name="Invoer_Cognos" xfId="43063" xr:uid="{4F15E3DC-C535-491C-9DDC-C0A260ABA1DE}"/>
    <cellStyle name="Îormal_IPO_1" xfId="43064" xr:uid="{934E9ACB-294A-4105-9159-026A1EAA3891}"/>
    <cellStyle name="Ist/Plan" xfId="43065" xr:uid="{DE2927D7-9A96-4451-B731-D675BFF81C76}"/>
    <cellStyle name="IT" xfId="43066" xr:uid="{5429341A-036B-47FB-8BD0-B936DB73AF27}"/>
    <cellStyle name="IV" xfId="43067" xr:uid="{BCB9E9C0-F044-462A-BA6E-299BE34D89BF}"/>
    <cellStyle name="ja/nein" xfId="43068" xr:uid="{35EBE922-DE8F-4A7C-8D19-79215D134163}"/>
    <cellStyle name="Jahre" xfId="43069" xr:uid="{05204DB6-98D5-446B-AA2F-9BB393E2E09B}"/>
    <cellStyle name="Jahreszahlen" xfId="43070" xr:uid="{7C0CF011-2220-43DC-A753-02D2A6B685BF}"/>
    <cellStyle name="Jahreszahlen 2" xfId="43071" xr:uid="{B8EF1AB2-8337-4043-90A6-E25AAD215FB4}"/>
    <cellStyle name="Jahreszahlen 2 2" xfId="43072" xr:uid="{0449E806-9188-47D7-B1C2-E3DD15250927}"/>
    <cellStyle name="Jahreszahlen 2_Cognos" xfId="43073" xr:uid="{704151CB-EB66-4046-A863-34AD8A8C56AA}"/>
    <cellStyle name="Jahreszahlen 3" xfId="43074" xr:uid="{1083E36F-4957-4BCD-B6A6-84A3912462A2}"/>
    <cellStyle name="Jahreszahlen_Cognos" xfId="43075" xr:uid="{BE74A5FC-6615-41B4-A7E3-A6C0DBF4FA02}"/>
    <cellStyle name="Klaus" xfId="43076" xr:uid="{EBF8CE47-4250-4044-B89C-7EA533DD21E1}"/>
    <cellStyle name="Kolumnrubrik" xfId="43077" xr:uid="{2704CAD4-C12E-4350-9BC6-149FCCA9762E}"/>
    <cellStyle name="Kolumnrubrik 2" xfId="43078" xr:uid="{7B2C2686-E74C-4161-9D88-BBDE71E4AB2D}"/>
    <cellStyle name="Kolumnrubrik 3" xfId="43079" xr:uid="{0E035F47-5202-4ECF-956D-F471F4E6C8F8}"/>
    <cellStyle name="Kolumnrubrik_Cognos" xfId="43080" xr:uid="{22BD88A2-6350-45D6-9F24-FF4D722410BA}"/>
    <cellStyle name="Komma (0)" xfId="188" xr:uid="{84427999-E335-4691-ADCD-19AC1EF10F56}"/>
    <cellStyle name="Komma (0) 2" xfId="24130" xr:uid="{9C5E4ABC-9775-48FA-AACD-0FCCD0890883}"/>
    <cellStyle name="Komma (0) 2 2" xfId="24131" xr:uid="{1F4D4921-CB60-4D5D-8B56-C49F6ACE0B69}"/>
    <cellStyle name="Komma (0) 2 3" xfId="33734" xr:uid="{22687A67-44E1-48F1-BAC7-536A4548DCDD}"/>
    <cellStyle name="Komma (0) 2 4" xfId="46840" xr:uid="{81CFF0E7-E88A-4E33-986E-90B2D82F4388}"/>
    <cellStyle name="Komma (0) 2_AAL 2014-06" xfId="45477" xr:uid="{DFC37DDD-B301-44FA-87B7-C4E28B85616B}"/>
    <cellStyle name="Komma (0) 3" xfId="33735" xr:uid="{96360E1F-855E-42F6-9971-184405E71C9D}"/>
    <cellStyle name="Komma (0) 4" xfId="33736" xr:uid="{A4A2D916-F693-4757-AE4E-EB36A8A0A113}"/>
    <cellStyle name="Komma (0) 5" xfId="46839" xr:uid="{66A8B3F7-21BD-48B0-856B-3296818F37DD}"/>
    <cellStyle name="Komma (0) 6" xfId="46165" xr:uid="{4ED36F72-308A-4C29-897D-5134674A078A}"/>
    <cellStyle name="Komma (0)_3. Loans" xfId="24132" xr:uid="{7A0361BA-54CE-4E36-AC95-2C8391BE3482}"/>
    <cellStyle name="Komma 2" xfId="189" xr:uid="{32BAEB6B-6DD7-42F3-A8A0-B4334253F127}"/>
    <cellStyle name="Komma 2 2" xfId="38323" xr:uid="{5B4BCBF2-3D4C-4BB5-8E79-75EADFB7BE31}"/>
    <cellStyle name="Komma 2 3" xfId="47785" xr:uid="{0B0EECC2-AE49-46E7-BB23-02285B7A8ADB}"/>
    <cellStyle name="Komma 2_Apart tables" xfId="50299" xr:uid="{41BC3589-1EFA-4C65-AAF0-4287A691B4A7}"/>
    <cellStyle name="Komma 3" xfId="24133" xr:uid="{4AB5F221-5071-4984-BF75-3ABE5185D7B4}"/>
    <cellStyle name="Komma 3 2" xfId="47786" xr:uid="{113DD194-A059-4F02-9A9A-9BD6634D40C9}"/>
    <cellStyle name="Komma 3_ICR" xfId="49530" xr:uid="{F6216327-E418-41AB-86ED-CB70646720DC}"/>
    <cellStyle name="Komma 4" xfId="24134" xr:uid="{BC887F89-0D74-4F3E-9858-BC5F5E6973E3}"/>
    <cellStyle name="Komma 5" xfId="24135" xr:uid="{2575A290-D070-404B-B5BB-DE0340ADDE7D}"/>
    <cellStyle name="Komma 6" xfId="24136" xr:uid="{02233BA1-2E1A-4369-940F-646B96CEE005}"/>
    <cellStyle name="Komma 7" xfId="24137" xr:uid="{ADE3EB8A-01C3-438E-A523-90C86686F806}"/>
    <cellStyle name="Komma0" xfId="43081" xr:uid="{A932CD02-A7A1-4969-B858-7C38454B3D06}"/>
    <cellStyle name="Komma0 2" xfId="43082" xr:uid="{DB7F47B2-5076-4B93-A953-FEB3D7331C91}"/>
    <cellStyle name="Komma0_Cognos" xfId="43083" xr:uid="{3EF4EBC7-01F5-44BF-8074-E8046C2BE15B}"/>
    <cellStyle name="Kommentar" xfId="43084" xr:uid="{9326A62E-F05D-4D80-B6DC-5BC4C4BACD63}"/>
    <cellStyle name="Kontrollcell" xfId="52310" xr:uid="{011508A8-0252-4E76-8A84-D677CB96B2AA}"/>
    <cellStyle name="Kontrollcell 2" xfId="190" xr:uid="{CD9F1A51-B7DC-477A-886D-C006220A3A9A}"/>
    <cellStyle name="Kontrollcell 2 2" xfId="24138" xr:uid="{13830074-2B51-4935-8A9B-4FB4F48117A6}"/>
    <cellStyle name="Kontrollcell 2 2 2" xfId="33737" xr:uid="{37CB26E3-2F6A-4800-A94C-DA2A6F559E64}"/>
    <cellStyle name="Kontrollcell 2 3" xfId="35955" xr:uid="{550FA3E5-0A6A-498E-9D83-CCD4922278CF}"/>
    <cellStyle name="Kontrollcell 2_3. Loans" xfId="24139" xr:uid="{25809AC2-A04B-4990-9DBA-A32A83C52879}"/>
    <cellStyle name="Kontrollcell 3" xfId="191" xr:uid="{FDEB93DC-43E6-4748-A5B9-0FA1B69E57A1}"/>
    <cellStyle name="Kontrollcell 3 2" xfId="33738" xr:uid="{D6202E6A-0766-4D76-BADC-F4B227C63779}"/>
    <cellStyle name="Kontrollcell 3 3" xfId="35956" xr:uid="{9A253BE7-575C-4EE9-81C5-2F364C09998C}"/>
    <cellStyle name="Kontrollcell 3_Apart tables" xfId="50300" xr:uid="{7DA6C00A-C346-4C3A-B769-7A9439EAD2FC}"/>
    <cellStyle name="Kontrollcell 4" xfId="24140" xr:uid="{6B6FF283-2463-4B89-B4EA-C4123A8CE7E2}"/>
    <cellStyle name="Kontrollcell 4 2" xfId="24141" xr:uid="{1E187AD9-763D-43F0-96BD-722C2F528D28}"/>
    <cellStyle name="Kontrollcell 4 2 2" xfId="33739" xr:uid="{8BF25C3D-40BB-47D9-A36F-865D99160A23}"/>
    <cellStyle name="Kontrollcell 4_AAL 2014-06" xfId="45478" xr:uid="{71F9F017-C09D-4B93-B87E-62ECA386D696}"/>
    <cellStyle name="Kontrollcell 5" xfId="24142" xr:uid="{5D95132B-BDEF-446F-84DB-EE9E75E28724}"/>
    <cellStyle name="Kontrollcell 5 2" xfId="24143" xr:uid="{AE29CC7E-E105-4551-B733-5AD493B3846E}"/>
    <cellStyle name="Kontrollcell 5 2 2" xfId="33740" xr:uid="{0A069933-249F-409E-9E22-4F783D2E556F}"/>
    <cellStyle name="Kontrollcell 5_AAL 2014-06" xfId="45479" xr:uid="{F235A555-132E-4F97-8002-7102C9DA706A}"/>
    <cellStyle name="Kop 1" xfId="43085" xr:uid="{F83C4039-D7B3-4A78-BB7D-914D96DFBC09}"/>
    <cellStyle name="Kop 2" xfId="43086" xr:uid="{939C0E4D-2CBC-4AC6-8219-75CA5067C7B0}"/>
    <cellStyle name="Kop 3" xfId="43087" xr:uid="{B700C538-83BB-4882-9F8F-7B4B8E354167}"/>
    <cellStyle name="Kop 4" xfId="43088" xr:uid="{775DE0DC-306C-4705-850E-91D4A322FF0A}"/>
    <cellStyle name="Kopf" xfId="43089" xr:uid="{544EADBD-C7A2-4E91-BE63-349ECDA47F9E}"/>
    <cellStyle name="Kopfschlüssel" xfId="43090" xr:uid="{48B5727A-093D-4B47-8EF1-BD652B7F82AC}"/>
    <cellStyle name="KPMG Heading 1" xfId="1904" xr:uid="{B0B4F59F-89D6-4D03-85B8-1F4F0D607570}"/>
    <cellStyle name="KPMG Heading 2" xfId="1905" xr:uid="{F1631874-85E9-4E48-98B2-51C56EE11587}"/>
    <cellStyle name="KPMG Heading 3" xfId="1906" xr:uid="{7AEF84DE-1A23-4834-AED1-D022C5DA0610}"/>
    <cellStyle name="KPMG Heading 4" xfId="1907" xr:uid="{41F6759B-3706-48D9-A069-A405CD314DBE}"/>
    <cellStyle name="KPMG Normal" xfId="1908" xr:uid="{CB73A23B-69CE-4AC7-9E71-AE7E7803D8EB}"/>
    <cellStyle name="KPMG Normal 2" xfId="1909" xr:uid="{74DB606D-B024-420B-A3D8-39294FD6D02F}"/>
    <cellStyle name="KPMG Normal 3" xfId="1910" xr:uid="{EBFA280D-5B67-4C07-9BF2-BED0E00E47A2}"/>
    <cellStyle name="KPMG Normal 4" xfId="1911" xr:uid="{078BBAD3-F0F1-468A-B423-B87AE2F4F66D}"/>
    <cellStyle name="KPMG Normal 5" xfId="1912" xr:uid="{82D9B93E-046D-4A08-AF2F-8DFD58259973}"/>
    <cellStyle name="KPMG Normal 6" xfId="1913" xr:uid="{E088D9D8-CA22-4B26-B800-69F82741EF5F}"/>
    <cellStyle name="KPMG Normal 7" xfId="1914" xr:uid="{B54CEC87-26F9-4B70-A8A4-5D452A87AF55}"/>
    <cellStyle name="KPMG Normal 8" xfId="1915" xr:uid="{912664B3-59F0-4855-A4BA-F4346B96E811}"/>
    <cellStyle name="KPMG Normal Text" xfId="1916" xr:uid="{08DF3FBD-9831-4B1E-B082-61EBC4C0D68A}"/>
    <cellStyle name="KPMG Normal Text 2" xfId="1917" xr:uid="{0D250BC2-C435-4138-828C-C742EEDD92B1}"/>
    <cellStyle name="KPMG Normal Text 3" xfId="1918" xr:uid="{A1E23CA9-80AB-425F-8982-6A88F1F70BA3}"/>
    <cellStyle name="KPMG Normal Text 4" xfId="1919" xr:uid="{6D9F60DD-32B7-47F7-A0BE-7BEBEE6D9687}"/>
    <cellStyle name="KPMG Normal Text 5" xfId="1920" xr:uid="{FB789F30-4BB4-4B84-AB41-3C5DA087919A}"/>
    <cellStyle name="KPMG Normal Text 6" xfId="1921" xr:uid="{2C01A10D-2A8F-4AF0-AE4F-FEBA3B677DC4}"/>
    <cellStyle name="KPMG Normal Text 7" xfId="1922" xr:uid="{09089430-E59C-4DAD-9B4A-E5997640BB75}"/>
    <cellStyle name="KPMG Normal Text 8" xfId="1923" xr:uid="{2244DC01-D966-4E83-BBA2-759DA7981877}"/>
    <cellStyle name="KPMG Normal Text_3. Loans" xfId="24144" xr:uid="{DF1B5E13-B1E2-4E33-85AC-214CD062E324}"/>
    <cellStyle name="KPMG Normal_3. Loans" xfId="24145" xr:uid="{562AC829-F499-4017-BE39-B3C7478BB897}"/>
    <cellStyle name="KRADSFI" xfId="43091" xr:uid="{E0DCB806-06F4-4353-BA0E-EE371A4976A0}"/>
    <cellStyle name="KRADSFI 2" xfId="43092" xr:uid="{0944654F-72BD-434B-9653-E22035A5C313}"/>
    <cellStyle name="KRADSFI 3" xfId="43093" xr:uid="{F948CB31-DD21-42A6-BA28-C88C16E19076}"/>
    <cellStyle name="KRADSFI_Cognos" xfId="43094" xr:uid="{B915DFFA-6A7D-44D7-B54C-4A582BEBCFCE}"/>
    <cellStyle name="kumu" xfId="43095" xr:uid="{E7E9BE26-B19E-4D9D-91B5-34CC0D7350CA}"/>
    <cellStyle name="kumu 2" xfId="43096" xr:uid="{07275AB3-C022-4D60-91A3-B787C42ECC61}"/>
    <cellStyle name="kumu 3" xfId="43097" xr:uid="{C75F83F3-B6BE-45FE-B26B-AC078340632B}"/>
    <cellStyle name="kumu half" xfId="43098" xr:uid="{7EDBB7C9-7E0A-4D92-AC6B-564AA67A020B}"/>
    <cellStyle name="kumu half 2" xfId="43099" xr:uid="{DC85F9B9-C4E9-4449-936D-705368E9F406}"/>
    <cellStyle name="kumu half 3" xfId="43100" xr:uid="{D021F7A8-9FB2-448F-AD2A-F51F827A125F}"/>
    <cellStyle name="kumu half_Cognos" xfId="43101" xr:uid="{2666F2B8-6B78-4DF1-8253-75EF4BCA835C}"/>
    <cellStyle name="kumu_Cognos" xfId="43102" xr:uid="{1E3B95F5-2A74-454F-B1B9-6EAE78320D8C}"/>
    <cellStyle name="Large Page Heading" xfId="48101" xr:uid="{88C43065-1009-462A-B48D-EC98966321A2}"/>
    <cellStyle name="Laskenta" xfId="43103" xr:uid="{B102A139-FCA6-48BC-A3AB-E1E49F294DA4}"/>
    <cellStyle name="Laskenta 2" xfId="43104" xr:uid="{2A4D47C3-D8C1-4583-B9B8-DC8ABA2F04F0}"/>
    <cellStyle name="Laskenta 3" xfId="43105" xr:uid="{492753F9-9DE6-419C-8FBF-9D78FDE6178D}"/>
    <cellStyle name="Laskenta_Cognos" xfId="43106" xr:uid="{7097E013-D99E-492E-9315-42D9BBF9F8DC}"/>
    <cellStyle name="Leitung" xfId="43107" xr:uid="{81439553-AE29-4132-8BC1-DE78B8186268}"/>
    <cellStyle name="Leitung Fläche" xfId="43108" xr:uid="{95C6D72E-7BF3-4B7D-B503-E38E9B8767C3}"/>
    <cellStyle name="Leitung_Cognos" xfId="43109" xr:uid="{E21F378D-FE76-4AE1-B21D-608E88A1AD54}"/>
    <cellStyle name="Lien hypertexte 2" xfId="48102" xr:uid="{4BA58AFE-4507-4788-AA82-85506A2C4DB9}"/>
    <cellStyle name="Line unten dick" xfId="43110" xr:uid="{198C86CD-5241-4743-9569-552EE106F8D2}"/>
    <cellStyle name="Link Currency (0)" xfId="43111" xr:uid="{5FA641AE-DD96-4C10-9290-EB332B8822AD}"/>
    <cellStyle name="Link Currency (2)" xfId="43112" xr:uid="{570C5DBD-31CD-484A-B3CA-1AAE891AFB01}"/>
    <cellStyle name="Link Units (0)" xfId="43113" xr:uid="{32A9CF0B-1C4E-4C99-B90B-40E191682163}"/>
    <cellStyle name="Link Units (1)" xfId="43114" xr:uid="{79EDA41D-A4C2-4895-953E-33A8DC4DF9E2}"/>
    <cellStyle name="Link Units (2)" xfId="43115" xr:uid="{025D2559-E02F-4CD3-89D2-071359693D2E}"/>
    <cellStyle name="Linked Cell" xfId="13" builtinId="24" customBuiltin="1"/>
    <cellStyle name="Linked Cell 10" xfId="24146" xr:uid="{8CCB662A-7314-4104-BDBC-7840783BB2FF}"/>
    <cellStyle name="Linked Cell 10 2" xfId="47787" xr:uid="{A2EAF2AC-B955-4E74-9DC0-A76941D1C525}"/>
    <cellStyle name="Linked Cell 10_ICR" xfId="49531" xr:uid="{68C2DEE9-EA03-4B50-BE2D-DD4907F615C1}"/>
    <cellStyle name="Linked Cell 11" xfId="24147" xr:uid="{72CFED5B-637F-4723-BB2C-E9E6CD82F38B}"/>
    <cellStyle name="Linked Cell 12" xfId="53219" xr:uid="{700DE0E0-97C5-4FE6-B6E1-5077EDC3AF8D}"/>
    <cellStyle name="Linked Cell 2" xfId="192" xr:uid="{05D09AB3-C7AE-46F3-96F9-5F3C93E1BDA2}"/>
    <cellStyle name="Linked Cell 2 10" xfId="1924" xr:uid="{0A6B1134-EAED-41DE-926B-064A5080B5C6}"/>
    <cellStyle name="Linked Cell 2 10 2" xfId="1925" xr:uid="{DE81786C-0553-4C27-BE30-536B3F014C88}"/>
    <cellStyle name="Linked Cell 2 10_3. Loans" xfId="24148" xr:uid="{A7F3F6CB-241F-4DC7-BC7E-8AF17E8D6508}"/>
    <cellStyle name="Linked Cell 2 11" xfId="1926" xr:uid="{AF5058C8-D8D0-4C44-93EB-423DFE982CFF}"/>
    <cellStyle name="Linked Cell 2 11 2" xfId="1927" xr:uid="{3F4C673D-24F1-46B1-A41E-C71012FE68C6}"/>
    <cellStyle name="Linked Cell 2 11_3. Loans" xfId="24149" xr:uid="{B971588B-E3A9-4AD1-BFB3-2D46C28F9CB6}"/>
    <cellStyle name="Linked Cell 2 12" xfId="1928" xr:uid="{FA1A4D69-E33E-4FF7-9076-F3AA26265E88}"/>
    <cellStyle name="Linked Cell 2 12 2" xfId="1929" xr:uid="{BEBB8F58-63A4-4A31-A0A6-E8C274CEA8AF}"/>
    <cellStyle name="Linked Cell 2 12_3. Loans" xfId="24150" xr:uid="{62960DD5-B1BE-4813-81B5-4D68CE33A52C}"/>
    <cellStyle name="Linked Cell 2 13" xfId="1930" xr:uid="{BC035117-1596-434B-B76E-202A211594DA}"/>
    <cellStyle name="Linked Cell 2 13 2" xfId="1931" xr:uid="{87AE977F-03F1-4C12-A2ED-E036C14947EA}"/>
    <cellStyle name="Linked Cell 2 13_3. Loans" xfId="24151" xr:uid="{2789BF91-C764-489B-AB58-071F33B6241C}"/>
    <cellStyle name="Linked Cell 2 14" xfId="1932" xr:uid="{65C667B7-B795-4401-83ED-FB2B052E0B34}"/>
    <cellStyle name="Linked Cell 2 15" xfId="38324" xr:uid="{8FE99043-5401-4867-A8E9-957F3A1D366D}"/>
    <cellStyle name="Linked Cell 2 16" xfId="38311" xr:uid="{723A6C09-1717-4A77-9F8F-38918DE1BA7E}"/>
    <cellStyle name="Linked Cell 2 2" xfId="1933" xr:uid="{535C7E8D-71F3-4DDA-ADB0-5C7EF21A65B5}"/>
    <cellStyle name="Linked Cell 2 2 2" xfId="1934" xr:uid="{48B04F17-FE84-44C4-A294-A4289945E15D}"/>
    <cellStyle name="Linked Cell 2 2 2 2" xfId="1935" xr:uid="{A5A668BA-89B3-48CF-AB05-C93C9898B862}"/>
    <cellStyle name="Linked Cell 2 2 2 2 2" xfId="1936" xr:uid="{B9DFD940-54D3-4BF4-A7F2-4E68FDA695A7}"/>
    <cellStyle name="Linked Cell 2 2 2 2_3. Loans" xfId="24152" xr:uid="{71B51AA4-073C-42C7-B1EB-A5253BF4EE2A}"/>
    <cellStyle name="Linked Cell 2 2 2 3" xfId="1937" xr:uid="{2D00A2B1-846C-44D9-A600-2C1662A8731F}"/>
    <cellStyle name="Linked Cell 2 2 2_3. Loans" xfId="24153" xr:uid="{449F84C7-AF45-4D3E-937A-BE07D7ACC7F9}"/>
    <cellStyle name="Linked Cell 2 2 3" xfId="1938" xr:uid="{460B3684-DA8F-4384-97EC-34EA0BAA8E7F}"/>
    <cellStyle name="Linked Cell 2 2 3 2" xfId="1939" xr:uid="{13750F56-5E85-468D-93D0-6AC3068816CC}"/>
    <cellStyle name="Linked Cell 2 2 3 2 2" xfId="1940" xr:uid="{282EE13A-0B9B-4D44-B330-C8CE52272E49}"/>
    <cellStyle name="Linked Cell 2 2 3 2_3. Loans" xfId="24154" xr:uid="{A06D02CD-0EBB-4D5F-9709-C91C8DEDFCC9}"/>
    <cellStyle name="Linked Cell 2 2 3 3" xfId="1941" xr:uid="{EC6DB55A-1106-4D8A-AA37-7194DDF1CAA4}"/>
    <cellStyle name="Linked Cell 2 2 3_3. Loans" xfId="24155" xr:uid="{F6072A9C-6F5D-4AAD-A102-16FC4354D245}"/>
    <cellStyle name="Linked Cell 2 2 4" xfId="1942" xr:uid="{249A91B9-450B-480E-B3C6-2F6497FBD382}"/>
    <cellStyle name="Linked Cell 2 2 4 2" xfId="1943" xr:uid="{8BB4D294-8FB5-4E5B-978C-98C4FC0A2257}"/>
    <cellStyle name="Linked Cell 2 2 4_3. Loans" xfId="24156" xr:uid="{75DB461C-854D-4E97-A6E4-A0C04B637037}"/>
    <cellStyle name="Linked Cell 2 2 5" xfId="1944" xr:uid="{C4D33836-6A63-4D74-B1BA-EAABA828E237}"/>
    <cellStyle name="Linked Cell 2 2 5 2" xfId="1945" xr:uid="{34247060-22C5-454D-8732-6E6108CC426E}"/>
    <cellStyle name="Linked Cell 2 2 5_3. Loans" xfId="24157" xr:uid="{E168AE92-D4E2-42E7-99D0-3BCA504707C5}"/>
    <cellStyle name="Linked Cell 2 2 6" xfId="1946" xr:uid="{6FF955E9-B3DD-49C1-915D-B73947682E3F}"/>
    <cellStyle name="Linked Cell 2 2 6 2" xfId="1947" xr:uid="{B3DE48CB-CA19-4656-AA72-A12CA4A97196}"/>
    <cellStyle name="Linked Cell 2 2 6_3. Loans" xfId="24158" xr:uid="{DF734961-229C-4109-BDCC-F62A1078AC86}"/>
    <cellStyle name="Linked Cell 2 2 7" xfId="1948" xr:uid="{4EF6153B-108A-4FC0-97FE-509F1D164BAC}"/>
    <cellStyle name="Linked Cell 2 2 7 2" xfId="1949" xr:uid="{B452D3D9-4543-42B8-8DDA-4DFF982A09EE}"/>
    <cellStyle name="Linked Cell 2 2 7_3. Loans" xfId="24159" xr:uid="{87135F6C-7895-403E-A59B-6BEB8EB4D4E8}"/>
    <cellStyle name="Linked Cell 2 2 8" xfId="1950" xr:uid="{84BA205E-E525-4FB2-BF42-5D9BC8A6EC9F}"/>
    <cellStyle name="Linked Cell 2 2_3. Loans" xfId="24160" xr:uid="{A361768F-8D1E-4430-B6CD-6C9976E44A2E}"/>
    <cellStyle name="Linked Cell 2 3" xfId="1951" xr:uid="{C9AD35B0-EB7A-40D6-BC84-F102011739B5}"/>
    <cellStyle name="Linked Cell 2 3 2" xfId="1952" xr:uid="{A57D772C-6684-4540-8153-2D4BE985F43E}"/>
    <cellStyle name="Linked Cell 2 3 2 2" xfId="1953" xr:uid="{5204373B-5DF4-444E-A4BA-38EDE47E8F67}"/>
    <cellStyle name="Linked Cell 2 3 2 2 2" xfId="1954" xr:uid="{30E525B5-2339-4F38-9C80-2C1B3CAFD3EE}"/>
    <cellStyle name="Linked Cell 2 3 2 2_3. Loans" xfId="24161" xr:uid="{F5BC49E3-7F5F-4122-AF09-0A4234A374F2}"/>
    <cellStyle name="Linked Cell 2 3 2 3" xfId="1955" xr:uid="{B6253B84-423C-43FC-94FF-D506FDEC39C0}"/>
    <cellStyle name="Linked Cell 2 3 2_3. Loans" xfId="24162" xr:uid="{445A8AE5-20F2-4959-A030-3CDB05836028}"/>
    <cellStyle name="Linked Cell 2 3 3" xfId="1956" xr:uid="{8737D12D-7866-461E-90EF-7F8AC23E75F8}"/>
    <cellStyle name="Linked Cell 2 3 3 2" xfId="1957" xr:uid="{2CB6C804-80A3-4A7C-9227-6FD592CEC811}"/>
    <cellStyle name="Linked Cell 2 3 3 2 2" xfId="1958" xr:uid="{BD36B867-5F82-44DF-AC3D-C35795DC51FF}"/>
    <cellStyle name="Linked Cell 2 3 3 2_3. Loans" xfId="24163" xr:uid="{7B824D4C-A197-41F7-A0E4-5C03FAC45A93}"/>
    <cellStyle name="Linked Cell 2 3 3 3" xfId="1959" xr:uid="{0C1532D8-B2C3-4B71-9789-9005DA0F0CD3}"/>
    <cellStyle name="Linked Cell 2 3 3_3. Loans" xfId="24164" xr:uid="{AD0647C2-8738-41AE-8FE0-F8743C2AEC2A}"/>
    <cellStyle name="Linked Cell 2 3 4" xfId="1960" xr:uid="{7DE6EC4A-7C37-4097-AE09-07A7D774E1F5}"/>
    <cellStyle name="Linked Cell 2 3 4 2" xfId="1961" xr:uid="{C1CCFED6-1241-436A-A7ED-AFF5DEB1674F}"/>
    <cellStyle name="Linked Cell 2 3 4_3. Loans" xfId="24165" xr:uid="{E9213F89-6315-4C16-9394-221988704898}"/>
    <cellStyle name="Linked Cell 2 3 5" xfId="1962" xr:uid="{5C420A12-2FF0-475D-92F3-5D3630869093}"/>
    <cellStyle name="Linked Cell 2 3 5 2" xfId="1963" xr:uid="{697FCC48-D414-4D67-AFC2-772CF97F5B48}"/>
    <cellStyle name="Linked Cell 2 3 5_3. Loans" xfId="24166" xr:uid="{669C3377-8720-4D4E-8347-571329132DE0}"/>
    <cellStyle name="Linked Cell 2 3 6" xfId="1964" xr:uid="{767CD92C-2B4E-4061-B86F-4A299FC0718F}"/>
    <cellStyle name="Linked Cell 2 3 6 2" xfId="1965" xr:uid="{3DF79D83-202B-494A-B437-B348815759AD}"/>
    <cellStyle name="Linked Cell 2 3 6_3. Loans" xfId="24167" xr:uid="{1F99B111-9DDC-43AF-8FF4-4F9560BE8868}"/>
    <cellStyle name="Linked Cell 2 3 7" xfId="1966" xr:uid="{34A40858-B4BD-44DC-8C3B-189277BCB199}"/>
    <cellStyle name="Linked Cell 2 3 7 2" xfId="1967" xr:uid="{3B416226-0430-4D14-A3DA-69C07A00B42C}"/>
    <cellStyle name="Linked Cell 2 3 7_3. Loans" xfId="24168" xr:uid="{093017E7-9DAF-4213-BE91-82B9DF8D2A3A}"/>
    <cellStyle name="Linked Cell 2 3 8" xfId="1968" xr:uid="{D57BB2E0-72EE-4011-AE2A-37266EC6E886}"/>
    <cellStyle name="Linked Cell 2 3 9" xfId="33741" xr:uid="{09F600D3-3870-4748-A741-156A0608325B}"/>
    <cellStyle name="Linked Cell 2 3_3. Loans" xfId="24169" xr:uid="{98E5DED7-9CB0-4C42-A4B8-F7C69597CE38}"/>
    <cellStyle name="Linked Cell 2 4" xfId="1969" xr:uid="{B0241DC9-39C5-4062-A254-66FB1635BD52}"/>
    <cellStyle name="Linked Cell 2 4 2" xfId="1970" xr:uid="{FBD60DB3-E42E-4D17-BCEB-98693715B620}"/>
    <cellStyle name="Linked Cell 2 4 2 2" xfId="1971" xr:uid="{1D66F19D-AF90-41F6-9791-7D17A27278FB}"/>
    <cellStyle name="Linked Cell 2 4 2 2 2" xfId="1972" xr:uid="{6AAFD457-42AD-47B9-9082-3A40375F66FE}"/>
    <cellStyle name="Linked Cell 2 4 2 2_3. Loans" xfId="24170" xr:uid="{C6EE503D-7319-4CB4-8BE0-3594054CFF73}"/>
    <cellStyle name="Linked Cell 2 4 2 3" xfId="1973" xr:uid="{DDC98051-29B5-40FF-8769-763ACD444781}"/>
    <cellStyle name="Linked Cell 2 4 2_3. Loans" xfId="24171" xr:uid="{051EEE3F-066C-4012-996D-E299C772C31F}"/>
    <cellStyle name="Linked Cell 2 4 3" xfId="1974" xr:uid="{1CFC266F-0DB0-4F72-9CC5-C4529E396736}"/>
    <cellStyle name="Linked Cell 2 4 3 2" xfId="1975" xr:uid="{FB983BC7-F7D7-4876-8547-24F5B84ED1F3}"/>
    <cellStyle name="Linked Cell 2 4 3 2 2" xfId="1976" xr:uid="{BE6AED4B-17C1-43E7-B056-88D01494CF02}"/>
    <cellStyle name="Linked Cell 2 4 3 2_3. Loans" xfId="24172" xr:uid="{49253637-1BC1-4BFF-9D1D-DC42824C6ED1}"/>
    <cellStyle name="Linked Cell 2 4 3 3" xfId="1977" xr:uid="{13F67DF8-BD65-4EDC-8EDF-D616987773A3}"/>
    <cellStyle name="Linked Cell 2 4 3_3. Loans" xfId="24173" xr:uid="{71CB3BC6-C3C0-4E53-AE2D-17BF576B3702}"/>
    <cellStyle name="Linked Cell 2 4 4" xfId="1978" xr:uid="{963C22E6-CE32-4FED-934E-36F0827A76B6}"/>
    <cellStyle name="Linked Cell 2 4 4 2" xfId="1979" xr:uid="{2434C5BE-C576-4EE0-A538-F211B343E945}"/>
    <cellStyle name="Linked Cell 2 4 4_3. Loans" xfId="24174" xr:uid="{94C8CF44-D715-439B-88E5-3DCD4E45DA0F}"/>
    <cellStyle name="Linked Cell 2 4 5" xfId="1980" xr:uid="{947CB946-C9C6-4A79-8FE1-5B3ADF4D9CED}"/>
    <cellStyle name="Linked Cell 2 4 5 2" xfId="1981" xr:uid="{BBBDED00-BEC7-4023-86B2-6FAA2D76AE09}"/>
    <cellStyle name="Linked Cell 2 4 5_3. Loans" xfId="24175" xr:uid="{C7458C42-026F-416A-8629-8B37DD57EA9A}"/>
    <cellStyle name="Linked Cell 2 4 6" xfId="1982" xr:uid="{D7A56AFA-F0C7-45DC-9E8C-693CFA1467D5}"/>
    <cellStyle name="Linked Cell 2 4 6 2" xfId="1983" xr:uid="{AC30784A-B405-4F82-B931-8279910AA449}"/>
    <cellStyle name="Linked Cell 2 4 6_3. Loans" xfId="24176" xr:uid="{62E3D79B-3C33-46B1-A19C-670851DC8BA1}"/>
    <cellStyle name="Linked Cell 2 4 7" xfId="1984" xr:uid="{7958B917-5192-4945-8E9B-997BCD987C39}"/>
    <cellStyle name="Linked Cell 2 4 7 2" xfId="1985" xr:uid="{51988E85-315B-47F7-9075-6B7EC6CD27B7}"/>
    <cellStyle name="Linked Cell 2 4 7_3. Loans" xfId="24177" xr:uid="{1A4960B0-23D2-4F78-9C02-B73381126029}"/>
    <cellStyle name="Linked Cell 2 4 8" xfId="1986" xr:uid="{22D677E3-7842-4DBA-8080-3AF450FD5ED0}"/>
    <cellStyle name="Linked Cell 2 4_3. Loans" xfId="24178" xr:uid="{F651629E-6712-4898-9CCB-10FA1EB3DDB1}"/>
    <cellStyle name="Linked Cell 2 5" xfId="1987" xr:uid="{49E94679-2D46-4E12-BDD3-EB6CD298D05B}"/>
    <cellStyle name="Linked Cell 2 5 10" xfId="1988" xr:uid="{54F8BDF3-0A8D-41B9-B79E-35B6617A3BD2}"/>
    <cellStyle name="Linked Cell 2 5 11" xfId="1989" xr:uid="{AF25BB92-FCF4-49E7-98AD-A3A1E7703530}"/>
    <cellStyle name="Linked Cell 2 5 2" xfId="1990" xr:uid="{6CBE1AF5-8E01-48BD-8E74-DCFB254CA6C0}"/>
    <cellStyle name="Linked Cell 2 5 2 2" xfId="1991" xr:uid="{AFF3C6DC-26D3-4075-910A-42CF9E342817}"/>
    <cellStyle name="Linked Cell 2 5 2 2 2" xfId="1992" xr:uid="{1F2630EC-521B-49A0-96A7-B60F91B3ECD7}"/>
    <cellStyle name="Linked Cell 2 5 2 2_3. Loans" xfId="24179" xr:uid="{656D86F6-87DA-4E37-B39E-E5F242EEB08D}"/>
    <cellStyle name="Linked Cell 2 5 2 3" xfId="1993" xr:uid="{50584E73-D2A2-4B95-93C1-5E74299B12CC}"/>
    <cellStyle name="Linked Cell 2 5 2 4" xfId="1994" xr:uid="{B4445D59-ECDB-4CD4-A50D-099B8B86F552}"/>
    <cellStyle name="Linked Cell 2 5 2_3. Loans" xfId="24180" xr:uid="{DF81E6BC-D89C-4179-909E-A2743B3E8DB2}"/>
    <cellStyle name="Linked Cell 2 5 3" xfId="1995" xr:uid="{0DCB77A1-FB1E-46DB-AF9E-944435F945F7}"/>
    <cellStyle name="Linked Cell 2 5 3 2" xfId="1996" xr:uid="{549A56C3-F7FB-4171-9EEB-EEC4C2552007}"/>
    <cellStyle name="Linked Cell 2 5 3 2 2" xfId="1997" xr:uid="{5DEF75C1-FB26-4219-94A1-CB2C29DCA71B}"/>
    <cellStyle name="Linked Cell 2 5 3 2_3. Loans" xfId="24181" xr:uid="{F71A2017-3EB5-47BA-83C4-E024C270363C}"/>
    <cellStyle name="Linked Cell 2 5 3 3" xfId="1998" xr:uid="{CCD09D32-2C44-4575-B76D-F1180F1347B0}"/>
    <cellStyle name="Linked Cell 2 5 3_3. Loans" xfId="24182" xr:uid="{710397CB-F695-46EE-A5A6-79030D891938}"/>
    <cellStyle name="Linked Cell 2 5 4" xfId="1999" xr:uid="{C21C2F68-98B2-4D39-A1BD-47DFED6FE9FF}"/>
    <cellStyle name="Linked Cell 2 5 4 2" xfId="2000" xr:uid="{F9F61086-8B5D-44FF-A2DD-B6AC19FF2B1E}"/>
    <cellStyle name="Linked Cell 2 5 4_3. Loans" xfId="24183" xr:uid="{99D51179-E93E-45C2-8752-C820C2526024}"/>
    <cellStyle name="Linked Cell 2 5 5" xfId="2001" xr:uid="{8C0BF777-450D-4E5E-9D40-7EB0893B16E5}"/>
    <cellStyle name="Linked Cell 2 5 5 2" xfId="2002" xr:uid="{909DB822-55E8-4313-9462-C1CB70E22418}"/>
    <cellStyle name="Linked Cell 2 5 5_3. Loans" xfId="24184" xr:uid="{F5FE5B80-BC54-49AE-AA16-863149B73A86}"/>
    <cellStyle name="Linked Cell 2 5 6" xfId="2003" xr:uid="{623E608A-D3CD-4E1A-B7AF-C0FBA622CDAD}"/>
    <cellStyle name="Linked Cell 2 5 6 2" xfId="2004" xr:uid="{5E6E3CF3-1A4E-4320-8E87-3AD103725F54}"/>
    <cellStyle name="Linked Cell 2 5 6_3. Loans" xfId="24185" xr:uid="{B13B10F6-A898-4607-B5AE-9F126D95CD86}"/>
    <cellStyle name="Linked Cell 2 5 7" xfId="2005" xr:uid="{36E2ACB1-047D-4E44-A2F5-E8DD02F83D46}"/>
    <cellStyle name="Linked Cell 2 5 7 2" xfId="2006" xr:uid="{E15A1F9E-82CF-4DA4-A23B-9B6A0A5A71DA}"/>
    <cellStyle name="Linked Cell 2 5 7_3. Loans" xfId="24186" xr:uid="{6B792E5F-556B-42C8-B123-466AFA9A7366}"/>
    <cellStyle name="Linked Cell 2 5 8" xfId="2007" xr:uid="{4C838BD5-96A8-4C17-A1E8-384323CB8C6A}"/>
    <cellStyle name="Linked Cell 2 5 8 2" xfId="2008" xr:uid="{A32ACCC8-0BC1-4748-9506-3B6397CDB6C4}"/>
    <cellStyle name="Linked Cell 2 5 8_3. Loans" xfId="24187" xr:uid="{B00FD3F7-E05E-4AFA-A929-F9B14D7BF59A}"/>
    <cellStyle name="Linked Cell 2 5 9" xfId="2009" xr:uid="{59C3832A-EBB1-4CB8-B066-8A5A8640F9FD}"/>
    <cellStyle name="Linked Cell 2 5 9 2" xfId="2010" xr:uid="{11F5D8B3-73CA-4D1A-91A5-EA01000097BE}"/>
    <cellStyle name="Linked Cell 2 5 9_3. Loans" xfId="24188" xr:uid="{852B36F0-41CA-4F0E-8BA6-F8B10B7FE90D}"/>
    <cellStyle name="Linked Cell 2 5_3. Loans" xfId="24189" xr:uid="{12798D8B-622B-4302-A3D4-1D5B456F95DB}"/>
    <cellStyle name="Linked Cell 2 6" xfId="2011" xr:uid="{FF8DEBF5-9FA7-4C14-A0E5-193D2B0D6E46}"/>
    <cellStyle name="Linked Cell 2 6 2" xfId="2012" xr:uid="{60D5AAB9-85E0-4571-BDF9-60B020223790}"/>
    <cellStyle name="Linked Cell 2 6 2 2" xfId="2013" xr:uid="{366701BA-D30E-49EA-BB7F-8F26CB481593}"/>
    <cellStyle name="Linked Cell 2 6 2_3. Loans" xfId="24190" xr:uid="{206912C1-7611-413C-B827-FACEFFE259FD}"/>
    <cellStyle name="Linked Cell 2 6 3" xfId="2014" xr:uid="{48456A44-4A24-4FFD-B3A1-B2F39F0E1E35}"/>
    <cellStyle name="Linked Cell 2 6 3 2" xfId="2015" xr:uid="{629D9A87-D3D6-457F-9BE8-322920969ABD}"/>
    <cellStyle name="Linked Cell 2 6 3_3. Loans" xfId="24191" xr:uid="{86F4C4E8-1CDB-4D2A-BF9B-8BF11FB4EF14}"/>
    <cellStyle name="Linked Cell 2 6 4" xfId="2016" xr:uid="{E83519D7-9DDE-4504-993F-55BB397D0BFB}"/>
    <cellStyle name="Linked Cell 2 6 4 2" xfId="2017" xr:uid="{EDF0F9AD-7F47-4BB8-8459-8A505ED6863E}"/>
    <cellStyle name="Linked Cell 2 6 4_3. Loans" xfId="24192" xr:uid="{B64D68ED-3FE6-44C5-929C-5F488F9EDD33}"/>
    <cellStyle name="Linked Cell 2 6 5" xfId="2018" xr:uid="{D107D3B6-B644-422F-A601-2A2185E8FBC1}"/>
    <cellStyle name="Linked Cell 2 6 5 2" xfId="2019" xr:uid="{62CE4C34-726E-41EC-9DE3-D37FF2449E4A}"/>
    <cellStyle name="Linked Cell 2 6 5_3. Loans" xfId="24193" xr:uid="{8475F330-CDBC-4797-8CBA-C2907BFDDE38}"/>
    <cellStyle name="Linked Cell 2 6 6" xfId="2020" xr:uid="{F747235C-4937-43F9-BAC7-8A661A8439E9}"/>
    <cellStyle name="Linked Cell 2 6 6 2" xfId="2021" xr:uid="{1FE93D70-B369-48C5-9094-C66575A4BAD3}"/>
    <cellStyle name="Linked Cell 2 6 6_3. Loans" xfId="24194" xr:uid="{0BA4FCE2-8E44-4D2B-9039-15BFDA0FC32D}"/>
    <cellStyle name="Linked Cell 2 6 7" xfId="2022" xr:uid="{8F2E8792-927D-4A59-BD27-475E050F0E8A}"/>
    <cellStyle name="Linked Cell 2 6_3. Loans" xfId="24195" xr:uid="{433E9104-3DAD-4BE5-849A-2AEC36950DC2}"/>
    <cellStyle name="Linked Cell 2 7" xfId="2023" xr:uid="{9E7FF135-8194-4055-A733-36B2D9AD5F13}"/>
    <cellStyle name="Linked Cell 2 7 2" xfId="2024" xr:uid="{5036B8A5-E12A-48C1-9A8E-1526DEB8EEE2}"/>
    <cellStyle name="Linked Cell 2 7 2 2" xfId="2025" xr:uid="{32D2672C-71E5-4750-8E4D-F2320BF29156}"/>
    <cellStyle name="Linked Cell 2 7 2_3. Loans" xfId="24196" xr:uid="{5B5520DA-C00D-4A57-AD7F-7F2F13AD57B9}"/>
    <cellStyle name="Linked Cell 2 7 3" xfId="2026" xr:uid="{9F2ADF9E-4765-44D3-8C9B-24493EA7134D}"/>
    <cellStyle name="Linked Cell 2 7 3 2" xfId="2027" xr:uid="{B331003F-6D74-489A-BE90-56E6CCA59339}"/>
    <cellStyle name="Linked Cell 2 7 3_3. Loans" xfId="24197" xr:uid="{F84A4429-0F41-44DE-B3BB-4D5456271EC1}"/>
    <cellStyle name="Linked Cell 2 7 4" xfId="2028" xr:uid="{79AFCE68-C555-442E-B9FF-911754434FB1}"/>
    <cellStyle name="Linked Cell 2 7 4 2" xfId="2029" xr:uid="{E0CD27A9-104D-4354-9AE6-2CE9EC4A5913}"/>
    <cellStyle name="Linked Cell 2 7 4_3. Loans" xfId="24198" xr:uid="{D384DB88-1F01-42F7-8B7B-A279DC675703}"/>
    <cellStyle name="Linked Cell 2 7 5" xfId="2030" xr:uid="{62D51667-91FC-4C35-A803-30764A2E1E23}"/>
    <cellStyle name="Linked Cell 2 7 5 2" xfId="2031" xr:uid="{31ECBBBB-F785-4A6E-ADA2-2D24112323E9}"/>
    <cellStyle name="Linked Cell 2 7 5_3. Loans" xfId="24199" xr:uid="{CE4EF302-9F12-401C-AD96-036588F89DDC}"/>
    <cellStyle name="Linked Cell 2 7 6" xfId="2032" xr:uid="{E28C68D3-E6C7-4383-9814-E3C4FC7182F3}"/>
    <cellStyle name="Linked Cell 2 7_3. Loans" xfId="24200" xr:uid="{73D163CC-204A-4CB0-983D-3F95B28B587F}"/>
    <cellStyle name="Linked Cell 2 8" xfId="2033" xr:uid="{93049375-3311-4580-A540-364FC706EFD2}"/>
    <cellStyle name="Linked Cell 2 8 2" xfId="2034" xr:uid="{D30DC53C-1FF8-4547-92F4-7E0E0EECB529}"/>
    <cellStyle name="Linked Cell 2 8 2 2" xfId="2035" xr:uid="{F473D1DD-4713-4896-8BE7-19CFB5A2C9CF}"/>
    <cellStyle name="Linked Cell 2 8 2_3. Loans" xfId="24201" xr:uid="{106E940B-9580-40F5-B330-8C942B4F0A85}"/>
    <cellStyle name="Linked Cell 2 8 3" xfId="2036" xr:uid="{3D21253E-27B8-4B2F-B601-860442431E17}"/>
    <cellStyle name="Linked Cell 2 8 3 2" xfId="2037" xr:uid="{25CE8AA0-EF55-45A6-ADCF-9764E2DFD76F}"/>
    <cellStyle name="Linked Cell 2 8 3_3. Loans" xfId="24202" xr:uid="{5BECA1AA-1CF6-4EBF-BC1C-4C68B9FE1D41}"/>
    <cellStyle name="Linked Cell 2 8 4" xfId="2038" xr:uid="{EC6B1FB7-8B7C-4739-96F2-1852B7F7D179}"/>
    <cellStyle name="Linked Cell 2 8_3. Loans" xfId="24203" xr:uid="{7EF4A825-805B-445C-9721-915A9654084B}"/>
    <cellStyle name="Linked Cell 2 9" xfId="2039" xr:uid="{70117941-3527-4DAD-87E4-3794483073C5}"/>
    <cellStyle name="Linked Cell 2 9 2" xfId="2040" xr:uid="{7FCE135D-512E-4CB1-AAB6-FFB73CEB8913}"/>
    <cellStyle name="Linked Cell 2 9_3. Loans" xfId="24204" xr:uid="{2CD0573F-85D8-492F-95C2-20748912E203}"/>
    <cellStyle name="Linked Cell 2_2. Property deals" xfId="24205" xr:uid="{614F6891-0020-47B9-B8AD-3A42FDFBD328}"/>
    <cellStyle name="Linked Cell 3" xfId="2041" xr:uid="{873D104F-6DB2-4A34-BDC2-290E82AB6168}"/>
    <cellStyle name="Linked Cell 3 10" xfId="46885" xr:uid="{6A9821A9-9209-414D-B54B-9D37727C8369}"/>
    <cellStyle name="Linked Cell 3 2" xfId="2042" xr:uid="{D2A07E04-6B13-443A-B33A-AAEAB6FA4EAB}"/>
    <cellStyle name="Linked Cell 3 2 2" xfId="2043" xr:uid="{413C31B3-C71F-46A9-A0DE-DB3B95BD3386}"/>
    <cellStyle name="Linked Cell 3 2 2 2" xfId="2044" xr:uid="{DB1F0A35-31A1-4CA6-9E05-0330374EA024}"/>
    <cellStyle name="Linked Cell 3 2 2_3. Loans" xfId="24206" xr:uid="{90D6A612-EBB1-43C3-A90C-13F2CAD6042D}"/>
    <cellStyle name="Linked Cell 3 2 3" xfId="2045" xr:uid="{9508B03B-0C53-4307-8482-F9D5FAF1FC61}"/>
    <cellStyle name="Linked Cell 3 2_3. Loans" xfId="24207" xr:uid="{465AD594-B90C-4B83-B93E-4651F690D3F5}"/>
    <cellStyle name="Linked Cell 3 3" xfId="2046" xr:uid="{806CD755-E226-495A-BB38-F698F852FBDC}"/>
    <cellStyle name="Linked Cell 3 3 2" xfId="2047" xr:uid="{77D85B49-7C62-4D85-B168-15A2BFA899B8}"/>
    <cellStyle name="Linked Cell 3 3 2 2" xfId="2048" xr:uid="{B347EAC8-AAB8-4CFC-AF10-7CAC0C2D7AC6}"/>
    <cellStyle name="Linked Cell 3 3 2_3. Loans" xfId="24208" xr:uid="{6033EDD7-E85C-494C-B2EA-92A106A83BF7}"/>
    <cellStyle name="Linked Cell 3 3 3" xfId="2049" xr:uid="{C2225165-4A87-4A0F-9609-F6B36F7F4F90}"/>
    <cellStyle name="Linked Cell 3 3_3. Loans" xfId="24209" xr:uid="{02D25960-16B7-4F90-81FF-04E02E0A7C51}"/>
    <cellStyle name="Linked Cell 3 4" xfId="2050" xr:uid="{BDA06D69-CEE4-4159-813E-F8BDAD7E9D55}"/>
    <cellStyle name="Linked Cell 3 4 2" xfId="2051" xr:uid="{6C33BCEE-1062-4AA2-9C45-878BFF712824}"/>
    <cellStyle name="Linked Cell 3 4_3. Loans" xfId="24210" xr:uid="{2C5A2991-592F-45E2-86E7-49B686D1B25B}"/>
    <cellStyle name="Linked Cell 3 5" xfId="2052" xr:uid="{733683B5-F41A-4A4F-9F0F-9585C6B14C8D}"/>
    <cellStyle name="Linked Cell 3 5 2" xfId="2053" xr:uid="{AB358BB3-F2E4-45A0-BC93-0DC5D92271CE}"/>
    <cellStyle name="Linked Cell 3 5_3. Loans" xfId="24211" xr:uid="{19578802-0410-454F-A97F-3BDB69CCAF03}"/>
    <cellStyle name="Linked Cell 3 6" xfId="2054" xr:uid="{1553AA12-DFCC-4007-BDAB-F336B2C2BDE0}"/>
    <cellStyle name="Linked Cell 3 6 2" xfId="2055" xr:uid="{71A32E4E-C31C-4C55-8200-43AFE6D8A93A}"/>
    <cellStyle name="Linked Cell 3 6_3. Loans" xfId="24212" xr:uid="{4024095E-C3C5-4F6F-9632-65F9EC76AFED}"/>
    <cellStyle name="Linked Cell 3 7" xfId="2056" xr:uid="{ED4B6387-F6DC-43AD-B0D4-B1F78A139A52}"/>
    <cellStyle name="Linked Cell 3 7 2" xfId="2057" xr:uid="{97E92654-29A6-4754-9E1E-00A9F65E2089}"/>
    <cellStyle name="Linked Cell 3 7_3. Loans" xfId="24213" xr:uid="{D7641EE3-F584-49B0-9242-52AF42085407}"/>
    <cellStyle name="Linked Cell 3 8" xfId="2058" xr:uid="{EF1CAEA9-1D1D-4E4A-9733-55F468584700}"/>
    <cellStyle name="Linked Cell 3 9" xfId="33742" xr:uid="{5FEA9EA8-9C10-4E25-BF57-CD382F482300}"/>
    <cellStyle name="Linked Cell 3_2. Property deals" xfId="24214" xr:uid="{BD531C6C-3BFC-497D-8C8B-2BE86C4AAD38}"/>
    <cellStyle name="Linked Cell 4" xfId="2059" xr:uid="{4F773916-1102-47D8-9A0B-F9899F6A6194}"/>
    <cellStyle name="Linked Cell 4 10" xfId="46105" xr:uid="{36DDCF88-6F07-4498-9BEC-2D00CD00F59F}"/>
    <cellStyle name="Linked Cell 4 2" xfId="2060" xr:uid="{9C084F52-BB2A-4694-B8E0-7F49CB66704C}"/>
    <cellStyle name="Linked Cell 4 2 2" xfId="2061" xr:uid="{2570F012-968B-4E9E-BAAC-3CC074FBC87A}"/>
    <cellStyle name="Linked Cell 4 2 2 2" xfId="2062" xr:uid="{1D75AE2D-3870-4B07-B918-3F9EBEB8B34E}"/>
    <cellStyle name="Linked Cell 4 2 2_3. Loans" xfId="24215" xr:uid="{DDC5D845-ACBD-4896-AC5A-255FBC649430}"/>
    <cellStyle name="Linked Cell 4 2 3" xfId="2063" xr:uid="{A6179EEE-57E9-4724-81A2-283D1625DF15}"/>
    <cellStyle name="Linked Cell 4 2_3. Loans" xfId="24216" xr:uid="{E0A813D1-85C7-46AB-86E9-7F14EA878329}"/>
    <cellStyle name="Linked Cell 4 3" xfId="2064" xr:uid="{91CCDE58-17D1-48C4-9976-4EBAA63AAE2D}"/>
    <cellStyle name="Linked Cell 4 3 2" xfId="2065" xr:uid="{428EE354-7ED5-48AE-8A17-19E8309FF9DB}"/>
    <cellStyle name="Linked Cell 4 3 2 2" xfId="2066" xr:uid="{AFE656F7-8B62-404E-90D0-246C57C8FF9E}"/>
    <cellStyle name="Linked Cell 4 3 2_3. Loans" xfId="24217" xr:uid="{9344AB6C-39A2-475D-97A9-B54B68DF2B32}"/>
    <cellStyle name="Linked Cell 4 3 3" xfId="2067" xr:uid="{046684CB-4940-4F42-AA1C-2907B3E66342}"/>
    <cellStyle name="Linked Cell 4 3_3. Loans" xfId="24218" xr:uid="{963BB8E0-C46C-42D3-B545-B999C9A42969}"/>
    <cellStyle name="Linked Cell 4 4" xfId="2068" xr:uid="{A5211DCD-74E5-4A3B-A1C0-90096009B322}"/>
    <cellStyle name="Linked Cell 4 4 2" xfId="2069" xr:uid="{D93300ED-8856-4E2C-9A26-F44113125B08}"/>
    <cellStyle name="Linked Cell 4 4_3. Loans" xfId="24219" xr:uid="{87B46EE0-C489-426A-8D64-3A3CB299ABBD}"/>
    <cellStyle name="Linked Cell 4 5" xfId="2070" xr:uid="{12CF66CD-4ACA-4057-A628-7DE09510BEF9}"/>
    <cellStyle name="Linked Cell 4 5 2" xfId="2071" xr:uid="{229FF842-4400-4A72-AD0F-38C81A1C0F45}"/>
    <cellStyle name="Linked Cell 4 5_3. Loans" xfId="24220" xr:uid="{E5F1C644-55C0-4102-A15C-4FC1762DB0AB}"/>
    <cellStyle name="Linked Cell 4 6" xfId="2072" xr:uid="{9FA35A80-F234-4057-9DB0-6F60441FB6AA}"/>
    <cellStyle name="Linked Cell 4 6 2" xfId="2073" xr:uid="{33BB3A5F-C234-432D-A3F7-32F7E1518940}"/>
    <cellStyle name="Linked Cell 4 6_3. Loans" xfId="24221" xr:uid="{2AEDB5A1-6E73-4781-9B68-C90AEEC36FE6}"/>
    <cellStyle name="Linked Cell 4 7" xfId="2074" xr:uid="{BBC53F71-C2D8-4880-946B-57C9CF08949A}"/>
    <cellStyle name="Linked Cell 4 7 2" xfId="2075" xr:uid="{60162837-3DDC-4A9B-A4F2-95AB2778EDE7}"/>
    <cellStyle name="Linked Cell 4 7_3. Loans" xfId="24222" xr:uid="{0A06D5FD-7EBC-43A9-BB54-D8B4B13F5C26}"/>
    <cellStyle name="Linked Cell 4 8" xfId="2076" xr:uid="{B1C5F3FD-9A95-468F-B07D-B5DDBB56F5CB}"/>
    <cellStyle name="Linked Cell 4 9" xfId="46903" xr:uid="{23A5F6AF-8D3A-483C-A664-63F20FF0990A}"/>
    <cellStyle name="Linked Cell 4_3. Loans" xfId="24223" xr:uid="{153DE77B-B25C-4145-938C-85C011876D83}"/>
    <cellStyle name="Linked Cell 5" xfId="2077" xr:uid="{B9C2F621-353E-4547-9348-A4D9FC1B9D84}"/>
    <cellStyle name="Linked Cell 5 2" xfId="2078" xr:uid="{DB10266F-470E-4EC8-BEC0-260D7389D475}"/>
    <cellStyle name="Linked Cell 5 2 2" xfId="2079" xr:uid="{E65CE873-EB63-408E-A389-D952D435161D}"/>
    <cellStyle name="Linked Cell 5 2 2 2" xfId="2080" xr:uid="{32B14810-C013-4783-BCE8-E1CDFBD149EC}"/>
    <cellStyle name="Linked Cell 5 2 2_3. Loans" xfId="24224" xr:uid="{AFBEDCA8-7375-4EAE-B145-705D18127BA0}"/>
    <cellStyle name="Linked Cell 5 2 3" xfId="2081" xr:uid="{C60C6F07-8ACD-496F-96CE-4A9E34DA89F4}"/>
    <cellStyle name="Linked Cell 5 2_3. Loans" xfId="24225" xr:uid="{585C9C49-7FDB-491F-B504-0A4D0EA54A04}"/>
    <cellStyle name="Linked Cell 5 3" xfId="2082" xr:uid="{83857E19-4438-4B6E-BDF4-3D8E2CD13670}"/>
    <cellStyle name="Linked Cell 5 3 2" xfId="2083" xr:uid="{47E1B876-A643-48FE-83B5-851E5070CBBC}"/>
    <cellStyle name="Linked Cell 5 3 2 2" xfId="2084" xr:uid="{D7598EAE-497E-451F-BEE2-F42E81042713}"/>
    <cellStyle name="Linked Cell 5 3 2_3. Loans" xfId="24226" xr:uid="{7D26C71A-8F36-474E-85A1-B1B922B6E206}"/>
    <cellStyle name="Linked Cell 5 3 3" xfId="2085" xr:uid="{F5EF5DE7-96DA-4F2F-8F57-BA7FC795745D}"/>
    <cellStyle name="Linked Cell 5 3_3. Loans" xfId="24227" xr:uid="{3D4A7FE1-D2BA-41C6-B194-0A5DD5D5A815}"/>
    <cellStyle name="Linked Cell 5 4" xfId="2086" xr:uid="{8771559B-CBBC-4762-89D5-7D0068C75B69}"/>
    <cellStyle name="Linked Cell 5 4 2" xfId="2087" xr:uid="{FCBA17B9-6160-4316-A883-23F856382AA1}"/>
    <cellStyle name="Linked Cell 5 4_3. Loans" xfId="24228" xr:uid="{C22E0BCC-128C-4626-93AC-267688AB6281}"/>
    <cellStyle name="Linked Cell 5 5" xfId="2088" xr:uid="{B23FB03A-4D36-4F2D-9492-3950D1808497}"/>
    <cellStyle name="Linked Cell 5 5 2" xfId="2089" xr:uid="{EE898F36-3A78-4E1B-9EC4-E7D94E712A5D}"/>
    <cellStyle name="Linked Cell 5 5_3. Loans" xfId="24229" xr:uid="{CA77C4B3-F161-40FB-8255-BFB4E1215F9D}"/>
    <cellStyle name="Linked Cell 5 6" xfId="2090" xr:uid="{9865E006-BFB0-4D6A-B0B9-20CFD8680EA5}"/>
    <cellStyle name="Linked Cell 5 6 2" xfId="2091" xr:uid="{3210287B-614C-4842-B239-6271BADAD68C}"/>
    <cellStyle name="Linked Cell 5 6_3. Loans" xfId="24230" xr:uid="{ECA39131-5533-4630-A044-8C8E5B985350}"/>
    <cellStyle name="Linked Cell 5 7" xfId="2092" xr:uid="{5FB0E302-F34E-4C3C-BBE7-FE69DB989589}"/>
    <cellStyle name="Linked Cell 5 7 2" xfId="2093" xr:uid="{97716B19-495B-48EC-B63A-29194C10A66D}"/>
    <cellStyle name="Linked Cell 5 7_3. Loans" xfId="24231" xr:uid="{B69E87E8-2352-4C34-8BBC-54C31C634614}"/>
    <cellStyle name="Linked Cell 5 8" xfId="2094" xr:uid="{5C7289A8-DF4B-474D-8315-FE5F178A1EA6}"/>
    <cellStyle name="Linked Cell 5_3. Loans" xfId="24232" xr:uid="{FA1395A2-33F6-44CB-8B45-DA2B49D39786}"/>
    <cellStyle name="Linked Cell 6" xfId="2095" xr:uid="{D903E646-CAD0-4A1B-A578-C5BDE16C6474}"/>
    <cellStyle name="Linked Cell 6 2" xfId="2096" xr:uid="{A1873B95-0E73-43DD-BED9-7701D254BD84}"/>
    <cellStyle name="Linked Cell 6 2 2" xfId="2097" xr:uid="{28C37271-DAE7-4E8E-A7BC-742DFF740FB2}"/>
    <cellStyle name="Linked Cell 6 2 2 2" xfId="2098" xr:uid="{2FB94EA7-B296-4C05-A531-BE65E23103C8}"/>
    <cellStyle name="Linked Cell 6 2 2_3. Loans" xfId="24233" xr:uid="{62145100-658D-408D-9651-FD71908778E4}"/>
    <cellStyle name="Linked Cell 6 2 3" xfId="2099" xr:uid="{980A487F-59BA-44DD-81FF-346FDDBEAD31}"/>
    <cellStyle name="Linked Cell 6 2_3. Loans" xfId="24234" xr:uid="{D66DCA90-CD48-49ED-8D52-69458ADC007E}"/>
    <cellStyle name="Linked Cell 6 3" xfId="2100" xr:uid="{C7E1D73E-1F02-45FE-AADB-3E90028B0262}"/>
    <cellStyle name="Linked Cell 6 3 2" xfId="2101" xr:uid="{647778B5-6432-44F4-8FB9-0C342532610B}"/>
    <cellStyle name="Linked Cell 6 3 2 2" xfId="2102" xr:uid="{361AD74F-6576-4A1C-9AF2-A75605B3D817}"/>
    <cellStyle name="Linked Cell 6 3 2_3. Loans" xfId="24235" xr:uid="{DE4E7F62-E764-4A21-BEC3-EDF4A27E917A}"/>
    <cellStyle name="Linked Cell 6 3 3" xfId="2103" xr:uid="{03CF40CC-5368-4D23-87DB-22CCFF59DAF6}"/>
    <cellStyle name="Linked Cell 6 3_3. Loans" xfId="24236" xr:uid="{C1141923-EB8B-4B12-916F-5A1049B652C7}"/>
    <cellStyle name="Linked Cell 6 4" xfId="2104" xr:uid="{234FB9E7-BC65-4A88-B8F2-775A375A843E}"/>
    <cellStyle name="Linked Cell 6 4 2" xfId="2105" xr:uid="{9248CDF8-7EDF-4409-9305-EA5CC41A0155}"/>
    <cellStyle name="Linked Cell 6 4_3. Loans" xfId="24237" xr:uid="{8C9E2043-618F-4090-AAE7-3AD0247DD210}"/>
    <cellStyle name="Linked Cell 6 5" xfId="2106" xr:uid="{4912A7C4-DD06-4C6F-B1E2-685B75120180}"/>
    <cellStyle name="Linked Cell 6 5 2" xfId="2107" xr:uid="{F35C4794-1448-43C9-8664-DD17CA9792F7}"/>
    <cellStyle name="Linked Cell 6 5_3. Loans" xfId="24238" xr:uid="{5FD3508C-BE5B-42EB-B8E5-890D2AB66603}"/>
    <cellStyle name="Linked Cell 6 6" xfId="2108" xr:uid="{41A1B1A2-24FB-42C9-8C00-134CF7A3B59D}"/>
    <cellStyle name="Linked Cell 6 6 2" xfId="2109" xr:uid="{E34655BC-1607-4B2B-A8F6-995D5577103A}"/>
    <cellStyle name="Linked Cell 6 6_3. Loans" xfId="24239" xr:uid="{B5A93F4D-41E3-43B2-AC7D-4BEEA7A83F48}"/>
    <cellStyle name="Linked Cell 6 7" xfId="2110" xr:uid="{301E8C7E-DF5E-4550-BC9D-4C06FC08C8DC}"/>
    <cellStyle name="Linked Cell 6 7 2" xfId="2111" xr:uid="{DBC41AB1-BBAF-4B87-BC5E-81C75C2E509D}"/>
    <cellStyle name="Linked Cell 6 7_3. Loans" xfId="24240" xr:uid="{51CD90FF-FC2C-4C3F-9D02-51D1CC4950D2}"/>
    <cellStyle name="Linked Cell 6 8" xfId="2112" xr:uid="{876DD870-FF4F-4D62-A8D0-9F270DED962B}"/>
    <cellStyle name="Linked Cell 6_3. Loans" xfId="24241" xr:uid="{4770B351-964F-4F86-BC65-2A02EBE667DF}"/>
    <cellStyle name="Linked Cell 7" xfId="2113" xr:uid="{C258B70A-61D0-4C9A-9003-265AF7DF6D64}"/>
    <cellStyle name="Linked Cell 7 2" xfId="2114" xr:uid="{327EF261-D1AB-4578-BF83-27E5DCA15616}"/>
    <cellStyle name="Linked Cell 7 2 2" xfId="2115" xr:uid="{C4626D47-C4D2-4F30-A8EB-A74A61D861A4}"/>
    <cellStyle name="Linked Cell 7 2_3. Loans" xfId="24242" xr:uid="{05F162E5-EE47-4E20-9D3D-FE4AF3B82D46}"/>
    <cellStyle name="Linked Cell 7 3" xfId="2116" xr:uid="{1E31C479-902E-4778-B5D2-3C5CC6D00DA2}"/>
    <cellStyle name="Linked Cell 7 3 2" xfId="2117" xr:uid="{368D25A9-77F2-4EEC-8B35-E0BF642E7BCF}"/>
    <cellStyle name="Linked Cell 7 3_3. Loans" xfId="24243" xr:uid="{89D09EA0-CCEC-417F-A0FF-3B9F61A0F02D}"/>
    <cellStyle name="Linked Cell 7 4" xfId="2118" xr:uid="{0A37FDA3-96D4-4D43-AE35-B5A633800E35}"/>
    <cellStyle name="Linked Cell 7 4 2" xfId="2119" xr:uid="{784B880A-B39A-4085-93E0-FFE5F6A844CD}"/>
    <cellStyle name="Linked Cell 7 4_3. Loans" xfId="24244" xr:uid="{AD78EFBB-3488-4AA2-822B-48DBC14C3D9C}"/>
    <cellStyle name="Linked Cell 7 5" xfId="2120" xr:uid="{EC36E737-CC63-492E-A3BD-DFDC635BB017}"/>
    <cellStyle name="Linked Cell 7 5 2" xfId="2121" xr:uid="{8D10F315-D959-4E80-B09E-B12757C48E1A}"/>
    <cellStyle name="Linked Cell 7 5_3. Loans" xfId="24245" xr:uid="{35BA5764-F5DC-4BE8-B7A0-C76DD2F8B509}"/>
    <cellStyle name="Linked Cell 7 6" xfId="2122" xr:uid="{FF825A04-EC55-4460-B910-4263514D290F}"/>
    <cellStyle name="Linked Cell 7 6 2" xfId="2123" xr:uid="{21DC0BF5-EB24-4576-B1DE-569109843456}"/>
    <cellStyle name="Linked Cell 7 6_3. Loans" xfId="24246" xr:uid="{096A5771-B1FD-40C0-A108-DF7CCD8960D0}"/>
    <cellStyle name="Linked Cell 7 7" xfId="2124" xr:uid="{130B386D-0332-4E39-8223-AF2668CB4E7D}"/>
    <cellStyle name="Linked Cell 7_3. Loans" xfId="24247" xr:uid="{69A396B4-D51F-4931-8373-30DACF257591}"/>
    <cellStyle name="Linked Cell 8" xfId="2125" xr:uid="{50FD90AA-18AD-44D1-BEBA-40B95804363D}"/>
    <cellStyle name="Linked Cell 8 2" xfId="2126" xr:uid="{D758CC64-75F0-40B7-A25E-57C31AB77094}"/>
    <cellStyle name="Linked Cell 8 2 2" xfId="2127" xr:uid="{0F881DAA-2B99-4C15-95B9-3DE5E134A4F4}"/>
    <cellStyle name="Linked Cell 8 2_3. Loans" xfId="24248" xr:uid="{B7251080-D679-45DE-A5F6-3FEED64D0DA7}"/>
    <cellStyle name="Linked Cell 8 3" xfId="2128" xr:uid="{BDE08F21-21FC-40F8-8896-0F2D4A581684}"/>
    <cellStyle name="Linked Cell 8 3 2" xfId="2129" xr:uid="{D3E0F3C9-8010-4076-A074-72FB87F42211}"/>
    <cellStyle name="Linked Cell 8 3_3. Loans" xfId="24249" xr:uid="{2C658576-C5AF-4457-B784-63E568ADDBD1}"/>
    <cellStyle name="Linked Cell 8 4" xfId="2130" xr:uid="{14CFFC99-EF3A-4AC4-9CBD-1C16767B0468}"/>
    <cellStyle name="Linked Cell 8_3. Loans" xfId="24250" xr:uid="{72D9E1AE-CC1D-476D-B7DC-6663D2B2D9BF}"/>
    <cellStyle name="Linked Cell 9" xfId="2131" xr:uid="{E81149EB-8C44-4567-B151-0EEC675A2544}"/>
    <cellStyle name="Linked Cell 9 2" xfId="2132" xr:uid="{7BC9ACB5-0AC5-4295-A8FE-1D87F9A5F1FD}"/>
    <cellStyle name="Linked Cell 9_3. Loans" xfId="24251" xr:uid="{70364FFB-2079-4155-AB76-B051109A02E1}"/>
    <cellStyle name="Linkitetty solu" xfId="43116" xr:uid="{4EF4E5F3-4474-4247-8155-70B0845393E0}"/>
    <cellStyle name="Liqui Spalte 1" xfId="43117" xr:uid="{9B337DB1-DC4F-476A-9686-A144354A4B87}"/>
    <cellStyle name="Liqui Spalte 1.2" xfId="43118" xr:uid="{F857C8CB-FEAF-4F8C-8EBF-03F4EA3AE2B9}"/>
    <cellStyle name="Liqui Spalte 1.3" xfId="43119" xr:uid="{9647E62D-F252-4039-86F6-FE76B149137D}"/>
    <cellStyle name="Liqui Spalte 1.4" xfId="43120" xr:uid="{3777BE16-E407-40BD-BED8-381031ECEF49}"/>
    <cellStyle name="Liqui Spalte 1.4.1" xfId="43121" xr:uid="{0FF303C6-FB3B-4E14-8CF7-BF6AF8DEE36B}"/>
    <cellStyle name="Liqui Spalte 1.4_Cognos" xfId="43122" xr:uid="{AE27C629-84FC-4C16-9036-B2589AA733E1}"/>
    <cellStyle name="Liqui Spalte 1.5" xfId="43123" xr:uid="{32655022-E565-4510-80C6-3F13D9CF9F8A}"/>
    <cellStyle name="Liqui Spalte 1.6" xfId="43124" xr:uid="{A9C124B6-E6A3-4F56-B232-C9AD917EF4EC}"/>
    <cellStyle name="Liqui Spalte 1.6 2" xfId="43125" xr:uid="{295944A0-308A-44D6-B1A6-FF8B45E173A9}"/>
    <cellStyle name="Liqui Spalte 1.6 3" xfId="43126" xr:uid="{7A20475E-7FF1-4715-AF59-93225046B24D}"/>
    <cellStyle name="Liqui Spalte 1.6 blue" xfId="43127" xr:uid="{768CB9F9-0250-418D-942B-F39C938DD7A8}"/>
    <cellStyle name="Liqui Spalte 1.6 blue 2" xfId="43128" xr:uid="{11A07166-BCA9-4A09-9543-C56E759F88FD}"/>
    <cellStyle name="Liqui Spalte 1.6 blue 3" xfId="43129" xr:uid="{74E2EBEE-A7F7-4A9A-B236-B2A076BF9B98}"/>
    <cellStyle name="Liqui Spalte 1.6 blue_Cognos" xfId="43130" xr:uid="{B912C809-5E75-4954-B7D7-8DB7800A4152}"/>
    <cellStyle name="Liqui Spalte 1.6_Cognos" xfId="43131" xr:uid="{32FF3AD1-04F2-47C1-A729-F4446CFB5974}"/>
    <cellStyle name="Liqui Spalte 1.7" xfId="43132" xr:uid="{ACB45BE6-C902-4336-B76A-B1F4018507BC}"/>
    <cellStyle name="Liqui Spalte 1_Cognos" xfId="43133" xr:uid="{3572AE2F-381C-4F3B-9A7C-5D2CF818F0D4}"/>
    <cellStyle name="Länkad cell" xfId="52311" xr:uid="{3C63630F-D3DE-4C15-9D74-119443988F16}"/>
    <cellStyle name="Länkad cell 2" xfId="193" xr:uid="{67DCE6A5-0FD2-4AB6-AB84-716EFB299BF1}"/>
    <cellStyle name="Länkad cell 2 2" xfId="24252" xr:uid="{848598F7-05EE-4DA9-9B6A-68B522E9A021}"/>
    <cellStyle name="Länkad cell 2 2 2" xfId="33743" xr:uid="{D140C8BD-7C20-4A91-AE96-D439F6D40F3E}"/>
    <cellStyle name="Länkad cell 2 3" xfId="35957" xr:uid="{986D8889-477D-47B3-94E7-23857AC148FC}"/>
    <cellStyle name="Länkad cell 2_3. Loans" xfId="24253" xr:uid="{2D4D89F7-61CC-42C9-A0D4-86D67D8ACF67}"/>
    <cellStyle name="Länkad cell 3" xfId="194" xr:uid="{07977B17-5710-4C07-9769-8FCB5807B116}"/>
    <cellStyle name="Länkad cell 3 2" xfId="33744" xr:uid="{7DBB7667-CF17-400B-910F-EEFA0DB3DFE7}"/>
    <cellStyle name="Länkad cell 3 3" xfId="35958" xr:uid="{B53EB6E5-1507-4587-B971-9435971358E6}"/>
    <cellStyle name="Länkad cell 3_Apart tables" xfId="50301" xr:uid="{E6144CD3-1986-4561-99CC-83B3ED360541}"/>
    <cellStyle name="Länkad cell 4" xfId="24254" xr:uid="{024CD79F-324A-4198-BCEB-F97323329C5E}"/>
    <cellStyle name="Länkad cell 4 2" xfId="24255" xr:uid="{9A6E1284-EA43-4592-BAEC-9915FBC6B68E}"/>
    <cellStyle name="Länkad cell 4 2 2" xfId="33745" xr:uid="{3CA1CEBB-E679-4A8F-AA6C-EC40E7672A7D}"/>
    <cellStyle name="Länkad cell 4_AAL 2014-06" xfId="45480" xr:uid="{D788F15F-B0A3-4457-8764-F374EA535A52}"/>
    <cellStyle name="Länkad cell 5" xfId="24256" xr:uid="{9356B4D8-6C70-4431-8325-8835F88D7D7B}"/>
    <cellStyle name="Länkad cell 5 2" xfId="24257" xr:uid="{66D54052-218F-4DC8-9FBA-64B9226037EA}"/>
    <cellStyle name="Länkad cell 5 2 2" xfId="33746" xr:uid="{90BD1BF3-4437-486D-AFDD-9E7CD32BA0DB}"/>
    <cellStyle name="Länkad cell 5_AAL 2014-06" xfId="45481" xr:uid="{12C5FEE1-E393-4C2C-9A72-EA933FD67696}"/>
    <cellStyle name="M" xfId="52312" xr:uid="{676CEB95-36F2-4270-80EB-6C3425ECEC78}"/>
    <cellStyle name="Magnus" xfId="43134" xr:uid="{1B15835A-2FB3-4F0D-82B8-E842754B323B}"/>
    <cellStyle name="Magnus 2" xfId="43135" xr:uid="{A368CAA3-C839-43C4-A921-68F36E6167AE}"/>
    <cellStyle name="Magnus_Cognos" xfId="43136" xr:uid="{656D96AB-A77D-40BF-9D67-8A3AF9F63BC9}"/>
    <cellStyle name="Mainhead" xfId="43137" xr:uid="{02C4F600-A0D2-4CA5-894D-CA182390EB36}"/>
    <cellStyle name="MAND_x000a_CHECK.COMMAND_x000e_RENAME.COMMAND_x0008_SHOW.BAR_x000b_DELETE.MENU_x000e_DELETE.COMMAND_x000e_GET.CHA" xfId="2133" xr:uid="{FCB9FBCF-2606-4F31-9B2C-F4575293D0B0}"/>
    <cellStyle name="Margins" xfId="43138" xr:uid="{6281834E-D2AF-4738-88DE-4993E74C1497}"/>
    <cellStyle name="Margins 2" xfId="43139" xr:uid="{63FB46C2-DBA2-4887-B257-535862458E42}"/>
    <cellStyle name="Margins_Cognos" xfId="43140" xr:uid="{26D2586F-313D-41E6-934F-A9BB4230716C}"/>
    <cellStyle name="Migliaia (0)_1997 VS 1995" xfId="43141" xr:uid="{2AC1E168-677B-467D-BFC2-981F553E729E}"/>
    <cellStyle name="Migliaia [0]_Capex budget 2010 13112009(1).xls" xfId="39879" xr:uid="{1C9D15D0-27DC-4D4E-B7F1-52A307F2DC0A}"/>
    <cellStyle name="Migliaia_ACCONTI98" xfId="39880" xr:uid="{31F11019-0175-424A-84D1-60F64F8E0F06}"/>
    <cellStyle name="Millares [0] 10" xfId="39881" xr:uid="{A717764C-7F64-4A1F-A37C-D006AD9649D2}"/>
    <cellStyle name="Millares [0] 11" xfId="39882" xr:uid="{90707488-DE2C-4754-8B96-A427BC65A4C5}"/>
    <cellStyle name="Millares [0] 12" xfId="39883" xr:uid="{3326C98A-2BD9-4EA8-9C9A-2236D35C865B}"/>
    <cellStyle name="Millares [0] 13" xfId="39884" xr:uid="{564C3BF1-1D65-4FB9-998D-D2AA21F4C67E}"/>
    <cellStyle name="Millares [0] 14" xfId="39885" xr:uid="{EE448F72-D502-4B00-83FF-D7879AB39F20}"/>
    <cellStyle name="Millares [0] 15" xfId="39886" xr:uid="{1267910F-923D-41EB-A370-6A68D47736E8}"/>
    <cellStyle name="Millares [0] 16" xfId="39887" xr:uid="{574B367C-0FF8-43A6-B89F-FCBE48B0139A}"/>
    <cellStyle name="Millares [0] 17" xfId="39888" xr:uid="{75423077-B57B-4F8C-B24B-87C5755C89C9}"/>
    <cellStyle name="Millares [0] 18" xfId="39889" xr:uid="{B7FDB227-B4B4-4772-819F-415771DBBD99}"/>
    <cellStyle name="Millares [0] 19" xfId="39890" xr:uid="{8BE78713-199F-48F3-A547-4FFDD57DB612}"/>
    <cellStyle name="Millares [0] 20" xfId="39891" xr:uid="{95DD9DCA-4E86-4553-9317-A667927126BB}"/>
    <cellStyle name="Millares [0] 21" xfId="39892" xr:uid="{A9678255-F1FC-4F1F-B021-DEC2498D72AE}"/>
    <cellStyle name="Millares [0] 22" xfId="39893" xr:uid="{28511C82-6142-46DC-947A-28DD0A0AAEFB}"/>
    <cellStyle name="Millares [0] 23" xfId="39894" xr:uid="{94C54F42-D968-4431-8C52-CB24B90087A6}"/>
    <cellStyle name="Millares [0] 24" xfId="39895" xr:uid="{CB4E27B6-F3F4-46F1-876C-9BC68CD92CA1}"/>
    <cellStyle name="Millares [0] 25" xfId="39896" xr:uid="{72179944-DF4D-48E3-88D3-ADD0F20FA3EA}"/>
    <cellStyle name="Millares [0] 3" xfId="39897" xr:uid="{87779EBE-6D49-4B76-A27A-5FB319C9BDC3}"/>
    <cellStyle name="Millares [0] 4" xfId="39898" xr:uid="{4B532BBD-FC2F-4F17-A2CA-8DEDF3318F61}"/>
    <cellStyle name="Millares [0] 5" xfId="39899" xr:uid="{08725051-B7F9-4ABF-9F81-9BDFAD4E43C8}"/>
    <cellStyle name="Millares [0] 6" xfId="39900" xr:uid="{0764E534-AC23-4768-AC1E-8138AB5AD16D}"/>
    <cellStyle name="Millares [0] 7" xfId="39901" xr:uid="{3A7E9475-14A2-4F74-9094-72341DFA75A9}"/>
    <cellStyle name="Millares [0] 8" xfId="39902" xr:uid="{87D9D3FD-7B75-40F3-A673-3B8F03A70DC0}"/>
    <cellStyle name="Millares [0] 9" xfId="39903" xr:uid="{5BB8D40F-8C98-4380-A072-07321728E0C0}"/>
    <cellStyle name="Millares [0]_laroux" xfId="24258" xr:uid="{7D79D670-56C3-41BE-9E2C-69A41A0E89A8}"/>
    <cellStyle name="Millares 10" xfId="39904" xr:uid="{7BBCBF3C-3ED4-49C6-9FCE-998447B06AB2}"/>
    <cellStyle name="Millares 11" xfId="39905" xr:uid="{FB3EAA2F-8269-44B0-B92B-91F2AB55417C}"/>
    <cellStyle name="Millares 13" xfId="39906" xr:uid="{50E277FA-F08A-480A-BD94-7DCA44BFEAB5}"/>
    <cellStyle name="Millares 14" xfId="39907" xr:uid="{1C1A9039-0CC8-4D4E-A5B3-E2B97F39C413}"/>
    <cellStyle name="Millares 16" xfId="39908" xr:uid="{2B7588C3-6F5D-47CC-BE0E-D6639C4E2A02}"/>
    <cellStyle name="Millares 17" xfId="39909" xr:uid="{4B56A56E-A761-441D-8636-B515C11B5AA7}"/>
    <cellStyle name="Millares 18" xfId="39910" xr:uid="{5377B273-CD44-46EC-BB0E-94F3DA4F9690}"/>
    <cellStyle name="Millares 19" xfId="39911" xr:uid="{99CB7648-A296-45FB-89C2-132E1609C7C8}"/>
    <cellStyle name="Millares 2" xfId="39912" xr:uid="{21C440B0-DB62-4067-8978-AC0B206B3696}"/>
    <cellStyle name="Millares 2 2" xfId="39913" xr:uid="{F80B8933-F590-4577-91DE-4722288E4161}"/>
    <cellStyle name="Millares 2 3" xfId="39914" xr:uid="{0628A79B-2DB0-44CA-BC29-ADADA49A7638}"/>
    <cellStyle name="Millares 2 3 2" xfId="39915" xr:uid="{A5B0ADD1-823C-4DB4-83E4-74A7B7338297}"/>
    <cellStyle name="Millares 2 4" xfId="39916" xr:uid="{A8784612-5160-4643-8339-54078340541E}"/>
    <cellStyle name="Millares 20" xfId="39917" xr:uid="{97939512-8AEF-4B14-80E7-4727AD6F853E}"/>
    <cellStyle name="Millares 21" xfId="39918" xr:uid="{8E9443BB-F945-4E45-9B60-2C4D2A2B51F9}"/>
    <cellStyle name="Millares 22" xfId="39919" xr:uid="{E4C110BE-F5CC-4B33-B0B9-D39E5243B9EB}"/>
    <cellStyle name="Millares 23" xfId="39920" xr:uid="{26DC618A-F958-4F51-A00A-994A3650D617}"/>
    <cellStyle name="Millares 24" xfId="39921" xr:uid="{F137D119-3534-459B-AA39-28CDCD80D80C}"/>
    <cellStyle name="Millares 25" xfId="39922" xr:uid="{808AAA8F-A83D-4C5B-9E38-833EAE4FA393}"/>
    <cellStyle name="Millares 3" xfId="39923" xr:uid="{0651C323-E2A0-4CDE-9669-6233DAB7CECD}"/>
    <cellStyle name="Millares 8" xfId="39924" xr:uid="{25A80D71-9191-4EB3-B6F9-D58FCE4E3376}"/>
    <cellStyle name="Millares 9" xfId="39925" xr:uid="{6B469F88-BB9D-4575-A0AC-617391A01E92}"/>
    <cellStyle name="Millares_Bussines plan Ventas_ocupancy cost2009v  final" xfId="39926" xr:uid="{C50D1396-14DE-47FD-B502-FAD5043D1802}"/>
    <cellStyle name="Milliers [0]_!!!GO" xfId="43142" xr:uid="{F9BBADED-1AAC-4E01-82AD-E45A73477A09}"/>
    <cellStyle name="Milliers 2" xfId="39634" xr:uid="{340C940B-23F2-4811-BA5F-5D161DD470B5}"/>
    <cellStyle name="Milliers 2 2" xfId="48103" xr:uid="{21992966-917F-4203-9018-F01246F8A3E8}"/>
    <cellStyle name="Milliers 2 3" xfId="48104" xr:uid="{35533A04-4BF4-4C09-8C62-5D05B8E5CB2F}"/>
    <cellStyle name="Milliers 2 4" xfId="48105" xr:uid="{17B8CD7D-8E28-4E9C-9250-6DD0EE9282BF}"/>
    <cellStyle name="Milliers 2 5" xfId="48106" xr:uid="{68231AFB-A871-404D-83C4-CD9824E523FD}"/>
    <cellStyle name="Milliers 3" xfId="48107" xr:uid="{3BE9F515-3949-4B79-88A3-A0E4D6B185F4}"/>
    <cellStyle name="Milliers 3 2" xfId="48108" xr:uid="{FF874FD7-EAD4-4B84-98E9-19B1DE639B13}"/>
    <cellStyle name="Milliers 3 3" xfId="48109" xr:uid="{D3E437BE-5F3D-4A0F-91EB-0086F1785ED0}"/>
    <cellStyle name="Milliers 4" xfId="48110" xr:uid="{A0B09811-9F44-443B-A903-8B67E525E336}"/>
    <cellStyle name="Milliers 4 2" xfId="48111" xr:uid="{C5D543FC-2E51-4419-80E4-863D9FB46990}"/>
    <cellStyle name="Milliers 4 2 2" xfId="48112" xr:uid="{2CB1813B-F6D8-4F6D-99DD-50845E4491C9}"/>
    <cellStyle name="Milliers 4 3" xfId="48113" xr:uid="{651757C7-7B09-4E31-A90D-AED5E31A16CD}"/>
    <cellStyle name="Milliers 4 4" xfId="48114" xr:uid="{82E6330B-9E46-4E6C-A453-631867F66012}"/>
    <cellStyle name="Milliers 5" xfId="48115" xr:uid="{D966BE41-EF64-4A99-8111-343ACC11A7AE}"/>
    <cellStyle name="Milliers 6" xfId="48116" xr:uid="{E538AD66-BA7F-464F-8BE0-EADF793EBB27}"/>
    <cellStyle name="Milliers 7" xfId="48117" xr:uid="{D6069561-627A-460E-944E-A12AA4EF0B29}"/>
    <cellStyle name="Milliers 8" xfId="48118" xr:uid="{241F4EF9-EFB2-4EF5-91FB-ED02673DE032}"/>
    <cellStyle name="Milliers 9" xfId="48119" xr:uid="{296FF4BA-F1BD-4295-B382-D2D7E709B080}"/>
    <cellStyle name="Milliers_!!!GO" xfId="43143" xr:uid="{0EEEEC69-3DE5-4685-B076-7CE8D6417BBF}"/>
    <cellStyle name="Millionen" xfId="43144" xr:uid="{0DC00469-B4F1-4704-9C31-712E3C3A7FE0}"/>
    <cellStyle name="Millions" xfId="43145" xr:uid="{9FF2DD38-8322-4697-A971-A9FEE8B99DDB}"/>
    <cellStyle name="MLComma0" xfId="43146" xr:uid="{FD59B3D7-D36B-47DF-AC18-24EB6D52E629}"/>
    <cellStyle name="MLComma0 10" xfId="48121" xr:uid="{A2B1A488-E683-4212-B69E-BCBB1EEEE24F}"/>
    <cellStyle name="MLComma0 11" xfId="48122" xr:uid="{3804393B-A6EA-42B8-B67A-AF6225DA7B66}"/>
    <cellStyle name="MLComma0 12" xfId="48123" xr:uid="{B74549BA-12FA-49CB-93CB-986165090DB7}"/>
    <cellStyle name="MLComma0 13" xfId="48124" xr:uid="{616AECE2-F1CE-4F18-AB77-2F47006BE7F4}"/>
    <cellStyle name="MLComma0 14" xfId="48125" xr:uid="{10C9B846-8CC5-4CC9-A40E-212EB6D0D37A}"/>
    <cellStyle name="MLComma0 15" xfId="48126" xr:uid="{CAA67A12-7751-438B-A5C1-CEC219659CA4}"/>
    <cellStyle name="MLComma0 16" xfId="48127" xr:uid="{D9E9D44E-E807-43EE-A331-86574ED5BF45}"/>
    <cellStyle name="MLComma0 17" xfId="48128" xr:uid="{DA1CBB47-DC3B-4B4F-8BBC-715A355AD08C}"/>
    <cellStyle name="MLComma0 18" xfId="48129" xr:uid="{3776B66A-681B-46D9-BCDF-699EDFF321A4}"/>
    <cellStyle name="MLComma0 19" xfId="48130" xr:uid="{EE063686-354A-4878-8920-AF0B4F91E8DE}"/>
    <cellStyle name="MLComma0 2" xfId="48131" xr:uid="{E7002E83-C5B6-4D0D-8025-335A52A17B5F}"/>
    <cellStyle name="MLComma0 20" xfId="48132" xr:uid="{2AB50EEF-DB65-4D4D-9C5B-C25493A8FD8F}"/>
    <cellStyle name="MLComma0 21" xfId="48133" xr:uid="{56C06A97-7187-4FB4-822B-207F9DA862EB}"/>
    <cellStyle name="MLComma0 22" xfId="48134" xr:uid="{54D2D761-B19F-4BC9-B8B4-0F1AE5F9C72C}"/>
    <cellStyle name="MLComma0 23" xfId="48135" xr:uid="{9783F743-2332-4C70-9E6B-7F4C8100B9F3}"/>
    <cellStyle name="MLComma0 24" xfId="48136" xr:uid="{F60565FF-29B8-4678-A273-664D0ABEA3CA}"/>
    <cellStyle name="MLComma0 25" xfId="48137" xr:uid="{F9C5493A-386F-493C-826D-53ABBB50CE82}"/>
    <cellStyle name="MLComma0 26" xfId="48138" xr:uid="{BAE37279-FBCC-465B-B641-1EA2D9D23786}"/>
    <cellStyle name="MLComma0 27" xfId="48139" xr:uid="{B3BAD013-ED5A-4115-BB01-F5540A5A6BFF}"/>
    <cellStyle name="MLComma0 28" xfId="48140" xr:uid="{66E19B22-0097-4751-9981-7D8F1BC57A8A}"/>
    <cellStyle name="MLComma0 29" xfId="48141" xr:uid="{6A49CEFF-4DF7-440E-8F82-C5E03BC3BE01}"/>
    <cellStyle name="MLComma0 3" xfId="48142" xr:uid="{795024D4-A7D3-4222-B8EA-7074DCC27D9C}"/>
    <cellStyle name="MLComma0 30" xfId="48143" xr:uid="{263F287C-D060-40D0-9893-39C83AD60838}"/>
    <cellStyle name="MLComma0 31" xfId="48144" xr:uid="{879B7E8B-B1DB-41C3-8253-BBCF4C52B728}"/>
    <cellStyle name="MLComma0 32" xfId="48120" xr:uid="{93765D46-5746-4BAC-87BD-A5468807925D}"/>
    <cellStyle name="MLComma0 4" xfId="48145" xr:uid="{475E02D9-0E90-405D-BC9F-27F5ABEBD1DE}"/>
    <cellStyle name="MLComma0 5" xfId="48146" xr:uid="{AA1C1628-874D-4C18-8112-CFEFA6F6B0EA}"/>
    <cellStyle name="MLComma0 6" xfId="48147" xr:uid="{6F715590-5851-47C9-B4FC-E6CCF23A9DB2}"/>
    <cellStyle name="MLComma0 7" xfId="48148" xr:uid="{2C078712-913A-473A-A909-A45B03BC11E6}"/>
    <cellStyle name="MLComma0 8" xfId="48149" xr:uid="{B58F73CA-2570-4C5B-AB87-B4670603ADCA}"/>
    <cellStyle name="MLComma0 9" xfId="48150" xr:uid="{41263A0F-A0E1-40FB-99A2-93A7DC502515}"/>
    <cellStyle name="MLDollar0" xfId="43147" xr:uid="{D481193F-5B02-4592-A11B-4B4084CE28D6}"/>
    <cellStyle name="MLEuro0" xfId="43148" xr:uid="{746E1939-1C10-4786-BB04-B67D23B5305F}"/>
    <cellStyle name="MLHeaderSection" xfId="43149" xr:uid="{F3779695-4650-41C0-9703-56865A50ADD2}"/>
    <cellStyle name="MLHeaderSection 2" xfId="43150" xr:uid="{AF7D3D21-D148-4994-AE20-9282BFDBFB31}"/>
    <cellStyle name="MLHeaderSection 3" xfId="43151" xr:uid="{35DD5D5E-CA5C-4A5F-BA19-EA39C64B41BD}"/>
    <cellStyle name="MLHeaderSection 4" xfId="43152" xr:uid="{84D3BA97-190D-49F6-A542-1FCE27E38F11}"/>
    <cellStyle name="MLHeaderSection 5" xfId="43153" xr:uid="{4F206BB5-4BBD-4356-BB50-7B943A72E00D}"/>
    <cellStyle name="MLHeaderSection_Cognos" xfId="43154" xr:uid="{ABE76D87-E5A4-49E1-98E2-4FFCD9009002}"/>
    <cellStyle name="MLMultiple0" xfId="43155" xr:uid="{7866A24F-5A1E-4C71-8DE2-9FCF5EC5351A}"/>
    <cellStyle name="MLMultiple0 10" xfId="48152" xr:uid="{761E4C8E-A09E-42D1-80AF-41194195FB99}"/>
    <cellStyle name="MLMultiple0 11" xfId="48153" xr:uid="{3D003053-CFF5-4020-8FBC-48588E541A80}"/>
    <cellStyle name="MLMultiple0 12" xfId="48154" xr:uid="{4F487542-F21D-4F74-A42B-4DF9B25241BC}"/>
    <cellStyle name="MLMultiple0 13" xfId="48155" xr:uid="{AEE10F91-1508-4BDB-AE13-FC802049A149}"/>
    <cellStyle name="MLMultiple0 14" xfId="48156" xr:uid="{487ABEAA-3895-4FC8-BDDF-D63BD0B3514B}"/>
    <cellStyle name="MLMultiple0 15" xfId="48157" xr:uid="{36A5DF06-5053-4A61-A5A3-6FEA0B05FB72}"/>
    <cellStyle name="MLMultiple0 16" xfId="48158" xr:uid="{FA3A8627-40EF-4726-990C-C88B36FD9813}"/>
    <cellStyle name="MLMultiple0 17" xfId="48159" xr:uid="{6F635570-1D26-45DE-9B74-213CA553A0E6}"/>
    <cellStyle name="MLMultiple0 18" xfId="48160" xr:uid="{1F852D7D-0A63-4EF0-A64A-7904F211AB26}"/>
    <cellStyle name="MLMultiple0 19" xfId="48161" xr:uid="{A2FC0EA7-6D4B-4C32-A9BD-6B7A608ADE89}"/>
    <cellStyle name="MLMultiple0 2" xfId="48162" xr:uid="{E8F8C750-D4A9-4168-9B87-D191F415B024}"/>
    <cellStyle name="MLMultiple0 20" xfId="48163" xr:uid="{9331FC0B-6ABE-4AA7-8A3B-D4A53D4CE737}"/>
    <cellStyle name="MLMultiple0 21" xfId="48164" xr:uid="{80EB9B57-4B0B-4DE9-9CFD-6C79842C34AB}"/>
    <cellStyle name="MLMultiple0 22" xfId="48165" xr:uid="{38106D14-62D4-42E1-AFA3-667A9E2CA0F3}"/>
    <cellStyle name="MLMultiple0 23" xfId="48166" xr:uid="{908E1CB2-2F8F-43CB-821B-89B737A8A844}"/>
    <cellStyle name="MLMultiple0 24" xfId="48167" xr:uid="{9E8FDEC4-C349-4CE3-B2F7-370619B129AF}"/>
    <cellStyle name="MLMultiple0 25" xfId="48168" xr:uid="{EBB44B76-87D4-492C-B670-DAD48D8FA0A3}"/>
    <cellStyle name="MLMultiple0 26" xfId="48169" xr:uid="{204B822F-7806-4843-A2A5-9A6F386E98E9}"/>
    <cellStyle name="MLMultiple0 27" xfId="48170" xr:uid="{9319D245-6211-4CEE-A7D9-8AE68D29A3A3}"/>
    <cellStyle name="MLMultiple0 28" xfId="48171" xr:uid="{686E571B-0040-4BF8-99BF-4EF233B1F56E}"/>
    <cellStyle name="MLMultiple0 29" xfId="48172" xr:uid="{61D75E28-8E5C-4CA7-A71C-21AD5E7CC30B}"/>
    <cellStyle name="MLMultiple0 3" xfId="48173" xr:uid="{E9BA5799-432C-4F61-BFDC-6EAC0C595FAF}"/>
    <cellStyle name="MLMultiple0 30" xfId="48174" xr:uid="{1B37BDE1-B2F8-4891-B0A3-DB0C6DC894CF}"/>
    <cellStyle name="MLMultiple0 31" xfId="48175" xr:uid="{2924DC27-9BD9-4A2E-98E2-3E7BE8090866}"/>
    <cellStyle name="MLMultiple0 32" xfId="48151" xr:uid="{985DB6B8-172E-481C-8699-368AA48F4DE3}"/>
    <cellStyle name="MLMultiple0 4" xfId="48176" xr:uid="{8C54A5C4-2E7F-4358-AEE8-96EB9CC7E332}"/>
    <cellStyle name="MLMultiple0 5" xfId="48177" xr:uid="{19F2F390-13F6-4C03-B46E-ADF989E7FB06}"/>
    <cellStyle name="MLMultiple0 6" xfId="48178" xr:uid="{0620FCF9-7D36-4BCA-9367-1A616EB9C48D}"/>
    <cellStyle name="MLMultiple0 7" xfId="48179" xr:uid="{0A790D1A-8560-4042-9B6E-88A6CFF0869A}"/>
    <cellStyle name="MLMultiple0 8" xfId="48180" xr:uid="{54F54607-353F-43EB-AB88-DACA5A3E03EA}"/>
    <cellStyle name="MLMultiple0 9" xfId="48181" xr:uid="{28E4656A-A089-4880-B9BB-EAEA65F8BE1E}"/>
    <cellStyle name="MLPercent0" xfId="43156" xr:uid="{551605D5-FE04-46C7-91EB-25B820A1D326}"/>
    <cellStyle name="MLPercent0 10" xfId="48183" xr:uid="{FEE22A3F-DBBB-49FC-A69D-606163C58940}"/>
    <cellStyle name="MLPercent0 11" xfId="48184" xr:uid="{9FAAE44C-9068-41C8-8DF9-B8C49A2EEFE0}"/>
    <cellStyle name="MLPercent0 12" xfId="48185" xr:uid="{46C6B141-5A38-4E08-AB60-FC8BF85752A1}"/>
    <cellStyle name="MLPercent0 13" xfId="48186" xr:uid="{49DD7B30-15DB-4450-8B5D-75239756D2B6}"/>
    <cellStyle name="MLPercent0 14" xfId="48187" xr:uid="{C8DEE551-249F-421C-83F3-635A538870FE}"/>
    <cellStyle name="MLPercent0 15" xfId="48188" xr:uid="{C3AED3E0-FAF8-43FE-B25B-F6D63FF87EB1}"/>
    <cellStyle name="MLPercent0 16" xfId="48189" xr:uid="{70803F74-35D4-4A16-B921-DB09A0C02497}"/>
    <cellStyle name="MLPercent0 17" xfId="48190" xr:uid="{DC295A0C-B656-4A47-AC6D-B1E56E76F6B5}"/>
    <cellStyle name="MLPercent0 18" xfId="48191" xr:uid="{9FDC97B9-040B-413A-A7A6-26D1EBF606F5}"/>
    <cellStyle name="MLPercent0 19" xfId="48192" xr:uid="{6A996C60-1843-4B24-98F9-12A1403A4734}"/>
    <cellStyle name="MLPercent0 2" xfId="48193" xr:uid="{E9EF875B-5475-428F-8589-166F30541DA3}"/>
    <cellStyle name="MLPercent0 20" xfId="48194" xr:uid="{6092DBED-8A5B-4B12-8CBB-3C592A167876}"/>
    <cellStyle name="MLPercent0 21" xfId="48195" xr:uid="{7C534C0C-F774-41D2-977E-056FA10652CF}"/>
    <cellStyle name="MLPercent0 22" xfId="48196" xr:uid="{DF09521F-FE47-43D8-83E7-C17389C9EB80}"/>
    <cellStyle name="MLPercent0 23" xfId="48197" xr:uid="{48E266DF-67AF-408D-A8E9-EC62B3F94674}"/>
    <cellStyle name="MLPercent0 24" xfId="48198" xr:uid="{E85E9367-059F-4445-9C10-5452CA8C4EAD}"/>
    <cellStyle name="MLPercent0 25" xfId="48199" xr:uid="{85CB02E3-42D7-418B-8EFB-AA6C8CC4411D}"/>
    <cellStyle name="MLPercent0 26" xfId="48200" xr:uid="{B3EA6194-8CF5-487F-B7C9-C19367051C8C}"/>
    <cellStyle name="MLPercent0 27" xfId="48201" xr:uid="{73A2E767-BC8C-4DEB-99F6-AA7B66166FBE}"/>
    <cellStyle name="MLPercent0 28" xfId="48202" xr:uid="{D3494FFE-3D04-4FE8-8422-AC71FB217341}"/>
    <cellStyle name="MLPercent0 29" xfId="48203" xr:uid="{88B1F2A2-E44B-4EAF-8E17-DFD1A7E73EF6}"/>
    <cellStyle name="MLPercent0 3" xfId="48204" xr:uid="{808A2774-C370-4841-8E03-CDA4EBF5F255}"/>
    <cellStyle name="MLPercent0 30" xfId="48205" xr:uid="{1507E6F4-5C8E-40CE-9774-36C98E37777C}"/>
    <cellStyle name="MLPercent0 31" xfId="48206" xr:uid="{BB98ABAD-9B07-4C01-AF93-989F5BAC013F}"/>
    <cellStyle name="MLPercent0 32" xfId="48182" xr:uid="{0BBEE6D3-D6A7-4A49-BC79-7132D1900AAF}"/>
    <cellStyle name="MLPercent0 4" xfId="48207" xr:uid="{EB1DF91A-3E1E-4D23-AAD9-6DD7A34B057D}"/>
    <cellStyle name="MLPercent0 5" xfId="48208" xr:uid="{434AADF8-7927-4F4F-920E-0DA4388B4F50}"/>
    <cellStyle name="MLPercent0 6" xfId="48209" xr:uid="{7D2E4173-6247-4AE9-B9AD-25816FE93529}"/>
    <cellStyle name="MLPercent0 7" xfId="48210" xr:uid="{F8EDC805-600C-48CD-AAA9-9FEB5BC67321}"/>
    <cellStyle name="MLPercent0 8" xfId="48211" xr:uid="{22D0A6D5-7383-4F46-B5EF-7C1AA34B2123}"/>
    <cellStyle name="MLPercent0 9" xfId="48212" xr:uid="{7C6073B6-844E-4BF0-8EF9-128F0659D828}"/>
    <cellStyle name="MLPound0" xfId="43157" xr:uid="{04FCF49F-9C86-49AC-A438-C33D23F95A20}"/>
    <cellStyle name="MLYen0" xfId="43158" xr:uid="{F2974533-26AF-4CDC-86AC-87DAA51C872E}"/>
    <cellStyle name="modell" xfId="43159" xr:uid="{F5D88B7C-6D9E-474D-BD13-5B0553F743CE}"/>
    <cellStyle name="ModuleTitle" xfId="43160" xr:uid="{F6E7A6EF-4367-410A-BA7E-301E5317F8F5}"/>
    <cellStyle name="Monat" xfId="43161" xr:uid="{E8E484E1-C3F6-4863-863C-6C40A020D2F6}"/>
    <cellStyle name="Monat Quartal" xfId="43162" xr:uid="{345EDD82-DDD4-4059-92DD-D0D017B27E39}"/>
    <cellStyle name="Monat_2008-04-21 Ertragslage TZ ENGLISCH 5 - für übliches DD-Format" xfId="43163" xr:uid="{4927B559-0666-476A-8935-7351C130E1C2}"/>
    <cellStyle name="Monat2" xfId="43164" xr:uid="{560DEC49-A381-4772-B740-6C2F037E1B29}"/>
    <cellStyle name="Moneda [0]_laroux" xfId="24259" xr:uid="{63533773-BE07-4784-B74C-3021CF7ADBD9}"/>
    <cellStyle name="Moneda 2" xfId="39927" xr:uid="{E79097AA-06CB-4D9C-8B60-BCD1F6F73E35}"/>
    <cellStyle name="Moneda_laroux" xfId="24260" xr:uid="{57CEC53E-D8C8-4F2F-BF5A-615119150B8F}"/>
    <cellStyle name="Monétaire [0]_!!!GO" xfId="43165" xr:uid="{C1E89753-4020-4E7A-8BCD-D75B29F8FE25}"/>
    <cellStyle name="Monétaire 2" xfId="39635" xr:uid="{3E2C39C6-A324-4608-935D-5A6DC5E04B5B}"/>
    <cellStyle name="Monétaire 2 2" xfId="48213" xr:uid="{F0DB53CB-F464-470A-966E-92E73E75C495}"/>
    <cellStyle name="Monétaire 2 3" xfId="48214" xr:uid="{EBF17EC8-90B5-4529-90FA-C2C27E924182}"/>
    <cellStyle name="Monétaire 2 4" xfId="48215" xr:uid="{EB6E57AD-9B13-44A4-ADE4-A83E1ECD6D60}"/>
    <cellStyle name="Monétaire 3" xfId="39636" xr:uid="{D5678C00-D5F5-481C-8FD3-CE79E5018CBC}"/>
    <cellStyle name="Monétaire 4" xfId="48216" xr:uid="{E2D920A0-CF7D-4C0F-8672-F51ACE094125}"/>
    <cellStyle name="Monétaire 5" xfId="48217" xr:uid="{A9FC4F0F-C16B-4775-BF4C-A9DD31F9440C}"/>
    <cellStyle name="Monétaire 6" xfId="48218" xr:uid="{35AC0BD4-2E19-4E6E-98CB-641CD7D32648}"/>
    <cellStyle name="Monétaire_!!!GO" xfId="43166" xr:uid="{E4AB275D-CD4D-4952-ADB1-D5F4066DF56A}"/>
    <cellStyle name="multiple" xfId="43167" xr:uid="{D7460797-0E5C-4479-8CBF-E8A2451A0793}"/>
    <cellStyle name="Multiple 2" xfId="43168" xr:uid="{5BBC4016-A1EE-429E-962F-295EC1EB117F}"/>
    <cellStyle name="multiple_Cognos" xfId="43169" xr:uid="{2CDAF761-ABF3-4BEF-869F-7396189125CE}"/>
    <cellStyle name="Multiple0" xfId="43170" xr:uid="{9B68166B-AD14-49B7-9673-3B52704990A3}"/>
    <cellStyle name="MultipleType" xfId="48219" xr:uid="{9D310ECE-1A53-4983-815D-9A842B1FDD7B}"/>
    <cellStyle name="Navadno 10" xfId="43171" xr:uid="{7176B914-8289-479E-8A28-389DBD1A8F95}"/>
    <cellStyle name="Navadno 11" xfId="43172" xr:uid="{7F4EBD44-A029-46F6-8768-44E90763A0C9}"/>
    <cellStyle name="Navadno 12" xfId="43173" xr:uid="{BD78784B-4916-4AB2-A025-06B834670D49}"/>
    <cellStyle name="Navadno 13" xfId="43174" xr:uid="{6BAF14E0-2F8A-4679-BD4C-23CE9874D261}"/>
    <cellStyle name="Navadno 14" xfId="43175" xr:uid="{B10127A6-DA98-480A-B065-8DC0FE07A93F}"/>
    <cellStyle name="Navadno 15" xfId="43176" xr:uid="{2E9A7730-A9EA-4FD8-9879-435B5A3D7AB5}"/>
    <cellStyle name="Navadno 16" xfId="43177" xr:uid="{853CC1F7-DE87-4273-832A-13652CDA5C77}"/>
    <cellStyle name="Navadno 17" xfId="43178" xr:uid="{9A5F63FE-CDA9-476F-B01F-627F2AC8CD96}"/>
    <cellStyle name="Navadno 18" xfId="43179" xr:uid="{0E507FF0-13FF-4042-8057-985B88BD4496}"/>
    <cellStyle name="Navadno 19" xfId="43180" xr:uid="{370E591A-113D-4D9A-8A20-07EDC6134ED5}"/>
    <cellStyle name="Navadno 2" xfId="43181" xr:uid="{5EC80E0C-365E-43CF-AA44-7F20ACC5B9E9}"/>
    <cellStyle name="Navadno 20" xfId="43182" xr:uid="{F0D2236F-6FA3-47AC-8866-54F82BB6460F}"/>
    <cellStyle name="Navadno 21" xfId="43183" xr:uid="{FE1EBF63-DD61-457D-A8BB-A8DF572268F3}"/>
    <cellStyle name="Navadno 22" xfId="43184" xr:uid="{304A5CFD-9190-4781-8B5B-6FE08C0F00E0}"/>
    <cellStyle name="Navadno 24" xfId="43185" xr:uid="{4A71DF33-1A75-4B46-A8FC-F9D630DF185A}"/>
    <cellStyle name="Navadno 25" xfId="43186" xr:uid="{9E25130E-424B-4BE2-BBF0-1483AB9005A3}"/>
    <cellStyle name="Navadno 26" xfId="43187" xr:uid="{2623C409-282C-460B-B75D-907A2EC17EE3}"/>
    <cellStyle name="Navadno 27" xfId="43188" xr:uid="{6AF8AB75-B35A-4359-B74D-AA32F5078525}"/>
    <cellStyle name="Navadno 28" xfId="43189" xr:uid="{90BCCC0A-73E5-49E4-912F-24AC6DA6DD3B}"/>
    <cellStyle name="Navadno 3" xfId="43190" xr:uid="{EA8A9A4D-A15C-4AF2-8736-A9CCB39B530E}"/>
    <cellStyle name="Navadno 36" xfId="43191" xr:uid="{03A71F71-E573-4107-8850-793483A8FAA0}"/>
    <cellStyle name="Navadno 37" xfId="43192" xr:uid="{AFE88B60-9FE1-4A4E-A3BE-BAEFC5CC9D0C}"/>
    <cellStyle name="Navadno 38" xfId="43193" xr:uid="{AF79D730-C816-4C63-854B-EBF15DFEDFF8}"/>
    <cellStyle name="Navadno 39" xfId="43194" xr:uid="{11A16DDE-3DF5-4433-B234-1B5A3530CE9A}"/>
    <cellStyle name="Navadno 4" xfId="43195" xr:uid="{CBCE686F-BABE-44AE-9AE4-BD98E65E531A}"/>
    <cellStyle name="Navadno 43" xfId="43196" xr:uid="{B9159D4F-0511-4CCC-A90C-4B66A5BCAB91}"/>
    <cellStyle name="Navadno 44" xfId="43197" xr:uid="{CF9FDF4C-6BEC-4F6F-BB03-48273C53D1DE}"/>
    <cellStyle name="Navadno 45" xfId="43198" xr:uid="{815993F0-7F59-493E-A9DB-04F331296660}"/>
    <cellStyle name="Navadno 46" xfId="43199" xr:uid="{8607BC6C-0436-489E-93D3-AE7B3C9FBFB8}"/>
    <cellStyle name="Navadno 47" xfId="43200" xr:uid="{F3DDE9E8-9760-48DF-A49D-94F3ACCD810F}"/>
    <cellStyle name="Navadno 48" xfId="43201" xr:uid="{4B091B9B-FF82-4C53-B559-88509023DE33}"/>
    <cellStyle name="Navadno 49" xfId="43202" xr:uid="{E6E3328D-6604-4070-9F56-53F4F18449FF}"/>
    <cellStyle name="Navadno 5" xfId="43203" xr:uid="{2524EA6E-5D51-4E34-8357-E65F0E9546E4}"/>
    <cellStyle name="Navadno 50" xfId="43204" xr:uid="{9B96288F-D9F1-4297-A419-3BBF604CCFD0}"/>
    <cellStyle name="Navadno 51" xfId="43205" xr:uid="{4D5B3039-3DD0-43F2-A9A8-3A37C2FE79F7}"/>
    <cellStyle name="Navadno 52" xfId="43206" xr:uid="{D70FFF0D-B3CA-4A8C-A7E0-40EAD08BB005}"/>
    <cellStyle name="Navadno 53" xfId="43207" xr:uid="{3F302992-0DA0-4B57-861D-336B6865134E}"/>
    <cellStyle name="Navadno 54" xfId="43208" xr:uid="{EA15166C-6BD2-4AB8-AE04-8F1239563544}"/>
    <cellStyle name="Navadno 55" xfId="43209" xr:uid="{78EBE745-1F22-491E-B7B2-DE65BAB8188A}"/>
    <cellStyle name="Navadno 56" xfId="43210" xr:uid="{145B1654-81F4-4866-8AC7-9949506923AA}"/>
    <cellStyle name="Navadno 57" xfId="43211" xr:uid="{145C5834-850C-4D20-8C37-0CB8CFE5E972}"/>
    <cellStyle name="Navadno 58" xfId="43212" xr:uid="{DC9D6104-8E6D-47CE-84B2-013195A2B5CB}"/>
    <cellStyle name="Navadno 59" xfId="43213" xr:uid="{0BCF7CEE-CE28-4B62-BA38-83C6D6797454}"/>
    <cellStyle name="Navadno 6" xfId="43214" xr:uid="{BA9ADC29-F146-4049-8C2C-7D18DD449A32}"/>
    <cellStyle name="Navadno 60" xfId="43215" xr:uid="{385E6FD3-04F6-4DEB-B502-50733BE07F51}"/>
    <cellStyle name="Navadno 7" xfId="43216" xr:uid="{9758EC8A-8F15-4704-9FBE-261065F3C063}"/>
    <cellStyle name="Navadno 8" xfId="43217" xr:uid="{C83917D2-0E9D-42C9-9DAC-E668B5EDDF6A}"/>
    <cellStyle name="Navadno 9" xfId="43218" xr:uid="{673DF06C-B651-4875-8EA0-AAAD51E2AF4A}"/>
    <cellStyle name="Navadno_List1" xfId="43219" xr:uid="{A8CBA1AD-A2E8-415E-AF43-6D1BF1049CF8}"/>
    <cellStyle name="neg0.0" xfId="43220" xr:uid="{B64A6BE1-B6EC-4B41-BDAE-875065137F92}"/>
    <cellStyle name="Neutraal" xfId="43221" xr:uid="{EC128552-D010-4C10-B713-D0D070AE1B39}"/>
    <cellStyle name="Neutraali" xfId="43222" xr:uid="{F418DBC1-C827-4C7C-A16A-E4EC99E6E318}"/>
    <cellStyle name="Neutral 10" xfId="39637" xr:uid="{C9764804-F794-4CC0-8E41-995D00B08C4F}"/>
    <cellStyle name="Neutral 11" xfId="53217" xr:uid="{3B144BC7-73E6-48DE-AB3D-5D8953D3A978}"/>
    <cellStyle name="Neutral 12" xfId="40" xr:uid="{A12AE83F-8F0E-4EC4-8ACC-6355B1E168EE}"/>
    <cellStyle name="Neutral 2" xfId="195" xr:uid="{56AA54D2-A138-408D-8D81-25954FEE0DEB}"/>
    <cellStyle name="Neutral 2 10" xfId="38819" xr:uid="{820F8B49-6CD6-4B4C-B88A-69E0C3CB155A}"/>
    <cellStyle name="Neutral 2 11" xfId="47027" xr:uid="{B682409A-F6FE-4BDE-88AA-952895B83D8C}"/>
    <cellStyle name="Neutral 2 2" xfId="2134" xr:uid="{A7D15A24-36BF-4954-AEA2-49DCE24AB224}"/>
    <cellStyle name="Neutral 2 2 2" xfId="33747" xr:uid="{4DB1EE8A-055D-4B7E-8A57-EC054F9E2DB7}"/>
    <cellStyle name="Neutral 2 2_Apart tables" xfId="50302" xr:uid="{9076DF59-FF8B-4171-A576-7AC3AA43F15F}"/>
    <cellStyle name="Neutral 2 3" xfId="2135" xr:uid="{E0BE9239-BB48-47A0-B064-9C0AE0F2EB12}"/>
    <cellStyle name="Neutral 2 3 2" xfId="43223" xr:uid="{B4640DB9-3496-420A-B7E4-BDF41E8A7F3D}"/>
    <cellStyle name="Neutral 2 3_Apart tables" xfId="52848" xr:uid="{643CE03E-F9D0-46DF-A2AD-62B57FA953E7}"/>
    <cellStyle name="Neutral 2 4" xfId="2136" xr:uid="{185F2D26-D1E7-432E-88B8-EBE54764A2D9}"/>
    <cellStyle name="Neutral 2 5" xfId="2137" xr:uid="{C463F6B3-661D-46C1-B9F3-0FB39837FD5C}"/>
    <cellStyle name="Neutral 2 6" xfId="2138" xr:uid="{C422326A-C2D1-444D-AC34-953D58D200FB}"/>
    <cellStyle name="Neutral 2 7" xfId="2139" xr:uid="{97B5C965-357C-4894-9213-90FC95BD9E92}"/>
    <cellStyle name="Neutral 2 8" xfId="2140" xr:uid="{8D2A11D9-8CEA-4C89-9546-46619E191563}"/>
    <cellStyle name="Neutral 2 9" xfId="35959" xr:uid="{EE8B588B-E5AF-447F-94E2-2076E80032D6}"/>
    <cellStyle name="Neutral 2_2. Property deals" xfId="24261" xr:uid="{C6FCD411-E704-4FE6-A8F3-224D295D54C9}"/>
    <cellStyle name="Neutral 3" xfId="196" xr:uid="{F390DAB7-59E0-4936-9EBD-F2C3A1C9F2B1}"/>
    <cellStyle name="Neutral 3 2" xfId="33748" xr:uid="{972A07E4-B58B-41D2-BA7E-404EF2C882D0}"/>
    <cellStyle name="Neutral 3 2 2" xfId="43224" xr:uid="{3683659A-3E31-4447-935B-A4963311A482}"/>
    <cellStyle name="Neutral 3 2_Cognos" xfId="43225" xr:uid="{A33235C0-4C8E-4540-9A4D-6A5ED3956B85}"/>
    <cellStyle name="Neutral 3 3" xfId="35960" xr:uid="{150922DE-4A66-4C2D-B363-82C57BDE835D}"/>
    <cellStyle name="Neutral 3 4" xfId="43226" xr:uid="{B133282C-FA96-48B6-8477-37F5F1137428}"/>
    <cellStyle name="Neutral 3 5" xfId="47035" xr:uid="{FD56CC33-3FAE-4C53-9310-6E80816B7E3D}"/>
    <cellStyle name="Neutral 3 6" xfId="46069" xr:uid="{8A6384A9-F1CC-4B14-A9CE-12D880B45DE6}"/>
    <cellStyle name="Neutral 3_Acquisition DB" xfId="52313" xr:uid="{886BE1C6-AEDB-471A-8CEB-5D6B8F38D5D7}"/>
    <cellStyle name="Neutral 4" xfId="2141" xr:uid="{4B40FA2E-18E6-49BE-8DE1-81EF5691BAF6}"/>
    <cellStyle name="Neutral 4 2" xfId="24262" xr:uid="{90887935-F582-493D-A4CB-8E7A7A3BF90E}"/>
    <cellStyle name="Neutral 4 2 2" xfId="33749" xr:uid="{E24FA6BF-AB2D-4563-9F8E-BE82C726E7EA}"/>
    <cellStyle name="Neutral 4 3" xfId="47036" xr:uid="{7A51F735-8F18-4052-A22E-5A488D127000}"/>
    <cellStyle name="Neutral 4_2. Property deals" xfId="24263" xr:uid="{0EEA660A-6BA4-4BFF-8B3D-E607BF29A4AE}"/>
    <cellStyle name="Neutral 5" xfId="2142" xr:uid="{27147BED-EB9E-4626-8278-DA47F595B2AB}"/>
    <cellStyle name="Neutral 5 2" xfId="24264" xr:uid="{9C6E61C4-853D-4C60-A21B-F37164A21B30}"/>
    <cellStyle name="Neutral 5 2 2" xfId="33750" xr:uid="{003EE457-61D6-4D80-B269-534A3908D5E3}"/>
    <cellStyle name="Neutral 5_2. Property deals" xfId="24265" xr:uid="{A1CD86DF-37E8-4BB9-9900-C3351048237D}"/>
    <cellStyle name="Neutral 6" xfId="2143" xr:uid="{8CDFE635-B721-4EE4-B1D9-040678B16CEF}"/>
    <cellStyle name="Neutral 6 2" xfId="33751" xr:uid="{C2697F9E-BB84-48EC-A947-5CDB404A2433}"/>
    <cellStyle name="Neutral 6_Apart tables" xfId="52849" xr:uid="{1578BED5-B56C-4D12-835A-16128E8D33F1}"/>
    <cellStyle name="Neutral 7" xfId="2144" xr:uid="{B044AAF7-66B4-411C-AE00-AE7675D57988}"/>
    <cellStyle name="Neutral 8" xfId="2145" xr:uid="{037B529E-0568-44BE-A472-F273F4061EBF}"/>
    <cellStyle name="Neutral 9" xfId="2146" xr:uid="{1E648633-FCAE-40FE-BFCA-3729B69D52E1}"/>
    <cellStyle name="Neutre 2" xfId="48220" xr:uid="{86F56D32-F3E5-42EB-BFA0-63344C80EC26}"/>
    <cellStyle name="Neutre 2 2" xfId="48221" xr:uid="{9E19888A-D92E-41EC-B817-0FF39ADD91C2}"/>
    <cellStyle name="Neutre 3" xfId="48222" xr:uid="{6B3EFE4B-91E1-4560-968D-9DD8694FB64D}"/>
    <cellStyle name="Neutre 4" xfId="48223" xr:uid="{4DE53AA7-2C1B-446B-BC56-01FEEC907476}"/>
    <cellStyle name="Neutro" xfId="39928" xr:uid="{ACB04CF2-AB00-450E-8604-A4DD19DBDC8A}"/>
    <cellStyle name="nichts" xfId="43227" xr:uid="{C33B3960-4F25-4B9B-A162-9AA49C7CA4C0}"/>
    <cellStyle name="Nil" xfId="43228" xr:uid="{2E9F437B-C2AA-4DFD-9CD3-4D5FCB548268}"/>
    <cellStyle name="no" xfId="43229" xr:uid="{2DBE41E4-18A5-4D77-870D-CA0E2884D297}"/>
    <cellStyle name="no dec" xfId="24266" xr:uid="{E1BBE313-74C2-4F46-B8D1-9C22ED3B1002}"/>
    <cellStyle name="no dec 2" xfId="48224" xr:uid="{3FD6ABA1-EA31-4478-BAAC-1DF03CC1588E}"/>
    <cellStyle name="No-definido" xfId="39929" xr:uid="{F17CB9F3-8190-447D-86D1-5ADE780083A5}"/>
    <cellStyle name="NonPrintingArea" xfId="43230" xr:uid="{19A0E6C7-DE4E-4E22-8289-F795FF734E07}"/>
    <cellStyle name="Normaali_10SuurintaElvytAskok" xfId="24267" xr:uid="{6D9435BF-2049-4665-A5A7-069D829FF0A1}"/>
    <cellStyle name="Normal" xfId="0" builtinId="0"/>
    <cellStyle name="Normal - Style1" xfId="2147" xr:uid="{E3175817-FC80-4F40-A5DD-DB8B0B777EDC}"/>
    <cellStyle name="Normal - Style1 10" xfId="43231" xr:uid="{A57CB6D7-6C74-4D01-85CD-4C785C04F50A}"/>
    <cellStyle name="Normal - Style1 2" xfId="2148" xr:uid="{98440A9E-66DF-4001-9ACB-2E4B7EDC5086}"/>
    <cellStyle name="Normal - Style1 2 2" xfId="52314" xr:uid="{83912D96-5D02-4163-B6DF-C9ECE807FA80}"/>
    <cellStyle name="Normal - Style1 2_Acquisition DB" xfId="52315" xr:uid="{A5D9CEA1-0969-4387-A8C8-D71C90AB3081}"/>
    <cellStyle name="Normal - Style1 3" xfId="2149" xr:uid="{145DCAD5-F9AF-4ECD-AA6D-E9F6F627C2C7}"/>
    <cellStyle name="Normal - Style1 4" xfId="2150" xr:uid="{308A25B0-5746-4A62-8726-79329A1935FA}"/>
    <cellStyle name="Normal - Style1 5" xfId="2151" xr:uid="{85D2A688-7FF0-4A25-963B-205E8B6A1099}"/>
    <cellStyle name="Normal - Style1 6" xfId="2152" xr:uid="{27FD8923-CCFD-4583-984D-CDDC258AFE91}"/>
    <cellStyle name="Normal - Style1 7" xfId="2153" xr:uid="{5E4E8C26-523B-4B1A-A7FC-E3461B5F79B3}"/>
    <cellStyle name="Normal - Style1 8" xfId="2154" xr:uid="{3C82688A-1809-4114-9664-F7968B719ADF}"/>
    <cellStyle name="Normal - Style1 9" xfId="2155" xr:uid="{0B2F5FC9-7207-4A1A-8B5E-06E8210EB76D}"/>
    <cellStyle name="Normal - Style1_3. Loans" xfId="24268" xr:uid="{200F410E-26FB-4A00-8119-CEA6E3337FE0}"/>
    <cellStyle name="Normal - Style2" xfId="43232" xr:uid="{5011E9CC-ED81-4445-87D2-BA16147AD026}"/>
    <cellStyle name="Normal - Style3" xfId="43233" xr:uid="{38CAFB4E-316E-44F5-90AD-18CD52B3CA86}"/>
    <cellStyle name="Normal - Style4" xfId="43234" xr:uid="{15B25DDF-F04D-4495-9C2C-F9D73AE33F13}"/>
    <cellStyle name="Normal - Style5" xfId="43235" xr:uid="{1CDF494E-9A15-4AE7-8D29-30E35560225F}"/>
    <cellStyle name="Normal - Style6" xfId="43236" xr:uid="{DBAFB947-5002-406A-93D5-7E887E769EEE}"/>
    <cellStyle name="Normal - Style7" xfId="43237" xr:uid="{44E83389-71F8-4125-B949-B4911E752B24}"/>
    <cellStyle name="Normal - Style8" xfId="43238" xr:uid="{2B16B629-C289-4751-BDEF-2CE40DA69EF1}"/>
    <cellStyle name="Normal (%)_Glasgow scenario based on revised figures from 2 Sept" xfId="43239" xr:uid="{8B659FC0-8B74-4497-824E-A6248D55D4FA}"/>
    <cellStyle name="Normal 10" xfId="197" xr:uid="{AEEB5CD6-1B1A-4101-8BBF-289795CE57C8}"/>
    <cellStyle name="Normal 10 10" xfId="33752" xr:uid="{D8BE5D98-D6C8-4CE9-81B5-808E083D3611}"/>
    <cellStyle name="Normal 10 11" xfId="35961" xr:uid="{F5164B42-671A-4866-84BE-DB12274C4CE8}"/>
    <cellStyle name="Normal 10 12" xfId="47053" xr:uid="{E55D1B90-17D1-46D1-AE3F-4D0CFF153BFA}"/>
    <cellStyle name="Normal 10 2" xfId="2156" xr:uid="{D26F2A79-8E81-44D1-80EF-22DB2B1B6D59}"/>
    <cellStyle name="Normal 10 2 10" xfId="33753" xr:uid="{34829067-B9C4-404F-8CA2-1C1161CC3415}"/>
    <cellStyle name="Normal 10 2 11" xfId="35962" xr:uid="{A0E8B237-8D7A-4582-BFD9-4BA34C18B97B}"/>
    <cellStyle name="Normal 10 2 12" xfId="47054" xr:uid="{87EFFF0E-5106-4F1A-A76C-0595D9625F6F}"/>
    <cellStyle name="Normal 10 2 2" xfId="24269" xr:uid="{6722CEC6-C64D-4E0F-9EB3-7037AB5AB437}"/>
    <cellStyle name="Normal 10 2 2 2" xfId="24270" xr:uid="{702130F0-3E8C-4491-A0F7-9801E7C1CED0}"/>
    <cellStyle name="Normal 10 2 2 2 2" xfId="24271" xr:uid="{C5A777FC-D2AF-460D-9625-B8368A3CF314}"/>
    <cellStyle name="Normal 10 2 2 2 2 2" xfId="24272" xr:uid="{DCC77478-B902-4770-A244-D4EAB2EBC4C8}"/>
    <cellStyle name="Normal 10 2 2 2 2_121231-130331" xfId="24273" xr:uid="{E4761D37-4C35-40DA-B32B-3A5C8C82632C}"/>
    <cellStyle name="Normal 10 2 2 2 3" xfId="24274" xr:uid="{12992B13-8CF1-48C9-92BC-A3A23C1F637E}"/>
    <cellStyle name="Normal 10 2 2 2 4" xfId="33754" xr:uid="{4ABC07BD-2BB5-41B6-82A4-D8A3C224E1E5}"/>
    <cellStyle name="Normal 10 2 2 2_121231-130331" xfId="24275" xr:uid="{B5549B64-6F2E-4524-8EF6-C4231B186A31}"/>
    <cellStyle name="Normal 10 2 2 3" xfId="24276" xr:uid="{E5B86FC2-86B1-4FEF-B9B4-DEFE54D96054}"/>
    <cellStyle name="Normal 10 2 2 3 2" xfId="24277" xr:uid="{B87772CF-DE2C-4CC2-989C-7E482DA00923}"/>
    <cellStyle name="Normal 10 2 2 3_121231-130331" xfId="24278" xr:uid="{352BEF79-C295-428D-AC46-4AEF8B362A86}"/>
    <cellStyle name="Normal 10 2 2 4" xfId="24279" xr:uid="{93E8C582-6A8A-4245-9D32-7D9492125B8C}"/>
    <cellStyle name="Normal 10 2 2 5" xfId="24280" xr:uid="{71F261E7-009E-42C3-94A2-3E6A483C86E0}"/>
    <cellStyle name="Normal 10 2 2 6" xfId="33755" xr:uid="{507DFA63-5432-4FE4-948F-2BAE54D0AE7D}"/>
    <cellStyle name="Normal 10 2 2 7" xfId="35963" xr:uid="{9B1A28B8-936A-41CC-83D8-DD2DE1A32927}"/>
    <cellStyle name="Normal 10 2 2 8" xfId="38818" xr:uid="{EE5A6AB8-899C-4F41-A930-D0AC3F1778A9}"/>
    <cellStyle name="Normal 10 2 2_121231-130331" xfId="24281" xr:uid="{D8176B5E-D3D6-4539-9C07-71AC8D466860}"/>
    <cellStyle name="Normal 10 2 3" xfId="24282" xr:uid="{43A32391-7362-40B1-A106-D133C77E452E}"/>
    <cellStyle name="Normal 10 2 3 2" xfId="24283" xr:uid="{B5E3F1F2-0BFA-40CE-853A-F571D83DC643}"/>
    <cellStyle name="Normal 10 2 3 2 2" xfId="24284" xr:uid="{1EBA58AC-947C-49B3-B4E6-2B1980D64B3E}"/>
    <cellStyle name="Normal 10 2 3 2 2 2" xfId="24285" xr:uid="{A00233DF-B566-47C2-BA91-FE577095CE67}"/>
    <cellStyle name="Normal 10 2 3 2 2_121231-130331" xfId="24286" xr:uid="{F9050610-362E-4476-AF2A-F8EDDB3585A9}"/>
    <cellStyle name="Normal 10 2 3 2 3" xfId="24287" xr:uid="{4308774D-4A0D-47EE-92EC-2A89D63F8CA2}"/>
    <cellStyle name="Normal 10 2 3 2 4" xfId="33756" xr:uid="{45808C79-553A-4C87-974E-C508C49899E3}"/>
    <cellStyle name="Normal 10 2 3 2_121231-130331" xfId="24288" xr:uid="{6B366F8A-B19E-4BAC-A83B-EBCE7BD9E158}"/>
    <cellStyle name="Normal 10 2 3 3" xfId="24289" xr:uid="{C339D20F-9E8B-4A6B-A523-AF398D71C556}"/>
    <cellStyle name="Normal 10 2 3 3 2" xfId="24290" xr:uid="{8EBE8EC5-CF83-410A-B7E3-441B09FBDDB4}"/>
    <cellStyle name="Normal 10 2 3 3_121231-130331" xfId="24291" xr:uid="{4CB4389F-9E15-4AB0-A936-3797B285C7B5}"/>
    <cellStyle name="Normal 10 2 3 4" xfId="24292" xr:uid="{C6FB976F-FA97-4406-B451-480E27D98C00}"/>
    <cellStyle name="Normal 10 2 3 5" xfId="24293" xr:uid="{A94E0A0E-E862-446A-95F4-82131A3E8DC8}"/>
    <cellStyle name="Normal 10 2 3 6" xfId="33757" xr:uid="{51AEB0A8-BADD-4333-9376-4D5911F31588}"/>
    <cellStyle name="Normal 10 2 3 7" xfId="35964" xr:uid="{53F56033-DCFA-4DF1-9B22-26448CEE7846}"/>
    <cellStyle name="Normal 10 2 3 8" xfId="38817" xr:uid="{49BFD578-408D-487A-BCF1-1C9F62B129D7}"/>
    <cellStyle name="Normal 10 2 3_121231-130331" xfId="24294" xr:uid="{5D16B38A-B756-4FF8-8551-250990FB7A38}"/>
    <cellStyle name="Normal 10 2 4" xfId="24295" xr:uid="{4789A607-223C-4BA0-ADA9-8836B0F5EABF}"/>
    <cellStyle name="Normal 10 2 4 2" xfId="24296" xr:uid="{6D8F0D99-2C05-48AC-B8F4-089186CA5B20}"/>
    <cellStyle name="Normal 10 2 4 2 2" xfId="24297" xr:uid="{32BE10BF-1A1E-4910-9353-AEAC9DAFD473}"/>
    <cellStyle name="Normal 10 2 4 2 2 2" xfId="24298" xr:uid="{58D3F7DE-69A5-477E-B786-F80FC146F31D}"/>
    <cellStyle name="Normal 10 2 4 2 2_121231-130331" xfId="24299" xr:uid="{A26BC3C5-AE7E-4ADA-A011-1A78151FB3E6}"/>
    <cellStyle name="Normal 10 2 4 2 3" xfId="24300" xr:uid="{B8BBA939-F301-4CA6-9D40-8481591EE6EC}"/>
    <cellStyle name="Normal 10 2 4 2 4" xfId="33758" xr:uid="{86CB96CE-A943-48E7-A2D6-D4A4C02E5DBA}"/>
    <cellStyle name="Normal 10 2 4 2_121231-130331" xfId="24301" xr:uid="{96BADA9B-779A-4695-8B9F-03FA90EE66B9}"/>
    <cellStyle name="Normal 10 2 4 3" xfId="24302" xr:uid="{34038A31-7259-4753-8F6D-AE4687F85045}"/>
    <cellStyle name="Normal 10 2 4 3 2" xfId="24303" xr:uid="{9B7B140A-5BBF-4664-8ED1-212E593F26DD}"/>
    <cellStyle name="Normal 10 2 4 3_121231-130331" xfId="24304" xr:uid="{37E7564C-A3E7-4F9D-B6E9-F02B7B276904}"/>
    <cellStyle name="Normal 10 2 4 4" xfId="24305" xr:uid="{3994F287-C650-4A0D-A1C2-1A1CAFBBB807}"/>
    <cellStyle name="Normal 10 2 4 5" xfId="24306" xr:uid="{49BBDF38-1962-44E1-A5F8-4052D495146D}"/>
    <cellStyle name="Normal 10 2 4 6" xfId="33759" xr:uid="{7C47AD38-52CF-4163-9246-DC54231FE52D}"/>
    <cellStyle name="Normal 10 2 4 7" xfId="35965" xr:uid="{328F6554-291A-44B9-9F7A-ADA45C5FEBD8}"/>
    <cellStyle name="Normal 10 2 4 8" xfId="38816" xr:uid="{BF4F06A1-742D-4ACC-B433-EEBDEB52AF9E}"/>
    <cellStyle name="Normal 10 2 4_121231-130331" xfId="24307" xr:uid="{098FBF5F-278B-43DC-BD8C-F2F62887798F}"/>
    <cellStyle name="Normal 10 2 5" xfId="24308" xr:uid="{406803FF-9C36-45DD-A631-84C04DA2B202}"/>
    <cellStyle name="Normal 10 2 5 2" xfId="24309" xr:uid="{8723C305-6D6D-438B-B687-01EF10243E13}"/>
    <cellStyle name="Normal 10 2 5 2 2" xfId="24310" xr:uid="{F3ADA338-BD73-4199-89B9-FFCC712FFBCC}"/>
    <cellStyle name="Normal 10 2 5 2 3" xfId="33760" xr:uid="{3856284E-AFB3-44DD-A5A8-D3C537078BC9}"/>
    <cellStyle name="Normal 10 2 5 2_121231-130331" xfId="24311" xr:uid="{11960DA9-0AB3-4FA7-9096-B653CBAADA3F}"/>
    <cellStyle name="Normal 10 2 5 3" xfId="24312" xr:uid="{BCD5DD53-3E85-4D37-9083-40A0E15716B6}"/>
    <cellStyle name="Normal 10 2 5 3 2" xfId="24313" xr:uid="{5B2F5731-F27A-4EB9-8170-781982252925}"/>
    <cellStyle name="Normal 10 2 5 3_121231-130331" xfId="24314" xr:uid="{2601ECBB-6D2E-4D5A-8E75-92F5D3739827}"/>
    <cellStyle name="Normal 10 2 5 4" xfId="24315" xr:uid="{2D42A8EB-E2FF-47F6-9EAA-C5BD53B999B6}"/>
    <cellStyle name="Normal 10 2 5 5" xfId="24316" xr:uid="{CF2F5DFB-BDF0-458D-8E27-A116FF591A74}"/>
    <cellStyle name="Normal 10 2 5 6" xfId="33761" xr:uid="{FDFBE702-6380-4F40-AFC1-E8C2CE2F45BF}"/>
    <cellStyle name="Normal 10 2 5 7" xfId="35966" xr:uid="{F9B93B7B-16E6-49FD-8B83-72F87CF4D0C6}"/>
    <cellStyle name="Normal 10 2 5 8" xfId="38815" xr:uid="{B672171A-938A-490C-9915-8D0CD441B347}"/>
    <cellStyle name="Normal 10 2 5_121231-130331" xfId="24317" xr:uid="{75D4D87E-69A4-41E9-A91D-B93C253C06F7}"/>
    <cellStyle name="Normal 10 2 6" xfId="24318" xr:uid="{64A83BCB-0670-4207-A159-7CEFA370CE24}"/>
    <cellStyle name="Normal 10 2 6 2" xfId="24319" xr:uid="{218A4BD4-A5CF-4968-BCFF-C78802F87AB4}"/>
    <cellStyle name="Normal 10 2 6 2 2" xfId="24320" xr:uid="{FB77BF11-519C-41E0-AA17-8BB17A43B82E}"/>
    <cellStyle name="Normal 10 2 6 2_121231-130331" xfId="24321" xr:uid="{8FBA403B-7036-4A26-BD7F-8FE77ABDA79A}"/>
    <cellStyle name="Normal 10 2 6 3" xfId="24322" xr:uid="{12814419-7961-4FC7-B644-27F0A48E8102}"/>
    <cellStyle name="Normal 10 2 6 4" xfId="33762" xr:uid="{8DBCA196-0B63-467D-8CA4-5B0AEEC98495}"/>
    <cellStyle name="Normal 10 2 6_121231-130331" xfId="24323" xr:uid="{751722B1-A9C4-49BB-9D22-C831804D8919}"/>
    <cellStyle name="Normal 10 2 7" xfId="24324" xr:uid="{D83174E6-9214-4C80-BF4E-A8B77B7E6F3B}"/>
    <cellStyle name="Normal 10 2 7 2" xfId="24325" xr:uid="{4B4493E6-C94C-4971-ACD7-E50EC40950AF}"/>
    <cellStyle name="Normal 10 2 7_121231-130331" xfId="24326" xr:uid="{6089D207-3C6B-495E-9F18-521BE305980D}"/>
    <cellStyle name="Normal 10 2 8" xfId="24327" xr:uid="{2860C0A7-6E5E-4C89-A36F-3CFB46C506E5}"/>
    <cellStyle name="Normal 10 2 9" xfId="24328" xr:uid="{57CC5957-B54F-4ED5-BBC8-FBE2D3DA930E}"/>
    <cellStyle name="Normal 10 2_121231-130331" xfId="24329" xr:uid="{A5127256-9B55-4188-BA2F-B28697F37028}"/>
    <cellStyle name="Normal 10 3" xfId="24330" xr:uid="{3E841628-FD0D-49C5-98A1-E425D8035E64}"/>
    <cellStyle name="Normal 10 3 10" xfId="33763" xr:uid="{EE72C0D7-AC66-4A29-A128-03C864607FAA}"/>
    <cellStyle name="Normal 10 3 10 2" xfId="33764" xr:uid="{B7D41812-A40B-4A47-8F1B-F4CBDDB8DD8D}"/>
    <cellStyle name="Normal 10 3 11" xfId="35967" xr:uid="{1E0E5C43-E56B-433F-A6EE-477F5A7915B2}"/>
    <cellStyle name="Normal 10 3 2" xfId="24331" xr:uid="{564F8DE5-737D-4689-9704-BF6B14075AF2}"/>
    <cellStyle name="Normal 10 3 2 2" xfId="24332" xr:uid="{A7664C9F-35E9-460D-9999-19B8686EA4D8}"/>
    <cellStyle name="Normal 10 3 2 2 2" xfId="24333" xr:uid="{78D9BC35-2AF8-4340-B53D-5C9DF0FAE40D}"/>
    <cellStyle name="Normal 10 3 2 2 2 2" xfId="24334" xr:uid="{C21AF618-58EB-4591-9CCB-58C3F64709E2}"/>
    <cellStyle name="Normal 10 3 2 2 2_121231-130331" xfId="24335" xr:uid="{0686ED1B-AC79-4E3C-883D-B1F61B9FD905}"/>
    <cellStyle name="Normal 10 3 2 2 3" xfId="24336" xr:uid="{F5EDED95-5B99-418D-B010-131A1044247A}"/>
    <cellStyle name="Normal 10 3 2 2 4" xfId="33765" xr:uid="{9C973097-D691-4107-87F6-6A824D19C6F7}"/>
    <cellStyle name="Normal 10 3 2 2_121231-130331" xfId="24337" xr:uid="{4CC9EB0E-780F-470A-B622-D5098B27FAD8}"/>
    <cellStyle name="Normal 10 3 2 3" xfId="24338" xr:uid="{323B6F37-1DFE-4FFE-A825-232FCD0DBD9E}"/>
    <cellStyle name="Normal 10 3 2 3 2" xfId="24339" xr:uid="{5E4DBD73-0BCC-492A-ADA9-77FCF107679F}"/>
    <cellStyle name="Normal 10 3 2 3_121231-130331" xfId="24340" xr:uid="{F8BA258F-3E1F-49AF-82F8-E14C1E8DEFE8}"/>
    <cellStyle name="Normal 10 3 2 4" xfId="24341" xr:uid="{1EBBF406-8D66-4D2B-B4AE-F1382F4B840D}"/>
    <cellStyle name="Normal 10 3 2 5" xfId="24342" xr:uid="{9DB74382-C90C-468F-83FC-9CF7D085D0A3}"/>
    <cellStyle name="Normal 10 3 2 6" xfId="33766" xr:uid="{5AA77A4E-7484-4A9D-9973-63F1A0CABC00}"/>
    <cellStyle name="Normal 10 3 2 7" xfId="35968" xr:uid="{B8771492-A7B9-4133-A66C-916AC275E7CB}"/>
    <cellStyle name="Normal 10 3 2 8" xfId="38814" xr:uid="{77D5E7B5-B01F-45A8-B943-432088FA52DF}"/>
    <cellStyle name="Normal 10 3 2_121231-130331" xfId="24343" xr:uid="{9A4A396E-1551-4FFC-B9F2-ACE2779122F7}"/>
    <cellStyle name="Normal 10 3 3" xfId="24344" xr:uid="{F04CC260-9257-443B-B381-E8BB906E92E2}"/>
    <cellStyle name="Normal 10 3 3 2" xfId="24345" xr:uid="{815AB46E-869D-44DD-A9E2-2489C8FB6C3C}"/>
    <cellStyle name="Normal 10 3 3 2 2" xfId="24346" xr:uid="{7280FA04-97E6-44B8-BE6F-42404BCCCE27}"/>
    <cellStyle name="Normal 10 3 3 2 2 2" xfId="24347" xr:uid="{422447EC-2FBB-48A2-B00C-2FA0D644E9DC}"/>
    <cellStyle name="Normal 10 3 3 2 2_121231-130331" xfId="24348" xr:uid="{745B6023-54D6-45F4-A7F8-F4C484B39AF3}"/>
    <cellStyle name="Normal 10 3 3 2 3" xfId="24349" xr:uid="{279DE5AA-DA16-4FE8-8449-DEEC91229347}"/>
    <cellStyle name="Normal 10 3 3 2 4" xfId="33767" xr:uid="{F0A3F017-0752-4F1E-BDF5-C50D73C5B976}"/>
    <cellStyle name="Normal 10 3 3 2_121231-130331" xfId="24350" xr:uid="{86944DF8-8987-4C9C-A53D-C22AED210F83}"/>
    <cellStyle name="Normal 10 3 3 3" xfId="24351" xr:uid="{1F8BB4E9-7B8D-464C-A3B1-689D7FE1C871}"/>
    <cellStyle name="Normal 10 3 3 3 2" xfId="24352" xr:uid="{4EDB669E-AE05-492D-9A5A-36C3BAA212FD}"/>
    <cellStyle name="Normal 10 3 3 3_121231-130331" xfId="24353" xr:uid="{045B1AF0-D25D-41D2-BD83-32CD37387F3B}"/>
    <cellStyle name="Normal 10 3 3 4" xfId="24354" xr:uid="{B471F6E3-AD30-4137-8E62-99418B18963B}"/>
    <cellStyle name="Normal 10 3 3 5" xfId="24355" xr:uid="{5FAD9307-43E1-4097-ADA0-5A831C90EF12}"/>
    <cellStyle name="Normal 10 3 3 6" xfId="33768" xr:uid="{46D887B5-061E-4D3E-8537-7DB67B496BD0}"/>
    <cellStyle name="Normal 10 3 3 7" xfId="35969" xr:uid="{C957F55A-5A6F-4A1C-884B-4679AA768EA9}"/>
    <cellStyle name="Normal 10 3 3 8" xfId="38813" xr:uid="{C4C07494-AB64-41E4-BAF6-CD8ADB4CF724}"/>
    <cellStyle name="Normal 10 3 3_121231-130331" xfId="24356" xr:uid="{79442228-61F9-468C-B33F-EC6FD455EECC}"/>
    <cellStyle name="Normal 10 3 4" xfId="24357" xr:uid="{F350B69F-191C-43C7-8E5A-272AA233D46E}"/>
    <cellStyle name="Normal 10 3 4 2" xfId="24358" xr:uid="{11081DB9-41D3-4C20-A51C-B9E44DD0DE0E}"/>
    <cellStyle name="Normal 10 3 4 2 2" xfId="24359" xr:uid="{B10AF048-6C18-41E2-98CE-976FCC3A9772}"/>
    <cellStyle name="Normal 10 3 4 2 2 2" xfId="24360" xr:uid="{EDE7AE65-7392-4FF5-9C9A-73774047425F}"/>
    <cellStyle name="Normal 10 3 4 2 2_121231-130331" xfId="24361" xr:uid="{C5A03CE2-2167-46B8-9BE6-46F9EF7BD241}"/>
    <cellStyle name="Normal 10 3 4 2 3" xfId="24362" xr:uid="{1BA984EE-4BF8-45A0-8E3C-D5E5403B5296}"/>
    <cellStyle name="Normal 10 3 4 2 4" xfId="33769" xr:uid="{7C41248E-4B4E-4ED0-8E14-70DD8BFD5EF6}"/>
    <cellStyle name="Normal 10 3 4 2_121231-130331" xfId="24363" xr:uid="{2E178987-1248-4712-A6D1-6CC255C7390A}"/>
    <cellStyle name="Normal 10 3 4 3" xfId="24364" xr:uid="{8382221B-CAE5-4807-8465-BE1B93630246}"/>
    <cellStyle name="Normal 10 3 4 3 2" xfId="24365" xr:uid="{FDFED7FF-9B0F-4952-8E1E-356B793E4D72}"/>
    <cellStyle name="Normal 10 3 4 3_121231-130331" xfId="24366" xr:uid="{B540304B-10EB-4A94-B435-9393015E8A94}"/>
    <cellStyle name="Normal 10 3 4 4" xfId="24367" xr:uid="{0326AEEE-F787-4169-9F23-4F325E4B877E}"/>
    <cellStyle name="Normal 10 3 4 5" xfId="24368" xr:uid="{D6232410-F0E1-4D98-A37C-DA9684BF406B}"/>
    <cellStyle name="Normal 10 3 4 6" xfId="33770" xr:uid="{F3B62162-0390-4061-911D-12FE2D783170}"/>
    <cellStyle name="Normal 10 3 4 7" xfId="35970" xr:uid="{63BBA7ED-9920-49EC-935E-3EF5EDDF34DA}"/>
    <cellStyle name="Normal 10 3 4 8" xfId="38812" xr:uid="{4E834EB3-7087-43B9-88F5-8326A15A795D}"/>
    <cellStyle name="Normal 10 3 4_121231-130331" xfId="24369" xr:uid="{1EEAA10F-D7E3-4C6C-A9A5-E935634F6206}"/>
    <cellStyle name="Normal 10 3 5" xfId="24370" xr:uid="{5105BBFD-FB47-42F6-AAD0-2568639DFA33}"/>
    <cellStyle name="Normal 10 3 5 2" xfId="24371" xr:uid="{D997A4D3-DCCA-48D3-AC53-2A6B01D9D597}"/>
    <cellStyle name="Normal 10 3 5 2 2" xfId="24372" xr:uid="{EAAEF27A-C371-4134-8975-796B70F5DB15}"/>
    <cellStyle name="Normal 10 3 5 2 3" xfId="33771" xr:uid="{DBABB302-6D96-4D53-9B07-B5A9553ACCCE}"/>
    <cellStyle name="Normal 10 3 5 2_121231-130331" xfId="24373" xr:uid="{9DBF51B1-022B-4F88-9D44-16E7DAAE686C}"/>
    <cellStyle name="Normal 10 3 5 3" xfId="24374" xr:uid="{6C507618-0E12-42C7-B31C-5C7EEC3F1E64}"/>
    <cellStyle name="Normal 10 3 5 3 2" xfId="24375" xr:uid="{13C1DB9A-15F0-4226-BC67-1454A046324E}"/>
    <cellStyle name="Normal 10 3 5 3_121231-130331" xfId="24376" xr:uid="{9E08F600-F380-4780-9FD4-00981539B66E}"/>
    <cellStyle name="Normal 10 3 5 4" xfId="24377" xr:uid="{48ED8435-F1DE-4698-8215-1DB2AA832045}"/>
    <cellStyle name="Normal 10 3 5 5" xfId="24378" xr:uid="{E75310B2-B459-4020-A36F-8D33FA088675}"/>
    <cellStyle name="Normal 10 3 5 6" xfId="33772" xr:uid="{8D7E6F00-C4BE-49DC-8695-812686C30F78}"/>
    <cellStyle name="Normal 10 3 5 7" xfId="35971" xr:uid="{4FA6F0FA-D6B0-4787-905E-00CE02E83491}"/>
    <cellStyle name="Normal 10 3 5 8" xfId="38811" xr:uid="{4C0A5198-7F68-4BF5-9CC7-889EE4A60A10}"/>
    <cellStyle name="Normal 10 3 5_121231-130331" xfId="24379" xr:uid="{267D339B-61C0-4D0A-88C7-6D6C9693CC91}"/>
    <cellStyle name="Normal 10 3 6" xfId="24380" xr:uid="{8539CE73-9395-4915-B616-37A0156246B6}"/>
    <cellStyle name="Normal 10 3 6 2" xfId="24381" xr:uid="{0B6FE8B9-2BD0-4EC1-82E8-E0CCDE7DCB53}"/>
    <cellStyle name="Normal 10 3 6 2 2" xfId="24382" xr:uid="{C242E368-E55F-4CA9-A9C2-2AD630DFD364}"/>
    <cellStyle name="Normal 10 3 6 2_121231-130331" xfId="24383" xr:uid="{ED5F4ACD-7304-4B61-BD46-2B91467D5D4E}"/>
    <cellStyle name="Normal 10 3 6 3" xfId="24384" xr:uid="{2FF47E88-E59F-42D5-8852-47B869BD4CBC}"/>
    <cellStyle name="Normal 10 3 6 4" xfId="33773" xr:uid="{E376DB45-7233-4C4E-990B-E971DB49E2A3}"/>
    <cellStyle name="Normal 10 3 6_121231-130331" xfId="24385" xr:uid="{8D805DE6-6832-4FF7-9DF5-CC5274D6F0F4}"/>
    <cellStyle name="Normal 10 3 7" xfId="24386" xr:uid="{98B72743-B38C-40FC-BA0F-4FEB9DA484D5}"/>
    <cellStyle name="Normal 10 3 7 2" xfId="24387" xr:uid="{DAF3C7FC-5178-438E-ACEF-84DBCA642F37}"/>
    <cellStyle name="Normal 10 3 7_121231-130331" xfId="24388" xr:uid="{62A5D74C-1052-4024-B9A1-A88082808E92}"/>
    <cellStyle name="Normal 10 3 8" xfId="24389" xr:uid="{7A025A64-37CB-43D3-9BDA-DD6573D60807}"/>
    <cellStyle name="Normal 10 3 9" xfId="24390" xr:uid="{2F37513A-7A51-4258-913E-0BA2D417D89E}"/>
    <cellStyle name="Normal 10 3_121231-130331" xfId="24391" xr:uid="{091858CA-9F86-4BCB-AF5F-1F28439E812E}"/>
    <cellStyle name="Normal 10 4" xfId="24392" xr:uid="{6EC1FBDE-108E-46FE-93D7-03FAD1FEA849}"/>
    <cellStyle name="Normal 10 4 10" xfId="33774" xr:uid="{E818EDDB-87FA-44FB-9BB5-C5702CFBF2F0}"/>
    <cellStyle name="Normal 10 4 11" xfId="35972" xr:uid="{E51E9851-424B-4275-A875-EC10BBA359B7}"/>
    <cellStyle name="Normal 10 4 2" xfId="24393" xr:uid="{327438CB-904A-4DA0-BDBB-0D0DCF96E6BF}"/>
    <cellStyle name="Normal 10 4 2 2" xfId="24394" xr:uid="{C49212AC-778F-4BB4-8697-6476EF0D8E05}"/>
    <cellStyle name="Normal 10 4 2 2 2" xfId="24395" xr:uid="{A53D0D7A-B61C-4101-9115-BD4782E0BEE9}"/>
    <cellStyle name="Normal 10 4 2 2 2 2" xfId="24396" xr:uid="{65DA1C4A-DB89-4241-A455-529B56197542}"/>
    <cellStyle name="Normal 10 4 2 2 2_121231-130331" xfId="24397" xr:uid="{5E1D8476-16FE-4FF8-B5B1-4C5099CBA751}"/>
    <cellStyle name="Normal 10 4 2 2 3" xfId="24398" xr:uid="{4D081772-74D4-4DCF-8F6C-8D63C408BD4F}"/>
    <cellStyle name="Normal 10 4 2 2 4" xfId="33775" xr:uid="{68C77BC5-1EA1-4810-A778-BC00E2CAE7D3}"/>
    <cellStyle name="Normal 10 4 2 2_121231-130331" xfId="24399" xr:uid="{A5052679-C637-470B-8A3F-52F9185A7FF1}"/>
    <cellStyle name="Normal 10 4 2 3" xfId="24400" xr:uid="{E63B8D93-3181-40F1-83D2-C0BCAFBF61C0}"/>
    <cellStyle name="Normal 10 4 2 3 2" xfId="24401" xr:uid="{855C7F83-7F56-4006-A193-859BAB2265A3}"/>
    <cellStyle name="Normal 10 4 2 3_121231-130331" xfId="24402" xr:uid="{78C49F9B-8688-4D9B-A24F-0B9AB19126FA}"/>
    <cellStyle name="Normal 10 4 2 4" xfId="24403" xr:uid="{A715FE9A-759A-47FB-A7EF-EAFBF52C5191}"/>
    <cellStyle name="Normal 10 4 2 5" xfId="24404" xr:uid="{218A04C0-478D-4653-90A1-F23CC4780150}"/>
    <cellStyle name="Normal 10 4 2 6" xfId="33776" xr:uid="{4282A38C-CEAD-4D4D-B1F2-498F4ADDAA9B}"/>
    <cellStyle name="Normal 10 4 2 7" xfId="35973" xr:uid="{AD9D384A-A403-49FF-B969-9CB640BDB121}"/>
    <cellStyle name="Normal 10 4 2 8" xfId="38810" xr:uid="{FBEA85F1-FD1D-4FD3-9795-53791D8B03CE}"/>
    <cellStyle name="Normal 10 4 2_121231-130331" xfId="24405" xr:uid="{4D7F7A22-0E84-4909-9850-28F610BE9937}"/>
    <cellStyle name="Normal 10 4 3" xfId="24406" xr:uid="{90AF9C5F-03B9-4C81-9B76-C3E113AAA836}"/>
    <cellStyle name="Normal 10 4 3 2" xfId="24407" xr:uid="{8FE6720A-05CD-42ED-8C81-7C374338A198}"/>
    <cellStyle name="Normal 10 4 3 2 2" xfId="24408" xr:uid="{4538448B-DB1D-4CF0-A920-6EF69A734177}"/>
    <cellStyle name="Normal 10 4 3 2 2 2" xfId="24409" xr:uid="{BECD2206-F45A-49FA-859E-1080F82DFA2C}"/>
    <cellStyle name="Normal 10 4 3 2 2_121231-130331" xfId="24410" xr:uid="{4F3907E5-BA53-49C7-9B4E-30AE353BA73F}"/>
    <cellStyle name="Normal 10 4 3 2 3" xfId="24411" xr:uid="{FFDAE178-9704-4CC5-A9CC-C59FCC8FAD55}"/>
    <cellStyle name="Normal 10 4 3 2 4" xfId="33777" xr:uid="{E7EF91E6-85D3-4326-90C4-E11255860D69}"/>
    <cellStyle name="Normal 10 4 3 2_121231-130331" xfId="24412" xr:uid="{BF94F4E3-17E0-4429-B67E-D4BB233BBEEA}"/>
    <cellStyle name="Normal 10 4 3 3" xfId="24413" xr:uid="{4ECBDF1A-5D6C-4AEA-AA1E-E0C33DB9FFF2}"/>
    <cellStyle name="Normal 10 4 3 3 2" xfId="24414" xr:uid="{D6938643-1E12-4C1C-9F37-17C4A855C32B}"/>
    <cellStyle name="Normal 10 4 3 3_121231-130331" xfId="24415" xr:uid="{55A24281-68CD-4679-88B9-4CDFC0CB0B37}"/>
    <cellStyle name="Normal 10 4 3 4" xfId="24416" xr:uid="{357BE62E-585A-40D7-BE12-193CFC57865E}"/>
    <cellStyle name="Normal 10 4 3 5" xfId="24417" xr:uid="{B18E1821-90D3-4BF7-858C-79969EE9ADB7}"/>
    <cellStyle name="Normal 10 4 3 6" xfId="33778" xr:uid="{D422ED0A-D26B-486B-9D91-3E8043588535}"/>
    <cellStyle name="Normal 10 4 3 7" xfId="35974" xr:uid="{CFD871FA-BB07-4C71-9322-C339DD947219}"/>
    <cellStyle name="Normal 10 4 3 8" xfId="38809" xr:uid="{05917637-6CC9-41BC-82BE-18D8BE4B36DB}"/>
    <cellStyle name="Normal 10 4 3_121231-130331" xfId="24418" xr:uid="{8D4BC376-2E6B-4B9A-BFA5-E8D6B983FE62}"/>
    <cellStyle name="Normal 10 4 4" xfId="24419" xr:uid="{144C7FB7-98C5-4D0C-9338-7113FFA27770}"/>
    <cellStyle name="Normal 10 4 4 2" xfId="24420" xr:uid="{46CE6EE0-B1C9-4B35-9739-1AF13BFEFC31}"/>
    <cellStyle name="Normal 10 4 4 2 2" xfId="24421" xr:uid="{D17D4B15-24C6-4B06-B334-5F5C8F73E47A}"/>
    <cellStyle name="Normal 10 4 4 2 2 2" xfId="24422" xr:uid="{0A1F9CF4-1235-4B5D-977E-3C4E99964E78}"/>
    <cellStyle name="Normal 10 4 4 2 2_121231-130331" xfId="24423" xr:uid="{8403423D-E5F8-4A35-8054-9844F2BB57CB}"/>
    <cellStyle name="Normal 10 4 4 2 3" xfId="24424" xr:uid="{33BF0A9D-DC9E-4CA1-AEEC-02AEA29981DA}"/>
    <cellStyle name="Normal 10 4 4 2 4" xfId="33779" xr:uid="{F0EC253E-2929-40EB-8CAD-1A7CA835AD6F}"/>
    <cellStyle name="Normal 10 4 4 2_121231-130331" xfId="24425" xr:uid="{227A8B06-C13D-4A00-83B9-95B203DF13C1}"/>
    <cellStyle name="Normal 10 4 4 3" xfId="24426" xr:uid="{900D5005-B072-4688-B325-D490CDD6A6E8}"/>
    <cellStyle name="Normal 10 4 4 3 2" xfId="24427" xr:uid="{4CB205A6-5D9F-40C2-A102-66DBF47E4B9C}"/>
    <cellStyle name="Normal 10 4 4 3_121231-130331" xfId="24428" xr:uid="{E09F827C-753E-4E18-B803-433AA6E27C91}"/>
    <cellStyle name="Normal 10 4 4 4" xfId="24429" xr:uid="{07246C32-D853-4D3D-B41F-BB2B612FF666}"/>
    <cellStyle name="Normal 10 4 4 5" xfId="24430" xr:uid="{78DE5C9F-283D-44D7-AA3C-C9BE7E401078}"/>
    <cellStyle name="Normal 10 4 4 6" xfId="33780" xr:uid="{214A1A3B-DC43-4BDA-8E42-555530F25117}"/>
    <cellStyle name="Normal 10 4 4 7" xfId="35975" xr:uid="{FEDA7FA1-E90B-4A3C-B9D6-E42813B608E1}"/>
    <cellStyle name="Normal 10 4 4 8" xfId="38808" xr:uid="{55414D89-6FCB-4C8D-A613-7BFB950D4969}"/>
    <cellStyle name="Normal 10 4 4_121231-130331" xfId="24431" xr:uid="{FC8F5428-72FB-4489-B1D5-63B440989FD3}"/>
    <cellStyle name="Normal 10 4 5" xfId="24432" xr:uid="{AEA86DF9-3CF1-48CA-8BCA-491D8F58B89E}"/>
    <cellStyle name="Normal 10 4 5 2" xfId="24433" xr:uid="{4B675FC4-6AA2-450E-8249-A27DDAD86DC1}"/>
    <cellStyle name="Normal 10 4 5 2 2" xfId="24434" xr:uid="{25E14684-D442-454D-A9F4-2986622C526C}"/>
    <cellStyle name="Normal 10 4 5 2 3" xfId="33781" xr:uid="{91457152-6AB6-4A2C-8B61-30B7C6E0B1D0}"/>
    <cellStyle name="Normal 10 4 5 2_121231-130331" xfId="24435" xr:uid="{C90DD9AF-C8F6-4C61-9C13-8064645681B6}"/>
    <cellStyle name="Normal 10 4 5 3" xfId="24436" xr:uid="{536C9468-B566-4D07-9957-D384B6A0826D}"/>
    <cellStyle name="Normal 10 4 5 3 2" xfId="24437" xr:uid="{2FB6C8E3-F796-4F2B-9E0D-DA3CA2C13F81}"/>
    <cellStyle name="Normal 10 4 5 3_121231-130331" xfId="24438" xr:uid="{46D4D6D4-2A0F-46F6-B789-DC9EBD2C7D2C}"/>
    <cellStyle name="Normal 10 4 5 4" xfId="24439" xr:uid="{9EF5E2F1-9929-4C67-9339-DC6750D14E9D}"/>
    <cellStyle name="Normal 10 4 5 5" xfId="24440" xr:uid="{561C8D2C-97FC-49E5-89C6-DF0658763D9D}"/>
    <cellStyle name="Normal 10 4 5 6" xfId="33782" xr:uid="{1265C01B-DAD8-450D-A973-83A8F00CD125}"/>
    <cellStyle name="Normal 10 4 5 7" xfId="35976" xr:uid="{14AF2BED-ED6D-48F0-8AD9-2297F9D4C902}"/>
    <cellStyle name="Normal 10 4 5 8" xfId="38807" xr:uid="{D0C81B93-BD8D-48EF-845D-04E311DF9EED}"/>
    <cellStyle name="Normal 10 4 5_121231-130331" xfId="24441" xr:uid="{F342A36F-9244-499C-A367-C219E3EAFE9C}"/>
    <cellStyle name="Normal 10 4 6" xfId="24442" xr:uid="{EB1F8E20-632E-4BA7-84EB-14C9161C2583}"/>
    <cellStyle name="Normal 10 4 6 2" xfId="24443" xr:uid="{78BC976B-98D4-46E6-A2F7-5C925F17552C}"/>
    <cellStyle name="Normal 10 4 6 2 2" xfId="24444" xr:uid="{EE8687A7-C04B-4EC7-A3B3-0F203E8D9EE5}"/>
    <cellStyle name="Normal 10 4 6 2_121231-130331" xfId="24445" xr:uid="{CB018EDB-F5BF-4CF8-A84A-7EF11AD63AEC}"/>
    <cellStyle name="Normal 10 4 6 3" xfId="24446" xr:uid="{86BFD467-E964-4FBD-AEAA-5C984A78ECF0}"/>
    <cellStyle name="Normal 10 4 6 4" xfId="33783" xr:uid="{E41B8B07-BA8C-4661-94D9-BE31855E0D22}"/>
    <cellStyle name="Normal 10 4 6_121231-130331" xfId="24447" xr:uid="{AC9F2383-D4F9-4A7E-B9C2-6D76183823E3}"/>
    <cellStyle name="Normal 10 4 7" xfId="24448" xr:uid="{30A8B984-CBA0-4712-8AC4-B141695EEC92}"/>
    <cellStyle name="Normal 10 4 7 2" xfId="24449" xr:uid="{FCC40CC7-E3B5-4B28-B53B-8C7BB798323A}"/>
    <cellStyle name="Normal 10 4 7_121231-130331" xfId="24450" xr:uid="{5D4D0DEA-DFAC-4E80-8989-7AC4118C70C4}"/>
    <cellStyle name="Normal 10 4 8" xfId="24451" xr:uid="{C6AA383B-7F4F-4A0E-9071-AA0C744B3B35}"/>
    <cellStyle name="Normal 10 4 9" xfId="24452" xr:uid="{90A9A449-9DE6-42D4-A781-7ADA2304F782}"/>
    <cellStyle name="Normal 10 4_121231-130331" xfId="24453" xr:uid="{14685BD0-8D91-4644-9820-CB34890E852C}"/>
    <cellStyle name="Normal 10 5" xfId="24454" xr:uid="{33E91D60-31A8-4416-B25D-A1E9F8A86273}"/>
    <cellStyle name="Normal 10 5 2" xfId="24455" xr:uid="{05DBDEB1-2D58-45D6-91C9-DDA18D76212D}"/>
    <cellStyle name="Normal 10 5 2 2" xfId="24456" xr:uid="{AE47E293-C7B0-4F31-B871-A4B59EA6DC52}"/>
    <cellStyle name="Normal 10 5 2 3" xfId="33784" xr:uid="{9811A803-35FE-4C27-B1E9-13688409C4C8}"/>
    <cellStyle name="Normal 10 5 2_121231-130331" xfId="24457" xr:uid="{90963171-F34C-493A-9653-D8398F8BA859}"/>
    <cellStyle name="Normal 10 5 3" xfId="24458" xr:uid="{0E935B7E-E221-495D-92A9-142FB982BD85}"/>
    <cellStyle name="Normal 10 5 3 2" xfId="24459" xr:uid="{EA96A1CB-AEAC-4F59-8A07-CD18747F06A1}"/>
    <cellStyle name="Normal 10 5 3_121231-130331" xfId="24460" xr:uid="{58A231DD-21D6-4430-910F-431C6C82FCDD}"/>
    <cellStyle name="Normal 10 5 4" xfId="24461" xr:uid="{AF006379-5845-4214-8894-2160A8A1AB58}"/>
    <cellStyle name="Normal 10 5 5" xfId="24462" xr:uid="{957935B0-1C87-40D7-824E-E79822EEEB6F}"/>
    <cellStyle name="Normal 10 5 6" xfId="33785" xr:uid="{B38936FA-7D95-4B53-9C62-088F3C739870}"/>
    <cellStyle name="Normal 10 5 7" xfId="35977" xr:uid="{7B4D090A-640A-445C-A50D-B7E57F9C7459}"/>
    <cellStyle name="Normal 10 5 8" xfId="38806" xr:uid="{DFB10891-1864-4BFD-97FF-A2B7926C6EA2}"/>
    <cellStyle name="Normal 10 5_121231-130331" xfId="24463" xr:uid="{907406D7-A06F-434E-9A4D-E368ACCFFB1C}"/>
    <cellStyle name="Normal 10 6" xfId="24464" xr:uid="{1D660578-2F65-4747-BD3B-C0BB0722DB71}"/>
    <cellStyle name="Normal 10 6 2" xfId="24465" xr:uid="{B30E7E21-08E4-48F5-8BCA-974A55D6E4E8}"/>
    <cellStyle name="Normal 10 6 2 2" xfId="24466" xr:uid="{B5DD64E2-0DCA-4BBE-8D4F-E9BBF6BE4D66}"/>
    <cellStyle name="Normal 10 6 2_121231-130331" xfId="24467" xr:uid="{60946C1F-9FA6-4B8E-85BF-48A9F67F1612}"/>
    <cellStyle name="Normal 10 6 3" xfId="24468" xr:uid="{AE72E7F7-9B37-40A9-8CD7-FB9BDEDF14AD}"/>
    <cellStyle name="Normal 10 6 4" xfId="33786" xr:uid="{F3F06F8D-36E7-4DE3-AEB7-C992A466FC94}"/>
    <cellStyle name="Normal 10 6_121231-130331" xfId="24469" xr:uid="{FFA216C9-A7F9-403F-927A-61ADDBDFDDCF}"/>
    <cellStyle name="Normal 10 7" xfId="24470" xr:uid="{A8DD849B-85E8-45D6-9BD3-14A92396CFA6}"/>
    <cellStyle name="Normal 10 7 2" xfId="24471" xr:uid="{20BCCD5F-AB8A-4105-9FFA-3B6786A82FE9}"/>
    <cellStyle name="Normal 10 7 3" xfId="24472" xr:uid="{F5CD3D20-37F2-4C51-AB4A-B179310D02A3}"/>
    <cellStyle name="Normal 10 7_121231-130331" xfId="24473" xr:uid="{3FF3130A-24EA-465D-A183-43A94D413C77}"/>
    <cellStyle name="Normal 10 8" xfId="24474" xr:uid="{76FA92E0-CBED-4AA2-BFE5-5138E36137D6}"/>
    <cellStyle name="Normal 10 9" xfId="24475" xr:uid="{BFF05B4E-DB71-4DF6-B5EF-1F3777412A8A}"/>
    <cellStyle name="Normal 10_121231-130331" xfId="24476" xr:uid="{22808E62-32E0-4FDD-8C01-5E3F3DA2CE3F}"/>
    <cellStyle name="Normal 100" xfId="24477" xr:uid="{95A4F3B2-A65F-4662-AC86-B0AFBF8B26DD}"/>
    <cellStyle name="Normal 100 10" xfId="38805" xr:uid="{A0FE5967-5ADB-43AB-8435-8D9D4A5C0C16}"/>
    <cellStyle name="Normal 100 2" xfId="24478" xr:uid="{FC93660F-2301-48B4-A403-1E3D88D9A12E}"/>
    <cellStyle name="Normal 100 2 2" xfId="24479" xr:uid="{89B2A192-03B1-4D18-92B4-E56F03DFD012}"/>
    <cellStyle name="Normal 100 2 2 2" xfId="24480" xr:uid="{BB857A4C-2D15-4C34-A6C3-5194EDA5DC14}"/>
    <cellStyle name="Normal 100 2 2 3" xfId="33787" xr:uid="{01656E21-7473-4BCC-833F-4333DF29B5E7}"/>
    <cellStyle name="Normal 100 2 2_121231-130331" xfId="24481" xr:uid="{7BB2FA83-1881-4997-BC42-034BC426B921}"/>
    <cellStyle name="Normal 100 2 3" xfId="24482" xr:uid="{FDF3E546-C991-4CD9-A9DA-7B1C3B1EE678}"/>
    <cellStyle name="Normal 100 2 3 2" xfId="24483" xr:uid="{610C6F8A-728B-4B10-B2C6-6F4959C8A6F9}"/>
    <cellStyle name="Normal 100 2 3_121231-130331" xfId="24484" xr:uid="{7A2C094A-1EED-4C82-8F2D-C3AFD559A4D0}"/>
    <cellStyle name="Normal 100 2 4" xfId="24485" xr:uid="{DFC2AB89-9CA2-4AA4-810F-5B8777C06549}"/>
    <cellStyle name="Normal 100 2 5" xfId="24486" xr:uid="{53036DAC-1777-4712-A186-C26E64BE7CF6}"/>
    <cellStyle name="Normal 100 2 6" xfId="33788" xr:uid="{28190048-509A-4A04-BF92-8DBDD728BDBC}"/>
    <cellStyle name="Normal 100 2 7" xfId="35979" xr:uid="{362C8DD3-357E-4DDF-B97F-E185C75F6248}"/>
    <cellStyle name="Normal 100 2 8" xfId="38804" xr:uid="{E0046D10-39D9-41C0-83C9-19FEA52884CA}"/>
    <cellStyle name="Normal 100 2_121231-130331" xfId="24487" xr:uid="{1B7BFE0B-B11E-4C6A-B798-98EED17FF9FA}"/>
    <cellStyle name="Normal 100 3" xfId="24488" xr:uid="{C3A28562-DE9F-4E2E-B0DD-5472282F8330}"/>
    <cellStyle name="Normal 100 3 2" xfId="24489" xr:uid="{8678771D-9614-443B-BCD5-3948DF9F2FA5}"/>
    <cellStyle name="Normal 100 3 2 2" xfId="24490" xr:uid="{831F7B75-8692-4314-8EAC-DB2BE6173F4C}"/>
    <cellStyle name="Normal 100 3 2 3" xfId="33789" xr:uid="{23A5ECC4-7982-40A4-A18B-3AA89AFF62D4}"/>
    <cellStyle name="Normal 100 3 2_121231-130331" xfId="24491" xr:uid="{59167F94-CEC5-4085-874B-E3B4FAA3FD75}"/>
    <cellStyle name="Normal 100 3 3" xfId="24492" xr:uid="{6DC79469-2AC3-4EFC-8BDA-4F10E341603F}"/>
    <cellStyle name="Normal 100 3 3 2" xfId="24493" xr:uid="{AFB8C6BC-7FD1-4890-AF31-89974BEF9475}"/>
    <cellStyle name="Normal 100 3 3_121231-130331" xfId="24494" xr:uid="{08D97F14-97D6-4ADB-8B6C-E578D9CB40BA}"/>
    <cellStyle name="Normal 100 3 4" xfId="24495" xr:uid="{CB6B8261-32FA-4BF0-AD96-39B565A7BC3D}"/>
    <cellStyle name="Normal 100 3 5" xfId="24496" xr:uid="{BED0AB3F-9B99-4FDB-970B-AD094AB35DDA}"/>
    <cellStyle name="Normal 100 3 6" xfId="33790" xr:uid="{E2FAFD75-AB3B-46FA-88BE-F1DD16CDB6BD}"/>
    <cellStyle name="Normal 100 3 7" xfId="35980" xr:uid="{9B7A920A-DA38-409E-A9AB-55519755DD92}"/>
    <cellStyle name="Normal 100 3 8" xfId="38803" xr:uid="{C1684275-C095-4E55-BA4A-585C49472E3F}"/>
    <cellStyle name="Normal 100 3_121231-130331" xfId="24497" xr:uid="{DAAFD67D-0960-4CD1-8878-4639BD56AB4C}"/>
    <cellStyle name="Normal 100 4" xfId="24498" xr:uid="{C23EFBB1-DDBE-4B48-8BE9-BC0808105E6C}"/>
    <cellStyle name="Normal 100 4 2" xfId="24499" xr:uid="{4BA57EA5-5385-4286-8016-1F798A1B8A94}"/>
    <cellStyle name="Normal 100 4 2 2" xfId="24500" xr:uid="{8D3C7330-4A30-4A46-9D7E-1C09875EDEBE}"/>
    <cellStyle name="Normal 100 4 2_121231-130331" xfId="24501" xr:uid="{828CDE1E-F401-47B1-B334-82A76833A4F6}"/>
    <cellStyle name="Normal 100 4 3" xfId="24502" xr:uid="{C753A9AC-451A-4440-B025-BDF62FD9888A}"/>
    <cellStyle name="Normal 100 4 4" xfId="33791" xr:uid="{C9EBC659-E241-4C03-B1D0-AE1D876C7C13}"/>
    <cellStyle name="Normal 100 4_121231-130331" xfId="24503" xr:uid="{F2C66CBC-6BB6-44B8-AEC6-91376F56631D}"/>
    <cellStyle name="Normal 100 5" xfId="24504" xr:uid="{5F5CAE9B-C6F0-4613-A172-F9C0008B0C40}"/>
    <cellStyle name="Normal 100 5 2" xfId="24505" xr:uid="{FFFCD1FA-71A7-4761-B56D-8CBC946ABDD1}"/>
    <cellStyle name="Normal 100 5_121231-130331" xfId="24506" xr:uid="{8E5A82D1-FF43-4EFD-B569-168434236F59}"/>
    <cellStyle name="Normal 100 6" xfId="24507" xr:uid="{F408934E-CF10-4D73-A4A0-1C0F3ED4AE96}"/>
    <cellStyle name="Normal 100 7" xfId="24508" xr:uid="{9573C17D-8DDB-41F7-8603-7C71C08BF5D5}"/>
    <cellStyle name="Normal 100 8" xfId="33792" xr:uid="{DE5B277E-9254-465F-9747-98CDFD9F510D}"/>
    <cellStyle name="Normal 100 9" xfId="35978" xr:uid="{AC155E71-512F-412E-BDC5-5705B91139B5}"/>
    <cellStyle name="Normal 100_121231-130331" xfId="24509" xr:uid="{17959F9D-D72C-41D1-8A87-ECE189CEB833}"/>
    <cellStyle name="Normal 101" xfId="24510" xr:uid="{E7120AF2-E330-4CF7-A6F4-B642CFB13E29}"/>
    <cellStyle name="Normal 101 10" xfId="38802" xr:uid="{A834053A-C15D-4AD7-B4E6-0DADDA52543A}"/>
    <cellStyle name="Normal 101 2" xfId="24511" xr:uid="{1AE35B02-85F2-4895-88E4-F6A17EDAAACB}"/>
    <cellStyle name="Normal 101 2 2" xfId="24512" xr:uid="{08AB9F65-A3C1-49BE-A202-C31CEAA5AE23}"/>
    <cellStyle name="Normal 101 2 2 2" xfId="24513" xr:uid="{1094C5BF-E2CD-453D-8BC0-C459EE9DDFC5}"/>
    <cellStyle name="Normal 101 2 2 3" xfId="33793" xr:uid="{8E74B86F-6F2B-4342-885A-53D946AA70F0}"/>
    <cellStyle name="Normal 101 2 2_121231-130331" xfId="24514" xr:uid="{2701213E-6B8A-4BEA-A51F-242AD0ED50B9}"/>
    <cellStyle name="Normal 101 2 3" xfId="24515" xr:uid="{36664E15-75AA-46D0-9180-A67237756E06}"/>
    <cellStyle name="Normal 101 2 3 2" xfId="24516" xr:uid="{21FBCC4B-346A-440D-B17E-F2319E9C358B}"/>
    <cellStyle name="Normal 101 2 3_121231-130331" xfId="24517" xr:uid="{712B040F-8C77-4602-B68A-264D501FE48A}"/>
    <cellStyle name="Normal 101 2 4" xfId="24518" xr:uid="{7AC086CD-AE16-4AD2-90D8-9FD24DE75902}"/>
    <cellStyle name="Normal 101 2 5" xfId="24519" xr:uid="{5A68D54A-6478-49A2-8B55-57A12324EC29}"/>
    <cellStyle name="Normal 101 2 6" xfId="33794" xr:uid="{7262AD2D-68D4-47AE-A3F6-3BCD739170A7}"/>
    <cellStyle name="Normal 101 2 7" xfId="35982" xr:uid="{04C72BCD-0E02-4DF3-83F7-866AFF696BFD}"/>
    <cellStyle name="Normal 101 2 8" xfId="38801" xr:uid="{695262E7-DCF9-4C02-9F8B-99EE54DB461E}"/>
    <cellStyle name="Normal 101 2_121231-130331" xfId="24520" xr:uid="{0086F7E2-CCCF-48FD-B263-F3623A1FFAB2}"/>
    <cellStyle name="Normal 101 3" xfId="24521" xr:uid="{7D35D017-0953-4988-AE49-FB82F54F8783}"/>
    <cellStyle name="Normal 101 3 2" xfId="24522" xr:uid="{04F837F6-B163-4740-85F9-BD3A1E60D481}"/>
    <cellStyle name="Normal 101 3 2 2" xfId="24523" xr:uid="{CB3E2D73-BEF5-4D64-867B-1AEFFA47C747}"/>
    <cellStyle name="Normal 101 3 2 3" xfId="33795" xr:uid="{69A26F51-EB93-4789-9386-8D99ED1D6E06}"/>
    <cellStyle name="Normal 101 3 2_121231-130331" xfId="24524" xr:uid="{E500AEE6-9C65-4BED-BA02-0A8A7D00596F}"/>
    <cellStyle name="Normal 101 3 3" xfId="24525" xr:uid="{49C8925D-1A69-433D-88C5-1CF40F0403CA}"/>
    <cellStyle name="Normal 101 3 3 2" xfId="24526" xr:uid="{1EE9D65C-800A-45A2-9DC3-AAF8C015B6DE}"/>
    <cellStyle name="Normal 101 3 3_121231-130331" xfId="24527" xr:uid="{779C0C26-60E9-467A-A7FE-6FCD0BFFBF39}"/>
    <cellStyle name="Normal 101 3 4" xfId="24528" xr:uid="{07C865E9-26CC-4B6B-8A4C-9C986F9AC28F}"/>
    <cellStyle name="Normal 101 3 5" xfId="24529" xr:uid="{CF663808-D902-4028-9AE1-B376BB771160}"/>
    <cellStyle name="Normal 101 3 6" xfId="33796" xr:uid="{DD28130F-1145-40AB-9FE0-818CECEC2B6B}"/>
    <cellStyle name="Normal 101 3 7" xfId="35983" xr:uid="{8143DDC5-3403-4FEA-8A75-7AF00F00A5AA}"/>
    <cellStyle name="Normal 101 3 8" xfId="38800" xr:uid="{6EBBDA3D-E998-4D19-9647-5BFDA999ADEF}"/>
    <cellStyle name="Normal 101 3_121231-130331" xfId="24530" xr:uid="{EC02C6CD-9B9F-4E7E-8683-E20495F86798}"/>
    <cellStyle name="Normal 101 4" xfId="24531" xr:uid="{AD1F2D3F-078F-49D7-89D2-B54C74FCAD47}"/>
    <cellStyle name="Normal 101 4 2" xfId="24532" xr:uid="{88E06070-948F-43DB-8F86-3CCFC7CBC3DA}"/>
    <cellStyle name="Normal 101 4 2 2" xfId="24533" xr:uid="{4DBB6B7E-D68D-459F-A20D-49E1C9847380}"/>
    <cellStyle name="Normal 101 4 2_121231-130331" xfId="24534" xr:uid="{9ED5FD5E-0DD6-4715-A442-5E691FC886A3}"/>
    <cellStyle name="Normal 101 4 3" xfId="24535" xr:uid="{734A67EF-BB33-4BA9-B4C3-BF8DDCEC338C}"/>
    <cellStyle name="Normal 101 4 4" xfId="33797" xr:uid="{FF20C4DE-0C42-4EF7-850D-31F04DF313B8}"/>
    <cellStyle name="Normal 101 4_121231-130331" xfId="24536" xr:uid="{42480E7C-12F9-4CA4-9D5E-ADC4A5B4ECB9}"/>
    <cellStyle name="Normal 101 5" xfId="24537" xr:uid="{F9E264AC-22A9-4B42-BD25-95856CA0DDC0}"/>
    <cellStyle name="Normal 101 5 2" xfId="24538" xr:uid="{14483AFE-0F93-4311-829C-02C1D94512C7}"/>
    <cellStyle name="Normal 101 5_121231-130331" xfId="24539" xr:uid="{B44FFE74-DC8B-4D42-B3F3-CE379491F756}"/>
    <cellStyle name="Normal 101 6" xfId="24540" xr:uid="{7D4CF929-6917-4334-BFEB-144DF1682477}"/>
    <cellStyle name="Normal 101 7" xfId="24541" xr:uid="{8BF1EE10-E861-4DA2-A9E5-B71C173A2F5B}"/>
    <cellStyle name="Normal 101 8" xfId="33798" xr:uid="{86DD16C3-D99A-44B2-BF08-5AD5E76D8BB6}"/>
    <cellStyle name="Normal 101 9" xfId="35981" xr:uid="{8DD735BC-FBDC-4193-AB19-3DFCCF4CEB41}"/>
    <cellStyle name="Normal 101_121231-130331" xfId="24542" xr:uid="{7283AA10-E4A9-4499-BE33-D38DBC26D1E1}"/>
    <cellStyle name="Normal 102" xfId="24543" xr:uid="{4A10D3B6-77B2-4AD5-BADB-BE3237069EFB}"/>
    <cellStyle name="Normal 102 10" xfId="38799" xr:uid="{CE77492D-15F3-4C49-91FF-9EEA7DEA04DC}"/>
    <cellStyle name="Normal 102 2" xfId="24544" xr:uid="{C0EFEA01-54AE-4295-BEB2-42EC2A51D56B}"/>
    <cellStyle name="Normal 102 2 2" xfId="24545" xr:uid="{4A9173AC-FE7E-49CD-9E0A-9A499789E49B}"/>
    <cellStyle name="Normal 102 2 2 2" xfId="24546" xr:uid="{3C91A2BF-1A0B-46CB-8446-9053B6C95760}"/>
    <cellStyle name="Normal 102 2 2 3" xfId="33799" xr:uid="{50AD04D7-1064-45AF-BB99-C6404853C286}"/>
    <cellStyle name="Normal 102 2 2_121231-130331" xfId="24547" xr:uid="{45B19CF9-F1C9-4373-AF0F-2E6616DBA0A7}"/>
    <cellStyle name="Normal 102 2 3" xfId="24548" xr:uid="{150059C7-31CB-4215-AB6B-50E9ED51B6E3}"/>
    <cellStyle name="Normal 102 2 3 2" xfId="24549" xr:uid="{92EEC3C5-B487-441B-B2E0-0B8843408CE3}"/>
    <cellStyle name="Normal 102 2 3_121231-130331" xfId="24550" xr:uid="{4B584813-3619-40E0-88FD-CF4AE4E79019}"/>
    <cellStyle name="Normal 102 2 4" xfId="24551" xr:uid="{1774206A-CDE6-44D0-AC38-3D8CBF89CB8C}"/>
    <cellStyle name="Normal 102 2 5" xfId="24552" xr:uid="{46A4CF3E-9334-4454-8330-31724826D741}"/>
    <cellStyle name="Normal 102 2 6" xfId="33800" xr:uid="{AD557FEF-D2A7-4068-BA62-42FB1FE3B18C}"/>
    <cellStyle name="Normal 102 2 7" xfId="35985" xr:uid="{B009AA0A-E2B4-4541-B992-98822B19925E}"/>
    <cellStyle name="Normal 102 2 8" xfId="38798" xr:uid="{44C5814F-BB39-479C-A2E0-EB8EFCC5948D}"/>
    <cellStyle name="Normal 102 2_121231-130331" xfId="24553" xr:uid="{474CFE14-7D96-4306-B431-97C4BA917919}"/>
    <cellStyle name="Normal 102 3" xfId="24554" xr:uid="{B07263C9-4560-4B31-BDC1-1BF77EFEC31E}"/>
    <cellStyle name="Normal 102 3 2" xfId="24555" xr:uid="{C003828F-7BF1-467C-8057-83114B64159E}"/>
    <cellStyle name="Normal 102 3 2 2" xfId="24556" xr:uid="{AB056ED1-BADE-48D1-AD95-18BB5CD15E68}"/>
    <cellStyle name="Normal 102 3 2 3" xfId="33801" xr:uid="{2C7C21F9-A7E5-4327-90E3-BD983F1FB151}"/>
    <cellStyle name="Normal 102 3 2_121231-130331" xfId="24557" xr:uid="{39BC3E31-406B-4F8B-8743-3C6B728773BE}"/>
    <cellStyle name="Normal 102 3 3" xfId="24558" xr:uid="{4949365E-EC4F-4885-9DCE-11195397958A}"/>
    <cellStyle name="Normal 102 3 3 2" xfId="24559" xr:uid="{90A09EDF-AD32-43AE-B457-9533AF647A65}"/>
    <cellStyle name="Normal 102 3 3_121231-130331" xfId="24560" xr:uid="{B8031013-EBE2-44F4-B0E6-26B2B3A40DE2}"/>
    <cellStyle name="Normal 102 3 4" xfId="24561" xr:uid="{C02ABDF7-8E47-4EBF-9055-4ECBA65ABCFD}"/>
    <cellStyle name="Normal 102 3 5" xfId="24562" xr:uid="{60507C6B-E0A3-4B86-AA28-C3DA5DD78EDB}"/>
    <cellStyle name="Normal 102 3 6" xfId="33802" xr:uid="{736CB2E7-7492-432A-8570-D38E0E81C90E}"/>
    <cellStyle name="Normal 102 3 7" xfId="35986" xr:uid="{D24B1F8B-E093-4661-8366-5F069DDFA9CE}"/>
    <cellStyle name="Normal 102 3 8" xfId="38797" xr:uid="{7578CE9B-A5B4-4A0C-A089-2FA1E6E74B48}"/>
    <cellStyle name="Normal 102 3_121231-130331" xfId="24563" xr:uid="{16211331-81A9-4B8D-B629-6FE646180485}"/>
    <cellStyle name="Normal 102 4" xfId="24564" xr:uid="{B467BEAE-32A7-4F58-92CD-B363DE7B3838}"/>
    <cellStyle name="Normal 102 4 2" xfId="24565" xr:uid="{7514D81F-6BCE-44BD-8D1D-2B5D0DF8684B}"/>
    <cellStyle name="Normal 102 4 2 2" xfId="24566" xr:uid="{2692253C-F08F-4766-8CFF-D4D059EA2A58}"/>
    <cellStyle name="Normal 102 4 2_121231-130331" xfId="24567" xr:uid="{8E1C69C4-352B-4EF8-9901-22A561FDAA9C}"/>
    <cellStyle name="Normal 102 4 3" xfId="24568" xr:uid="{422B3038-21E6-462E-85C3-98D6ED78E7D4}"/>
    <cellStyle name="Normal 102 4 4" xfId="33803" xr:uid="{40A95F76-E96A-4545-8377-FF6F9BEAA1CA}"/>
    <cellStyle name="Normal 102 4_121231-130331" xfId="24569" xr:uid="{50C06C13-D625-44A0-99C2-45B2A45B7300}"/>
    <cellStyle name="Normal 102 5" xfId="24570" xr:uid="{DD1D89B8-4C0A-4A17-9BB0-E4D48E3E19F2}"/>
    <cellStyle name="Normal 102 5 2" xfId="24571" xr:uid="{713B9B7C-5A19-402E-AF05-BA2EEC01ABEE}"/>
    <cellStyle name="Normal 102 5_121231-130331" xfId="24572" xr:uid="{3038B4E4-0B79-471B-88F1-778AEDEE84E9}"/>
    <cellStyle name="Normal 102 6" xfId="24573" xr:uid="{EA50AA1B-3662-473E-B22E-A2DA61F1EE21}"/>
    <cellStyle name="Normal 102 7" xfId="24574" xr:uid="{D641B6A5-171F-46A4-A9F9-FB8F5612FEBA}"/>
    <cellStyle name="Normal 102 8" xfId="33804" xr:uid="{9AD82905-F38A-4A52-9E85-BD5D65BAF633}"/>
    <cellStyle name="Normal 102 9" xfId="35984" xr:uid="{F3754803-FD8D-4CC8-8571-80D6855B2FEE}"/>
    <cellStyle name="Normal 102_121231-130331" xfId="24575" xr:uid="{E47417A6-E896-48D0-BB51-27DBB0FADE3B}"/>
    <cellStyle name="Normal 103" xfId="24576" xr:uid="{95A04CEE-18E0-4376-8238-D81FA2895FC9}"/>
    <cellStyle name="Normal 103 2" xfId="24577" xr:uid="{4304BC40-8D0C-4C92-820C-48F200C216C4}"/>
    <cellStyle name="Normal 103 2 2" xfId="24578" xr:uid="{057B1BAE-DEBB-44A0-A8CE-9EB4834568F9}"/>
    <cellStyle name="Normal 103 2 2 2" xfId="24579" xr:uid="{1A268F70-21FA-42CE-A641-EB29AAE7DCB2}"/>
    <cellStyle name="Normal 103 2 2_AAL 2014-06" xfId="45482" xr:uid="{35C58D53-C9F7-4428-9ABF-7214CEEBF71F}"/>
    <cellStyle name="Normal 103 2 3" xfId="24580" xr:uid="{8919F6E5-84BC-4FC0-BAEC-83642AFE00DB}"/>
    <cellStyle name="Normal 103 2_121231-130331" xfId="24581" xr:uid="{7F5FF73D-5606-4392-AAAE-3411C54D36BC}"/>
    <cellStyle name="Normal 103 3" xfId="24582" xr:uid="{294EDF11-BFE6-4780-BB6E-3D9A7129A4D0}"/>
    <cellStyle name="Normal 103 3 2" xfId="24583" xr:uid="{B6FC83E6-C4A2-405A-9CA7-AFA2EAC3455E}"/>
    <cellStyle name="Normal 103 3_AAL 2014-06" xfId="45483" xr:uid="{59BA9BFC-A990-4438-965E-355FF50F693A}"/>
    <cellStyle name="Normal 103 4" xfId="33805" xr:uid="{690064F5-B92B-4EEC-849B-BF3110285FE4}"/>
    <cellStyle name="Normal 103 5" xfId="35987" xr:uid="{F616DC3F-7A4B-4FF4-A81F-C530842E0A2E}"/>
    <cellStyle name="Normal 103 6" xfId="38796" xr:uid="{D7B65604-D38E-4BBB-B8C1-AECC326BCE35}"/>
    <cellStyle name="Normal 103_121231-130331" xfId="24584" xr:uid="{0A1A702B-4F31-4812-AD53-2089B152C8BA}"/>
    <cellStyle name="Normal 104" xfId="24585" xr:uid="{2EBAEEC5-789A-434F-8545-32EAA71B3752}"/>
    <cellStyle name="Normal 104 2" xfId="24586" xr:uid="{F98E0F1E-188D-4001-BB91-D999A3344EF3}"/>
    <cellStyle name="Normal 104 2 2" xfId="24587" xr:uid="{F92F1DAD-1911-41E3-BD6B-75A1A2648B4C}"/>
    <cellStyle name="Normal 104 2 2 2" xfId="24588" xr:uid="{B5A9CE21-D2F1-446F-B1C0-5C80252C7FD0}"/>
    <cellStyle name="Normal 104 2 2_AAL 2014-06" xfId="45484" xr:uid="{0EA081B7-FB5F-4901-ACBB-052946CBE299}"/>
    <cellStyle name="Normal 104 2 3" xfId="24589" xr:uid="{E1CAE4CE-E353-442F-BB6A-F94C4CCB95B1}"/>
    <cellStyle name="Normal 104 2 4" xfId="33806" xr:uid="{AF253C4E-0657-4BE0-81B4-3E4581BDE7FA}"/>
    <cellStyle name="Normal 104 2_121231-130331" xfId="24590" xr:uid="{CB354304-CE51-450C-BBF6-66ED3642E06B}"/>
    <cellStyle name="Normal 104 3" xfId="24591" xr:uid="{76FC65D5-5684-42DC-A365-84048AC35341}"/>
    <cellStyle name="Normal 104 3 2" xfId="24592" xr:uid="{EFD7C52F-D486-4972-A579-627D56EAD46A}"/>
    <cellStyle name="Normal 104 3_AAL 2014-06" xfId="45485" xr:uid="{2E747846-B7D7-4F34-A344-E1B1E25C1EAE}"/>
    <cellStyle name="Normal 104 4" xfId="24593" xr:uid="{99B181F5-E64F-482D-8F74-CCF2F56479FF}"/>
    <cellStyle name="Normal 104 5" xfId="33807" xr:uid="{9A1BBC96-59A5-4059-9108-0B10017A6EEB}"/>
    <cellStyle name="Normal 104 6" xfId="35988" xr:uid="{9580F863-CDB3-47D6-8484-C682D98CE260}"/>
    <cellStyle name="Normal 104 7" xfId="38795" xr:uid="{2A2C3B91-66C8-4D29-AB6E-B098C2FE4EC2}"/>
    <cellStyle name="Normal 104_121231-130331" xfId="24594" xr:uid="{2A620C79-F02A-42B2-8357-BB89432D2E54}"/>
    <cellStyle name="Normal 105" xfId="24595" xr:uid="{C4C6F0B1-24DE-496E-B0B8-EE230570462C}"/>
    <cellStyle name="Normal 105 2" xfId="24596" xr:uid="{1FE8941F-AA1E-4E93-A2E1-6DFD6CD57428}"/>
    <cellStyle name="Normal 105 2 2" xfId="24597" xr:uid="{6DBC598B-FE29-4FEC-8A8E-95D812811824}"/>
    <cellStyle name="Normal 105 2 2 2" xfId="24598" xr:uid="{E0BE0B84-06BF-40C7-B605-53D5FD95455F}"/>
    <cellStyle name="Normal 105 2 2_121231-130331" xfId="24599" xr:uid="{CE8287D2-55BE-4482-B8BD-AC6C8FC5554B}"/>
    <cellStyle name="Normal 105 2 3" xfId="24600" xr:uid="{7677B54B-9CE8-424B-8FAE-AA6881895D73}"/>
    <cellStyle name="Normal 105 2 4" xfId="33808" xr:uid="{700EEFDD-30D8-4B24-8555-2BB5BF1594C9}"/>
    <cellStyle name="Normal 105 2_121231-130331" xfId="24601" xr:uid="{3C27C9B1-3862-4673-BDFE-82E084247542}"/>
    <cellStyle name="Normal 105 3" xfId="24602" xr:uid="{7052B8F7-07CC-49EF-B359-92BCEA5CA449}"/>
    <cellStyle name="Normal 105 3 2" xfId="24603" xr:uid="{0266E9D3-0477-42DA-A00C-E2435E3C0EA5}"/>
    <cellStyle name="Normal 105 3_121231-130331" xfId="24604" xr:uid="{EF5C167D-953E-45FC-9C06-CFB6671283DB}"/>
    <cellStyle name="Normal 105 4" xfId="24605" xr:uid="{8F4F6CBC-D018-4822-9444-8F5D56A07336}"/>
    <cellStyle name="Normal 105 5" xfId="24606" xr:uid="{92FDA04F-552B-4704-A9B0-3F927D0E1AE0}"/>
    <cellStyle name="Normal 105 6" xfId="33809" xr:uid="{02943AE7-5B15-4865-BBEC-46E6BBFF5E12}"/>
    <cellStyle name="Normal 105 7" xfId="35989" xr:uid="{2FBAB540-77BF-4915-ACE7-7A530D44DF34}"/>
    <cellStyle name="Normal 105 8" xfId="38794" xr:uid="{9ED85C54-6C6D-412E-BB87-4869260A93BF}"/>
    <cellStyle name="Normal 105_121231-130331" xfId="24607" xr:uid="{F8E14EF7-DF14-4A0B-9305-1A9F8BAA2218}"/>
    <cellStyle name="Normal 106" xfId="24608" xr:uid="{C378F139-8184-4827-B6B3-D490B5238DEC}"/>
    <cellStyle name="Normal 106 2" xfId="24609" xr:uid="{9CAC34AD-7035-4B12-B92A-3022B99A2DE0}"/>
    <cellStyle name="Normal 106 2 2" xfId="24610" xr:uid="{D9B5E4D1-6E04-49FB-9BB5-4FC55FC9FEFC}"/>
    <cellStyle name="Normal 106 2 2 2" xfId="24611" xr:uid="{2E6B4998-7E5C-4FA1-AE10-BE4494C0DF11}"/>
    <cellStyle name="Normal 106 2 2_AAL 2014-06" xfId="45486" xr:uid="{6D38CA16-2BE4-42EC-99DE-1E7826D1A572}"/>
    <cellStyle name="Normal 106 2 3" xfId="24612" xr:uid="{B8C0AA6A-B2AB-4516-A5B3-C82D12483391}"/>
    <cellStyle name="Normal 106 2 4" xfId="33810" xr:uid="{8CF65ED9-7BE7-4D46-A053-1913197DB114}"/>
    <cellStyle name="Normal 106 2_121231-130331" xfId="24613" xr:uid="{81235418-238B-4563-A038-457BF1CB948C}"/>
    <cellStyle name="Normal 106 3" xfId="24614" xr:uid="{38D6948A-F1F8-4A7C-9B69-8144AE2A5404}"/>
    <cellStyle name="Normal 106 3 2" xfId="24615" xr:uid="{5BEA4006-47FD-47BF-9BF8-217D5E53835F}"/>
    <cellStyle name="Normal 106 3_AAL 2014-06" xfId="45487" xr:uid="{B4A81584-CDE8-4417-B06D-6585C7049F00}"/>
    <cellStyle name="Normal 106 4" xfId="24616" xr:uid="{AFDDCAEE-A74E-4EE9-AF9F-1E0ACFB0021F}"/>
    <cellStyle name="Normal 106 5" xfId="33811" xr:uid="{29CD0269-9453-41BC-9147-B13F9BAC3CAF}"/>
    <cellStyle name="Normal 106 6" xfId="35990" xr:uid="{73078EDA-CEFC-4C0C-B206-B784168F2A31}"/>
    <cellStyle name="Normal 106 7" xfId="38793" xr:uid="{5E654FE4-7C6F-44E1-B027-560C6847C695}"/>
    <cellStyle name="Normal 106_121231-130331" xfId="24617" xr:uid="{7E5505F5-CEA6-4084-BCBC-CD5C5D90962E}"/>
    <cellStyle name="Normal 107" xfId="24618" xr:uid="{BD77380A-1EC8-4699-8683-DA2BE3748434}"/>
    <cellStyle name="Normal 107 2" xfId="24619" xr:uid="{2D364894-1243-4075-80D3-D66A4720B6AC}"/>
    <cellStyle name="Normal 107 2 2" xfId="33812" xr:uid="{269FE2A2-5BB5-4132-8488-F1A75B5B5A0C}"/>
    <cellStyle name="Normal 107 3" xfId="35991" xr:uid="{460B4162-B4E4-468F-8D1E-91CE6821463F}"/>
    <cellStyle name="Normal 107_3. Loans" xfId="24620" xr:uid="{A61A163A-DC6D-477F-8B73-D12431470515}"/>
    <cellStyle name="Normal 108" xfId="24621" xr:uid="{8BCFA9E2-615B-4E75-8232-AC6933C0FA17}"/>
    <cellStyle name="Normal 108 2" xfId="24622" xr:uid="{D8AF38AB-5E12-428B-A1A6-4521BDA2BF05}"/>
    <cellStyle name="Normal 108 2 2" xfId="24623" xr:uid="{A63B92CB-3CD7-42C1-A990-23F8C993AA0D}"/>
    <cellStyle name="Normal 108 2 2 2" xfId="24624" xr:uid="{DD7806AE-8672-48F5-BC4A-CB752A0D9BA2}"/>
    <cellStyle name="Normal 108 2 2_AAL 2014-06" xfId="45488" xr:uid="{5C10ACAD-1800-4FF0-84CD-A45C2DDCFD8E}"/>
    <cellStyle name="Normal 108 2 3" xfId="24625" xr:uid="{DC3309B7-1851-4B5F-A783-554491E417E6}"/>
    <cellStyle name="Normal 108 2_121231-130331" xfId="24626" xr:uid="{6EDE2837-AC9B-417A-8EE0-7D4A0F619A13}"/>
    <cellStyle name="Normal 108 3" xfId="24627" xr:uid="{8DE0D836-519A-40F6-83CE-7EB09CEBD2E0}"/>
    <cellStyle name="Normal 108 3 2" xfId="24628" xr:uid="{C2FCAD2A-037E-44C2-B6D0-6D25B4B24CB2}"/>
    <cellStyle name="Normal 108 3_AAL 2014-06" xfId="45489" xr:uid="{F9CE6EED-5CA6-4326-9060-A7DC183C8183}"/>
    <cellStyle name="Normal 108 4" xfId="24629" xr:uid="{101B8FC0-8E5F-4B95-AC0E-C6E65D0407AD}"/>
    <cellStyle name="Normal 108 5" xfId="24630" xr:uid="{78ACC22B-F8BD-4EFD-AD94-E90ADE92E9D7}"/>
    <cellStyle name="Normal 108 5 2" xfId="33813" xr:uid="{D61B224A-8D51-4DA7-B06F-5B0756120055}"/>
    <cellStyle name="Normal 108 6" xfId="24631" xr:uid="{3FCB6A81-AD35-4613-8D15-4A30B79C4614}"/>
    <cellStyle name="Normal 108 7" xfId="35992" xr:uid="{F9CB4D08-38C7-493E-818E-CE34C7820B07}"/>
    <cellStyle name="Normal 108 8" xfId="38792" xr:uid="{63ECCC6D-BF31-45FF-9DA9-9468657C403B}"/>
    <cellStyle name="Normal 108_121231-130331" xfId="24632" xr:uid="{82952152-5611-4344-A3FD-F6FAA368D063}"/>
    <cellStyle name="Normal 109" xfId="24633" xr:uid="{A2952E0D-6BEC-4A5F-B1B3-98A61F67842A}"/>
    <cellStyle name="Normal 109 2" xfId="24634" xr:uid="{1C167377-9B25-4852-A22B-9A402B5B51A1}"/>
    <cellStyle name="Normal 109 2 2" xfId="24635" xr:uid="{2CCB01A3-CD50-49A5-9376-8E656B59E9E6}"/>
    <cellStyle name="Normal 109 2_121231-130331" xfId="24636" xr:uid="{8CBC19A5-A9A2-436B-A632-6A2396BFA768}"/>
    <cellStyle name="Normal 109 3" xfId="24637" xr:uid="{AC64BFC1-EA5E-4ABE-8DC8-E46B0730C880}"/>
    <cellStyle name="Normal 109 4" xfId="24638" xr:uid="{4EF6B380-E42C-40AA-87C4-BBD427FF738A}"/>
    <cellStyle name="Normal 109 4 2" xfId="33814" xr:uid="{84FE1109-66C0-48E0-A1BB-F97C6AB59DF2}"/>
    <cellStyle name="Normal 109 5" xfId="24639" xr:uid="{1002A74E-ED2A-4BE6-BFF5-FA9692CD461A}"/>
    <cellStyle name="Normal 109 6" xfId="38325" xr:uid="{185F3D13-C004-4E88-A32E-12FCCEF221C5}"/>
    <cellStyle name="Normal 109 7" xfId="36553" xr:uid="{D7F094F5-1E99-48ED-B743-24A0919680C7}"/>
    <cellStyle name="Normal 109_121231-130331" xfId="24640" xr:uid="{BC09AD99-A67E-4587-9ED1-FA3D9E3A5A32}"/>
    <cellStyle name="Normal 11" xfId="198" xr:uid="{0F3F4FC3-70EF-4BDD-9AF1-47D35F6A2D4D}"/>
    <cellStyle name="Normal 11 10" xfId="33815" xr:uid="{E4958770-E32D-418B-B22D-3E74E411F6AA}"/>
    <cellStyle name="Normal 11 11" xfId="35993" xr:uid="{0A200C47-49F2-46BC-8437-9A0FCEDA1013}"/>
    <cellStyle name="Normal 11 12" xfId="44740" xr:uid="{9CE55248-0442-4074-883F-EAC624450089}"/>
    <cellStyle name="Normal 11 12 2" xfId="50355" xr:uid="{4CDC1F96-5516-4619-AB10-9A14485B2319}"/>
    <cellStyle name="Normal 11 13" xfId="47055" xr:uid="{466CA7AB-FEA2-45F4-845C-2A6B26FC292D}"/>
    <cellStyle name="Normal 11 2" xfId="24641" xr:uid="{741C6D93-E1FB-40F1-810E-64EAED270DDC}"/>
    <cellStyle name="Normal 11 2 10" xfId="33816" xr:uid="{5FA567AC-AB21-450C-85A0-7A06C5800D31}"/>
    <cellStyle name="Normal 11 2 11" xfId="35994" xr:uid="{D897FFAA-0BFC-4C34-9E4A-F0EFCA2B9270}"/>
    <cellStyle name="Normal 11 2 2" xfId="24642" xr:uid="{3543921E-739D-4E00-B89F-FD704A46D359}"/>
    <cellStyle name="Normal 11 2 2 2" xfId="24643" xr:uid="{FE392478-73DB-4FF0-A687-131D7DF01A03}"/>
    <cellStyle name="Normal 11 2 2 2 2" xfId="24644" xr:uid="{657D6A5C-FED4-487A-B178-F21AD7FFE099}"/>
    <cellStyle name="Normal 11 2 2 2 2 2" xfId="24645" xr:uid="{EBE0DC13-0682-4145-8D32-56FFCF136B80}"/>
    <cellStyle name="Normal 11 2 2 2 2_121231-130331" xfId="24646" xr:uid="{E4102F3F-A194-44E2-BEF6-0FB3C218C06E}"/>
    <cellStyle name="Normal 11 2 2 2 3" xfId="24647" xr:uid="{EE75E12A-B778-4417-9657-A6E6B5DA4301}"/>
    <cellStyle name="Normal 11 2 2 2 4" xfId="33817" xr:uid="{F6BCD13E-44B4-49E7-9961-4304CEADB71D}"/>
    <cellStyle name="Normal 11 2 2 2_121231-130331" xfId="24648" xr:uid="{252D57FE-DC9A-4C34-96EC-60D12A69938E}"/>
    <cellStyle name="Normal 11 2 2 3" xfId="24649" xr:uid="{F6B492B3-2F05-4B26-AC05-B859AF43DA97}"/>
    <cellStyle name="Normal 11 2 2 3 2" xfId="24650" xr:uid="{AB645F36-D95E-400F-BDF1-B85775655437}"/>
    <cellStyle name="Normal 11 2 2 3_121231-130331" xfId="24651" xr:uid="{6FF05B40-997F-49B8-A1A5-7A6C040B6004}"/>
    <cellStyle name="Normal 11 2 2 4" xfId="24652" xr:uid="{8F1CC633-A5EB-4BF1-9817-9D1882758E44}"/>
    <cellStyle name="Normal 11 2 2 5" xfId="24653" xr:uid="{7F6BF3F0-071E-42A7-9572-930753467136}"/>
    <cellStyle name="Normal 11 2 2 6" xfId="33818" xr:uid="{0E74E78B-48A6-47F9-83F5-0D3FA971DC3C}"/>
    <cellStyle name="Normal 11 2 2 7" xfId="35995" xr:uid="{3F84854C-C2C0-4336-873B-272926ECEB57}"/>
    <cellStyle name="Normal 11 2 2 8" xfId="38791" xr:uid="{D75CC33C-5556-4E2F-B1C6-7065EAA0EEE5}"/>
    <cellStyle name="Normal 11 2 2_121231-130331" xfId="24654" xr:uid="{142A5464-6EFD-4978-A4C4-F26D0637FAFF}"/>
    <cellStyle name="Normal 11 2 3" xfId="24655" xr:uid="{8FC5DD4F-291B-4D63-BA56-B9B00113D398}"/>
    <cellStyle name="Normal 11 2 3 2" xfId="24656" xr:uid="{414161E2-AD45-4442-AF89-1DE200C9E7B0}"/>
    <cellStyle name="Normal 11 2 3 2 2" xfId="24657" xr:uid="{EDDD8D8F-385D-4E01-BE30-C0E029807287}"/>
    <cellStyle name="Normal 11 2 3 2 2 2" xfId="24658" xr:uid="{6090E59E-6ED4-414C-9E19-F1FE007E72F4}"/>
    <cellStyle name="Normal 11 2 3 2 2_121231-130331" xfId="24659" xr:uid="{9800582C-3E46-48E7-AEC4-F7624E128CA4}"/>
    <cellStyle name="Normal 11 2 3 2 3" xfId="24660" xr:uid="{14CBC5A5-3055-495C-AC9E-F6573A6CA772}"/>
    <cellStyle name="Normal 11 2 3 2 4" xfId="33819" xr:uid="{43163080-68F4-4DBF-910B-C7F370A8D3F3}"/>
    <cellStyle name="Normal 11 2 3 2_121231-130331" xfId="24661" xr:uid="{35CA3BD0-7237-4CEE-AD5A-67D94FAC3D9E}"/>
    <cellStyle name="Normal 11 2 3 3" xfId="24662" xr:uid="{85FD763B-1846-4AF1-BB0C-E97651A5EF98}"/>
    <cellStyle name="Normal 11 2 3 3 2" xfId="24663" xr:uid="{82F3C421-FDE6-47F6-BB4F-D1B446360ADF}"/>
    <cellStyle name="Normal 11 2 3 3_121231-130331" xfId="24664" xr:uid="{AE3F7C6C-70F0-463B-B5ED-C35873D8A563}"/>
    <cellStyle name="Normal 11 2 3 4" xfId="24665" xr:uid="{A56160C2-9CCC-415F-9960-FD81EB0B841E}"/>
    <cellStyle name="Normal 11 2 3 5" xfId="24666" xr:uid="{71B4A670-5FE7-4171-AED7-1465793DB3B8}"/>
    <cellStyle name="Normal 11 2 3 6" xfId="33820" xr:uid="{149FB32D-FEC1-4EE2-97DC-26B7AB3D7AE0}"/>
    <cellStyle name="Normal 11 2 3 7" xfId="35996" xr:uid="{5AC56DFF-ECB6-4B59-85FE-03193BAC6750}"/>
    <cellStyle name="Normal 11 2 3 8" xfId="38790" xr:uid="{1A6BB9B2-DBFC-477F-A157-7198B403F526}"/>
    <cellStyle name="Normal 11 2 3_121231-130331" xfId="24667" xr:uid="{FADA32B4-440D-4748-9906-2DDC51B427D1}"/>
    <cellStyle name="Normal 11 2 4" xfId="24668" xr:uid="{F3E28CF5-D277-4FAA-AF93-43A668ACB1DE}"/>
    <cellStyle name="Normal 11 2 4 2" xfId="24669" xr:uid="{183E1DBF-A67F-4EA3-9E3C-F7606970FD98}"/>
    <cellStyle name="Normal 11 2 4 2 2" xfId="24670" xr:uid="{08AA8B60-E846-475C-9D50-4871DA58347F}"/>
    <cellStyle name="Normal 11 2 4 2 2 2" xfId="24671" xr:uid="{0A74CA5C-B944-44F3-91F4-03BCB51084EF}"/>
    <cellStyle name="Normal 11 2 4 2 2_121231-130331" xfId="24672" xr:uid="{EA507FC2-687C-4E7F-B39E-CF215352213E}"/>
    <cellStyle name="Normal 11 2 4 2 3" xfId="24673" xr:uid="{E91C7D2A-B780-46EC-A1C3-C9C85EB2BB2B}"/>
    <cellStyle name="Normal 11 2 4 2 4" xfId="33821" xr:uid="{E8BFF352-A7AE-4197-9D1B-656E4D8C4D14}"/>
    <cellStyle name="Normal 11 2 4 2_121231-130331" xfId="24674" xr:uid="{9BE1D0CF-C5D8-4672-93F2-DAC375049329}"/>
    <cellStyle name="Normal 11 2 4 3" xfId="24675" xr:uid="{CDF196EF-58D0-4C45-9AE9-5BB55937CAB5}"/>
    <cellStyle name="Normal 11 2 4 3 2" xfId="24676" xr:uid="{09286A9C-1044-4335-95EA-651072E8F232}"/>
    <cellStyle name="Normal 11 2 4 3_121231-130331" xfId="24677" xr:uid="{50DE8158-74B2-4BAF-8DC0-0F96832C71E5}"/>
    <cellStyle name="Normal 11 2 4 4" xfId="24678" xr:uid="{38E113EE-1C3D-4E5E-9BFA-988906935606}"/>
    <cellStyle name="Normal 11 2 4 5" xfId="24679" xr:uid="{C46FC60D-C06A-4139-BB1A-70B191CD0570}"/>
    <cellStyle name="Normal 11 2 4 6" xfId="33822" xr:uid="{CA018681-5C8A-4F43-989E-704B73164A83}"/>
    <cellStyle name="Normal 11 2 4 7" xfId="35997" xr:uid="{70BC0CB8-2004-4497-B049-39ABF42EECD7}"/>
    <cellStyle name="Normal 11 2 4 8" xfId="38789" xr:uid="{F64CC2F7-6FED-49C3-AC5D-4EBD84E8BFE2}"/>
    <cellStyle name="Normal 11 2 4_121231-130331" xfId="24680" xr:uid="{0523226C-22A6-48AA-A478-849FD00D455E}"/>
    <cellStyle name="Normal 11 2 5" xfId="24681" xr:uid="{4101E1F8-2C2F-4EA8-9819-ABB1ACFD708C}"/>
    <cellStyle name="Normal 11 2 5 2" xfId="24682" xr:uid="{33048226-304A-48A5-979C-0558835899F7}"/>
    <cellStyle name="Normal 11 2 5 2 2" xfId="24683" xr:uid="{2E59415A-19AC-40FB-B083-D6373AA490C0}"/>
    <cellStyle name="Normal 11 2 5 2 3" xfId="33823" xr:uid="{E5122E1D-BBB3-4A9A-9CBD-CB70423C254D}"/>
    <cellStyle name="Normal 11 2 5 2_121231-130331" xfId="24684" xr:uid="{AF916D68-D2AA-4650-9878-552FB27D9F21}"/>
    <cellStyle name="Normal 11 2 5 3" xfId="24685" xr:uid="{AA3293E9-53E4-42BB-A235-700F216C58E8}"/>
    <cellStyle name="Normal 11 2 5 3 2" xfId="24686" xr:uid="{4B0EB1C8-5E1D-4BF9-98D3-97888542FE96}"/>
    <cellStyle name="Normal 11 2 5 3_121231-130331" xfId="24687" xr:uid="{6F06F46D-4F46-4EBF-8A7C-C49FEEE32DAB}"/>
    <cellStyle name="Normal 11 2 5 4" xfId="24688" xr:uid="{FF2ADA69-D709-4A9C-ADC4-A6F64B4DF9D0}"/>
    <cellStyle name="Normal 11 2 5 5" xfId="24689" xr:uid="{9D753B11-713A-461E-B5F6-8DBC3F2E840F}"/>
    <cellStyle name="Normal 11 2 5 6" xfId="33824" xr:uid="{FEE706E7-0499-41EE-96DC-64973674D6C7}"/>
    <cellStyle name="Normal 11 2 5 7" xfId="35998" xr:uid="{BD349BBD-1D16-4BE1-B0DD-E95F57B9F146}"/>
    <cellStyle name="Normal 11 2 5 8" xfId="38788" xr:uid="{17C8C6E5-E7F1-44F1-8C81-3DEC45BB07B5}"/>
    <cellStyle name="Normal 11 2 5_121231-130331" xfId="24690" xr:uid="{B905B6AC-4200-407E-87E8-D730DCC7234D}"/>
    <cellStyle name="Normal 11 2 6" xfId="24691" xr:uid="{BE0DE7BA-DB7E-4A3A-95D7-A174D3E7E311}"/>
    <cellStyle name="Normal 11 2 6 2" xfId="24692" xr:uid="{41A44DCC-7144-4B91-90F5-2BE8E5F4824C}"/>
    <cellStyle name="Normal 11 2 6 2 2" xfId="24693" xr:uid="{D89BBD8B-7AF3-456B-BF0E-801BB7F7823F}"/>
    <cellStyle name="Normal 11 2 6 2_121231-130331" xfId="24694" xr:uid="{800DA8FB-E377-401A-8BD1-408EEDFB9CEA}"/>
    <cellStyle name="Normal 11 2 6 3" xfId="24695" xr:uid="{F8580FEA-3BEB-4565-93FA-688DCE4BCF12}"/>
    <cellStyle name="Normal 11 2 6 4" xfId="33825" xr:uid="{833FE84C-5938-4A8C-87C4-C4BA48662057}"/>
    <cellStyle name="Normal 11 2 6_121231-130331" xfId="24696" xr:uid="{690BA092-84E3-4E99-8F1A-8312668619A0}"/>
    <cellStyle name="Normal 11 2 7" xfId="24697" xr:uid="{2149316C-6E02-4113-9C38-84FD40BBA74E}"/>
    <cellStyle name="Normal 11 2 7 2" xfId="24698" xr:uid="{85AFBD85-D9DA-4F71-8760-5B6DB7C550DE}"/>
    <cellStyle name="Normal 11 2 7_121231-130331" xfId="24699" xr:uid="{8CED8FC2-1CC0-47BC-9DC2-AEF0D6F17CD5}"/>
    <cellStyle name="Normal 11 2 8" xfId="24700" xr:uid="{2161C270-FCAA-49F3-A5AD-4D8EA7B202A7}"/>
    <cellStyle name="Normal 11 2 9" xfId="24701" xr:uid="{506DB62C-45CC-4476-A9B2-8EEA6ECAFAA3}"/>
    <cellStyle name="Normal 11 2_121231-130331" xfId="24702" xr:uid="{EECA2370-D14B-419D-B9D6-776F8A6DA7D5}"/>
    <cellStyle name="Normal 11 3" xfId="24703" xr:uid="{3D990C84-BF14-4A52-9710-C4EFF8388998}"/>
    <cellStyle name="Normal 11 3 10" xfId="33826" xr:uid="{D6968796-CFC8-4B61-959F-3AB377E765ED}"/>
    <cellStyle name="Normal 11 3 11" xfId="35999" xr:uid="{AEDDDE43-1E3C-417C-A3B9-3B6247727323}"/>
    <cellStyle name="Normal 11 3 2" xfId="24704" xr:uid="{4B17FF1F-9BFC-48BF-835F-AD1314EB6B26}"/>
    <cellStyle name="Normal 11 3 2 2" xfId="24705" xr:uid="{AA2FC89B-10EC-4133-9EB5-99254CA09626}"/>
    <cellStyle name="Normal 11 3 2 2 2" xfId="24706" xr:uid="{8A28D909-9639-4C77-8DAE-D29591DF194F}"/>
    <cellStyle name="Normal 11 3 2 2 2 2" xfId="24707" xr:uid="{A03EEFA6-1EED-4295-8607-38A361C3FC9E}"/>
    <cellStyle name="Normal 11 3 2 2 2_121231-130331" xfId="24708" xr:uid="{34733C2D-072A-4398-B013-F148556901CC}"/>
    <cellStyle name="Normal 11 3 2 2 3" xfId="24709" xr:uid="{A511A294-994C-44E3-B7E8-C2B5AA49360A}"/>
    <cellStyle name="Normal 11 3 2 2 4" xfId="33827" xr:uid="{5E1BC95E-5FA0-47E7-9D7F-8E3B59900C53}"/>
    <cellStyle name="Normal 11 3 2 2_121231-130331" xfId="24710" xr:uid="{AA321831-C727-43AC-826B-4346C4FDD45A}"/>
    <cellStyle name="Normal 11 3 2 3" xfId="24711" xr:uid="{4EDCD8F2-95F0-4C41-9D7A-CCC79DBF4DE5}"/>
    <cellStyle name="Normal 11 3 2 3 2" xfId="24712" xr:uid="{60637E11-B397-4BDD-AC0B-6874E9538C8F}"/>
    <cellStyle name="Normal 11 3 2 3_121231-130331" xfId="24713" xr:uid="{5C2A8ABD-A286-4B44-BBBA-4E04A9D0533F}"/>
    <cellStyle name="Normal 11 3 2 4" xfId="24714" xr:uid="{BAC0A24A-9AFA-46DE-9B2A-BB46756FC7BD}"/>
    <cellStyle name="Normal 11 3 2 5" xfId="24715" xr:uid="{9992B597-0A83-40FC-BD31-1E25FE79DAB4}"/>
    <cellStyle name="Normal 11 3 2 6" xfId="33828" xr:uid="{06F2594C-48BE-4855-948A-1B129C0F8571}"/>
    <cellStyle name="Normal 11 3 2 7" xfId="36000" xr:uid="{3928B560-A399-413F-910D-22CE49B04F8D}"/>
    <cellStyle name="Normal 11 3 2 8" xfId="38787" xr:uid="{A4FA99F2-5D27-4F0D-94C7-B96AB78C165E}"/>
    <cellStyle name="Normal 11 3 2_121231-130331" xfId="24716" xr:uid="{BD207C9D-A770-4DDF-80CD-1BAED670B0DA}"/>
    <cellStyle name="Normal 11 3 3" xfId="24717" xr:uid="{09137116-DC0E-4E9C-A6ED-FBC416B91F98}"/>
    <cellStyle name="Normal 11 3 3 2" xfId="24718" xr:uid="{BDF97C51-F6AD-4AD7-9946-F23661285E23}"/>
    <cellStyle name="Normal 11 3 3 2 2" xfId="24719" xr:uid="{6C754859-3CC4-4644-9796-B9EECDE9B6C1}"/>
    <cellStyle name="Normal 11 3 3 2 2 2" xfId="24720" xr:uid="{0BFBA1EB-36F0-4FE7-818E-05F7772081B1}"/>
    <cellStyle name="Normal 11 3 3 2 2_121231-130331" xfId="24721" xr:uid="{1B8C2950-514D-49E3-A539-830642F8FB92}"/>
    <cellStyle name="Normal 11 3 3 2 3" xfId="24722" xr:uid="{36BB0507-A90F-49FA-8495-ADA78EE36703}"/>
    <cellStyle name="Normal 11 3 3 2 4" xfId="33829" xr:uid="{C640C9EB-C59E-4F96-A36F-0C1F8D929679}"/>
    <cellStyle name="Normal 11 3 3 2_121231-130331" xfId="24723" xr:uid="{D377CCA9-D187-44B3-9316-D534BCACF156}"/>
    <cellStyle name="Normal 11 3 3 3" xfId="24724" xr:uid="{61CD2DE4-1107-49E3-95A8-76F18D77AC78}"/>
    <cellStyle name="Normal 11 3 3 3 2" xfId="24725" xr:uid="{EE80A753-33B0-42B2-ADC4-6301FA112590}"/>
    <cellStyle name="Normal 11 3 3 3_121231-130331" xfId="24726" xr:uid="{D85BE024-774B-4797-A538-7AC661C7C482}"/>
    <cellStyle name="Normal 11 3 3 4" xfId="24727" xr:uid="{995E04B3-AFE2-4403-90D9-893590F285C2}"/>
    <cellStyle name="Normal 11 3 3 5" xfId="24728" xr:uid="{5648127B-46FF-4D30-886B-D168F3EF88FD}"/>
    <cellStyle name="Normal 11 3 3 6" xfId="33830" xr:uid="{045B285D-D6AC-45B3-9CE0-1B62341F00E5}"/>
    <cellStyle name="Normal 11 3 3 7" xfId="36001" xr:uid="{6441934F-0B08-4D1D-8368-DAD68F0C8D83}"/>
    <cellStyle name="Normal 11 3 3 8" xfId="38786" xr:uid="{640B0D4B-29EB-4705-904E-799A5DFCFB8A}"/>
    <cellStyle name="Normal 11 3 3_121231-130331" xfId="24729" xr:uid="{03976DD7-8555-4D20-979C-E7677D12DF9B}"/>
    <cellStyle name="Normal 11 3 4" xfId="24730" xr:uid="{36E9C7E0-C724-44FC-B6A5-7A6CB418138E}"/>
    <cellStyle name="Normal 11 3 4 2" xfId="24731" xr:uid="{873494C0-30C4-422E-A3EA-A70DBD23E089}"/>
    <cellStyle name="Normal 11 3 4 2 2" xfId="24732" xr:uid="{A7A95B75-DD76-4747-990F-77E43F438C7C}"/>
    <cellStyle name="Normal 11 3 4 2 2 2" xfId="24733" xr:uid="{5FB58E6E-29B6-4327-B33E-B489199448D5}"/>
    <cellStyle name="Normal 11 3 4 2 2_121231-130331" xfId="24734" xr:uid="{6E9FFAD9-97A8-4B84-86F0-DCDEBC21160A}"/>
    <cellStyle name="Normal 11 3 4 2 3" xfId="24735" xr:uid="{D7991B8B-95E5-4BFC-B145-1DE0BAB045B6}"/>
    <cellStyle name="Normal 11 3 4 2 4" xfId="33831" xr:uid="{190F8732-87F1-41E2-AFF5-49CBA69E4390}"/>
    <cellStyle name="Normal 11 3 4 2_121231-130331" xfId="24736" xr:uid="{90BB6838-627C-47C6-A857-DB1B24FB6393}"/>
    <cellStyle name="Normal 11 3 4 3" xfId="24737" xr:uid="{45070241-30EF-4476-BCE3-DFA846474E41}"/>
    <cellStyle name="Normal 11 3 4 3 2" xfId="24738" xr:uid="{CD710BF8-0AB8-49D7-8B83-31BAE6E1A3C6}"/>
    <cellStyle name="Normal 11 3 4 3_121231-130331" xfId="24739" xr:uid="{207C1420-881E-4553-A42C-D2A16F18D566}"/>
    <cellStyle name="Normal 11 3 4 4" xfId="24740" xr:uid="{AA93B4B8-C4DC-4477-B544-5C3367D4A765}"/>
    <cellStyle name="Normal 11 3 4 5" xfId="24741" xr:uid="{2EB9638F-B995-49B4-B6C0-5C2F99DAAEE8}"/>
    <cellStyle name="Normal 11 3 4 6" xfId="33832" xr:uid="{67F5F1C2-61CA-4012-B5A8-92D9A5AFBB6D}"/>
    <cellStyle name="Normal 11 3 4 7" xfId="36002" xr:uid="{9B018AA7-D0FB-4810-959A-D655012DF817}"/>
    <cellStyle name="Normal 11 3 4 8" xfId="38785" xr:uid="{7521E1FF-6205-4318-B28F-B5352E394AED}"/>
    <cellStyle name="Normal 11 3 4_121231-130331" xfId="24742" xr:uid="{BEEA1587-F402-414D-8537-1212CAA210E8}"/>
    <cellStyle name="Normal 11 3 5" xfId="24743" xr:uid="{05E0F12A-15FE-475D-AF0F-6D19C2CA995C}"/>
    <cellStyle name="Normal 11 3 5 2" xfId="24744" xr:uid="{7659D94B-834C-4DA3-93B1-C9A5310FBBEA}"/>
    <cellStyle name="Normal 11 3 5 2 2" xfId="24745" xr:uid="{23FAF831-10EA-4617-BA57-02899A9A5204}"/>
    <cellStyle name="Normal 11 3 5 2 3" xfId="33833" xr:uid="{9F4FD30F-6B30-4F6C-A710-0CFF5BD5918E}"/>
    <cellStyle name="Normal 11 3 5 2_121231-130331" xfId="24746" xr:uid="{DECB298D-93A5-4F2F-B786-EF3F6AC54F1B}"/>
    <cellStyle name="Normal 11 3 5 3" xfId="24747" xr:uid="{29F24957-B703-407E-923C-8533FB23244D}"/>
    <cellStyle name="Normal 11 3 5 3 2" xfId="24748" xr:uid="{BEE9C651-4A2F-4577-B5FB-FFC844C0845E}"/>
    <cellStyle name="Normal 11 3 5 3_121231-130331" xfId="24749" xr:uid="{BD6DDF5B-4EAF-4FFF-85AB-F01A165AB81A}"/>
    <cellStyle name="Normal 11 3 5 4" xfId="24750" xr:uid="{CEF52757-3EC7-4DAB-8354-9B7959DBB8DE}"/>
    <cellStyle name="Normal 11 3 5 5" xfId="24751" xr:uid="{A616D533-BE81-43C6-B0B3-498F003BA9C6}"/>
    <cellStyle name="Normal 11 3 5 6" xfId="33834" xr:uid="{7A58F62B-13E4-4C34-8491-BBFBBA2833E1}"/>
    <cellStyle name="Normal 11 3 5 7" xfId="36003" xr:uid="{C3FDAD75-D67C-4FAB-AE84-9A9EE936BF71}"/>
    <cellStyle name="Normal 11 3 5 8" xfId="38784" xr:uid="{811C0FB9-DCFB-441A-A57A-E0AAE6A0E93C}"/>
    <cellStyle name="Normal 11 3 5_121231-130331" xfId="24752" xr:uid="{54FD2B6B-6453-4D25-984F-E77DB33586D6}"/>
    <cellStyle name="Normal 11 3 6" xfId="24753" xr:uid="{5570A885-A511-4BE9-988D-CAC23AE97F8B}"/>
    <cellStyle name="Normal 11 3 6 2" xfId="24754" xr:uid="{3183A6F2-DAFB-45AF-B8CD-0E9704E8FBEB}"/>
    <cellStyle name="Normal 11 3 6 2 2" xfId="24755" xr:uid="{A4842F4D-2125-4803-95C7-EFDE44B6961F}"/>
    <cellStyle name="Normal 11 3 6 2_121231-130331" xfId="24756" xr:uid="{629DB525-7B69-4EA4-ADCB-B9E76B269378}"/>
    <cellStyle name="Normal 11 3 6 3" xfId="24757" xr:uid="{CD000D12-6AC1-4314-8F07-E0B1C05F8E66}"/>
    <cellStyle name="Normal 11 3 6 4" xfId="33835" xr:uid="{3E1E5FAF-E97B-4200-8299-6566931A0F13}"/>
    <cellStyle name="Normal 11 3 6_121231-130331" xfId="24758" xr:uid="{27916AA0-B7D3-4443-AC42-F12F1F19FF00}"/>
    <cellStyle name="Normal 11 3 7" xfId="24759" xr:uid="{B48EF14A-59C5-42BE-95D6-FC739F1EA998}"/>
    <cellStyle name="Normal 11 3 7 2" xfId="24760" xr:uid="{52F2A1BF-8D5C-4FE7-9DA9-A8A8AD91EC9F}"/>
    <cellStyle name="Normal 11 3 7_121231-130331" xfId="24761" xr:uid="{2D00C9B2-D00E-4C80-B214-98924B2BE335}"/>
    <cellStyle name="Normal 11 3 8" xfId="24762" xr:uid="{6EBE6233-3CA9-4659-A331-4221E5B1730E}"/>
    <cellStyle name="Normal 11 3 9" xfId="24763" xr:uid="{8F75594D-6C0E-4DF1-8B3A-3DD5DDB28AA5}"/>
    <cellStyle name="Normal 11 3_121231-130331" xfId="24764" xr:uid="{B832623A-5108-4BBF-B008-646203D4F468}"/>
    <cellStyle name="Normal 11 4" xfId="24765" xr:uid="{0827105C-5F23-4A00-89A3-B6D4AB06B86B}"/>
    <cellStyle name="Normal 11 4 10" xfId="33836" xr:uid="{F1A248B4-E16D-41C7-A78D-F0F5A7FB1221}"/>
    <cellStyle name="Normal 11 4 11" xfId="36004" xr:uid="{7A9FD833-8760-4924-9968-1CDE301B91E6}"/>
    <cellStyle name="Normal 11 4 2" xfId="24766" xr:uid="{D4A8A00F-B77C-4AFF-B4EC-5CEFD6D0AF5A}"/>
    <cellStyle name="Normal 11 4 2 2" xfId="24767" xr:uid="{A98C0A0A-488D-4D96-9A88-7CE5D8DA0C43}"/>
    <cellStyle name="Normal 11 4 2 2 2" xfId="24768" xr:uid="{43A66624-F04C-49A1-ADC8-02266E4511C9}"/>
    <cellStyle name="Normal 11 4 2 2 2 2" xfId="24769" xr:uid="{2EF8ED7D-EDD2-40B9-BD1C-1478E155ACAC}"/>
    <cellStyle name="Normal 11 4 2 2 2_121231-130331" xfId="24770" xr:uid="{01C8D474-37B6-4812-8DA1-E8BE748AFAD2}"/>
    <cellStyle name="Normal 11 4 2 2 3" xfId="24771" xr:uid="{B5EEDFD8-E7F0-4B0E-9A08-183C67E971F7}"/>
    <cellStyle name="Normal 11 4 2 2 4" xfId="33837" xr:uid="{2A338331-5881-4B49-8334-A3B7391798A6}"/>
    <cellStyle name="Normal 11 4 2 2_121231-130331" xfId="24772" xr:uid="{B63E8D03-02B9-4029-A37E-CE39A3EC2771}"/>
    <cellStyle name="Normal 11 4 2 3" xfId="24773" xr:uid="{49211EFE-F59C-4CCC-B2B4-E519B806F0B9}"/>
    <cellStyle name="Normal 11 4 2 3 2" xfId="24774" xr:uid="{6F4F93D5-7007-41AB-94AA-D8D68E86C430}"/>
    <cellStyle name="Normal 11 4 2 3_121231-130331" xfId="24775" xr:uid="{CBC96D93-D2C8-465D-8682-07B305059AAB}"/>
    <cellStyle name="Normal 11 4 2 4" xfId="24776" xr:uid="{5F144EF4-151C-40E3-AD3F-67E3D25A8687}"/>
    <cellStyle name="Normal 11 4 2 5" xfId="24777" xr:uid="{F8496D73-291C-404D-BAE0-6FF07583C845}"/>
    <cellStyle name="Normal 11 4 2 6" xfId="33838" xr:uid="{12B723CD-D5D9-4E9F-B3D4-B5CBDE194A72}"/>
    <cellStyle name="Normal 11 4 2 7" xfId="36005" xr:uid="{3CDFD303-7B55-4B9F-9162-D7F39754BB39}"/>
    <cellStyle name="Normal 11 4 2 8" xfId="38783" xr:uid="{64F3BDE6-6280-4867-9AEF-637FD230A379}"/>
    <cellStyle name="Normal 11 4 2_121231-130331" xfId="24778" xr:uid="{039FB6D7-078C-4F73-BCDC-05403485D0CE}"/>
    <cellStyle name="Normal 11 4 3" xfId="24779" xr:uid="{6550D37C-00D0-4E70-8E9B-C9DF01CC6B92}"/>
    <cellStyle name="Normal 11 4 3 2" xfId="24780" xr:uid="{5CE530A8-C80C-41D5-AAC5-D079D286B79C}"/>
    <cellStyle name="Normal 11 4 3 2 2" xfId="24781" xr:uid="{32EB8D5B-4159-40FD-A803-18F28218C105}"/>
    <cellStyle name="Normal 11 4 3 2 2 2" xfId="24782" xr:uid="{A4004A6F-7E3F-461A-A2BD-C30E2F4D9828}"/>
    <cellStyle name="Normal 11 4 3 2 2_121231-130331" xfId="24783" xr:uid="{B855B6C9-BFEE-48F5-92CA-B73DE7BAFAF0}"/>
    <cellStyle name="Normal 11 4 3 2 3" xfId="24784" xr:uid="{F4365BDF-B1A7-492E-8D90-E114C66FD1BD}"/>
    <cellStyle name="Normal 11 4 3 2 4" xfId="33839" xr:uid="{18D6E937-C4AB-4936-BF26-E05A28FFDC46}"/>
    <cellStyle name="Normal 11 4 3 2_121231-130331" xfId="24785" xr:uid="{548A849E-2DFD-4022-9600-6C08F5EB95CD}"/>
    <cellStyle name="Normal 11 4 3 3" xfId="24786" xr:uid="{AEF24DD6-F90F-4CBF-BFA0-A20853A2212E}"/>
    <cellStyle name="Normal 11 4 3 3 2" xfId="24787" xr:uid="{B3CD01E9-8F50-4509-998B-3CAAAA428BE9}"/>
    <cellStyle name="Normal 11 4 3 3_121231-130331" xfId="24788" xr:uid="{17EA392D-904F-473B-AF8B-6CFBD8DD624A}"/>
    <cellStyle name="Normal 11 4 3 4" xfId="24789" xr:uid="{E2C3768D-D9DC-4591-9715-FBF61393B0DD}"/>
    <cellStyle name="Normal 11 4 3 5" xfId="24790" xr:uid="{DDBFABAE-88A0-4D4E-85C8-6A53BA258001}"/>
    <cellStyle name="Normal 11 4 3 6" xfId="33840" xr:uid="{1D2B33A7-C46C-497A-99B6-B89A55D00A69}"/>
    <cellStyle name="Normal 11 4 3 7" xfId="36006" xr:uid="{771D31E3-A104-4AA6-B958-815BA6339DC0}"/>
    <cellStyle name="Normal 11 4 3 8" xfId="38782" xr:uid="{E025AA4D-AC6F-42F5-AB4A-0FD6FFCA784F}"/>
    <cellStyle name="Normal 11 4 3_121231-130331" xfId="24791" xr:uid="{BB280C71-AE51-449C-BAD3-6618FB5C66BA}"/>
    <cellStyle name="Normal 11 4 4" xfId="24792" xr:uid="{6CF0E12D-B5B2-4C19-BB0E-5804FC2F60B8}"/>
    <cellStyle name="Normal 11 4 4 2" xfId="24793" xr:uid="{38E7AC97-C626-47A6-B266-2454E2AC0FE1}"/>
    <cellStyle name="Normal 11 4 4 2 2" xfId="24794" xr:uid="{E2CDDA2E-E15D-42C9-8297-0432E9735155}"/>
    <cellStyle name="Normal 11 4 4 2 2 2" xfId="24795" xr:uid="{B75AB8F9-7285-43D8-896F-4CF64F3B72C1}"/>
    <cellStyle name="Normal 11 4 4 2 2_121231-130331" xfId="24796" xr:uid="{5D043C07-A2D9-4B8F-BBED-A9CB106ABDE1}"/>
    <cellStyle name="Normal 11 4 4 2 3" xfId="24797" xr:uid="{B5868B19-9CAF-464E-88B5-29DD6292DBF8}"/>
    <cellStyle name="Normal 11 4 4 2 4" xfId="33841" xr:uid="{7384FBF3-AA1E-48BB-9466-5A04C1DABB39}"/>
    <cellStyle name="Normal 11 4 4 2_121231-130331" xfId="24798" xr:uid="{E6ADEA46-9E09-49EA-BD0E-A0221A6230C0}"/>
    <cellStyle name="Normal 11 4 4 3" xfId="24799" xr:uid="{1F8D4F37-8974-4F0E-ABCE-F1C8D3790FFE}"/>
    <cellStyle name="Normal 11 4 4 3 2" xfId="24800" xr:uid="{0D9E494F-483B-4B4B-B581-E617399000A3}"/>
    <cellStyle name="Normal 11 4 4 3_121231-130331" xfId="24801" xr:uid="{51620801-591C-4CAD-9146-B5C07698D68C}"/>
    <cellStyle name="Normal 11 4 4 4" xfId="24802" xr:uid="{7092D0BE-15E7-4CDA-A4A2-8533CE788E28}"/>
    <cellStyle name="Normal 11 4 4 5" xfId="24803" xr:uid="{75BED12D-A49B-4E6A-A62D-5655544343F5}"/>
    <cellStyle name="Normal 11 4 4 6" xfId="33842" xr:uid="{73C02797-2F1E-4C53-892C-BC2680EAED9C}"/>
    <cellStyle name="Normal 11 4 4 7" xfId="36007" xr:uid="{DEF2A380-4264-411B-96D6-4F5C5C967313}"/>
    <cellStyle name="Normal 11 4 4 8" xfId="38781" xr:uid="{450C9E72-5421-4DEE-A868-7390CAEE11BB}"/>
    <cellStyle name="Normal 11 4 4_121231-130331" xfId="24804" xr:uid="{C62C1758-87C7-4B5E-B8E3-5D0BC6830E26}"/>
    <cellStyle name="Normal 11 4 5" xfId="24805" xr:uid="{413BF07C-705E-49D4-B33F-4298F0E7B2D2}"/>
    <cellStyle name="Normal 11 4 5 2" xfId="24806" xr:uid="{28EB24B2-AA32-415F-8A3B-F9C585E3EF8E}"/>
    <cellStyle name="Normal 11 4 5 2 2" xfId="24807" xr:uid="{F7D5EBCF-185D-4FF8-B3C3-7A8D99053FCB}"/>
    <cellStyle name="Normal 11 4 5 2 3" xfId="33843" xr:uid="{F441FBF4-E53E-4103-8965-336291A3E0E9}"/>
    <cellStyle name="Normal 11 4 5 2_121231-130331" xfId="24808" xr:uid="{91A91E67-9BDC-4806-BA79-7942359B8BA0}"/>
    <cellStyle name="Normal 11 4 5 3" xfId="24809" xr:uid="{F36387BA-9F2C-485D-A6E3-36CF27EC1ACE}"/>
    <cellStyle name="Normal 11 4 5 3 2" xfId="24810" xr:uid="{DA5929EA-BB78-484B-AE08-3716DAE151BD}"/>
    <cellStyle name="Normal 11 4 5 3_121231-130331" xfId="24811" xr:uid="{3F1DE706-E941-4397-95EB-D4142CC2B6F2}"/>
    <cellStyle name="Normal 11 4 5 4" xfId="24812" xr:uid="{14D74CBC-C631-406E-8937-AC36B9540C5F}"/>
    <cellStyle name="Normal 11 4 5 5" xfId="24813" xr:uid="{95C79CE1-08B7-4BB3-BF3E-0D484BD4553E}"/>
    <cellStyle name="Normal 11 4 5 6" xfId="33844" xr:uid="{3DB99933-6B7B-414F-BD16-9B12FEBD88FE}"/>
    <cellStyle name="Normal 11 4 5 7" xfId="36008" xr:uid="{AFC4DEB0-52FE-4C58-886E-8440D512A33F}"/>
    <cellStyle name="Normal 11 4 5 8" xfId="38780" xr:uid="{E7B4D071-F6E8-4DA2-8AC7-EDAB16B04C5F}"/>
    <cellStyle name="Normal 11 4 5_121231-130331" xfId="24814" xr:uid="{1637401B-0EA8-48B6-A0E3-6C609B2CCB11}"/>
    <cellStyle name="Normal 11 4 6" xfId="24815" xr:uid="{AEC867B1-0AFA-476F-8148-9CFA12CB61B0}"/>
    <cellStyle name="Normal 11 4 6 2" xfId="24816" xr:uid="{B52DC8AC-56DD-4B15-8EEC-073AB779234C}"/>
    <cellStyle name="Normal 11 4 6 2 2" xfId="24817" xr:uid="{FBA12EE5-E6E3-46F8-9F81-BB1182575535}"/>
    <cellStyle name="Normal 11 4 6 2_121231-130331" xfId="24818" xr:uid="{D58267D6-1D23-4199-AA11-5B96C36940CA}"/>
    <cellStyle name="Normal 11 4 6 3" xfId="24819" xr:uid="{4DCC97B7-83D1-4823-A245-F3652A796E4B}"/>
    <cellStyle name="Normal 11 4 6 4" xfId="33845" xr:uid="{CFA5621D-21C8-4A6F-8203-6A4D8D071055}"/>
    <cellStyle name="Normal 11 4 6_121231-130331" xfId="24820" xr:uid="{8806C2A9-63FC-48E4-A539-A1569C645E53}"/>
    <cellStyle name="Normal 11 4 7" xfId="24821" xr:uid="{A5B474FD-EFA0-463E-8913-0E8A52F21692}"/>
    <cellStyle name="Normal 11 4 7 2" xfId="24822" xr:uid="{8AF6C2AF-D8CC-42CD-A53A-6D1C6A5AA4F3}"/>
    <cellStyle name="Normal 11 4 7_121231-130331" xfId="24823" xr:uid="{472FF34E-9AB5-4B6E-860E-E3ACD83718FD}"/>
    <cellStyle name="Normal 11 4 8" xfId="24824" xr:uid="{5322678E-2C65-4CA0-A2A0-817DAD9F1853}"/>
    <cellStyle name="Normal 11 4 9" xfId="24825" xr:uid="{BAA1807F-CB25-43CA-9D1D-84F345432686}"/>
    <cellStyle name="Normal 11 4_121231-130331" xfId="24826" xr:uid="{87E5341B-C5A4-47D1-B60C-81BB519E85A7}"/>
    <cellStyle name="Normal 11 5" xfId="24827" xr:uid="{5B1E8767-F23B-40EE-A506-FA99EBA1B2E4}"/>
    <cellStyle name="Normal 11 5 2" xfId="24828" xr:uid="{4AED386D-30D9-4C95-9CB8-97B53714AD7F}"/>
    <cellStyle name="Normal 11 5 2 2" xfId="24829" xr:uid="{C86B0215-6F5E-463A-874E-B839B9380E75}"/>
    <cellStyle name="Normal 11 5 2 3" xfId="33846" xr:uid="{1D5B8E4A-0503-408F-B353-D8806B5C84C7}"/>
    <cellStyle name="Normal 11 5 2_121231-130331" xfId="24830" xr:uid="{27648805-F415-4FD5-9D75-113FAD9CC71B}"/>
    <cellStyle name="Normal 11 5 3" xfId="24831" xr:uid="{756E1AB7-4AD9-4055-9431-804D6FED32FE}"/>
    <cellStyle name="Normal 11 5 3 2" xfId="24832" xr:uid="{75F7366E-4731-4D70-8492-8D16E5E17D5A}"/>
    <cellStyle name="Normal 11 5 3_121231-130331" xfId="24833" xr:uid="{5EC51D6F-C0B3-4B27-96DB-955D24165BB0}"/>
    <cellStyle name="Normal 11 5 4" xfId="24834" xr:uid="{3165F50A-6E9F-4439-8142-CF222842472E}"/>
    <cellStyle name="Normal 11 5 5" xfId="24835" xr:uid="{862F0BE2-366F-4E76-BE7B-42235D255412}"/>
    <cellStyle name="Normal 11 5 6" xfId="33847" xr:uid="{291B2C65-3676-46A9-A272-6D096115795D}"/>
    <cellStyle name="Normal 11 5 7" xfId="36009" xr:uid="{95F5BB14-9E40-4F7C-BD8A-7A5AD4BAC0D9}"/>
    <cellStyle name="Normal 11 5 8" xfId="38779" xr:uid="{E020A92A-FBF5-46E9-9308-96491BD2F588}"/>
    <cellStyle name="Normal 11 5_121231-130331" xfId="24836" xr:uid="{B3AB2FB3-A48F-483A-9BFE-A6550750C098}"/>
    <cellStyle name="Normal 11 6" xfId="24837" xr:uid="{A4458496-36CE-4CC8-9251-348A50111E16}"/>
    <cellStyle name="Normal 11 6 2" xfId="24838" xr:uid="{CB7C0F5E-69C7-4BD5-A0DE-B4C92EFC7ABB}"/>
    <cellStyle name="Normal 11 6 2 2" xfId="24839" xr:uid="{17717327-5619-49EE-ADB0-3C484678491B}"/>
    <cellStyle name="Normal 11 6 2_121231-130331" xfId="24840" xr:uid="{ABB10514-2720-4516-AD5D-D0F8D2B12641}"/>
    <cellStyle name="Normal 11 6 3" xfId="24841" xr:uid="{8EF0D5DE-6C93-477B-84B8-C4B4AB049947}"/>
    <cellStyle name="Normal 11 6 4" xfId="33848" xr:uid="{0EB4A854-2D42-4ED1-BE38-722AA7126804}"/>
    <cellStyle name="Normal 11 6_121231-130331" xfId="24842" xr:uid="{E461D6B7-C82A-4B41-A839-6AF4D2267C4D}"/>
    <cellStyle name="Normal 11 7" xfId="24843" xr:uid="{AE19C8E1-8D4B-45E7-A420-730DCFC72414}"/>
    <cellStyle name="Normal 11 7 2" xfId="24844" xr:uid="{0725AB7F-4B79-4B0D-A177-86B4E0240F13}"/>
    <cellStyle name="Normal 11 7 3" xfId="24845" xr:uid="{48CE84A3-64FF-4923-B8CD-0F081F7644FF}"/>
    <cellStyle name="Normal 11 7_121231-130331" xfId="24846" xr:uid="{CA847F36-D90D-4DB8-909B-5D9258FC71C9}"/>
    <cellStyle name="Normal 11 8" xfId="24847" xr:uid="{092EE137-995C-4727-B038-6D17899A056D}"/>
    <cellStyle name="Normal 11 9" xfId="24848" xr:uid="{586E7B80-1EDC-4E3C-87DB-9AC8DC426F23}"/>
    <cellStyle name="Normal 11_121231-130331" xfId="24849" xr:uid="{FB023D0C-F854-4687-A232-AD2E3109F056}"/>
    <cellStyle name="Normal 110" xfId="24850" xr:uid="{9B859639-9C2D-43A5-9EAC-B58C10B49E0D}"/>
    <cellStyle name="Normal 110 2" xfId="24851" xr:uid="{312F565C-4386-4655-98C4-36BB4941E2E0}"/>
    <cellStyle name="Normal 110 3" xfId="24852" xr:uid="{674C65A7-BB0C-4B27-840D-5F2047825C4A}"/>
    <cellStyle name="Normal 110 4" xfId="33849" xr:uid="{D5C7F4FB-A7ED-4CF4-9109-65C29A4CAAFE}"/>
    <cellStyle name="Normal 110_121231-130331" xfId="24853" xr:uid="{23D18843-6EDA-4AE2-991F-E84AFCFF0CB5}"/>
    <cellStyle name="Normal 111" xfId="24854" xr:uid="{470A0B8D-5009-4F76-A8EA-0803EEF87F7C}"/>
    <cellStyle name="Normal 111 2" xfId="24855" xr:uid="{3E097EFF-284A-4946-B9F6-A2F0152491CF}"/>
    <cellStyle name="Normal 111 2 2" xfId="24856" xr:uid="{58EFB758-D917-4146-A535-917B1027EEF6}"/>
    <cellStyle name="Normal 111 2_AAL 2014-06" xfId="45490" xr:uid="{9FE96FE6-DB7A-4E99-AF8D-095D6303C89F}"/>
    <cellStyle name="Normal 111 3" xfId="24857" xr:uid="{0C8FC877-462A-469E-BB20-13F748E87798}"/>
    <cellStyle name="Normal 111 4" xfId="33850" xr:uid="{6B67E65C-71FE-4C00-9E20-BBF9E2C1E849}"/>
    <cellStyle name="Normal 111_121231-130331" xfId="24858" xr:uid="{CBE7E8D8-459C-42A0-8072-0985B90AF348}"/>
    <cellStyle name="Normal 112" xfId="24859" xr:uid="{EBB8FFFB-F980-4F9B-984D-0F7A51F81396}"/>
    <cellStyle name="Normal 112 2" xfId="24860" xr:uid="{9553D2D0-C5E0-432F-996B-CCD8794D0AD4}"/>
    <cellStyle name="Normal 112 3" xfId="24861" xr:uid="{C4B5A45E-DFB7-43E0-8CE7-DBEA3EC75A7B}"/>
    <cellStyle name="Normal 112 4" xfId="33851" xr:uid="{2688A58C-028C-47B8-84F2-059719746972}"/>
    <cellStyle name="Normal 112_121231-130331" xfId="24862" xr:uid="{08B249B7-7106-47B6-9C64-C92FA7A6129C}"/>
    <cellStyle name="Normal 113" xfId="24863" xr:uid="{254DAA0F-209D-41D8-A362-2D13197BD137}"/>
    <cellStyle name="Normal 113 2" xfId="24864" xr:uid="{0918FF5C-7256-4BAD-A831-E8FB86EA7182}"/>
    <cellStyle name="Normal 113 2 2" xfId="24865" xr:uid="{9ABAB270-1B06-4A76-AB4E-A5B5B47B9E5A}"/>
    <cellStyle name="Normal 113 2_121231-130331" xfId="24866" xr:uid="{74F81D87-8730-429F-A798-73CA6DCB1BF6}"/>
    <cellStyle name="Normal 113 3" xfId="24867" xr:uid="{6A9E355A-F581-48C5-8E6D-F399C3E8D2D6}"/>
    <cellStyle name="Normal 113 4" xfId="33852" xr:uid="{4DF4F160-426B-4537-B758-E1B011DB5F1C}"/>
    <cellStyle name="Normal 113_121231-130331" xfId="24868" xr:uid="{0E92A59F-77A5-408C-8D77-D95627F1273D}"/>
    <cellStyle name="Normal 114" xfId="24869" xr:uid="{9124605F-B0F2-4859-8A60-98E60048AFA9}"/>
    <cellStyle name="Normal 114 2" xfId="24870" xr:uid="{A54D8F75-B628-43A3-8EDB-318786EB6894}"/>
    <cellStyle name="Normal 114 3" xfId="33853" xr:uid="{F5A55CBD-D67C-402B-A4A7-F302579AAE1D}"/>
    <cellStyle name="Normal 114 4" xfId="33854" xr:uid="{A5D53FB7-51A9-4BF0-A7F2-AFF3A97E6551}"/>
    <cellStyle name="Normal 114_121231-130331" xfId="24871" xr:uid="{33944745-4719-4E09-98C1-929625074963}"/>
    <cellStyle name="Normal 115" xfId="24872" xr:uid="{F286B466-F631-47AD-B098-7AB55825B490}"/>
    <cellStyle name="Normal 115 2" xfId="24873" xr:uid="{51918495-0D95-4325-8B88-E7F6C52A9009}"/>
    <cellStyle name="Normal 115_121231-130331" xfId="24874" xr:uid="{440A6E8D-3DCF-4FAB-8A43-4789EF5EA27B}"/>
    <cellStyle name="Normal 116" xfId="24875" xr:uid="{34833D9B-6FC6-4AD4-8BC0-FA72AF9436FB}"/>
    <cellStyle name="Normal 116 2" xfId="24876" xr:uid="{9C0F92B1-2432-4246-A4A9-BEFDF04EBED5}"/>
    <cellStyle name="Normal 116_121231-130331" xfId="24877" xr:uid="{0C6C30E4-A142-451E-B24B-3AA9D268A31D}"/>
    <cellStyle name="Normal 117" xfId="24878" xr:uid="{FA9BAF4A-7966-4DDF-8C54-F3B1CD5B0C60}"/>
    <cellStyle name="Normal 117 2" xfId="24879" xr:uid="{2EFE8E62-FAFD-48D8-B9C8-11BD46DCA86B}"/>
    <cellStyle name="Normal 117_AAL 2014-06" xfId="45491" xr:uid="{49C12423-5F81-44C7-BB28-020F89502E93}"/>
    <cellStyle name="Normal 118" xfId="24880" xr:uid="{1BA851A6-C89E-4507-9717-2553A1180BE8}"/>
    <cellStyle name="Normal 118 2" xfId="24881" xr:uid="{3321A545-F886-4484-92C8-ECC736C4396F}"/>
    <cellStyle name="Normal 118_AAL 2014-06" xfId="45492" xr:uid="{93C86BD6-F648-49F1-BD3D-CD24C3489E2F}"/>
    <cellStyle name="Normal 119" xfId="24882" xr:uid="{03E86009-F23C-4C1C-8351-00DFCB4A98B8}"/>
    <cellStyle name="Normal 119 2" xfId="24883" xr:uid="{6FC4040A-060D-4710-B82A-714697883043}"/>
    <cellStyle name="Normal 119_AAL 2014-06" xfId="45493" xr:uid="{27CF9B4B-FF56-4815-B296-F0B02ECFFBDB}"/>
    <cellStyle name="Normal 12" xfId="2157" xr:uid="{DBC5A87E-1ECB-43D9-8A10-AB2E7F35AF3E}"/>
    <cellStyle name="Normal 12 10" xfId="33855" xr:uid="{4EEE31CE-788C-429F-A05D-7DC1A956812B}"/>
    <cellStyle name="Normal 12 11" xfId="36010" xr:uid="{BADCB9B6-284E-40FD-9379-1D93A70DC867}"/>
    <cellStyle name="Normal 12 2" xfId="24884" xr:uid="{4BE489B7-6858-458A-8585-B1B4116B9BCD}"/>
    <cellStyle name="Normal 12 2 10" xfId="33856" xr:uid="{78471B29-E0F4-48C3-A94C-8879674AA16F}"/>
    <cellStyle name="Normal 12 2 11" xfId="36011" xr:uid="{D94B0F9F-5CAC-4E8D-8E25-5A962D48F54B}"/>
    <cellStyle name="Normal 12 2 12" xfId="47929" xr:uid="{C717E2E7-577B-485E-B2BE-259738198BF0}"/>
    <cellStyle name="Normal 12 2 2" xfId="24885" xr:uid="{2B890843-DE0B-47E5-B43E-4A6A1048A86F}"/>
    <cellStyle name="Normal 12 2 2 2" xfId="24886" xr:uid="{0B27F3B9-B667-4377-B44B-4B16456DCCB8}"/>
    <cellStyle name="Normal 12 2 2 2 2" xfId="24887" xr:uid="{145A9394-01E0-45B9-BF6A-71D1CD8181CB}"/>
    <cellStyle name="Normal 12 2 2 2 2 2" xfId="24888" xr:uid="{CD5CD78A-451F-4A65-B6D2-7EDA3B0BA3FC}"/>
    <cellStyle name="Normal 12 2 2 2 2_121231-130331" xfId="24889" xr:uid="{2514F32F-FC52-4E33-89F2-8A78CE057628}"/>
    <cellStyle name="Normal 12 2 2 2 3" xfId="24890" xr:uid="{6EE3D154-5610-4329-983D-83E77AA2075C}"/>
    <cellStyle name="Normal 12 2 2 2 4" xfId="33857" xr:uid="{3F73FE35-FE83-4945-80DE-60728D69E4BF}"/>
    <cellStyle name="Normal 12 2 2 2_121231-130331" xfId="24891" xr:uid="{1EAC62E2-CB98-4F75-B6FD-1F5A3ED29FC8}"/>
    <cellStyle name="Normal 12 2 2 3" xfId="24892" xr:uid="{F23C7C79-3448-4DF3-A837-AE7A99F64954}"/>
    <cellStyle name="Normal 12 2 2 3 2" xfId="24893" xr:uid="{6C67CD08-D50B-4A97-9D75-A1A264ED9F7D}"/>
    <cellStyle name="Normal 12 2 2 3_121231-130331" xfId="24894" xr:uid="{9483CA8B-8075-4F27-BC6D-635594776358}"/>
    <cellStyle name="Normal 12 2 2 4" xfId="24895" xr:uid="{82EB3AED-A967-42CD-B3D5-4BFB8588467C}"/>
    <cellStyle name="Normal 12 2 2 5" xfId="24896" xr:uid="{C61D6DAB-EAE3-4520-A596-086ACC7D2DAE}"/>
    <cellStyle name="Normal 12 2 2 6" xfId="33858" xr:uid="{4D1A2EB6-AE61-4758-A6D2-A7F74714F9DD}"/>
    <cellStyle name="Normal 12 2 2 7" xfId="36012" xr:uid="{16CFCF9F-A2ED-4FEC-AA06-1A6FB8033EF9}"/>
    <cellStyle name="Normal 12 2 2 8" xfId="38778" xr:uid="{4262BBF4-7F4F-4AA6-9948-1885B5BB3D6B}"/>
    <cellStyle name="Normal 12 2 2_121231-130331" xfId="24897" xr:uid="{E95A1B7F-E498-4DCF-9EC3-E1E0C5F6882F}"/>
    <cellStyle name="Normal 12 2 3" xfId="24898" xr:uid="{45D5A693-3FA4-42D8-9606-DF6E648A62F6}"/>
    <cellStyle name="Normal 12 2 3 2" xfId="24899" xr:uid="{64906BEB-E286-40A3-9B5B-6C3D9BAE688A}"/>
    <cellStyle name="Normal 12 2 3 2 2" xfId="24900" xr:uid="{BF6CC829-43B2-459C-BFC4-75F22BC72388}"/>
    <cellStyle name="Normal 12 2 3 2 2 2" xfId="24901" xr:uid="{F069D792-288D-4BE6-88F7-42A5917391F6}"/>
    <cellStyle name="Normal 12 2 3 2 2_121231-130331" xfId="24902" xr:uid="{98949BB1-DEB9-4FC7-9440-02CE98B25088}"/>
    <cellStyle name="Normal 12 2 3 2 3" xfId="24903" xr:uid="{A04A2BCB-4269-437D-82FC-675C03E7D234}"/>
    <cellStyle name="Normal 12 2 3 2 4" xfId="33859" xr:uid="{8CE6B62C-6FFC-492D-9146-DA8740899970}"/>
    <cellStyle name="Normal 12 2 3 2_121231-130331" xfId="24904" xr:uid="{0B59FCFA-E2A2-4EE8-9791-D1AB47679F16}"/>
    <cellStyle name="Normal 12 2 3 3" xfId="24905" xr:uid="{E0801C9B-0424-4C3E-ACF6-95A4B67A0A07}"/>
    <cellStyle name="Normal 12 2 3 3 2" xfId="24906" xr:uid="{DD8849BC-E1E9-42A1-A78B-0F2EC251A164}"/>
    <cellStyle name="Normal 12 2 3 3_121231-130331" xfId="24907" xr:uid="{BF9B8B7D-9619-4E29-A67C-F0BB885E24C2}"/>
    <cellStyle name="Normal 12 2 3 4" xfId="24908" xr:uid="{C6718DA7-8F40-4A5C-84EE-4D0381DB994E}"/>
    <cellStyle name="Normal 12 2 3 5" xfId="24909" xr:uid="{39EDB056-F3BB-4900-B9E2-991A4A87E3A9}"/>
    <cellStyle name="Normal 12 2 3 6" xfId="33860" xr:uid="{E8DD9BAC-F3D7-483E-881C-49F54DDDCB77}"/>
    <cellStyle name="Normal 12 2 3 7" xfId="36013" xr:uid="{F481BF25-D95F-401C-83FD-C75FD5572023}"/>
    <cellStyle name="Normal 12 2 3 8" xfId="38777" xr:uid="{DF16F5A1-541C-46F1-86D7-7A51237449FA}"/>
    <cellStyle name="Normal 12 2 3_121231-130331" xfId="24910" xr:uid="{3739F462-1205-4797-AF90-4F9304627339}"/>
    <cellStyle name="Normal 12 2 4" xfId="24911" xr:uid="{FDC11433-6AF8-40F1-A92B-C21F875810C7}"/>
    <cellStyle name="Normal 12 2 4 2" xfId="24912" xr:uid="{716B8529-42BD-4B4F-8E9B-3B8D6A280446}"/>
    <cellStyle name="Normal 12 2 4 2 2" xfId="24913" xr:uid="{74D9B91A-3276-4C88-8362-8591D96BC799}"/>
    <cellStyle name="Normal 12 2 4 2 2 2" xfId="24914" xr:uid="{BB7CDD3D-D2CB-49FD-B337-1379C64A5C52}"/>
    <cellStyle name="Normal 12 2 4 2 2_121231-130331" xfId="24915" xr:uid="{37317F89-9D8C-4978-B1C4-FC85DC73B4BC}"/>
    <cellStyle name="Normal 12 2 4 2 3" xfId="24916" xr:uid="{9C081774-68E4-421A-9C62-E0E7A5847936}"/>
    <cellStyle name="Normal 12 2 4 2 4" xfId="33861" xr:uid="{8649F11A-BE95-4B9F-931D-666D5AF4E4C4}"/>
    <cellStyle name="Normal 12 2 4 2_121231-130331" xfId="24917" xr:uid="{1D0D7247-7CA8-4CB8-AF45-A12C54E01A30}"/>
    <cellStyle name="Normal 12 2 4 3" xfId="24918" xr:uid="{E780C37E-7B4C-456C-AF4E-644EC8DDC46E}"/>
    <cellStyle name="Normal 12 2 4 3 2" xfId="24919" xr:uid="{61F2160B-250E-49A2-8EBA-0C5D7DAF0358}"/>
    <cellStyle name="Normal 12 2 4 3_121231-130331" xfId="24920" xr:uid="{10EA86F5-DBBF-40B9-A43D-8CE469FBD215}"/>
    <cellStyle name="Normal 12 2 4 4" xfId="24921" xr:uid="{7404C215-DB49-415F-894C-AB15B9D33B30}"/>
    <cellStyle name="Normal 12 2 4 5" xfId="24922" xr:uid="{A0103C39-EA49-4DC7-88CC-08D175A10B9A}"/>
    <cellStyle name="Normal 12 2 4 6" xfId="33862" xr:uid="{9872CB45-1336-417C-9F0C-2A23C3AA52DC}"/>
    <cellStyle name="Normal 12 2 4 7" xfId="36014" xr:uid="{0A213AD0-F8ED-4F0C-A59C-4D7954481863}"/>
    <cellStyle name="Normal 12 2 4 8" xfId="38776" xr:uid="{5BF5D5B3-ED4B-48C6-B692-12A0906773D5}"/>
    <cellStyle name="Normal 12 2 4_121231-130331" xfId="24923" xr:uid="{89F03BE4-031C-4D66-8FA0-4A936E862DAB}"/>
    <cellStyle name="Normal 12 2 5" xfId="24924" xr:uid="{473DBE20-36CA-443D-9BDE-78E0F7CF4275}"/>
    <cellStyle name="Normal 12 2 5 2" xfId="24925" xr:uid="{07659781-7DB7-40C8-A0EC-2DC6364398A7}"/>
    <cellStyle name="Normal 12 2 5 2 2" xfId="24926" xr:uid="{F346F999-9CB2-42BA-9A20-EEC3BD07B30D}"/>
    <cellStyle name="Normal 12 2 5 2 3" xfId="33863" xr:uid="{1E628D23-D86B-4DFA-A818-DAB109F66512}"/>
    <cellStyle name="Normal 12 2 5 2_121231-130331" xfId="24927" xr:uid="{9BD44A01-538F-4D6A-A04F-A1D18BDD14B5}"/>
    <cellStyle name="Normal 12 2 5 3" xfId="24928" xr:uid="{B087DFBD-AE47-4C6A-B77C-2DD18A945629}"/>
    <cellStyle name="Normal 12 2 5 3 2" xfId="24929" xr:uid="{96F53937-7BB2-4614-B6F2-A407A51A4A4E}"/>
    <cellStyle name="Normal 12 2 5 3_121231-130331" xfId="24930" xr:uid="{8D55618E-EC8A-4633-AF57-B8B86B49BC09}"/>
    <cellStyle name="Normal 12 2 5 4" xfId="24931" xr:uid="{B6CD7D7D-96CF-45CB-9CB8-B381BEB5E354}"/>
    <cellStyle name="Normal 12 2 5 5" xfId="24932" xr:uid="{D341730C-D5E9-4DC2-A971-67D6ECDB5FA7}"/>
    <cellStyle name="Normal 12 2 5 6" xfId="33864" xr:uid="{D4867BA9-681E-4BD7-B643-1002641C466C}"/>
    <cellStyle name="Normal 12 2 5 7" xfId="36015" xr:uid="{FBC4D563-5BDD-421E-AAE4-29EA5E62955B}"/>
    <cellStyle name="Normal 12 2 5 8" xfId="38775" xr:uid="{6B8A0C62-D42B-4DD1-87AE-D4286FDB2C8C}"/>
    <cellStyle name="Normal 12 2 5_121231-130331" xfId="24933" xr:uid="{70B56D41-133F-4BDF-B0CA-54994BDD6ED5}"/>
    <cellStyle name="Normal 12 2 6" xfId="24934" xr:uid="{6445F157-487E-4502-9BDE-EB71A34FCE78}"/>
    <cellStyle name="Normal 12 2 6 2" xfId="24935" xr:uid="{6CC2F62D-964A-434A-838F-449BCF6FB355}"/>
    <cellStyle name="Normal 12 2 6 2 2" xfId="24936" xr:uid="{9B655C4B-FF67-4C03-9704-F7ACE9076FAB}"/>
    <cellStyle name="Normal 12 2 6 2_121231-130331" xfId="24937" xr:uid="{535F7009-B335-4192-8574-EBE3325BCE53}"/>
    <cellStyle name="Normal 12 2 6 3" xfId="24938" xr:uid="{0AF12280-8CD4-4394-BE7F-41C70B2CC5D7}"/>
    <cellStyle name="Normal 12 2 6 4" xfId="33865" xr:uid="{05AED652-F0CB-48A5-B10D-D2E06732D8A2}"/>
    <cellStyle name="Normal 12 2 6_121231-130331" xfId="24939" xr:uid="{B846066C-3222-4F20-8838-5D574134EDCD}"/>
    <cellStyle name="Normal 12 2 7" xfId="24940" xr:uid="{EB189363-8ADF-4C12-BC32-C52801813B2C}"/>
    <cellStyle name="Normal 12 2 7 2" xfId="24941" xr:uid="{EADA0D7B-49CB-43AA-A5D7-2DE782F6C4E7}"/>
    <cellStyle name="Normal 12 2 7_121231-130331" xfId="24942" xr:uid="{CB02B3A3-0070-45DC-B84D-026261ED6C62}"/>
    <cellStyle name="Normal 12 2 8" xfId="24943" xr:uid="{7000DD7C-FC75-4679-A30A-092B8391AE87}"/>
    <cellStyle name="Normal 12 2 9" xfId="24944" xr:uid="{E0344F2B-0762-4765-AF8E-D822A44CC125}"/>
    <cellStyle name="Normal 12 2_121231-130331" xfId="24945" xr:uid="{CFB2E538-9232-44B1-AB72-6FF96A0D9643}"/>
    <cellStyle name="Normal 12 3" xfId="24946" xr:uid="{303A36AF-1852-42FB-B65F-2CE079436651}"/>
    <cellStyle name="Normal 12 3 10" xfId="33866" xr:uid="{FF4B25C0-BF25-42E9-B7C7-C027E92F2D87}"/>
    <cellStyle name="Normal 12 3 11" xfId="36016" xr:uid="{CE104642-90FD-4DF7-8FCA-93D67F5B2890}"/>
    <cellStyle name="Normal 12 3 2" xfId="24947" xr:uid="{57577D76-814E-4079-8D6F-EEC1DF8BB5CF}"/>
    <cellStyle name="Normal 12 3 2 2" xfId="24948" xr:uid="{2B89A742-7490-4D48-A562-23A3569BD5B9}"/>
    <cellStyle name="Normal 12 3 2 2 2" xfId="24949" xr:uid="{88451F85-0B8D-4324-85A2-BBAE5A47D805}"/>
    <cellStyle name="Normal 12 3 2 2 2 2" xfId="24950" xr:uid="{29B83E2B-C0B6-46BD-95C3-7D6437D0CC88}"/>
    <cellStyle name="Normal 12 3 2 2 2_121231-130331" xfId="24951" xr:uid="{58F8C2DD-7232-4BB5-A824-3C33CB6F4000}"/>
    <cellStyle name="Normal 12 3 2 2 3" xfId="24952" xr:uid="{810BAE58-8AB0-4997-B5A9-0851C3E31CFA}"/>
    <cellStyle name="Normal 12 3 2 2 4" xfId="33867" xr:uid="{F5E72AB1-C162-418F-AF27-92B3B3C0BFDA}"/>
    <cellStyle name="Normal 12 3 2 2_121231-130331" xfId="24953" xr:uid="{69AC7E5D-0A4B-473D-B65E-77D8DCAFD97F}"/>
    <cellStyle name="Normal 12 3 2 3" xfId="24954" xr:uid="{25BD13BD-6F23-436E-AEE2-CB5E01276FBB}"/>
    <cellStyle name="Normal 12 3 2 3 2" xfId="24955" xr:uid="{E83297C5-BD3B-42B8-9E3C-7A21C3475397}"/>
    <cellStyle name="Normal 12 3 2 3_121231-130331" xfId="24956" xr:uid="{4DE5A098-8EF0-47FD-82B8-20E822DD7219}"/>
    <cellStyle name="Normal 12 3 2 4" xfId="24957" xr:uid="{05B0C0FC-F114-43B1-873E-8AD911FB475F}"/>
    <cellStyle name="Normal 12 3 2 5" xfId="24958" xr:uid="{C5FE3CC3-BD84-4794-B019-F3B36FDBC467}"/>
    <cellStyle name="Normal 12 3 2 6" xfId="33868" xr:uid="{6543B835-24A3-46DC-94A1-0510FE6A99CB}"/>
    <cellStyle name="Normal 12 3 2 7" xfId="36017" xr:uid="{D2C4F136-E595-4ACC-815A-C434A7F51861}"/>
    <cellStyle name="Normal 12 3 2 8" xfId="38774" xr:uid="{2AB555B9-58F9-4CAA-A2BA-501A63600A1C}"/>
    <cellStyle name="Normal 12 3 2_121231-130331" xfId="24959" xr:uid="{675D516E-5E55-4B6B-A4DD-5329F3CF9248}"/>
    <cellStyle name="Normal 12 3 3" xfId="24960" xr:uid="{B752F8E7-7AD5-45B9-A617-C036FEDED0A8}"/>
    <cellStyle name="Normal 12 3 3 2" xfId="24961" xr:uid="{6031EED6-5C6B-43F9-B2A5-2E5B364E920C}"/>
    <cellStyle name="Normal 12 3 3 2 2" xfId="24962" xr:uid="{87C645C1-31E5-4501-97E0-188C9F039D05}"/>
    <cellStyle name="Normal 12 3 3 2 2 2" xfId="24963" xr:uid="{BC227E7B-967A-4D81-89C9-E1C67ED3D0F7}"/>
    <cellStyle name="Normal 12 3 3 2 2_121231-130331" xfId="24964" xr:uid="{413F30B3-08E7-495C-B64D-87943139AA12}"/>
    <cellStyle name="Normal 12 3 3 2 3" xfId="24965" xr:uid="{58C42164-DAB3-4B2F-B694-6B4E8A0B66E7}"/>
    <cellStyle name="Normal 12 3 3 2 4" xfId="33869" xr:uid="{BBA547B4-DDD4-44A0-A51D-877549723CCB}"/>
    <cellStyle name="Normal 12 3 3 2_121231-130331" xfId="24966" xr:uid="{4E4949A2-46EA-4368-A4F5-6E7BDC7DDD51}"/>
    <cellStyle name="Normal 12 3 3 3" xfId="24967" xr:uid="{535725C7-6D03-4595-BD88-40E1A1EEEA2F}"/>
    <cellStyle name="Normal 12 3 3 3 2" xfId="24968" xr:uid="{52E7045D-5074-4DED-934F-91A0D1B05B63}"/>
    <cellStyle name="Normal 12 3 3 3_121231-130331" xfId="24969" xr:uid="{FAFF0A10-E542-455C-8DB1-55A40389A96D}"/>
    <cellStyle name="Normal 12 3 3 4" xfId="24970" xr:uid="{8B83D26F-B51C-4611-B6E4-821DBC09496C}"/>
    <cellStyle name="Normal 12 3 3 5" xfId="24971" xr:uid="{CD87AC9D-2ADB-477F-8DA3-8E93CA398E0B}"/>
    <cellStyle name="Normal 12 3 3 6" xfId="33870" xr:uid="{8F0C568C-BF26-442E-887D-D4AD2B1107B4}"/>
    <cellStyle name="Normal 12 3 3 7" xfId="36018" xr:uid="{B5E13AF5-E88D-4F0C-85B8-BB862B5D6FF2}"/>
    <cellStyle name="Normal 12 3 3 8" xfId="38773" xr:uid="{014C870F-F16A-41F1-BBD8-EABCF3A7AC0B}"/>
    <cellStyle name="Normal 12 3 3_121231-130331" xfId="24972" xr:uid="{C0E4E880-FB3F-4630-AC3F-026372067D5E}"/>
    <cellStyle name="Normal 12 3 4" xfId="24973" xr:uid="{3396E08D-4F4E-4100-BB51-74E1527694F9}"/>
    <cellStyle name="Normal 12 3 4 2" xfId="24974" xr:uid="{1E4C9603-E154-4042-B460-BB259B53F79D}"/>
    <cellStyle name="Normal 12 3 4 2 2" xfId="24975" xr:uid="{5E160CF9-A914-4428-93B4-02365D7EF8FF}"/>
    <cellStyle name="Normal 12 3 4 2 2 2" xfId="24976" xr:uid="{53646756-0E4F-4E2F-824C-D989126CD772}"/>
    <cellStyle name="Normal 12 3 4 2 2_121231-130331" xfId="24977" xr:uid="{8A46694F-CA8E-482E-A4BB-BBAFB911AB05}"/>
    <cellStyle name="Normal 12 3 4 2 3" xfId="24978" xr:uid="{19DE6604-3460-408E-A1AD-D4D94F04A1AE}"/>
    <cellStyle name="Normal 12 3 4 2 4" xfId="33871" xr:uid="{9699B3FF-3E14-44C3-95A8-65C7DD8A4B0B}"/>
    <cellStyle name="Normal 12 3 4 2_121231-130331" xfId="24979" xr:uid="{69895814-BDFC-4AC7-A718-0C9FFEF948C5}"/>
    <cellStyle name="Normal 12 3 4 3" xfId="24980" xr:uid="{FACCA010-20C8-4C38-8D7E-0B02E146911D}"/>
    <cellStyle name="Normal 12 3 4 3 2" xfId="24981" xr:uid="{5CA3E8F2-E4C7-4F75-AA08-07F0168D6568}"/>
    <cellStyle name="Normal 12 3 4 3_121231-130331" xfId="24982" xr:uid="{39913C36-BAA9-48A3-A4BB-6B8CB5539568}"/>
    <cellStyle name="Normal 12 3 4 4" xfId="24983" xr:uid="{E01CB93A-125E-47EF-A66B-D93C9006994A}"/>
    <cellStyle name="Normal 12 3 4 5" xfId="24984" xr:uid="{8875D345-4502-4187-8FB7-914977FB1B02}"/>
    <cellStyle name="Normal 12 3 4 6" xfId="33872" xr:uid="{CE7E84C8-68A7-4055-A12B-1E37B424AB77}"/>
    <cellStyle name="Normal 12 3 4 7" xfId="36019" xr:uid="{125A3CD1-CC50-45A5-958B-D408F7191D2E}"/>
    <cellStyle name="Normal 12 3 4 8" xfId="38772" xr:uid="{ECCC3462-43F9-476D-980B-B13E2B1C58C1}"/>
    <cellStyle name="Normal 12 3 4_121231-130331" xfId="24985" xr:uid="{F8B8EC8C-55F0-4DDE-90A7-5D991AA48C49}"/>
    <cellStyle name="Normal 12 3 5" xfId="24986" xr:uid="{DC214693-4D58-400F-94CA-6BE4CD69048E}"/>
    <cellStyle name="Normal 12 3 5 2" xfId="24987" xr:uid="{D5DA79A1-E727-4CDD-963B-C45BA5C62B2D}"/>
    <cellStyle name="Normal 12 3 5 2 2" xfId="24988" xr:uid="{942ADBD6-EBEC-4467-9463-05C096F4ABE0}"/>
    <cellStyle name="Normal 12 3 5 2 3" xfId="33873" xr:uid="{8D901D71-32BB-4A2B-B395-33A5E306239C}"/>
    <cellStyle name="Normal 12 3 5 2_121231-130331" xfId="24989" xr:uid="{D0435687-D102-4F8C-9142-721434E4B6F2}"/>
    <cellStyle name="Normal 12 3 5 3" xfId="24990" xr:uid="{A91A4888-867C-4CCD-803D-B16DA7079C56}"/>
    <cellStyle name="Normal 12 3 5 3 2" xfId="24991" xr:uid="{E18033EE-90DB-49DC-AF78-DD12C03E80F4}"/>
    <cellStyle name="Normal 12 3 5 3_121231-130331" xfId="24992" xr:uid="{536D29A8-C3F2-4471-BF00-96AEC8463DC9}"/>
    <cellStyle name="Normal 12 3 5 4" xfId="24993" xr:uid="{230CB2D4-22DA-48EA-B3E8-E271A7DE90AB}"/>
    <cellStyle name="Normal 12 3 5 5" xfId="24994" xr:uid="{B21023E6-468E-42F9-A531-B455BA192F06}"/>
    <cellStyle name="Normal 12 3 5 6" xfId="33874" xr:uid="{3155E227-EAEE-4AB4-AE40-5B1548C4BCBB}"/>
    <cellStyle name="Normal 12 3 5 7" xfId="36020" xr:uid="{FBFB1229-0083-477A-840F-67D4AED26592}"/>
    <cellStyle name="Normal 12 3 5 8" xfId="38771" xr:uid="{A359A4EE-1DA5-47CC-BDEF-1961BDFC173E}"/>
    <cellStyle name="Normal 12 3 5_121231-130331" xfId="24995" xr:uid="{D8A9447C-EA41-4B9A-A2E3-026F05087152}"/>
    <cellStyle name="Normal 12 3 6" xfId="24996" xr:uid="{01A39D60-7A23-4868-BE85-A03C67BAE141}"/>
    <cellStyle name="Normal 12 3 6 2" xfId="24997" xr:uid="{E275162B-4E75-432A-BC00-ED903B6EB4EF}"/>
    <cellStyle name="Normal 12 3 6 2 2" xfId="24998" xr:uid="{066A428F-52C4-47A2-B0B7-6533BDF6B4F9}"/>
    <cellStyle name="Normal 12 3 6 2_121231-130331" xfId="24999" xr:uid="{2AC818F8-35D5-48E5-9277-3AFF8BD6A367}"/>
    <cellStyle name="Normal 12 3 6 3" xfId="25000" xr:uid="{505F2CE2-A8BF-45A9-B6F9-A719AD9982D4}"/>
    <cellStyle name="Normal 12 3 6 4" xfId="33875" xr:uid="{D54A7B28-FA8A-4504-9E61-E2987A242938}"/>
    <cellStyle name="Normal 12 3 6_121231-130331" xfId="25001" xr:uid="{41FCBB6E-DC4F-4C87-AD6F-06E3C2E69575}"/>
    <cellStyle name="Normal 12 3 7" xfId="25002" xr:uid="{CA0DD3EF-7B87-4AA3-B6EB-03A116A668FF}"/>
    <cellStyle name="Normal 12 3 7 2" xfId="25003" xr:uid="{0A6C6184-9433-4D8C-AFBC-B9F50906420D}"/>
    <cellStyle name="Normal 12 3 7_121231-130331" xfId="25004" xr:uid="{91E78449-E707-48C8-BE68-D81A501E32B7}"/>
    <cellStyle name="Normal 12 3 8" xfId="25005" xr:uid="{4451BF77-384D-4221-B54E-258F27B1CD86}"/>
    <cellStyle name="Normal 12 3 9" xfId="25006" xr:uid="{CB4796E6-A316-442D-B44C-AB0FBAAA974E}"/>
    <cellStyle name="Normal 12 3_121231-130331" xfId="25007" xr:uid="{CDC3DFC4-5044-4A0C-A6CC-0978E54A32C3}"/>
    <cellStyle name="Normal 12 4" xfId="25008" xr:uid="{77C7FF37-4577-4D28-9C0B-9415601531D6}"/>
    <cellStyle name="Normal 12 4 10" xfId="33876" xr:uid="{6861A6A6-9276-41E8-B89D-F96049E5B6AB}"/>
    <cellStyle name="Normal 12 4 11" xfId="36021" xr:uid="{98E95A66-B4F9-497C-9F2C-3887A01CC4E2}"/>
    <cellStyle name="Normal 12 4 2" xfId="25009" xr:uid="{03A4D6C0-FE6B-4204-8EB4-7A089C998B7F}"/>
    <cellStyle name="Normal 12 4 2 2" xfId="25010" xr:uid="{664C0824-1906-4933-821F-C43B6D05080A}"/>
    <cellStyle name="Normal 12 4 2 2 2" xfId="25011" xr:uid="{021112F0-4683-4C9C-A7D7-DDB671EDBF4B}"/>
    <cellStyle name="Normal 12 4 2 2 2 2" xfId="25012" xr:uid="{CCA35379-017E-475C-B872-1BF49207EBA9}"/>
    <cellStyle name="Normal 12 4 2 2 2_121231-130331" xfId="25013" xr:uid="{309F9D13-0358-4DBA-A554-7B60CF873102}"/>
    <cellStyle name="Normal 12 4 2 2 3" xfId="25014" xr:uid="{A48F7A2C-26BE-4562-8CC0-521315ADA1D2}"/>
    <cellStyle name="Normal 12 4 2 2 4" xfId="33877" xr:uid="{254804FA-EE28-467C-9BE3-A731AACB0EE6}"/>
    <cellStyle name="Normal 12 4 2 2_121231-130331" xfId="25015" xr:uid="{F67EF4E6-55A5-4210-B219-D6C9E24AFE03}"/>
    <cellStyle name="Normal 12 4 2 3" xfId="25016" xr:uid="{3CC85F41-2F51-4D0B-A51A-E09674CCD0F8}"/>
    <cellStyle name="Normal 12 4 2 3 2" xfId="25017" xr:uid="{EB12001D-C53D-48F8-AD8C-026458FA9040}"/>
    <cellStyle name="Normal 12 4 2 3_121231-130331" xfId="25018" xr:uid="{CC80259D-7E10-4BA9-8BA6-5EC70967F905}"/>
    <cellStyle name="Normal 12 4 2 4" xfId="25019" xr:uid="{C09EE0B1-B109-4F6D-B33B-23B167E1C9D4}"/>
    <cellStyle name="Normal 12 4 2 5" xfId="25020" xr:uid="{147B3CAB-AB58-45BE-B79E-4F1D21EFDD1B}"/>
    <cellStyle name="Normal 12 4 2 6" xfId="33878" xr:uid="{6852D9FA-C0F1-47E2-B29F-BF25091FAB49}"/>
    <cellStyle name="Normal 12 4 2 7" xfId="36022" xr:uid="{E83BFB00-1760-41E6-B790-A3D7D8C52414}"/>
    <cellStyle name="Normal 12 4 2 8" xfId="38770" xr:uid="{F58D86CE-048E-4899-B6E4-AC1CDBE981E1}"/>
    <cellStyle name="Normal 12 4 2_121231-130331" xfId="25021" xr:uid="{E88C2BAD-6708-4768-8E1C-B3DBCFEA059C}"/>
    <cellStyle name="Normal 12 4 3" xfId="25022" xr:uid="{916A69D2-C0D1-4401-A11B-982A1BE64E0F}"/>
    <cellStyle name="Normal 12 4 3 2" xfId="25023" xr:uid="{C65B7536-142B-4D41-883B-171CF5FA31BE}"/>
    <cellStyle name="Normal 12 4 3 2 2" xfId="25024" xr:uid="{29648F3D-9F12-4B7D-9139-83B9A65D8669}"/>
    <cellStyle name="Normal 12 4 3 2 2 2" xfId="25025" xr:uid="{018A92ED-DEC0-41FC-936A-438E807EB85F}"/>
    <cellStyle name="Normal 12 4 3 2 2_121231-130331" xfId="25026" xr:uid="{63EA1BD4-5A17-4B9F-B875-C8F3EB1DC460}"/>
    <cellStyle name="Normal 12 4 3 2 3" xfId="25027" xr:uid="{A22516A7-201A-41E6-8A66-6D4531C23C96}"/>
    <cellStyle name="Normal 12 4 3 2 4" xfId="33879" xr:uid="{9D323346-A7C0-4C91-B89E-16D23FE1B44A}"/>
    <cellStyle name="Normal 12 4 3 2_121231-130331" xfId="25028" xr:uid="{B546172E-0493-4FE2-BC3F-0F611C932468}"/>
    <cellStyle name="Normal 12 4 3 3" xfId="25029" xr:uid="{3CB8218B-57AE-4FA9-9BD6-5367D7CD5F53}"/>
    <cellStyle name="Normal 12 4 3 3 2" xfId="25030" xr:uid="{7FFA794F-9D31-43A8-8B26-C9502AB6AA6E}"/>
    <cellStyle name="Normal 12 4 3 3_121231-130331" xfId="25031" xr:uid="{9A70C2F0-930D-4DD8-ACDA-58056465F794}"/>
    <cellStyle name="Normal 12 4 3 4" xfId="25032" xr:uid="{AD0B072E-362A-4F6B-9F0A-F5733CC1F3E4}"/>
    <cellStyle name="Normal 12 4 3 5" xfId="25033" xr:uid="{70EA74E4-8FCA-46BA-8B7D-FAD5A94C4C3A}"/>
    <cellStyle name="Normal 12 4 3 6" xfId="33880" xr:uid="{0F0DD462-3686-4459-AC59-DAE678D1DCAC}"/>
    <cellStyle name="Normal 12 4 3 7" xfId="36023" xr:uid="{4C03B725-305E-4926-91A6-436E75582855}"/>
    <cellStyle name="Normal 12 4 3 8" xfId="38769" xr:uid="{F1139A8B-12E7-43A7-971F-23B1E6689E00}"/>
    <cellStyle name="Normal 12 4 3_121231-130331" xfId="25034" xr:uid="{35C9CEE4-4CA4-458D-8365-6BD80DCE3960}"/>
    <cellStyle name="Normal 12 4 4" xfId="25035" xr:uid="{AA2BB4BE-5F38-4CF6-B2AF-47BF76FAD202}"/>
    <cellStyle name="Normal 12 4 4 2" xfId="25036" xr:uid="{5EC639D3-A3FA-499A-858C-9863FCDC8BC1}"/>
    <cellStyle name="Normal 12 4 4 2 2" xfId="25037" xr:uid="{11E0E910-9857-4037-A382-78F17758119C}"/>
    <cellStyle name="Normal 12 4 4 2 2 2" xfId="25038" xr:uid="{0929BF7F-54AC-4726-83D9-1AE6738C0E29}"/>
    <cellStyle name="Normal 12 4 4 2 2_121231-130331" xfId="25039" xr:uid="{D6086682-0FE7-4853-A997-98410070A6BF}"/>
    <cellStyle name="Normal 12 4 4 2 3" xfId="25040" xr:uid="{3FFD11C3-C4C0-489D-A3F5-944D37DD4394}"/>
    <cellStyle name="Normal 12 4 4 2 4" xfId="33881" xr:uid="{3FB21C0E-D634-42EA-A0AB-C18A8A519F45}"/>
    <cellStyle name="Normal 12 4 4 2_121231-130331" xfId="25041" xr:uid="{D52E4953-02F3-4D02-BEFF-F8F6F825105B}"/>
    <cellStyle name="Normal 12 4 4 3" xfId="25042" xr:uid="{4DB1D86C-C078-4742-91D7-029AB546F291}"/>
    <cellStyle name="Normal 12 4 4 3 2" xfId="25043" xr:uid="{9EEF6582-240D-4696-B875-6F787819DB64}"/>
    <cellStyle name="Normal 12 4 4 3_121231-130331" xfId="25044" xr:uid="{225296B0-D771-4EAC-8352-692A00C7BFD1}"/>
    <cellStyle name="Normal 12 4 4 4" xfId="25045" xr:uid="{152572D0-8507-42AF-8B48-825D228FD815}"/>
    <cellStyle name="Normal 12 4 4 5" xfId="25046" xr:uid="{0ED45800-F9FB-492B-AB4D-EE29EF4EA41C}"/>
    <cellStyle name="Normal 12 4 4 6" xfId="33882" xr:uid="{0A714B8B-5844-4BDF-8EA5-21410356A020}"/>
    <cellStyle name="Normal 12 4 4 7" xfId="36024" xr:uid="{CCD93D23-EFFE-413F-8DE8-655E1E131E90}"/>
    <cellStyle name="Normal 12 4 4 8" xfId="38768" xr:uid="{B419BA1B-CD21-4F7F-98BE-CB90BEA3D967}"/>
    <cellStyle name="Normal 12 4 4_121231-130331" xfId="25047" xr:uid="{E2DDE018-5675-44AA-8139-D7DA41BCB7FB}"/>
    <cellStyle name="Normal 12 4 5" xfId="25048" xr:uid="{C324C0E3-78C5-4E70-8131-4867630CE3DD}"/>
    <cellStyle name="Normal 12 4 5 2" xfId="25049" xr:uid="{D5EC2FFB-35E0-4426-89AF-402D3FC2E6F6}"/>
    <cellStyle name="Normal 12 4 5 2 2" xfId="25050" xr:uid="{E8A79D04-9C0B-4CC5-94E4-4243686D56EA}"/>
    <cellStyle name="Normal 12 4 5 2 3" xfId="33883" xr:uid="{D74EC513-81E9-4539-9DC6-EDBB57EDC592}"/>
    <cellStyle name="Normal 12 4 5 2_121231-130331" xfId="25051" xr:uid="{C809E7C7-5ADF-45B9-947E-E0A635EBC029}"/>
    <cellStyle name="Normal 12 4 5 3" xfId="25052" xr:uid="{7A4B5959-D41B-4245-B74B-94C3E0458AAE}"/>
    <cellStyle name="Normal 12 4 5 3 2" xfId="25053" xr:uid="{4AF1F270-4817-4B2F-91F9-9DFDCCBF10B0}"/>
    <cellStyle name="Normal 12 4 5 3_121231-130331" xfId="25054" xr:uid="{5ACDFC8F-57EF-4C96-9CB9-0ABC3B245A0A}"/>
    <cellStyle name="Normal 12 4 5 4" xfId="25055" xr:uid="{A73A5C21-7821-4C46-B4DB-76CD772C41CC}"/>
    <cellStyle name="Normal 12 4 5 5" xfId="25056" xr:uid="{B7DD0796-861B-490C-9963-B481740AE444}"/>
    <cellStyle name="Normal 12 4 5 6" xfId="33884" xr:uid="{9351FBF6-AF79-4CDF-8FE6-2CB3AB299BFF}"/>
    <cellStyle name="Normal 12 4 5 7" xfId="36025" xr:uid="{32DD6E57-5DC9-4390-860C-2D2CE684289B}"/>
    <cellStyle name="Normal 12 4 5 8" xfId="38767" xr:uid="{5E246CCC-F3B7-4CE2-AFE7-01021E75F046}"/>
    <cellStyle name="Normal 12 4 5_121231-130331" xfId="25057" xr:uid="{51156430-417B-46A3-9581-B0F84B9DEA46}"/>
    <cellStyle name="Normal 12 4 6" xfId="25058" xr:uid="{3F5471F9-B0FE-41C6-9B97-BFEB5085827F}"/>
    <cellStyle name="Normal 12 4 6 2" xfId="25059" xr:uid="{D4972103-ABEE-418B-97FF-EFF54F3B521F}"/>
    <cellStyle name="Normal 12 4 6 2 2" xfId="25060" xr:uid="{DA5CD7F1-E339-48B4-A83E-00D613FCBABD}"/>
    <cellStyle name="Normal 12 4 6 2_121231-130331" xfId="25061" xr:uid="{3D6D5DAE-55DC-4C7E-B04C-85C3ADB9065D}"/>
    <cellStyle name="Normal 12 4 6 3" xfId="25062" xr:uid="{65D99546-502F-4252-A44E-CAB8BA87C86E}"/>
    <cellStyle name="Normal 12 4 6 4" xfId="33885" xr:uid="{7FA85E0C-C7DE-4912-83C7-780A6A62394B}"/>
    <cellStyle name="Normal 12 4 6_121231-130331" xfId="25063" xr:uid="{5BFA4C09-0DE2-493F-89A9-C0B4EC619F33}"/>
    <cellStyle name="Normal 12 4 7" xfId="25064" xr:uid="{8B77C59B-B7E5-41C6-8A32-68AC6EC8795A}"/>
    <cellStyle name="Normal 12 4 7 2" xfId="25065" xr:uid="{72B194F2-4D25-4847-8BF5-540220BB2F36}"/>
    <cellStyle name="Normal 12 4 7_121231-130331" xfId="25066" xr:uid="{107353F7-C4D4-414B-8833-42433CB53C46}"/>
    <cellStyle name="Normal 12 4 8" xfId="25067" xr:uid="{BE65EB4C-026D-42AC-8889-87414EEB011F}"/>
    <cellStyle name="Normal 12 4 9" xfId="25068" xr:uid="{55E29A13-B4C0-4789-AFC4-AC1FB2D681E6}"/>
    <cellStyle name="Normal 12 4_121231-130331" xfId="25069" xr:uid="{E1F95644-347A-4C1A-8C7C-3672D682D6A8}"/>
    <cellStyle name="Normal 12 5" xfId="25070" xr:uid="{8DB2A3FD-3D40-4649-B79F-9EE06D160238}"/>
    <cellStyle name="Normal 12 5 2" xfId="25071" xr:uid="{F5F6B4A7-FFAA-4F09-AC45-B6100AADA231}"/>
    <cellStyle name="Normal 12 5 2 2" xfId="25072" xr:uid="{0B4EAD92-361F-42B6-B16D-2B91AC09231D}"/>
    <cellStyle name="Normal 12 5 2 3" xfId="33886" xr:uid="{BECBD9AA-4717-4E1F-AB12-2C35981A75A7}"/>
    <cellStyle name="Normal 12 5 2_121231-130331" xfId="25073" xr:uid="{F55BA558-3B1B-40ED-967D-9AC640AA03A6}"/>
    <cellStyle name="Normal 12 5 3" xfId="25074" xr:uid="{42BA2788-4DF1-41FE-94B0-222BF1B8F408}"/>
    <cellStyle name="Normal 12 5 3 2" xfId="25075" xr:uid="{609FEDBD-DC24-48D0-99B2-E26DBD52FD65}"/>
    <cellStyle name="Normal 12 5 3_121231-130331" xfId="25076" xr:uid="{E4B51340-4F07-4C09-A566-82E3B2F1062C}"/>
    <cellStyle name="Normal 12 5 4" xfId="25077" xr:uid="{2134F3FA-E893-4305-A6F1-8638D6057766}"/>
    <cellStyle name="Normal 12 5 5" xfId="25078" xr:uid="{AC68C780-925F-4D8A-8710-468CCC97830E}"/>
    <cellStyle name="Normal 12 5 6" xfId="33887" xr:uid="{7B2ACC60-C180-4689-94F6-2FFE4A0A986C}"/>
    <cellStyle name="Normal 12 5 7" xfId="36026" xr:uid="{63377CE2-484F-4478-9B02-38BD588454BF}"/>
    <cellStyle name="Normal 12 5 8" xfId="38766" xr:uid="{DC547D1B-A6C0-450A-B0E8-94398C49064C}"/>
    <cellStyle name="Normal 12 5_121231-130331" xfId="25079" xr:uid="{9DB973D8-FE04-4A5E-BFA5-0E3AAAA06DD2}"/>
    <cellStyle name="Normal 12 6" xfId="25080" xr:uid="{05443856-CA11-4C44-B194-B68B5DA20449}"/>
    <cellStyle name="Normal 12 6 2" xfId="25081" xr:uid="{578CB663-49CF-4E84-9972-89E49AD2B834}"/>
    <cellStyle name="Normal 12 6 2 2" xfId="25082" xr:uid="{D3183F91-6B9E-4786-BB60-E85FE602B285}"/>
    <cellStyle name="Normal 12 6 2_121231-130331" xfId="25083" xr:uid="{36567DAF-27F5-49B4-A9B5-508115719734}"/>
    <cellStyle name="Normal 12 6 3" xfId="25084" xr:uid="{337093DF-1411-42A4-820E-359C8ACD65FA}"/>
    <cellStyle name="Normal 12 6 4" xfId="33888" xr:uid="{AD314636-50AD-46F7-BDBB-FBB220228C01}"/>
    <cellStyle name="Normal 12 6_121231-130331" xfId="25085" xr:uid="{D44C2E0C-1267-4EA8-9CE6-BB856925DC4B}"/>
    <cellStyle name="Normal 12 7" xfId="25086" xr:uid="{0BBD4EE2-88A4-44D8-A0E8-A9C45C7CD74F}"/>
    <cellStyle name="Normal 12 7 2" xfId="25087" xr:uid="{E69D843A-5A9C-4E67-96DB-281CE1146DEA}"/>
    <cellStyle name="Normal 12 7 3" xfId="25088" xr:uid="{9B0097A9-52C6-44D3-AC5F-D9CA4DA6712B}"/>
    <cellStyle name="Normal 12 7_121231-130331" xfId="25089" xr:uid="{9ACD01FF-B157-427F-9FA8-C9C1469344F4}"/>
    <cellStyle name="Normal 12 8" xfId="25090" xr:uid="{879B3F0F-805C-48F0-BD74-EB7F49A41E13}"/>
    <cellStyle name="Normal 12 9" xfId="25091" xr:uid="{8F639353-6799-4811-8404-B0E392B4BED3}"/>
    <cellStyle name="Normal 12_121231-130331" xfId="25092" xr:uid="{BD99EF02-26F5-4608-86C2-29A6E6F4F8CE}"/>
    <cellStyle name="Normal 120" xfId="25093" xr:uid="{77ED77CD-C82F-4459-9CE2-0B470D13B8BF}"/>
    <cellStyle name="Normal 120 2" xfId="25094" xr:uid="{4833DE1C-6238-4117-B99D-5B323C2F5165}"/>
    <cellStyle name="Normal 120 2 2" xfId="25095" xr:uid="{7DF34A6B-D115-4FF8-B149-13FBE813F408}"/>
    <cellStyle name="Normal 120 2_AAL 2014-06" xfId="45494" xr:uid="{BA1FAE25-75D8-4731-A916-9566AF5C90DD}"/>
    <cellStyle name="Normal 120 3" xfId="25096" xr:uid="{0F2D3B74-3576-4932-9BD7-BE196DC112EB}"/>
    <cellStyle name="Normal 120_121231-130331" xfId="25097" xr:uid="{FC03FF1F-C1C0-46B7-8358-94B407ABFCDB}"/>
    <cellStyle name="Normal 121" xfId="25098" xr:uid="{F9EA8199-C2F8-4B61-9029-2D02B5BD1549}"/>
    <cellStyle name="Normal 122" xfId="25099" xr:uid="{5C626771-7439-495A-9C92-D15C43D8C32B}"/>
    <cellStyle name="Normal 123" xfId="25100" xr:uid="{6016FD21-ABDA-41CD-8B5F-D70B040D9CA3}"/>
    <cellStyle name="Normal 124" xfId="25101" xr:uid="{FCC739DB-1CCA-445B-84BB-820AA3C6D8ED}"/>
    <cellStyle name="Normal 125" xfId="25102" xr:uid="{E842951A-A648-4AA7-8524-E61005A53494}"/>
    <cellStyle name="Normal 126" xfId="25103" xr:uid="{BDF13C03-F16B-4983-B589-6D63980CCE62}"/>
    <cellStyle name="Normal 127" xfId="25104" xr:uid="{6F157F70-D47A-45E8-A7D6-F8EA258FFF02}"/>
    <cellStyle name="Normal 128" xfId="25105" xr:uid="{A38F587A-5156-46ED-9BD1-CBEC578E92A0}"/>
    <cellStyle name="Normal 129" xfId="25106" xr:uid="{31E242F9-D987-4AB6-AC14-25E362010818}"/>
    <cellStyle name="Normal 13" xfId="2158" xr:uid="{8CF1326C-1634-42F1-BAB4-D2DA625B318C}"/>
    <cellStyle name="Normal 13 10" xfId="25107" xr:uid="{177B9D14-39C9-47D4-B781-33A1B4940649}"/>
    <cellStyle name="Normal 13 10 2" xfId="25108" xr:uid="{EDA8CA8E-6993-4C45-9FE7-D7A993E2027A}"/>
    <cellStyle name="Normal 13 10_121231-130331" xfId="25109" xr:uid="{ED7DD19A-7BB7-4F21-A637-F51A117A3C19}"/>
    <cellStyle name="Normal 13 11" xfId="25110" xr:uid="{730A1E89-FF9F-4050-B736-F1723AF6CCF0}"/>
    <cellStyle name="Normal 13 12" xfId="25111" xr:uid="{68C0935D-B1FE-490A-BDEE-CA6CE0569B80}"/>
    <cellStyle name="Normal 13 13" xfId="33889" xr:uid="{D639583B-1D56-4E41-8BE1-B0E432F0ADED}"/>
    <cellStyle name="Normal 13 14" xfId="36027" xr:uid="{72AD970A-FEE6-46C6-9838-B8AB6268F0A4}"/>
    <cellStyle name="Normal 13 15" xfId="38765" xr:uid="{EF2BD801-7A50-48F1-AF65-E148490286B1}"/>
    <cellStyle name="Normal 13 16" xfId="47057" xr:uid="{60A6E9D6-2AB5-402A-B799-5484CECA268B}"/>
    <cellStyle name="Normal 13 17" xfId="46064" xr:uid="{4943C760-1C27-47C4-B445-F605A397DBD8}"/>
    <cellStyle name="Normal 13 2" xfId="25112" xr:uid="{5876139A-E9DD-4985-85F3-2F5719CCE277}"/>
    <cellStyle name="Normal 13 2 10" xfId="33890" xr:uid="{C44019F8-D33F-4BEF-A80F-911C9891E7CF}"/>
    <cellStyle name="Normal 13 2 11" xfId="36028" xr:uid="{841DE92C-0058-4557-B928-9299BFD88B1E}"/>
    <cellStyle name="Normal 13 2 12" xfId="47792" xr:uid="{61CC8224-C264-4147-A1E9-B15A8337EAAB}"/>
    <cellStyle name="Normal 13 2 2" xfId="25113" xr:uid="{E43CA004-A412-4E14-9E2B-FC8305D947E6}"/>
    <cellStyle name="Normal 13 2 2 2" xfId="25114" xr:uid="{312B5BEA-035F-4876-AE1A-038A286979E9}"/>
    <cellStyle name="Normal 13 2 2 2 2" xfId="25115" xr:uid="{14035CC8-2BDA-4E2E-BAE0-842C75465496}"/>
    <cellStyle name="Normal 13 2 2 2 2 2" xfId="25116" xr:uid="{5EDB956B-9166-4DB6-9F3B-A027FA07FF9D}"/>
    <cellStyle name="Normal 13 2 2 2 2_121231-130331" xfId="25117" xr:uid="{FEF680B7-3238-45AD-8A73-5D9334B3EBF9}"/>
    <cellStyle name="Normal 13 2 2 2 3" xfId="25118" xr:uid="{A4274C6B-B76B-4A99-9526-C544F28A604C}"/>
    <cellStyle name="Normal 13 2 2 2 4" xfId="33891" xr:uid="{D973FA49-B786-4D5C-B292-D3FA09C4A4CB}"/>
    <cellStyle name="Normal 13 2 2 2_121231-130331" xfId="25119" xr:uid="{0E198513-3C9A-4042-A060-E13854FDC797}"/>
    <cellStyle name="Normal 13 2 2 3" xfId="25120" xr:uid="{6E102A48-03AD-4764-A54A-35DF7772D1A5}"/>
    <cellStyle name="Normal 13 2 2 3 2" xfId="25121" xr:uid="{D0A66CE3-424B-4871-9B23-38D6D09FE020}"/>
    <cellStyle name="Normal 13 2 2 3_121231-130331" xfId="25122" xr:uid="{78EECA31-F2AE-4BF4-AAB6-4EA4429C5E1E}"/>
    <cellStyle name="Normal 13 2 2 4" xfId="25123" xr:uid="{0CE2402C-3D61-4379-8CC6-932942FDD4D8}"/>
    <cellStyle name="Normal 13 2 2 5" xfId="25124" xr:uid="{7F0AB25F-A68D-4E64-9FCE-CA1876CE0B26}"/>
    <cellStyle name="Normal 13 2 2 6" xfId="33892" xr:uid="{DFD310D3-9F23-4AA0-9A7B-E9BCF78B29EA}"/>
    <cellStyle name="Normal 13 2 2 7" xfId="36029" xr:uid="{47195C75-C17C-40E4-8411-8E1CCD32728A}"/>
    <cellStyle name="Normal 13 2 2 8" xfId="38764" xr:uid="{FDE09476-8443-4470-A917-EC8048346EE8}"/>
    <cellStyle name="Normal 13 2 2_121231-130331" xfId="25125" xr:uid="{50BCD128-6DBE-42A9-86C7-E72790909E8D}"/>
    <cellStyle name="Normal 13 2 3" xfId="25126" xr:uid="{2ED1EE1B-EA39-40FB-A4E4-86E29BED97C6}"/>
    <cellStyle name="Normal 13 2 3 2" xfId="25127" xr:uid="{76FFC745-5951-40E7-B925-9E694576AD45}"/>
    <cellStyle name="Normal 13 2 3 2 2" xfId="25128" xr:uid="{61925C52-D349-44DA-8942-1C50DA488E10}"/>
    <cellStyle name="Normal 13 2 3 2 2 2" xfId="25129" xr:uid="{CCE38214-4EAB-4685-A79C-0F07AE85CE4D}"/>
    <cellStyle name="Normal 13 2 3 2 2_121231-130331" xfId="25130" xr:uid="{9FD40F91-8643-4BAF-8B5A-0B11E412133A}"/>
    <cellStyle name="Normal 13 2 3 2 3" xfId="25131" xr:uid="{21A1D674-A22E-4D88-B178-53FB7F8838B1}"/>
    <cellStyle name="Normal 13 2 3 2 4" xfId="33893" xr:uid="{F5ECC2F7-6C70-44FC-9355-CD53F5BB56EC}"/>
    <cellStyle name="Normal 13 2 3 2_121231-130331" xfId="25132" xr:uid="{66287DBC-EECA-46D5-9AE6-330C646003EE}"/>
    <cellStyle name="Normal 13 2 3 3" xfId="25133" xr:uid="{A2954668-C5F7-4840-93FB-F0B9EE8E3C08}"/>
    <cellStyle name="Normal 13 2 3 3 2" xfId="25134" xr:uid="{2A87C5AF-21FC-44D7-93BA-1390F09809DC}"/>
    <cellStyle name="Normal 13 2 3 3_121231-130331" xfId="25135" xr:uid="{9A5571AC-8692-47E2-969D-9EA22E9E2FC4}"/>
    <cellStyle name="Normal 13 2 3 4" xfId="25136" xr:uid="{EDDA7CA6-8052-4CDE-9BDA-25F331AD9D9C}"/>
    <cellStyle name="Normal 13 2 3 5" xfId="25137" xr:uid="{ECF31B32-5D72-45B1-A97D-652F55EA184A}"/>
    <cellStyle name="Normal 13 2 3 6" xfId="33894" xr:uid="{B7431984-6614-4E73-B3E8-B7786B8E1C5F}"/>
    <cellStyle name="Normal 13 2 3 7" xfId="36030" xr:uid="{4E69B320-B603-4024-A4CF-15C4FA287F75}"/>
    <cellStyle name="Normal 13 2 3 8" xfId="38763" xr:uid="{1651CD95-9421-4EEC-BC9D-C1FD4D78238C}"/>
    <cellStyle name="Normal 13 2 3_121231-130331" xfId="25138" xr:uid="{F576FF9E-1471-4AB3-BFB5-77D10465FD61}"/>
    <cellStyle name="Normal 13 2 4" xfId="25139" xr:uid="{D4253893-1793-48C6-A743-833EEDBFA020}"/>
    <cellStyle name="Normal 13 2 4 2" xfId="25140" xr:uid="{BCD09BA1-E617-4F78-B462-42B445AE792D}"/>
    <cellStyle name="Normal 13 2 4 2 2" xfId="25141" xr:uid="{EF0D64C8-428E-4DAA-B265-6694E8EC6992}"/>
    <cellStyle name="Normal 13 2 4 2 2 2" xfId="25142" xr:uid="{61B6B577-10FC-4586-8C0E-FD0B79DE9F56}"/>
    <cellStyle name="Normal 13 2 4 2 2_121231-130331" xfId="25143" xr:uid="{96234189-A29C-43A3-9FB2-4D2E4A65C2A5}"/>
    <cellStyle name="Normal 13 2 4 2 3" xfId="25144" xr:uid="{B5F84CC0-BC9F-4903-A9DB-8FDBC2DD6B54}"/>
    <cellStyle name="Normal 13 2 4 2 4" xfId="33895" xr:uid="{5A209195-669D-43A0-9128-A7FDD276FE11}"/>
    <cellStyle name="Normal 13 2 4 2_121231-130331" xfId="25145" xr:uid="{43C6E375-8F95-4652-899E-B95926CC3BA2}"/>
    <cellStyle name="Normal 13 2 4 3" xfId="25146" xr:uid="{67A7B999-34E0-4CE1-AA77-E9713739873C}"/>
    <cellStyle name="Normal 13 2 4 3 2" xfId="25147" xr:uid="{4D639CE4-5FCB-41FF-AC16-1EDA6E62D4AC}"/>
    <cellStyle name="Normal 13 2 4 3_121231-130331" xfId="25148" xr:uid="{B673284A-C7C3-4BEC-ABF0-2F2FF66EE125}"/>
    <cellStyle name="Normal 13 2 4 4" xfId="25149" xr:uid="{21463F8D-32E4-41E1-8184-7FCE343C0210}"/>
    <cellStyle name="Normal 13 2 4 5" xfId="25150" xr:uid="{764AC811-F19D-4060-870C-D17A7E98A318}"/>
    <cellStyle name="Normal 13 2 4 6" xfId="33896" xr:uid="{7152EB7F-F73C-45BD-AA41-D0FF627A24EA}"/>
    <cellStyle name="Normal 13 2 4 7" xfId="36031" xr:uid="{5B819758-B4CC-43E3-8AB3-4F9CD33C87C8}"/>
    <cellStyle name="Normal 13 2 4 8" xfId="38762" xr:uid="{28524167-55DC-4409-BADF-F59E779D1A86}"/>
    <cellStyle name="Normal 13 2 4_121231-130331" xfId="25151" xr:uid="{C48ACE97-E25B-4856-B5A2-82BDBAB355C7}"/>
    <cellStyle name="Normal 13 2 5" xfId="25152" xr:uid="{C55D4390-6FBD-4574-96C0-90C54F0E771F}"/>
    <cellStyle name="Normal 13 2 5 2" xfId="25153" xr:uid="{B4D528EA-4223-490E-BAB1-90D724C17432}"/>
    <cellStyle name="Normal 13 2 5 2 2" xfId="25154" xr:uid="{C79F9774-06D9-4AEF-9AA0-683FE25A0043}"/>
    <cellStyle name="Normal 13 2 5 2 3" xfId="33897" xr:uid="{8D553139-D926-48C2-92CC-EDE241186474}"/>
    <cellStyle name="Normal 13 2 5 2_121231-130331" xfId="25155" xr:uid="{73C2651B-3AB4-4521-B8ED-0BD9BCE37A7F}"/>
    <cellStyle name="Normal 13 2 5 3" xfId="25156" xr:uid="{A8B0573B-8F2D-450D-B93D-55554C8F696F}"/>
    <cellStyle name="Normal 13 2 5 3 2" xfId="25157" xr:uid="{E35AA2C1-3DC5-4E06-A3AE-A25B4D0B96F4}"/>
    <cellStyle name="Normal 13 2 5 3_121231-130331" xfId="25158" xr:uid="{6A50B719-9AAA-4EB7-A3CB-E056409EED92}"/>
    <cellStyle name="Normal 13 2 5 4" xfId="25159" xr:uid="{BB814F11-CBC1-40DA-BD05-43249B1773F2}"/>
    <cellStyle name="Normal 13 2 5 5" xfId="25160" xr:uid="{2A6B3F24-D0C2-46F8-B477-19C033C9083C}"/>
    <cellStyle name="Normal 13 2 5 6" xfId="33898" xr:uid="{1D14BD0E-EA45-4353-B42A-3D6F80C0EF51}"/>
    <cellStyle name="Normal 13 2 5 7" xfId="36032" xr:uid="{0F88CED2-34CA-4323-9C7B-2C734994FEE9}"/>
    <cellStyle name="Normal 13 2 5 8" xfId="38761" xr:uid="{8DC05B74-881B-4642-889C-518913279523}"/>
    <cellStyle name="Normal 13 2 5_121231-130331" xfId="25161" xr:uid="{60F01DAA-4DB5-4F6B-9A2B-DA058FBC3159}"/>
    <cellStyle name="Normal 13 2 6" xfId="25162" xr:uid="{F6E4CDB9-8BD2-468D-94DC-C20A04BF1EE4}"/>
    <cellStyle name="Normal 13 2 6 2" xfId="25163" xr:uid="{36343A29-45F9-488E-B5DA-3347BA87C491}"/>
    <cellStyle name="Normal 13 2 6 2 2" xfId="25164" xr:uid="{620B4C1E-305A-42CC-90B0-D49B4174323D}"/>
    <cellStyle name="Normal 13 2 6 2_121231-130331" xfId="25165" xr:uid="{D12E25FE-4EB2-4707-A4E7-266AA06250F6}"/>
    <cellStyle name="Normal 13 2 6 3" xfId="25166" xr:uid="{C63B4909-A63F-49E2-A103-4669AEFB1FCA}"/>
    <cellStyle name="Normal 13 2 6 4" xfId="33899" xr:uid="{CA5C6D46-0911-4FF8-97FE-5A9C37A9D530}"/>
    <cellStyle name="Normal 13 2 6_121231-130331" xfId="25167" xr:uid="{9385B3CF-124C-46CF-BBBD-0651BA5D4446}"/>
    <cellStyle name="Normal 13 2 7" xfId="25168" xr:uid="{59A62FDB-9A21-451B-9E36-EBDF7F96E1E1}"/>
    <cellStyle name="Normal 13 2 7 2" xfId="25169" xr:uid="{9054E4B3-73EE-45F3-ACBA-07818472188D}"/>
    <cellStyle name="Normal 13 2 7_121231-130331" xfId="25170" xr:uid="{AA2393BB-401D-4A48-8327-E1BD6F24059E}"/>
    <cellStyle name="Normal 13 2 8" xfId="25171" xr:uid="{305169EA-D3BD-4260-8C30-0B84EFF02E4F}"/>
    <cellStyle name="Normal 13 2 9" xfId="25172" xr:uid="{2A12982B-CA27-43D2-A3DD-4BBADCEC67C6}"/>
    <cellStyle name="Normal 13 2_121231-130331" xfId="25173" xr:uid="{BEA0B849-EADA-46C5-91C4-0711716FAEAC}"/>
    <cellStyle name="Normal 13 3" xfId="25174" xr:uid="{684C6FED-8182-4376-B37A-A2352CFCA9A3}"/>
    <cellStyle name="Normal 13 3 10" xfId="33900" xr:uid="{3E1F20A6-0EF4-480D-9773-3EF3CAEE3072}"/>
    <cellStyle name="Normal 13 3 11" xfId="36033" xr:uid="{BE8C9175-6036-49F7-9A4D-63CC15275E67}"/>
    <cellStyle name="Normal 13 3 12" xfId="47930" xr:uid="{09B63BE2-69B3-40E6-B111-D935241A28AB}"/>
    <cellStyle name="Normal 13 3 2" xfId="25175" xr:uid="{7DF090D6-EFC8-4BF5-86DB-CECDF073A989}"/>
    <cellStyle name="Normal 13 3 2 2" xfId="25176" xr:uid="{9852DC0A-C7EB-48C3-BF8A-9406EA964FF9}"/>
    <cellStyle name="Normal 13 3 2 2 2" xfId="25177" xr:uid="{68A0BB21-C764-435D-931F-0972E20DE69D}"/>
    <cellStyle name="Normal 13 3 2 2 2 2" xfId="25178" xr:uid="{1602091D-6837-4892-937B-F80A6AB5C26A}"/>
    <cellStyle name="Normal 13 3 2 2 2_121231-130331" xfId="25179" xr:uid="{BFA8FE62-EE9E-4D9C-892E-6B535986BB4C}"/>
    <cellStyle name="Normal 13 3 2 2 3" xfId="25180" xr:uid="{B2157FE3-1D1D-4172-859B-B12DC78B35D8}"/>
    <cellStyle name="Normal 13 3 2 2 4" xfId="33901" xr:uid="{9FDBC581-D089-482A-99C1-1F199570D6E4}"/>
    <cellStyle name="Normal 13 3 2 2_121231-130331" xfId="25181" xr:uid="{06DB4F46-1AC1-4070-96B6-8495DFBA0290}"/>
    <cellStyle name="Normal 13 3 2 3" xfId="25182" xr:uid="{BCE2DA78-5FB9-4468-B205-39DAA8D0ED34}"/>
    <cellStyle name="Normal 13 3 2 3 2" xfId="25183" xr:uid="{5229E3C4-A539-4856-B6CB-50D8B9A9998C}"/>
    <cellStyle name="Normal 13 3 2 3_121231-130331" xfId="25184" xr:uid="{06AF2B1C-F774-47F9-AFD3-CD3636E6F9A8}"/>
    <cellStyle name="Normal 13 3 2 4" xfId="25185" xr:uid="{16BE02E4-D0E6-422E-A9F7-78FD2907D305}"/>
    <cellStyle name="Normal 13 3 2 5" xfId="25186" xr:uid="{15DCB36D-A693-4977-ABEA-7FA70D0E1128}"/>
    <cellStyle name="Normal 13 3 2 6" xfId="33902" xr:uid="{527C8F66-4946-4C54-9B4D-F5452C215DDC}"/>
    <cellStyle name="Normal 13 3 2 7" xfId="36034" xr:uid="{A883743C-BD78-451A-BC20-A2211BCDAB01}"/>
    <cellStyle name="Normal 13 3 2 8" xfId="38760" xr:uid="{D3719552-CF12-41A8-8894-BB62E7F3A5C9}"/>
    <cellStyle name="Normal 13 3 2_121231-130331" xfId="25187" xr:uid="{ED9B0D56-532A-4855-B38D-5A3F22660357}"/>
    <cellStyle name="Normal 13 3 3" xfId="25188" xr:uid="{D5B4DDA9-01CF-4413-AA0D-B2432AB6A33F}"/>
    <cellStyle name="Normal 13 3 3 2" xfId="25189" xr:uid="{32DC07BA-94BE-466B-AB44-98808342C619}"/>
    <cellStyle name="Normal 13 3 3 2 2" xfId="25190" xr:uid="{329FC164-E914-479C-8913-C5252DAEE1ED}"/>
    <cellStyle name="Normal 13 3 3 2 2 2" xfId="25191" xr:uid="{5B81AA42-1E13-474D-8163-C4F51EF57A15}"/>
    <cellStyle name="Normal 13 3 3 2 2_121231-130331" xfId="25192" xr:uid="{F3DA3438-EDC2-42C6-BDFD-E03F973ECB30}"/>
    <cellStyle name="Normal 13 3 3 2 3" xfId="25193" xr:uid="{C3519A96-A63A-4525-BB67-2933A6FF5BBB}"/>
    <cellStyle name="Normal 13 3 3 2 4" xfId="33903" xr:uid="{C5646627-74AA-4000-91D2-EF7E03C06A3E}"/>
    <cellStyle name="Normal 13 3 3 2_121231-130331" xfId="25194" xr:uid="{2641C858-4C1F-4556-AFAA-F033B182FE66}"/>
    <cellStyle name="Normal 13 3 3 3" xfId="25195" xr:uid="{9B55472C-757D-4BA5-89D4-A9AEEDE85CDD}"/>
    <cellStyle name="Normal 13 3 3 3 2" xfId="25196" xr:uid="{BA9AF9AA-44FF-4F06-B94B-2DA45FC5A677}"/>
    <cellStyle name="Normal 13 3 3 3_121231-130331" xfId="25197" xr:uid="{7ED37077-2002-4E43-82D3-6EE4C132EEFE}"/>
    <cellStyle name="Normal 13 3 3 4" xfId="25198" xr:uid="{37A5E83E-6246-44F6-9534-7CE96197C84D}"/>
    <cellStyle name="Normal 13 3 3 5" xfId="25199" xr:uid="{7BCD7CE1-2885-427B-8ED8-07A27269AFF0}"/>
    <cellStyle name="Normal 13 3 3 6" xfId="33904" xr:uid="{EE56B38C-3ED8-423B-B5C8-0D1FBF8F795F}"/>
    <cellStyle name="Normal 13 3 3 7" xfId="36035" xr:uid="{F6C2A4E4-2568-487A-A55C-C925E11ECD6F}"/>
    <cellStyle name="Normal 13 3 3 8" xfId="38759" xr:uid="{0586290F-E145-4DED-92FF-B6404A829CDC}"/>
    <cellStyle name="Normal 13 3 3_121231-130331" xfId="25200" xr:uid="{C814CF7B-E64B-4068-9375-E01E32B0DB75}"/>
    <cellStyle name="Normal 13 3 4" xfId="25201" xr:uid="{C2D7E37F-4A9B-4C65-A537-E076A7F51898}"/>
    <cellStyle name="Normal 13 3 4 2" xfId="25202" xr:uid="{EEC72700-2E2A-41AE-AD6B-F396177B1CAD}"/>
    <cellStyle name="Normal 13 3 4 2 2" xfId="25203" xr:uid="{5438735A-35C0-4124-A0F6-E15166EF3D6C}"/>
    <cellStyle name="Normal 13 3 4 2 2 2" xfId="25204" xr:uid="{B24EA3C8-8FCB-4A48-904D-4121312D13C2}"/>
    <cellStyle name="Normal 13 3 4 2 2_121231-130331" xfId="25205" xr:uid="{5AFEAAEF-FC4C-47B2-A3CD-C581D20BC2F2}"/>
    <cellStyle name="Normal 13 3 4 2 3" xfId="25206" xr:uid="{8EAFC15D-FCFB-47C7-A18B-9E388861D05D}"/>
    <cellStyle name="Normal 13 3 4 2 4" xfId="33905" xr:uid="{4E46E3D2-9032-489B-8A98-D6468FE2BCE3}"/>
    <cellStyle name="Normal 13 3 4 2_121231-130331" xfId="25207" xr:uid="{E73A5354-3E52-4A32-B487-3A1C51611990}"/>
    <cellStyle name="Normal 13 3 4 3" xfId="25208" xr:uid="{D6D63EA0-E052-4385-AB80-D717013BD056}"/>
    <cellStyle name="Normal 13 3 4 3 2" xfId="25209" xr:uid="{CBA7932F-F680-4AF0-A273-401297E8C361}"/>
    <cellStyle name="Normal 13 3 4 3_121231-130331" xfId="25210" xr:uid="{D32786EC-405E-4DAD-B462-790300211A6E}"/>
    <cellStyle name="Normal 13 3 4 4" xfId="25211" xr:uid="{A5AA28EE-4325-447B-A881-C71A76C4EF67}"/>
    <cellStyle name="Normal 13 3 4 5" xfId="25212" xr:uid="{08C5365C-C6C0-475F-8E68-9E980B9D9698}"/>
    <cellStyle name="Normal 13 3 4 6" xfId="33906" xr:uid="{2F41F214-EE4D-409E-8C6C-EE6685655446}"/>
    <cellStyle name="Normal 13 3 4 7" xfId="36036" xr:uid="{52852DD8-EC4B-4C3B-8A6E-B013FF1504A2}"/>
    <cellStyle name="Normal 13 3 4 8" xfId="38758" xr:uid="{E9919285-6DAB-41C5-9C80-339B78C573FC}"/>
    <cellStyle name="Normal 13 3 4_121231-130331" xfId="25213" xr:uid="{72E5BA75-E88F-4FC1-AECB-243ECD297878}"/>
    <cellStyle name="Normal 13 3 5" xfId="25214" xr:uid="{60FD7F6D-2983-4CA4-8FF0-3546C68F9A93}"/>
    <cellStyle name="Normal 13 3 5 2" xfId="25215" xr:uid="{9E647B6F-8D5F-46F9-9269-F6620B2CDD61}"/>
    <cellStyle name="Normal 13 3 5 2 2" xfId="25216" xr:uid="{E6EEA092-AF1A-42C5-9960-A12ECAC51E28}"/>
    <cellStyle name="Normal 13 3 5 2 3" xfId="33907" xr:uid="{75361C7C-B57E-4423-9883-D0397D805575}"/>
    <cellStyle name="Normal 13 3 5 2_121231-130331" xfId="25217" xr:uid="{C114B17F-ABBD-4A4C-AE0C-DD3353CF5CEF}"/>
    <cellStyle name="Normal 13 3 5 3" xfId="25218" xr:uid="{DC774548-8C16-449E-91AD-8068CADAE473}"/>
    <cellStyle name="Normal 13 3 5 3 2" xfId="25219" xr:uid="{8DAFC291-78C3-4F3B-9665-46675C169C3A}"/>
    <cellStyle name="Normal 13 3 5 3_121231-130331" xfId="25220" xr:uid="{EF4C7378-86DF-4D92-A23E-0A90A7416FCC}"/>
    <cellStyle name="Normal 13 3 5 4" xfId="25221" xr:uid="{FA007E40-DF5F-4D53-9DCC-87C2EAE380E1}"/>
    <cellStyle name="Normal 13 3 5 5" xfId="25222" xr:uid="{2FE3EFD9-0256-4EE4-AB34-CFC11716A872}"/>
    <cellStyle name="Normal 13 3 5 6" xfId="33908" xr:uid="{E3830B5A-862C-4085-86E7-E087A6D02C63}"/>
    <cellStyle name="Normal 13 3 5 7" xfId="36037" xr:uid="{4C9C4DBF-6648-488C-B845-4BEE50CA2089}"/>
    <cellStyle name="Normal 13 3 5 8" xfId="38757" xr:uid="{CE71B333-B5AA-4B42-A102-AD89FA566D98}"/>
    <cellStyle name="Normal 13 3 5_121231-130331" xfId="25223" xr:uid="{FA19784E-7619-4130-B326-F915A6898970}"/>
    <cellStyle name="Normal 13 3 6" xfId="25224" xr:uid="{B779CFC6-E13B-4C37-BF6E-66AC618EC68E}"/>
    <cellStyle name="Normal 13 3 6 2" xfId="25225" xr:uid="{738FADE9-E08F-4A58-9370-C6BF57373546}"/>
    <cellStyle name="Normal 13 3 6 2 2" xfId="25226" xr:uid="{D6734087-E495-4F1E-A355-F9C31B73CE67}"/>
    <cellStyle name="Normal 13 3 6 2_121231-130331" xfId="25227" xr:uid="{A956EA5B-4244-4357-8E71-98A1FFDA4AD5}"/>
    <cellStyle name="Normal 13 3 6 3" xfId="25228" xr:uid="{76113A25-FEE5-4466-BD14-F1E280074BFB}"/>
    <cellStyle name="Normal 13 3 6 4" xfId="33909" xr:uid="{1A5AE557-9019-4882-92DF-04958CACE0F5}"/>
    <cellStyle name="Normal 13 3 6_121231-130331" xfId="25229" xr:uid="{37B2D8C5-C170-478B-A426-7E2E18E3412C}"/>
    <cellStyle name="Normal 13 3 7" xfId="25230" xr:uid="{B470586B-0BDF-43BD-B5C4-F8C00D48429D}"/>
    <cellStyle name="Normal 13 3 7 2" xfId="25231" xr:uid="{8C6E18D1-BEE4-4763-8C40-65B2D45F62E9}"/>
    <cellStyle name="Normal 13 3 7_121231-130331" xfId="25232" xr:uid="{4316C19E-A850-4640-BB8C-12237FAB2259}"/>
    <cellStyle name="Normal 13 3 8" xfId="25233" xr:uid="{0F82CBCD-1810-4940-BA7D-7B42217F9B9E}"/>
    <cellStyle name="Normal 13 3 9" xfId="25234" xr:uid="{C537393E-014F-4CC4-8D44-6EF3CADB74BC}"/>
    <cellStyle name="Normal 13 3_121231-130331" xfId="25235" xr:uid="{08C8429A-67E9-49B3-9E11-6390A0EC80FA}"/>
    <cellStyle name="Normal 13 4" xfId="25236" xr:uid="{B499636E-4DBA-426F-BA74-96350C6FFB75}"/>
    <cellStyle name="Normal 13 4 10" xfId="33910" xr:uid="{EB2EC470-DA84-41BE-9435-EB015EE16B7B}"/>
    <cellStyle name="Normal 13 4 11" xfId="36038" xr:uid="{9AAF8DF2-F547-4C89-8672-5FD44A225DDB}"/>
    <cellStyle name="Normal 13 4 12" xfId="48225" xr:uid="{3620AED5-CEBE-4F52-9F79-8A16E2F7F3EC}"/>
    <cellStyle name="Normal 13 4 2" xfId="25237" xr:uid="{21F6BAD4-8E38-4133-9B1A-0BD72681E23E}"/>
    <cellStyle name="Normal 13 4 2 2" xfId="25238" xr:uid="{7E0C529C-2C58-4E87-A2C1-CA36C1C84ECB}"/>
    <cellStyle name="Normal 13 4 2 2 2" xfId="25239" xr:uid="{AB279632-63E2-402B-861B-83B614B23031}"/>
    <cellStyle name="Normal 13 4 2 2 2 2" xfId="25240" xr:uid="{37F7BD39-55EE-4865-B0A9-9C589EF239D5}"/>
    <cellStyle name="Normal 13 4 2 2 2_121231-130331" xfId="25241" xr:uid="{4DCB1B5D-C3AF-4C36-88EB-4EE72F24736A}"/>
    <cellStyle name="Normal 13 4 2 2 3" xfId="25242" xr:uid="{B1B035B9-B4E0-4CF0-8396-823CC13D65BB}"/>
    <cellStyle name="Normal 13 4 2 2 4" xfId="33911" xr:uid="{2E006D05-B126-4C78-BAAF-5E5EFCCAA015}"/>
    <cellStyle name="Normal 13 4 2 2_121231-130331" xfId="25243" xr:uid="{649F9F64-B3D7-4B35-9BA9-588FBE508C45}"/>
    <cellStyle name="Normal 13 4 2 3" xfId="25244" xr:uid="{09A83CFF-3488-4164-A0F2-B424A518F3B0}"/>
    <cellStyle name="Normal 13 4 2 3 2" xfId="25245" xr:uid="{8D654D96-7AE6-4AFC-BFA2-0CA8BF9431F5}"/>
    <cellStyle name="Normal 13 4 2 3_121231-130331" xfId="25246" xr:uid="{74D8482E-B11E-4870-8F05-2919FE1BBADA}"/>
    <cellStyle name="Normal 13 4 2 4" xfId="25247" xr:uid="{EFCC2FE9-678A-42A7-981D-7DF54E6CC3AF}"/>
    <cellStyle name="Normal 13 4 2 5" xfId="25248" xr:uid="{B8FF45E8-D18C-41CE-99A5-6AA89618DD71}"/>
    <cellStyle name="Normal 13 4 2 6" xfId="33912" xr:uid="{A6AC4A4F-063B-4571-B477-96F67853AD2C}"/>
    <cellStyle name="Normal 13 4 2 7" xfId="36039" xr:uid="{74833B0C-1AE3-41F1-984F-C4B67A8CB580}"/>
    <cellStyle name="Normal 13 4 2 8" xfId="38756" xr:uid="{24E5F976-B932-412B-88E0-A43DED45A358}"/>
    <cellStyle name="Normal 13 4 2_121231-130331" xfId="25249" xr:uid="{D517C0B6-E631-4666-8614-2DA5A31E526E}"/>
    <cellStyle name="Normal 13 4 3" xfId="25250" xr:uid="{BAD35DC3-37E0-4BA5-980F-403E6A9C5541}"/>
    <cellStyle name="Normal 13 4 3 2" xfId="25251" xr:uid="{3607C650-79BB-4D5A-86BB-5F60C0DFEC23}"/>
    <cellStyle name="Normal 13 4 3 2 2" xfId="25252" xr:uid="{791459BF-7098-45C5-B028-A0B8CA4167A7}"/>
    <cellStyle name="Normal 13 4 3 2 2 2" xfId="25253" xr:uid="{5C2E9E95-2234-4A78-98CC-509EF272A0F7}"/>
    <cellStyle name="Normal 13 4 3 2 2_121231-130331" xfId="25254" xr:uid="{86D6308E-16F1-410C-B980-4C62E96D8DBA}"/>
    <cellStyle name="Normal 13 4 3 2 3" xfId="25255" xr:uid="{8A50FB58-862F-4278-A0F4-BFA4E0D4C888}"/>
    <cellStyle name="Normal 13 4 3 2 4" xfId="33913" xr:uid="{3D2329AE-33AE-4B12-B384-588FA82BA9A7}"/>
    <cellStyle name="Normal 13 4 3 2_121231-130331" xfId="25256" xr:uid="{FC937728-17D7-4357-B290-E107F7397128}"/>
    <cellStyle name="Normal 13 4 3 3" xfId="25257" xr:uid="{639E2538-53B7-444A-B5D1-41BDC9E4701E}"/>
    <cellStyle name="Normal 13 4 3 3 2" xfId="25258" xr:uid="{90AF16C1-A09C-4E08-BFC2-9B749CA9F8B4}"/>
    <cellStyle name="Normal 13 4 3 3_121231-130331" xfId="25259" xr:uid="{790C159C-F0E2-4551-96FB-C74024E9309D}"/>
    <cellStyle name="Normal 13 4 3 4" xfId="25260" xr:uid="{C80CA013-BB82-4AB8-B0F8-EF3C6686C126}"/>
    <cellStyle name="Normal 13 4 3 5" xfId="25261" xr:uid="{68E132A9-0537-4B21-874C-6DCEAF099A0C}"/>
    <cellStyle name="Normal 13 4 3 6" xfId="33914" xr:uid="{EA65A985-43A0-4A5C-8D78-9BC2834C4D0E}"/>
    <cellStyle name="Normal 13 4 3 7" xfId="36040" xr:uid="{B8A7BC69-99B3-41CF-BD57-33DF63735AD5}"/>
    <cellStyle name="Normal 13 4 3 8" xfId="38755" xr:uid="{1FDF95FC-30BF-46A0-B1D5-08179B93E1C4}"/>
    <cellStyle name="Normal 13 4 3_121231-130331" xfId="25262" xr:uid="{44C62C40-00CB-4D94-A2DA-96B1141F11AE}"/>
    <cellStyle name="Normal 13 4 4" xfId="25263" xr:uid="{3FC52134-A67C-4658-953E-B74D3722B721}"/>
    <cellStyle name="Normal 13 4 4 2" xfId="25264" xr:uid="{C6C49D7D-084F-43F7-AB06-282882701D78}"/>
    <cellStyle name="Normal 13 4 4 2 2" xfId="25265" xr:uid="{B35B31B2-1DB8-4D55-826E-41DF1BFF232B}"/>
    <cellStyle name="Normal 13 4 4 2 2 2" xfId="25266" xr:uid="{B20E4C1B-943A-4204-8CBD-F1B7BBBFDC25}"/>
    <cellStyle name="Normal 13 4 4 2 2_121231-130331" xfId="25267" xr:uid="{9671EF43-878D-4BCD-8B67-AB13912A6C84}"/>
    <cellStyle name="Normal 13 4 4 2 3" xfId="25268" xr:uid="{913A4B89-62E6-4688-9F28-ED08259AA143}"/>
    <cellStyle name="Normal 13 4 4 2 4" xfId="33915" xr:uid="{B453E8CE-E8D6-4F97-8B04-97A71EDD3DFD}"/>
    <cellStyle name="Normal 13 4 4 2_121231-130331" xfId="25269" xr:uid="{5DCB3DE5-F0F9-4012-BB03-2E91C854A3D4}"/>
    <cellStyle name="Normal 13 4 4 3" xfId="25270" xr:uid="{81C6709B-2565-4166-81BD-878D0B811969}"/>
    <cellStyle name="Normal 13 4 4 3 2" xfId="25271" xr:uid="{22538084-6440-41F0-97C2-E8C6E6A2F633}"/>
    <cellStyle name="Normal 13 4 4 3_121231-130331" xfId="25272" xr:uid="{BFDBFC22-8855-4F78-92ED-51F61773DEE3}"/>
    <cellStyle name="Normal 13 4 4 4" xfId="25273" xr:uid="{BAE2E007-EC67-42E8-B90F-386E7715C9D8}"/>
    <cellStyle name="Normal 13 4 4 5" xfId="25274" xr:uid="{736DB250-1058-4A04-8674-4AB3F2231AB2}"/>
    <cellStyle name="Normal 13 4 4 6" xfId="33916" xr:uid="{8FC59395-1E88-434B-B45B-F50F9B4941D0}"/>
    <cellStyle name="Normal 13 4 4 7" xfId="36041" xr:uid="{7D333661-9385-430E-B097-18F9510407E7}"/>
    <cellStyle name="Normal 13 4 4 8" xfId="38754" xr:uid="{748CE7D6-6EF1-4332-A594-86B8B105EB24}"/>
    <cellStyle name="Normal 13 4 4_121231-130331" xfId="25275" xr:uid="{7AA2DABF-3B4C-48FF-A232-9F3A5A143A31}"/>
    <cellStyle name="Normal 13 4 5" xfId="25276" xr:uid="{8BFE43C5-5C94-48C4-B919-EB7070BE1486}"/>
    <cellStyle name="Normal 13 4 5 2" xfId="25277" xr:uid="{0BB8DF2C-5E57-4D2C-BC86-94604F66A564}"/>
    <cellStyle name="Normal 13 4 5 2 2" xfId="25278" xr:uid="{36225333-3C3F-4414-AE22-9ADAEDD2CF3F}"/>
    <cellStyle name="Normal 13 4 5 2 3" xfId="33917" xr:uid="{796DD380-7D84-4867-BA10-D6CE3930359C}"/>
    <cellStyle name="Normal 13 4 5 2_121231-130331" xfId="25279" xr:uid="{A3358168-45EA-4763-84B2-FBFB5579C124}"/>
    <cellStyle name="Normal 13 4 5 3" xfId="25280" xr:uid="{BE3EDB74-81DD-484D-8526-E1BD0940A3C9}"/>
    <cellStyle name="Normal 13 4 5 3 2" xfId="25281" xr:uid="{231AC487-8EFA-453E-A1E3-FED6B65D8BCD}"/>
    <cellStyle name="Normal 13 4 5 3_121231-130331" xfId="25282" xr:uid="{4499C2AE-289B-40AA-899E-4E139AF15CE5}"/>
    <cellStyle name="Normal 13 4 5 4" xfId="25283" xr:uid="{8E93EE5D-7BA3-4B98-B4CF-AC45D69768CE}"/>
    <cellStyle name="Normal 13 4 5 5" xfId="25284" xr:uid="{DAFC94F8-5AFE-4FC4-8A81-AD96201FF48A}"/>
    <cellStyle name="Normal 13 4 5 6" xfId="33918" xr:uid="{8C08F0D0-CC85-4665-898B-D1A6608AC911}"/>
    <cellStyle name="Normal 13 4 5 7" xfId="36042" xr:uid="{64D08E14-EC4A-49E1-AD9B-EC5CE46978DF}"/>
    <cellStyle name="Normal 13 4 5 8" xfId="38753" xr:uid="{5C3A9831-258F-4C31-958A-80DA7B210E68}"/>
    <cellStyle name="Normal 13 4 5_121231-130331" xfId="25285" xr:uid="{A110EDF6-FF86-4A2C-AA5B-DFB739DE50C7}"/>
    <cellStyle name="Normal 13 4 6" xfId="25286" xr:uid="{34D950D3-F180-4077-A80F-08554DA30068}"/>
    <cellStyle name="Normal 13 4 6 2" xfId="25287" xr:uid="{7A27FF53-2E58-451B-AF29-F8FD9EEBB612}"/>
    <cellStyle name="Normal 13 4 6 2 2" xfId="25288" xr:uid="{2466A1EC-AE83-401C-8009-B232F031E2B0}"/>
    <cellStyle name="Normal 13 4 6 2_121231-130331" xfId="25289" xr:uid="{3E2DD396-A996-42BA-B7E1-4EC298E98747}"/>
    <cellStyle name="Normal 13 4 6 3" xfId="25290" xr:uid="{36CDA39A-183F-4B36-AFF9-9CBF18E2728D}"/>
    <cellStyle name="Normal 13 4 6 4" xfId="33919" xr:uid="{A2A0B094-4723-4692-9CCB-C2A2D9A888B7}"/>
    <cellStyle name="Normal 13 4 6_121231-130331" xfId="25291" xr:uid="{A67F7DF1-89E4-42C7-8D97-37B44001BD86}"/>
    <cellStyle name="Normal 13 4 7" xfId="25292" xr:uid="{4F4BAA3A-9323-4E3D-A8C2-85F745315304}"/>
    <cellStyle name="Normal 13 4 7 2" xfId="25293" xr:uid="{552BE122-8AEB-4ADC-9376-190A0A283AC2}"/>
    <cellStyle name="Normal 13 4 7_121231-130331" xfId="25294" xr:uid="{9D26D526-7BF9-4F16-8B7D-405790B52644}"/>
    <cellStyle name="Normal 13 4 8" xfId="25295" xr:uid="{A8C468E2-05F2-478D-8C00-F4FECC1F7763}"/>
    <cellStyle name="Normal 13 4 9" xfId="25296" xr:uid="{3D5B4F62-F70E-4921-9549-4B1645B6ABD5}"/>
    <cellStyle name="Normal 13 4_121231-130331" xfId="25297" xr:uid="{DEA8BBD8-53F2-4024-B502-27971290C0C7}"/>
    <cellStyle name="Normal 13 5" xfId="25298" xr:uid="{56D21A7B-DF46-46A2-ADFB-044C19E03A54}"/>
    <cellStyle name="Normal 13 5 2" xfId="25299" xr:uid="{AFDDCB1F-A1EC-496B-996B-770E5B1CC4C2}"/>
    <cellStyle name="Normal 13 5 2 2" xfId="25300" xr:uid="{F90D1145-C911-49E1-9C52-26208E5AF5BB}"/>
    <cellStyle name="Normal 13 5 2 2 2" xfId="25301" xr:uid="{705BAF29-8343-406D-9B27-189DE5EA7EE4}"/>
    <cellStyle name="Normal 13 5 2 2 3" xfId="33920" xr:uid="{76C9259F-9902-4A7B-8BBD-5C7190D44859}"/>
    <cellStyle name="Normal 13 5 2 2_121231-130331" xfId="25302" xr:uid="{3EA8A3AF-314B-4400-90E3-AC8416164FFC}"/>
    <cellStyle name="Normal 13 5 2 3" xfId="25303" xr:uid="{9C45A331-06DA-40FE-9B0E-3118003AFDA6}"/>
    <cellStyle name="Normal 13 5 2 3 2" xfId="25304" xr:uid="{45ADB402-B54E-4237-960F-106F943B5FAC}"/>
    <cellStyle name="Normal 13 5 2 3_121231-130331" xfId="25305" xr:uid="{4F7FC269-5926-4C24-B549-ED8396AD89DC}"/>
    <cellStyle name="Normal 13 5 2 4" xfId="25306" xr:uid="{F7309164-B80B-47ED-95AB-74158223A535}"/>
    <cellStyle name="Normal 13 5 2 5" xfId="25307" xr:uid="{7DB6CBA7-694D-44E5-8DD2-112E2D1F6A2F}"/>
    <cellStyle name="Normal 13 5 2 6" xfId="33921" xr:uid="{264EE0E5-3B65-4B37-B603-1E94FFECABD9}"/>
    <cellStyle name="Normal 13 5 2 7" xfId="36044" xr:uid="{8E9FBE35-031F-4BDB-9473-32DAB9C73EF5}"/>
    <cellStyle name="Normal 13 5 2 8" xfId="38751" xr:uid="{B8CA78BD-D67C-4BAF-99AF-7F5CCC19CEC7}"/>
    <cellStyle name="Normal 13 5 2_121231-130331" xfId="25308" xr:uid="{59347750-C9F4-469D-BD5B-893F5B32763B}"/>
    <cellStyle name="Normal 13 5 3" xfId="25309" xr:uid="{8F922428-406C-40D9-BE71-C4D8C1B85C01}"/>
    <cellStyle name="Normal 13 5 3 2" xfId="25310" xr:uid="{D498A440-62A3-4544-A352-9C230C771955}"/>
    <cellStyle name="Normal 13 5 3 2 2" xfId="25311" xr:uid="{3E917B37-3B48-4F07-900F-8348052DB6CE}"/>
    <cellStyle name="Normal 13 5 3 2_121231-130331" xfId="25312" xr:uid="{FAC59A70-CE80-4F25-AC4E-E981E04E080F}"/>
    <cellStyle name="Normal 13 5 3 3" xfId="25313" xr:uid="{803091EC-E867-4CE1-83BB-FF2E208F527C}"/>
    <cellStyle name="Normal 13 5 3 4" xfId="33922" xr:uid="{4DD6FE0D-7A07-4EA3-A063-DC0C0530081A}"/>
    <cellStyle name="Normal 13 5 3_121231-130331" xfId="25314" xr:uid="{4A932EF2-62E1-4867-8696-0F9D0495903A}"/>
    <cellStyle name="Normal 13 5 4" xfId="25315" xr:uid="{F22CD871-BDBC-4BC6-9D9C-49098F640621}"/>
    <cellStyle name="Normal 13 5 4 2" xfId="25316" xr:uid="{B0814346-80EF-4BCA-8BFF-2135A05A9517}"/>
    <cellStyle name="Normal 13 5 4_121231-130331" xfId="25317" xr:uid="{3A31A08D-BDFF-4610-91EA-9E6ECAF9F04D}"/>
    <cellStyle name="Normal 13 5 5" xfId="25318" xr:uid="{2BCE3F86-9056-4086-90F2-D27A133B7DA3}"/>
    <cellStyle name="Normal 13 5 6" xfId="25319" xr:uid="{4CD40D92-DCE0-4B02-9E72-8825C7193AF7}"/>
    <cellStyle name="Normal 13 5 7" xfId="33923" xr:uid="{9B6966C0-C1C3-4F00-85B2-280933BC7F2F}"/>
    <cellStyle name="Normal 13 5 8" xfId="36043" xr:uid="{6152EA6C-9FB3-4FFE-91B1-0FC78A25D9ED}"/>
    <cellStyle name="Normal 13 5 9" xfId="38752" xr:uid="{F985B18B-BB6F-49FB-95B2-494B053E1B65}"/>
    <cellStyle name="Normal 13 5_121231-130331" xfId="25320" xr:uid="{FF6AA25B-4C1B-4499-90E8-B0FA9ABBB37B}"/>
    <cellStyle name="Normal 13 6" xfId="25321" xr:uid="{31897364-5137-4378-9A51-960AA1D95B2F}"/>
    <cellStyle name="Normal 13 6 2" xfId="25322" xr:uid="{59BECF30-9B2E-4846-898B-D4D4F6DE17D7}"/>
    <cellStyle name="Normal 13 6 2 2" xfId="25323" xr:uid="{1D522503-C671-4865-9B04-B8D11A5C07F8}"/>
    <cellStyle name="Normal 13 6 2 2 2" xfId="25324" xr:uid="{6184B820-052A-45E8-B06E-DB1961A61D3F}"/>
    <cellStyle name="Normal 13 6 2 2_121231-130331" xfId="25325" xr:uid="{52C0A212-F22C-44B1-8243-E279B57E2D44}"/>
    <cellStyle name="Normal 13 6 2 3" xfId="25326" xr:uid="{B55D155F-7149-4E46-A978-EEC9A06235D5}"/>
    <cellStyle name="Normal 13 6 2 4" xfId="33924" xr:uid="{E426B11F-A0EA-49E4-8FC1-1A34B0DB26A3}"/>
    <cellStyle name="Normal 13 6 2_121231-130331" xfId="25327" xr:uid="{03BAF4B8-A2A6-4E15-B4B2-93BBACBDC3A7}"/>
    <cellStyle name="Normal 13 6 3" xfId="25328" xr:uid="{7553621A-5220-42F3-8830-487ADAD66909}"/>
    <cellStyle name="Normal 13 6 3 2" xfId="25329" xr:uid="{EAF7A44E-55F1-46B0-B2B8-1775122634B7}"/>
    <cellStyle name="Normal 13 6 3_121231-130331" xfId="25330" xr:uid="{3BCB5E75-B507-4F7F-AB74-A3B90B2F49D1}"/>
    <cellStyle name="Normal 13 6 4" xfId="25331" xr:uid="{6459B14A-CC70-49FE-BF47-9BE37268E0FD}"/>
    <cellStyle name="Normal 13 6 5" xfId="25332" xr:uid="{BE658A35-23D9-483C-B784-A9E288D48EBB}"/>
    <cellStyle name="Normal 13 6 6" xfId="33925" xr:uid="{89732C40-2365-42FE-9007-EDE429F7C614}"/>
    <cellStyle name="Normal 13 6 7" xfId="36045" xr:uid="{45B910D0-F5B5-46CB-8932-50A34CA037FD}"/>
    <cellStyle name="Normal 13 6 8" xfId="38750" xr:uid="{CBF300E6-8E20-4217-B9C0-5D4832272F79}"/>
    <cellStyle name="Normal 13 6_121231-130331" xfId="25333" xr:uid="{AF38427B-7AC4-4EF8-BC2A-78F6EDECB2B8}"/>
    <cellStyle name="Normal 13 7" xfId="25334" xr:uid="{15F5A374-CDE0-4A74-BEFE-6A84B99496CB}"/>
    <cellStyle name="Normal 13 7 2" xfId="25335" xr:uid="{94F66BD2-C973-4FCA-8328-A4DBFFD369E5}"/>
    <cellStyle name="Normal 13 7 2 2" xfId="25336" xr:uid="{2F11A456-6DE1-4530-B397-901FB7E800F7}"/>
    <cellStyle name="Normal 13 7 2 2 2" xfId="25337" xr:uid="{ED2B620F-DB82-4D8F-B9B5-0C8246EB2379}"/>
    <cellStyle name="Normal 13 7 2 2_121231-130331" xfId="25338" xr:uid="{965E593F-4A44-429A-A64F-6D521559FF45}"/>
    <cellStyle name="Normal 13 7 2 3" xfId="25339" xr:uid="{6D3AAB7E-00C0-4072-80AE-59CAFC7A87EA}"/>
    <cellStyle name="Normal 13 7 2 4" xfId="33926" xr:uid="{12697C97-D0A2-427C-86A1-466175ED4FAF}"/>
    <cellStyle name="Normal 13 7 2_121231-130331" xfId="25340" xr:uid="{199950D9-B217-4C58-A66B-A03F21F7C90C}"/>
    <cellStyle name="Normal 13 7 3" xfId="25341" xr:uid="{D1786A96-91E4-44B2-8959-5A37F84617AB}"/>
    <cellStyle name="Normal 13 7 3 2" xfId="25342" xr:uid="{355FBB55-FDD4-460D-9D95-98B9F116E6A2}"/>
    <cellStyle name="Normal 13 7 3_121231-130331" xfId="25343" xr:uid="{628529C6-8672-463E-9EF8-B9B0122AFDA3}"/>
    <cellStyle name="Normal 13 7 4" xfId="25344" xr:uid="{7212B28C-8B32-4561-8289-B36E2406029D}"/>
    <cellStyle name="Normal 13 7 5" xfId="25345" xr:uid="{BED33B89-1C80-4C31-8914-AD5E661F1237}"/>
    <cellStyle name="Normal 13 7 6" xfId="33927" xr:uid="{1238B7AE-B496-4F6B-B203-2BA90D41F715}"/>
    <cellStyle name="Normal 13 7 7" xfId="36046" xr:uid="{EF27DCF9-8E16-4CA7-A672-A386EE6F2B82}"/>
    <cellStyle name="Normal 13 7 8" xfId="38749" xr:uid="{A4141455-8FF9-467B-BEA8-CDF97B1646C0}"/>
    <cellStyle name="Normal 13 7_121231-130331" xfId="25346" xr:uid="{3C4A7C49-6E9C-4203-A316-2F9BA556F8D9}"/>
    <cellStyle name="Normal 13 8" xfId="25347" xr:uid="{5AC7E510-93B3-49D9-875F-9C6B628A53C4}"/>
    <cellStyle name="Normal 13 8 2" xfId="25348" xr:uid="{A1707B35-BF60-4317-AF18-37E0BF4F9F75}"/>
    <cellStyle name="Normal 13 8 2 2" xfId="25349" xr:uid="{43210A7D-E10C-46E9-A596-FB59CC21F295}"/>
    <cellStyle name="Normal 13 8 2 3" xfId="33928" xr:uid="{D0EC1318-432E-4E60-AE6B-D976FA50A93C}"/>
    <cellStyle name="Normal 13 8 2_121231-130331" xfId="25350" xr:uid="{E38CB2B3-27AC-46E2-B483-F9EEB33DC64C}"/>
    <cellStyle name="Normal 13 8 3" xfId="25351" xr:uid="{C6BC81ED-81A3-4349-99BA-69EC566F1086}"/>
    <cellStyle name="Normal 13 8 3 2" xfId="25352" xr:uid="{3A4CB3CD-4A2E-4AEA-AF8C-78001B4FD1CA}"/>
    <cellStyle name="Normal 13 8 3_121231-130331" xfId="25353" xr:uid="{3442ACAA-4307-4D9B-BF39-543587C1002B}"/>
    <cellStyle name="Normal 13 8 4" xfId="25354" xr:uid="{2541EB62-771A-4CE5-8200-C5214F9EAEF2}"/>
    <cellStyle name="Normal 13 8 5" xfId="25355" xr:uid="{12774049-4F77-48EE-8CEF-42A2A5CEAE3E}"/>
    <cellStyle name="Normal 13 8 6" xfId="33929" xr:uid="{5A34948C-C575-43AF-9DCA-CEB8388641A4}"/>
    <cellStyle name="Normal 13 8 7" xfId="36047" xr:uid="{7DED30FE-4882-41E7-AE78-B07406183B6C}"/>
    <cellStyle name="Normal 13 8 8" xfId="38748" xr:uid="{B07E9E7F-333C-4A34-87D5-088BE9D55188}"/>
    <cellStyle name="Normal 13 8_121231-130331" xfId="25356" xr:uid="{0CC927FE-5993-497E-B67F-D5F082D90648}"/>
    <cellStyle name="Normal 13 9" xfId="25357" xr:uid="{626FA638-6C65-4C46-BAC0-2B49F2E77438}"/>
    <cellStyle name="Normal 13 9 2" xfId="25358" xr:uid="{48740422-30C5-4EF1-ABC2-B81F148140F2}"/>
    <cellStyle name="Normal 13 9 2 2" xfId="25359" xr:uid="{719D9B69-7038-4CF3-A8A8-5E367BD46C30}"/>
    <cellStyle name="Normal 13 9 2_121231-130331" xfId="25360" xr:uid="{324CC114-0859-42CE-8F1B-C0E5CC95FFC2}"/>
    <cellStyle name="Normal 13 9 3" xfId="25361" xr:uid="{9139F3BC-C1CA-4D69-810F-89F3452FAAA1}"/>
    <cellStyle name="Normal 13 9 4" xfId="33930" xr:uid="{3CC9C98F-B714-47B4-B388-98C2BB79BF62}"/>
    <cellStyle name="Normal 13 9_121231-130331" xfId="25362" xr:uid="{0D1CA4AA-9BC9-4E92-97F3-F5120CCA3EC4}"/>
    <cellStyle name="Normal 13_121231-130331" xfId="25363" xr:uid="{5B07B786-8D46-4808-98F6-C7D369007481}"/>
    <cellStyle name="Normal 130" xfId="25364" xr:uid="{7BD5072E-09BB-44AA-831E-B5FC55FD4077}"/>
    <cellStyle name="Normal 131" xfId="25365" xr:uid="{BFA27F30-1BE3-4AEC-BCD9-DF756EA7C85B}"/>
    <cellStyle name="Normal 132" xfId="25366" xr:uid="{34BC177E-02F2-40E2-8A2D-76ECCBE89C27}"/>
    <cellStyle name="Normal 133" xfId="31521" xr:uid="{C1F51482-9E13-4971-BF36-0A183BA37B1C}"/>
    <cellStyle name="Normal 133 2" xfId="39606" xr:uid="{D157EDF6-0D7F-4ADD-8EE9-6C6CAD04C344}"/>
    <cellStyle name="Normal 133 3" xfId="44889" xr:uid="{E7839742-E07D-4587-82FF-38B0D620C42C}"/>
    <cellStyle name="Normal 133 4" xfId="53206" xr:uid="{78272144-59ED-424A-BFDE-C2B82BD0FF63}"/>
    <cellStyle name="Normal 133_Apart tables" xfId="50303" xr:uid="{E3E3A529-6E0F-43EA-B21C-C1EAFD2FA5C0}"/>
    <cellStyle name="Normal 134" xfId="31523" xr:uid="{D8BBC5EB-A06C-412D-81E7-2A1502EA3A20}"/>
    <cellStyle name="Normal 135" xfId="31524" xr:uid="{21905AFF-2BF9-409A-A0C0-9D465D79E809}"/>
    <cellStyle name="Normal 136" xfId="31525" xr:uid="{CCB9F6D1-B826-40CE-97B7-E85D24055EF8}"/>
    <cellStyle name="Normal 137" xfId="31526" xr:uid="{C5D0D9E1-B481-4DC3-9AE9-F58BEF2129FB}"/>
    <cellStyle name="Normal 138" xfId="31527" xr:uid="{60C7CE68-0084-40ED-B2E9-815CA4705899}"/>
    <cellStyle name="Normal 139" xfId="31528" xr:uid="{7F7126D2-BC1D-4B83-8F4B-054A94AFBB15}"/>
    <cellStyle name="Normal 14" xfId="2159" xr:uid="{7904CD59-F0C1-41FF-84D5-A3D70637F6C0}"/>
    <cellStyle name="Normal 14 10" xfId="25367" xr:uid="{E02853E8-2632-4BE2-938D-A75CD9C2B3E8}"/>
    <cellStyle name="Normal 14 10 2" xfId="25368" xr:uid="{6D9CAEC9-D101-4B56-A2B6-A00C8D9D1532}"/>
    <cellStyle name="Normal 14 10 2 2" xfId="25369" xr:uid="{A42673BC-1706-4D9C-BAE6-2AA53B0A8AE4}"/>
    <cellStyle name="Normal 14 10 2_121231-130331" xfId="25370" xr:uid="{3C339FE4-3981-4418-BDB4-99B0EA0CCE97}"/>
    <cellStyle name="Normal 14 10 3" xfId="25371" xr:uid="{CF971DBB-1BF0-41A9-BF74-D11904A5831B}"/>
    <cellStyle name="Normal 14 10 4" xfId="33931" xr:uid="{ED9DB5E2-A6FE-4C97-9FD5-2C82FEACA226}"/>
    <cellStyle name="Normal 14 10_121231-130331" xfId="25372" xr:uid="{54D7D177-3253-4DA2-BEC4-26D290BCFF98}"/>
    <cellStyle name="Normal 14 11" xfId="25373" xr:uid="{F4DDD704-CF0E-44F0-BD16-10429D7FC2D3}"/>
    <cellStyle name="Normal 14 11 2" xfId="25374" xr:uid="{51067E48-E318-46C7-A612-C100EC95369E}"/>
    <cellStyle name="Normal 14 11_121231-130331" xfId="25375" xr:uid="{5E44C94C-B2B2-4D39-8691-1BE632E91F01}"/>
    <cellStyle name="Normal 14 12" xfId="25376" xr:uid="{DA499686-10F4-4A9C-A1CE-5E427161CCC2}"/>
    <cellStyle name="Normal 14 13" xfId="25377" xr:uid="{7A7C6BF7-D632-4688-AB04-6160C3AE3A5F}"/>
    <cellStyle name="Normal 14 14" xfId="33932" xr:uid="{1C748387-2AAB-4C75-990D-F0F26EB3769B}"/>
    <cellStyle name="Normal 14 15" xfId="36048" xr:uid="{8BAFCE7F-A7C1-47D3-A20B-EA54CAD40E25}"/>
    <cellStyle name="Normal 14 16" xfId="38747" xr:uid="{D58E4055-2E17-4BD6-A170-3171F23179B6}"/>
    <cellStyle name="Normal 14 17" xfId="47058" xr:uid="{CCB512B0-D027-4783-80B6-8B0990ABB3E5}"/>
    <cellStyle name="Normal 14 18" xfId="46063" xr:uid="{5E99CAEE-D4CE-4FF8-A4E7-C592D3C8B9E3}"/>
    <cellStyle name="Normal 14 2" xfId="25378" xr:uid="{C9E87685-1545-4C76-A194-23D6FD178350}"/>
    <cellStyle name="Normal 14 2 10" xfId="33933" xr:uid="{19638294-2FBA-4358-A162-1FE05DA5824D}"/>
    <cellStyle name="Normal 14 2 11" xfId="36049" xr:uid="{C0352F5D-11BD-463B-B0FC-305798134F8D}"/>
    <cellStyle name="Normal 14 2 2" xfId="25379" xr:uid="{A6DD67DB-8017-456E-9395-D3063EF2A328}"/>
    <cellStyle name="Normal 14 2 2 2" xfId="25380" xr:uid="{58D29E17-DB11-44A4-ABBC-F642A363CAAA}"/>
    <cellStyle name="Normal 14 2 2 2 2" xfId="25381" xr:uid="{2F8E2061-53FF-4297-B829-C89FB9F8D5B8}"/>
    <cellStyle name="Normal 14 2 2 2 2 2" xfId="25382" xr:uid="{EE2FA4E5-6C21-445A-923A-B9CF16895169}"/>
    <cellStyle name="Normal 14 2 2 2 2_121231-130331" xfId="25383" xr:uid="{F63E36F6-3043-4B7E-A7FD-8DA558ED8B1F}"/>
    <cellStyle name="Normal 14 2 2 2 3" xfId="25384" xr:uid="{994435D8-F354-48F1-87A6-0A9CDCD1AE8C}"/>
    <cellStyle name="Normal 14 2 2 2 4" xfId="33934" xr:uid="{1714EB2D-565F-48A6-976A-B530B722686E}"/>
    <cellStyle name="Normal 14 2 2 2_121231-130331" xfId="25385" xr:uid="{8C1E24F2-EE36-4A07-B570-0200E1568CC5}"/>
    <cellStyle name="Normal 14 2 2 3" xfId="25386" xr:uid="{AA989405-FA48-41BB-B441-F2F462B7F4D1}"/>
    <cellStyle name="Normal 14 2 2 3 2" xfId="25387" xr:uid="{B1C80289-1303-4D03-BD94-A4B7EBBB5919}"/>
    <cellStyle name="Normal 14 2 2 3_121231-130331" xfId="25388" xr:uid="{B025A7D5-8BE9-4810-BEA6-850775F128C1}"/>
    <cellStyle name="Normal 14 2 2 4" xfId="25389" xr:uid="{FB9483C3-485D-4E84-8A40-C66E8BDEB8B7}"/>
    <cellStyle name="Normal 14 2 2 5" xfId="25390" xr:uid="{AE7BF49B-AD9B-4D71-9B0B-497895F662B1}"/>
    <cellStyle name="Normal 14 2 2 6" xfId="33935" xr:uid="{CA9D702A-7BD8-461D-8BA1-DBC9A3DECF21}"/>
    <cellStyle name="Normal 14 2 2 7" xfId="36050" xr:uid="{87BA0F89-492E-4C26-9899-F6C98C40EC9B}"/>
    <cellStyle name="Normal 14 2 2 8" xfId="38746" xr:uid="{DA06B2D6-6C0C-4D11-8346-3A0AF94AB63F}"/>
    <cellStyle name="Normal 14 2 2_121231-130331" xfId="25391" xr:uid="{D3AE116E-1084-4F98-A477-466931234550}"/>
    <cellStyle name="Normal 14 2 3" xfId="25392" xr:uid="{ACA4B3FB-865A-4ED5-8241-1DFD361CBDDD}"/>
    <cellStyle name="Normal 14 2 3 2" xfId="25393" xr:uid="{4D9904A6-5FB9-4EEC-92C2-D7B3CBD0DC76}"/>
    <cellStyle name="Normal 14 2 3 2 2" xfId="25394" xr:uid="{C1FCF38B-4D49-40FC-A636-A3D2983550CD}"/>
    <cellStyle name="Normal 14 2 3 2 2 2" xfId="25395" xr:uid="{F5AED51F-AF9A-457B-B0ED-D8702E96C8DD}"/>
    <cellStyle name="Normal 14 2 3 2 2_121231-130331" xfId="25396" xr:uid="{1FF46766-03F8-48BA-85BB-2007614AAAF7}"/>
    <cellStyle name="Normal 14 2 3 2 3" xfId="25397" xr:uid="{7CFB1966-060C-41C3-B0E3-B04E7B5EA452}"/>
    <cellStyle name="Normal 14 2 3 2 4" xfId="33936" xr:uid="{37828D5E-21E4-44AC-B35B-DD403EC7254A}"/>
    <cellStyle name="Normal 14 2 3 2_121231-130331" xfId="25398" xr:uid="{6C339EDC-A21F-49DF-AC2A-1C3A8A687B15}"/>
    <cellStyle name="Normal 14 2 3 3" xfId="25399" xr:uid="{9CF79FE8-CAE4-4C39-8912-722AEC7E6C2E}"/>
    <cellStyle name="Normal 14 2 3 3 2" xfId="25400" xr:uid="{7E3FFC19-5D2D-46CE-991D-92503874D23B}"/>
    <cellStyle name="Normal 14 2 3 3_121231-130331" xfId="25401" xr:uid="{E08FD8F3-22B6-4183-B02C-FE7B8EEAE5AF}"/>
    <cellStyle name="Normal 14 2 3 4" xfId="25402" xr:uid="{C4BB88EF-9B1D-4BD8-A3FB-4EDFEBA757E5}"/>
    <cellStyle name="Normal 14 2 3 5" xfId="25403" xr:uid="{29D57D38-ABAF-4284-99E3-EC59955CDD62}"/>
    <cellStyle name="Normal 14 2 3 6" xfId="33937" xr:uid="{057BBA0C-9B3F-4DB9-8E06-DD727D687514}"/>
    <cellStyle name="Normal 14 2 3 7" xfId="36051" xr:uid="{720A8037-1753-455A-A6F7-0A8F0076C4FF}"/>
    <cellStyle name="Normal 14 2 3 8" xfId="38745" xr:uid="{A92842C5-03D3-44AB-80D4-521EFA0E15D4}"/>
    <cellStyle name="Normal 14 2 3_121231-130331" xfId="25404" xr:uid="{648CC708-A560-4B9A-8DDE-F5CCB2FAC336}"/>
    <cellStyle name="Normal 14 2 4" xfId="25405" xr:uid="{99D1FC56-FBBA-4414-8A64-59E7D6458CEC}"/>
    <cellStyle name="Normal 14 2 4 2" xfId="25406" xr:uid="{0435AAEE-F813-4365-8456-366970CB6654}"/>
    <cellStyle name="Normal 14 2 4 2 2" xfId="25407" xr:uid="{AE9EC080-5B87-4F1E-B936-E61222EAF306}"/>
    <cellStyle name="Normal 14 2 4 2 2 2" xfId="25408" xr:uid="{B83A8775-CF2F-4BF0-84E6-1D54F7BE4653}"/>
    <cellStyle name="Normal 14 2 4 2 2_121231-130331" xfId="25409" xr:uid="{F5620139-DA35-41F9-90C5-D741AA32CAC1}"/>
    <cellStyle name="Normal 14 2 4 2 3" xfId="25410" xr:uid="{4C33C09F-FFB9-4A3B-BC61-43622E34B78F}"/>
    <cellStyle name="Normal 14 2 4 2 4" xfId="33938" xr:uid="{D0855402-CABE-4353-A6D1-628C3A9A2D51}"/>
    <cellStyle name="Normal 14 2 4 2_121231-130331" xfId="25411" xr:uid="{24205836-A773-479A-911C-118F80A5D667}"/>
    <cellStyle name="Normal 14 2 4 3" xfId="25412" xr:uid="{AE7551DB-C36A-4AD6-8457-A6A78338F195}"/>
    <cellStyle name="Normal 14 2 4 3 2" xfId="25413" xr:uid="{85AC91B5-CB15-46FC-9AE7-C0FAE5E3F850}"/>
    <cellStyle name="Normal 14 2 4 3_121231-130331" xfId="25414" xr:uid="{0C451F83-D7A5-4C16-92EF-DC216D5B37D8}"/>
    <cellStyle name="Normal 14 2 4 4" xfId="25415" xr:uid="{321BC5AA-8184-401C-8BC0-74594F27D669}"/>
    <cellStyle name="Normal 14 2 4 5" xfId="25416" xr:uid="{8175C36E-2F85-4DF9-B48D-B6FC898FDA1D}"/>
    <cellStyle name="Normal 14 2 4 6" xfId="33939" xr:uid="{A57BDE00-171B-4738-9451-A2FF57678B70}"/>
    <cellStyle name="Normal 14 2 4 7" xfId="36052" xr:uid="{38F4A3BC-566E-4692-A791-ACF72683171B}"/>
    <cellStyle name="Normal 14 2 4 8" xfId="38744" xr:uid="{5D62DC65-3C26-40FE-9AFC-13DF35C87D4B}"/>
    <cellStyle name="Normal 14 2 4_121231-130331" xfId="25417" xr:uid="{8A3857DD-838F-4157-B8C9-F9FCEE0A6073}"/>
    <cellStyle name="Normal 14 2 5" xfId="25418" xr:uid="{5BABE1C7-6D19-427C-9304-5FD1ACB05AA6}"/>
    <cellStyle name="Normal 14 2 5 2" xfId="25419" xr:uid="{1567CED1-8EA6-4ACB-9713-98E9A02E4641}"/>
    <cellStyle name="Normal 14 2 5 2 2" xfId="25420" xr:uid="{AC41583F-38DB-4CF8-ADFF-3AF1473934E0}"/>
    <cellStyle name="Normal 14 2 5 2 3" xfId="33940" xr:uid="{91D1754D-C0FF-4963-932B-5147439375B3}"/>
    <cellStyle name="Normal 14 2 5 2_121231-130331" xfId="25421" xr:uid="{5AA2A612-346E-4FC5-A568-0AD886D33D14}"/>
    <cellStyle name="Normal 14 2 5 3" xfId="25422" xr:uid="{6581BBCB-93A1-44D3-871B-936A1223CF03}"/>
    <cellStyle name="Normal 14 2 5 3 2" xfId="25423" xr:uid="{89AA48D4-266B-48D4-A211-3D2F995CC340}"/>
    <cellStyle name="Normal 14 2 5 3_121231-130331" xfId="25424" xr:uid="{D11B3957-EC5D-4D6E-B768-2070F7C9BBD2}"/>
    <cellStyle name="Normal 14 2 5 4" xfId="25425" xr:uid="{4BBDDAED-94DC-4637-9949-8CEC10E0AE48}"/>
    <cellStyle name="Normal 14 2 5 5" xfId="25426" xr:uid="{321A751B-D9A5-438E-AC76-F927598F22A0}"/>
    <cellStyle name="Normal 14 2 5 6" xfId="33941" xr:uid="{75533154-5AD8-4D63-8AD1-ABDED5400200}"/>
    <cellStyle name="Normal 14 2 5 7" xfId="36053" xr:uid="{0FE54F6D-0A72-4D17-8F33-EC9A90A20456}"/>
    <cellStyle name="Normal 14 2 5 8" xfId="38743" xr:uid="{4D22D693-8868-4834-BA29-17B8F5EF2359}"/>
    <cellStyle name="Normal 14 2 5_121231-130331" xfId="25427" xr:uid="{778B97FC-1183-49AA-85B5-065C5431E8ED}"/>
    <cellStyle name="Normal 14 2 6" xfId="25428" xr:uid="{00AC5D30-8D8D-46C6-A9DC-FE778774C54A}"/>
    <cellStyle name="Normal 14 2 6 2" xfId="25429" xr:uid="{BA149965-0681-4226-8A10-F663CF00C167}"/>
    <cellStyle name="Normal 14 2 6 2 2" xfId="25430" xr:uid="{057A99A8-4CA8-4DB1-884B-F2FFD548206B}"/>
    <cellStyle name="Normal 14 2 6 2_121231-130331" xfId="25431" xr:uid="{CB00D9C4-8C52-4013-9610-A7CC98CFB16D}"/>
    <cellStyle name="Normal 14 2 6 3" xfId="25432" xr:uid="{0E86B26F-B7BD-4989-A428-12C583307B5E}"/>
    <cellStyle name="Normal 14 2 6 4" xfId="33942" xr:uid="{435A081C-094A-4156-AF7B-8A049C14F854}"/>
    <cellStyle name="Normal 14 2 6_121231-130331" xfId="25433" xr:uid="{CF44DF0D-E2A5-48B8-B045-8C3372D37652}"/>
    <cellStyle name="Normal 14 2 7" xfId="25434" xr:uid="{E61E4B58-B341-4558-B321-E4C800BF6920}"/>
    <cellStyle name="Normal 14 2 7 2" xfId="25435" xr:uid="{CBDCF9F4-4C98-4B71-ACFF-E47957CB8106}"/>
    <cellStyle name="Normal 14 2 7_121231-130331" xfId="25436" xr:uid="{5EB6D5F5-7B83-4F82-8F33-D42E14D780F7}"/>
    <cellStyle name="Normal 14 2 8" xfId="25437" xr:uid="{F6A3398A-7CAA-41DB-B58C-698EFFE2CA37}"/>
    <cellStyle name="Normal 14 2 9" xfId="25438" xr:uid="{35FF798C-91AE-4832-9063-EEF83D89AF01}"/>
    <cellStyle name="Normal 14 2_121231-130331" xfId="25439" xr:uid="{967DB4BB-39F4-4BC1-BA58-0F568CCABBC0}"/>
    <cellStyle name="Normal 14 3" xfId="25440" xr:uid="{D6BF900F-F369-420E-B687-48454A6D3F22}"/>
    <cellStyle name="Normal 14 3 10" xfId="33943" xr:uid="{EDEF75EF-04A6-4F0C-84D0-F6731C483DB5}"/>
    <cellStyle name="Normal 14 3 11" xfId="36054" xr:uid="{F053B886-2E4C-4B09-980D-0CE479E52199}"/>
    <cellStyle name="Normal 14 3 2" xfId="25441" xr:uid="{67B46413-79D7-4A66-B5AF-DC5E28E4A724}"/>
    <cellStyle name="Normal 14 3 2 2" xfId="25442" xr:uid="{E9CD49D6-1405-4ABA-A65C-24A7BAA14971}"/>
    <cellStyle name="Normal 14 3 2 2 2" xfId="25443" xr:uid="{38DFDFCB-6A1D-4FCE-8475-06345B08017A}"/>
    <cellStyle name="Normal 14 3 2 2 2 2" xfId="25444" xr:uid="{B9B44544-9D42-4CB2-AF81-99128CED4DC7}"/>
    <cellStyle name="Normal 14 3 2 2 2_121231-130331" xfId="25445" xr:uid="{2C25AE73-86AF-4453-834C-A62DC55521AC}"/>
    <cellStyle name="Normal 14 3 2 2 3" xfId="25446" xr:uid="{6CA60620-7453-4FD6-AA4D-733F1053ACCA}"/>
    <cellStyle name="Normal 14 3 2 2 4" xfId="33944" xr:uid="{441B17FE-5800-4BED-A031-2AEE1C5BDC79}"/>
    <cellStyle name="Normal 14 3 2 2_121231-130331" xfId="25447" xr:uid="{FC128520-EEB5-4065-89AD-BB49A4ABEBA9}"/>
    <cellStyle name="Normal 14 3 2 3" xfId="25448" xr:uid="{02C358FF-407E-466E-B54E-FB4AE2F34A57}"/>
    <cellStyle name="Normal 14 3 2 3 2" xfId="25449" xr:uid="{49FC7A85-B27B-4826-82FD-35DB135807AB}"/>
    <cellStyle name="Normal 14 3 2 3_121231-130331" xfId="25450" xr:uid="{A46A7831-6B60-47B7-8B90-EA53D8CE5DFB}"/>
    <cellStyle name="Normal 14 3 2 4" xfId="25451" xr:uid="{911217E8-B863-4915-8C1F-5D01BDA72885}"/>
    <cellStyle name="Normal 14 3 2 5" xfId="25452" xr:uid="{612E45FA-882D-4EB9-8E3A-ED196525514D}"/>
    <cellStyle name="Normal 14 3 2 6" xfId="33945" xr:uid="{9920F925-D686-477A-B7A1-0757E86CEFE0}"/>
    <cellStyle name="Normal 14 3 2 7" xfId="36055" xr:uid="{C4DC2133-0D50-4397-976F-9A97E28189C7}"/>
    <cellStyle name="Normal 14 3 2 8" xfId="38742" xr:uid="{3914DBA6-9936-4C2B-8026-AF92CD0BC704}"/>
    <cellStyle name="Normal 14 3 2_121231-130331" xfId="25453" xr:uid="{6E96F2BD-9E22-45F5-99AA-84F1A1812509}"/>
    <cellStyle name="Normal 14 3 3" xfId="25454" xr:uid="{DBFDF3B7-52B2-419B-B062-319DB51153F2}"/>
    <cellStyle name="Normal 14 3 3 2" xfId="25455" xr:uid="{72E16A76-D3D5-47DE-A409-0460842219D3}"/>
    <cellStyle name="Normal 14 3 3 2 2" xfId="25456" xr:uid="{39E8198F-EED6-4A3C-91AA-B02278B6C469}"/>
    <cellStyle name="Normal 14 3 3 2 2 2" xfId="25457" xr:uid="{58142FE2-A5CC-4D1F-A48E-796A27A3980D}"/>
    <cellStyle name="Normal 14 3 3 2 2_121231-130331" xfId="25458" xr:uid="{A02E0DB1-B7D8-4921-84D8-FDD0117A2EF4}"/>
    <cellStyle name="Normal 14 3 3 2 3" xfId="25459" xr:uid="{F6A88C2C-7915-4348-BC4B-1AED6690B343}"/>
    <cellStyle name="Normal 14 3 3 2 4" xfId="33946" xr:uid="{DA286CE2-6F41-4D45-B7E1-3DECE9DB7645}"/>
    <cellStyle name="Normal 14 3 3 2_121231-130331" xfId="25460" xr:uid="{28F0BD7C-8118-49A3-83D6-C079B0021BE4}"/>
    <cellStyle name="Normal 14 3 3 3" xfId="25461" xr:uid="{ED4CB664-20E0-4C07-B13B-F37528D46A3C}"/>
    <cellStyle name="Normal 14 3 3 3 2" xfId="25462" xr:uid="{CDC6067C-F0F1-4038-9A14-560B9919B291}"/>
    <cellStyle name="Normal 14 3 3 3_121231-130331" xfId="25463" xr:uid="{12E64784-0C4D-4A4A-ADF6-E887EC60854C}"/>
    <cellStyle name="Normal 14 3 3 4" xfId="25464" xr:uid="{44854A4D-EA06-45A8-A5E1-8F934FDCD47C}"/>
    <cellStyle name="Normal 14 3 3 5" xfId="25465" xr:uid="{D90C84EA-3C48-4812-A154-52F735029264}"/>
    <cellStyle name="Normal 14 3 3 6" xfId="33947" xr:uid="{CEBAE1D4-1750-4351-BD8F-D03C3FB890F9}"/>
    <cellStyle name="Normal 14 3 3 7" xfId="36056" xr:uid="{CA8E9E50-C284-4966-B9F3-78B7E3C22B9B}"/>
    <cellStyle name="Normal 14 3 3 8" xfId="38741" xr:uid="{95BFE854-1A1C-48D6-8838-735D4C4E4DB2}"/>
    <cellStyle name="Normal 14 3 3_121231-130331" xfId="25466" xr:uid="{E36CA055-BFAC-41EC-A869-B8C05E4619C7}"/>
    <cellStyle name="Normal 14 3 4" xfId="25467" xr:uid="{25502514-E2A3-4EC9-8AD6-72C18ABF986C}"/>
    <cellStyle name="Normal 14 3 4 2" xfId="25468" xr:uid="{844041F8-72BE-4864-84B6-8F0B68EDD7F0}"/>
    <cellStyle name="Normal 14 3 4 2 2" xfId="25469" xr:uid="{0189DDDA-F5A3-41C0-93ED-199C6B3C407E}"/>
    <cellStyle name="Normal 14 3 4 2 2 2" xfId="25470" xr:uid="{357C66EF-CD77-4BA3-8559-A438E14EFC8E}"/>
    <cellStyle name="Normal 14 3 4 2 2_121231-130331" xfId="25471" xr:uid="{9325C8AE-FCD7-40B0-80AA-EFD1298B6E9C}"/>
    <cellStyle name="Normal 14 3 4 2 3" xfId="25472" xr:uid="{C7D96F9D-BEA5-430C-B189-30C91F07D418}"/>
    <cellStyle name="Normal 14 3 4 2 4" xfId="33948" xr:uid="{EA5886AB-60A2-413E-82B1-913859A680F9}"/>
    <cellStyle name="Normal 14 3 4 2_121231-130331" xfId="25473" xr:uid="{AA9E46E1-DC22-4672-884A-850163D2F00B}"/>
    <cellStyle name="Normal 14 3 4 3" xfId="25474" xr:uid="{46AF0686-BB71-4B62-9059-CEAAB9B57D2E}"/>
    <cellStyle name="Normal 14 3 4 3 2" xfId="25475" xr:uid="{21F145F7-F973-4E34-BFB3-0273FEC244AB}"/>
    <cellStyle name="Normal 14 3 4 3_121231-130331" xfId="25476" xr:uid="{4A24F566-5E2A-49AE-B7DD-A3E3E6BE2ED6}"/>
    <cellStyle name="Normal 14 3 4 4" xfId="25477" xr:uid="{7B77DCEB-48A0-4B24-ADB5-6373BB0A2DFE}"/>
    <cellStyle name="Normal 14 3 4 5" xfId="25478" xr:uid="{911FD3B1-2328-48CB-836A-F15C096DD003}"/>
    <cellStyle name="Normal 14 3 4 6" xfId="33949" xr:uid="{698C0F6B-3338-4241-8A44-345F7E31583B}"/>
    <cellStyle name="Normal 14 3 4 7" xfId="36057" xr:uid="{EB65F139-A096-4836-AF68-7EC712DB36F8}"/>
    <cellStyle name="Normal 14 3 4 8" xfId="38740" xr:uid="{98704D65-75C2-43AD-9800-449CC5FF3CD6}"/>
    <cellStyle name="Normal 14 3 4_121231-130331" xfId="25479" xr:uid="{30D70466-7E4A-4F01-9216-DA25AAE2F234}"/>
    <cellStyle name="Normal 14 3 5" xfId="25480" xr:uid="{C6ED9271-D8E0-4B3A-81B9-5F1FB1419720}"/>
    <cellStyle name="Normal 14 3 5 2" xfId="25481" xr:uid="{316B937E-6A6A-4150-BDC7-D63FE05D05F2}"/>
    <cellStyle name="Normal 14 3 5 2 2" xfId="25482" xr:uid="{EE321D06-8F65-4E2D-AC04-12E8394059B0}"/>
    <cellStyle name="Normal 14 3 5 2 3" xfId="33950" xr:uid="{2695B25C-7706-465E-B764-926813116D49}"/>
    <cellStyle name="Normal 14 3 5 2_121231-130331" xfId="25483" xr:uid="{C8FB8350-07DE-4743-8DF6-E408CB8632D2}"/>
    <cellStyle name="Normal 14 3 5 3" xfId="25484" xr:uid="{CC11EB07-E759-469F-A438-97FDBA60BF42}"/>
    <cellStyle name="Normal 14 3 5 3 2" xfId="25485" xr:uid="{CA531B09-4558-4643-A59A-973E1DE23508}"/>
    <cellStyle name="Normal 14 3 5 3_121231-130331" xfId="25486" xr:uid="{63FEC53D-F3C9-4A23-B389-49FADACB6EC4}"/>
    <cellStyle name="Normal 14 3 5 4" xfId="25487" xr:uid="{DDFDD072-1141-4873-A01A-95FA7C21F0EA}"/>
    <cellStyle name="Normal 14 3 5 5" xfId="25488" xr:uid="{BD67E365-CBBC-4085-94F4-0654D203C844}"/>
    <cellStyle name="Normal 14 3 5 6" xfId="33951" xr:uid="{10BBC58A-0F22-4343-841D-2988675CC85C}"/>
    <cellStyle name="Normal 14 3 5 7" xfId="36058" xr:uid="{46A78011-B004-4659-B268-37768033E8C7}"/>
    <cellStyle name="Normal 14 3 5 8" xfId="38739" xr:uid="{D75EC828-986A-4A40-A656-AD79F65BDCCA}"/>
    <cellStyle name="Normal 14 3 5_121231-130331" xfId="25489" xr:uid="{6E17990B-AB32-406D-A297-652A024B7DB4}"/>
    <cellStyle name="Normal 14 3 6" xfId="25490" xr:uid="{59BD3B38-AD11-490A-81B8-1B4F8D0FADBD}"/>
    <cellStyle name="Normal 14 3 6 2" xfId="25491" xr:uid="{EE9ED9B6-B3EF-463E-B5B8-56E2ABB60B94}"/>
    <cellStyle name="Normal 14 3 6 2 2" xfId="25492" xr:uid="{2370D39D-2C40-4230-9960-788A4E383814}"/>
    <cellStyle name="Normal 14 3 6 2_121231-130331" xfId="25493" xr:uid="{EB983791-70D5-4827-8B15-E8150C6180C2}"/>
    <cellStyle name="Normal 14 3 6 3" xfId="25494" xr:uid="{1AA72CE7-7DAC-4000-A6CF-9C200815EDB2}"/>
    <cellStyle name="Normal 14 3 6 4" xfId="33952" xr:uid="{FC22C4EE-CD01-4304-BBC2-64E5D957B6E8}"/>
    <cellStyle name="Normal 14 3 6_121231-130331" xfId="25495" xr:uid="{E445BDAB-4556-4CC0-9F7F-8CFB1454717E}"/>
    <cellStyle name="Normal 14 3 7" xfId="25496" xr:uid="{F93A4731-E666-4C05-9B90-6B733CCDA036}"/>
    <cellStyle name="Normal 14 3 7 2" xfId="25497" xr:uid="{2553A06C-4F58-462C-AEAD-F0B790189C75}"/>
    <cellStyle name="Normal 14 3 7_121231-130331" xfId="25498" xr:uid="{C194DE09-366B-46D6-B12F-E828E115C219}"/>
    <cellStyle name="Normal 14 3 8" xfId="25499" xr:uid="{CA75F9E4-F424-474B-BD55-7EF2E0B60F45}"/>
    <cellStyle name="Normal 14 3 9" xfId="25500" xr:uid="{FA30A5D7-3DE3-4800-A595-C25B6F81669D}"/>
    <cellStyle name="Normal 14 3_121231-130331" xfId="25501" xr:uid="{73776E17-E1EC-4EE5-8369-D54E4DFE95AA}"/>
    <cellStyle name="Normal 14 4" xfId="25502" xr:uid="{E02389E8-DACD-46A3-B6FD-61354C9C5D23}"/>
    <cellStyle name="Normal 14 4 10" xfId="33953" xr:uid="{EAE7047A-54EB-4E9C-B361-021CDB5C5D97}"/>
    <cellStyle name="Normal 14 4 11" xfId="36059" xr:uid="{6A29C79B-8253-420A-828F-0239F61A3DC7}"/>
    <cellStyle name="Normal 14 4 2" xfId="25503" xr:uid="{CBE7CF6C-E080-4815-866C-3BF605DB02EE}"/>
    <cellStyle name="Normal 14 4 2 2" xfId="25504" xr:uid="{052AB439-F991-43D7-9D89-2058A7284D9E}"/>
    <cellStyle name="Normal 14 4 2 2 2" xfId="25505" xr:uid="{7985B682-AE99-4F0E-B2EA-4087428181A4}"/>
    <cellStyle name="Normal 14 4 2 2 2 2" xfId="25506" xr:uid="{487C78A4-610D-4BD6-A810-9B770B27A071}"/>
    <cellStyle name="Normal 14 4 2 2 2_121231-130331" xfId="25507" xr:uid="{48140217-88E0-494D-A5FE-4CC1329728BA}"/>
    <cellStyle name="Normal 14 4 2 2 3" xfId="25508" xr:uid="{710B188A-9766-4D87-9D4C-5836AEDCBF20}"/>
    <cellStyle name="Normal 14 4 2 2 4" xfId="33954" xr:uid="{F430FE7F-4878-451E-9A01-EFD0EC7CFFEB}"/>
    <cellStyle name="Normal 14 4 2 2_121231-130331" xfId="25509" xr:uid="{428D6372-B665-4F47-B334-86B98DAD1D5D}"/>
    <cellStyle name="Normal 14 4 2 3" xfId="25510" xr:uid="{BFD56C2A-3315-4645-B010-C83B69CD1D07}"/>
    <cellStyle name="Normal 14 4 2 3 2" xfId="25511" xr:uid="{18383F07-290F-422A-8BD7-F363E722F058}"/>
    <cellStyle name="Normal 14 4 2 3_121231-130331" xfId="25512" xr:uid="{85008B6E-9244-4C4D-BDE2-FD16FEFF925F}"/>
    <cellStyle name="Normal 14 4 2 4" xfId="25513" xr:uid="{4D504D44-378E-4273-A545-7D983996AE49}"/>
    <cellStyle name="Normal 14 4 2 5" xfId="25514" xr:uid="{CD77835A-C337-4FC2-9D77-DFCD43C82BDD}"/>
    <cellStyle name="Normal 14 4 2 6" xfId="33955" xr:uid="{AF867BBC-A8B3-4C55-83D0-DFE1692A276B}"/>
    <cellStyle name="Normal 14 4 2 7" xfId="36060" xr:uid="{C6C7472B-3007-4992-97C4-390F2C6FEA79}"/>
    <cellStyle name="Normal 14 4 2 8" xfId="38738" xr:uid="{EE350144-D487-40BD-8197-4685BA2E0086}"/>
    <cellStyle name="Normal 14 4 2_121231-130331" xfId="25515" xr:uid="{388160E6-53B8-48BF-A8E2-AF61DA4F02A9}"/>
    <cellStyle name="Normal 14 4 3" xfId="25516" xr:uid="{FD177DAC-3C40-4536-AF45-D3FACF12A191}"/>
    <cellStyle name="Normal 14 4 3 2" xfId="25517" xr:uid="{B27A9C27-B0A8-44C1-AE9F-C642F5078ED6}"/>
    <cellStyle name="Normal 14 4 3 2 2" xfId="25518" xr:uid="{6254216A-AE8F-4F12-A9E7-BC592486CC3D}"/>
    <cellStyle name="Normal 14 4 3 2 2 2" xfId="25519" xr:uid="{DB5C8059-AC11-44A3-888F-38FB0AE27C11}"/>
    <cellStyle name="Normal 14 4 3 2 2_121231-130331" xfId="25520" xr:uid="{39B3AEE9-6DC1-4355-982E-B6385EBAA0B2}"/>
    <cellStyle name="Normal 14 4 3 2 3" xfId="25521" xr:uid="{0550E48A-82BB-48B7-BF18-BB917B59F305}"/>
    <cellStyle name="Normal 14 4 3 2 4" xfId="33956" xr:uid="{43067AD9-938C-4CCA-9B7F-63AE4BD82480}"/>
    <cellStyle name="Normal 14 4 3 2_121231-130331" xfId="25522" xr:uid="{E9AA897F-63A4-4AF5-88A1-09D042A48506}"/>
    <cellStyle name="Normal 14 4 3 3" xfId="25523" xr:uid="{C1EB5C54-9D76-4E87-9E0F-93C9E074BE93}"/>
    <cellStyle name="Normal 14 4 3 3 2" xfId="25524" xr:uid="{09AD0327-7264-4A92-8762-8887A922EEB7}"/>
    <cellStyle name="Normal 14 4 3 3_121231-130331" xfId="25525" xr:uid="{CBA6CB3A-827F-4879-821D-FC88119C0187}"/>
    <cellStyle name="Normal 14 4 3 4" xfId="25526" xr:uid="{DDCC5302-F247-424B-938A-19CA99A59848}"/>
    <cellStyle name="Normal 14 4 3 5" xfId="25527" xr:uid="{00AB2145-B2E0-48CF-8C0A-F62FBE233BE7}"/>
    <cellStyle name="Normal 14 4 3 6" xfId="33957" xr:uid="{F13A6B79-61C6-4D16-8D9E-63FC57A3648B}"/>
    <cellStyle name="Normal 14 4 3 7" xfId="36061" xr:uid="{6B2153AE-1FC9-4CE5-8BB3-4E31424CE033}"/>
    <cellStyle name="Normal 14 4 3 8" xfId="38737" xr:uid="{344D11CD-DA4A-40E4-9F47-A4E046B90A76}"/>
    <cellStyle name="Normal 14 4 3_121231-130331" xfId="25528" xr:uid="{E80723B5-1E22-4E4C-9F39-BCA282F27908}"/>
    <cellStyle name="Normal 14 4 4" xfId="25529" xr:uid="{5223EC54-4D8C-47E1-902A-5314F9C60121}"/>
    <cellStyle name="Normal 14 4 4 2" xfId="25530" xr:uid="{79B26F5F-62C1-49ED-9F94-6F776EFAEC50}"/>
    <cellStyle name="Normal 14 4 4 2 2" xfId="25531" xr:uid="{BB82B260-E2A3-440C-92AD-37B50A0345BA}"/>
    <cellStyle name="Normal 14 4 4 2 2 2" xfId="25532" xr:uid="{B5DD339D-CB21-4A92-B66E-61D1A17F2C74}"/>
    <cellStyle name="Normal 14 4 4 2 2_121231-130331" xfId="25533" xr:uid="{16E2E8D0-D4F0-4D18-962A-60A095D9DF65}"/>
    <cellStyle name="Normal 14 4 4 2 3" xfId="25534" xr:uid="{41A3E571-C099-4D27-B20C-8C5716F7C111}"/>
    <cellStyle name="Normal 14 4 4 2 4" xfId="33958" xr:uid="{0A22ADCF-2F36-45E1-9CEE-8DFA013940F7}"/>
    <cellStyle name="Normal 14 4 4 2_121231-130331" xfId="25535" xr:uid="{E0A75FDC-3B4E-4657-88C2-74F452696A0A}"/>
    <cellStyle name="Normal 14 4 4 3" xfId="25536" xr:uid="{1A556F8E-946A-4102-8591-0EB4D3B9A51E}"/>
    <cellStyle name="Normal 14 4 4 3 2" xfId="25537" xr:uid="{4304C2B9-A834-4984-B22E-B28360FA2AB2}"/>
    <cellStyle name="Normal 14 4 4 3_121231-130331" xfId="25538" xr:uid="{41A95DAA-D0BE-4737-A6A2-578D69E8EA49}"/>
    <cellStyle name="Normal 14 4 4 4" xfId="25539" xr:uid="{75D9B008-186E-4AF1-B06D-C2321355AC7A}"/>
    <cellStyle name="Normal 14 4 4 5" xfId="25540" xr:uid="{0C29A393-2A19-40E6-8CC8-75CD17383D2E}"/>
    <cellStyle name="Normal 14 4 4 6" xfId="33959" xr:uid="{31682068-7A91-4D36-BDAB-F1AFEA525536}"/>
    <cellStyle name="Normal 14 4 4 7" xfId="36062" xr:uid="{834506E5-5E7B-45E1-A981-FE43700DCACE}"/>
    <cellStyle name="Normal 14 4 4 8" xfId="38736" xr:uid="{7872CEC4-1E65-40E7-9328-CDF4B0DA879E}"/>
    <cellStyle name="Normal 14 4 4_121231-130331" xfId="25541" xr:uid="{730A7CA2-DA18-4CF5-8711-020BA0E96360}"/>
    <cellStyle name="Normal 14 4 5" xfId="25542" xr:uid="{C26E96C1-A621-49DD-8FBE-54412C502F73}"/>
    <cellStyle name="Normal 14 4 5 2" xfId="25543" xr:uid="{68B09A9D-5A97-47E8-847A-EFCB82AB3850}"/>
    <cellStyle name="Normal 14 4 5 2 2" xfId="25544" xr:uid="{C13A4182-84D6-40D2-8DEC-C15AC4D22116}"/>
    <cellStyle name="Normal 14 4 5 2 3" xfId="33960" xr:uid="{178BEB67-6236-48A8-AEAF-208A0E2869BD}"/>
    <cellStyle name="Normal 14 4 5 2_121231-130331" xfId="25545" xr:uid="{9DB2E8C2-F71A-4330-8BB0-76479F3D3066}"/>
    <cellStyle name="Normal 14 4 5 3" xfId="25546" xr:uid="{66EA2E16-D1F2-40A9-9A3F-B95257748C47}"/>
    <cellStyle name="Normal 14 4 5 3 2" xfId="25547" xr:uid="{E0DEAE58-DA65-4664-86C5-F846E09DC523}"/>
    <cellStyle name="Normal 14 4 5 3_121231-130331" xfId="25548" xr:uid="{C1D2399D-FBCF-4B42-9727-C2EE4DE83132}"/>
    <cellStyle name="Normal 14 4 5 4" xfId="25549" xr:uid="{94472A23-D1EA-4A4F-AF5E-552CF50041F8}"/>
    <cellStyle name="Normal 14 4 5 5" xfId="25550" xr:uid="{C02C892A-43F7-4159-A031-53CAB6D14A09}"/>
    <cellStyle name="Normal 14 4 5 6" xfId="33961" xr:uid="{11346BB5-337B-458C-B406-490F323F99BC}"/>
    <cellStyle name="Normal 14 4 5 7" xfId="36063" xr:uid="{4190FB61-89B0-4B9D-B4DE-0624AAAF3C50}"/>
    <cellStyle name="Normal 14 4 5 8" xfId="38735" xr:uid="{C0501944-59E6-4749-B662-07FE933BDE83}"/>
    <cellStyle name="Normal 14 4 5_121231-130331" xfId="25551" xr:uid="{4325E096-022A-4513-AA4A-B6B9E2144374}"/>
    <cellStyle name="Normal 14 4 6" xfId="25552" xr:uid="{44AD7D27-ADF4-4C40-B815-B1018830FBC0}"/>
    <cellStyle name="Normal 14 4 6 2" xfId="25553" xr:uid="{B40A1942-7DCA-4A70-9724-4AFCD97FB463}"/>
    <cellStyle name="Normal 14 4 6 2 2" xfId="25554" xr:uid="{60E941A8-DBBB-495A-9ADE-4CF216614A0B}"/>
    <cellStyle name="Normal 14 4 6 2_121231-130331" xfId="25555" xr:uid="{A12F08C9-4A0F-4610-BD5F-48078D85B5D9}"/>
    <cellStyle name="Normal 14 4 6 3" xfId="25556" xr:uid="{16C04EBC-D0E5-48D1-A2FE-87D885915749}"/>
    <cellStyle name="Normal 14 4 6 4" xfId="33962" xr:uid="{52F046F5-304C-4D58-AC08-CE191A3BCE62}"/>
    <cellStyle name="Normal 14 4 6_121231-130331" xfId="25557" xr:uid="{1B0FD1C1-1014-4088-A289-BC5552675CB2}"/>
    <cellStyle name="Normal 14 4 7" xfId="25558" xr:uid="{F30E8865-2B9C-47B8-8F03-8F18E427A5CB}"/>
    <cellStyle name="Normal 14 4 7 2" xfId="25559" xr:uid="{95A5B73E-4D2E-410B-BEF1-F173D2823889}"/>
    <cellStyle name="Normal 14 4 7_121231-130331" xfId="25560" xr:uid="{CAB07AC7-BF1A-4EB4-9A69-005192BB0B3A}"/>
    <cellStyle name="Normal 14 4 8" xfId="25561" xr:uid="{65D0D3AC-6A68-4502-AC43-E651C6F632F8}"/>
    <cellStyle name="Normal 14 4 9" xfId="25562" xr:uid="{98C01021-E08A-4B9A-AA6F-21BE1DEE2225}"/>
    <cellStyle name="Normal 14 4_121231-130331" xfId="25563" xr:uid="{D814F738-85ED-456D-955E-8D450C90407A}"/>
    <cellStyle name="Normal 14 5" xfId="25564" xr:uid="{ECA64399-143F-4AFE-BA8F-8C43B9A43185}"/>
    <cellStyle name="Normal 14 5 10" xfId="33963" xr:uid="{045D8E55-A14C-4538-B74A-211596D9AF91}"/>
    <cellStyle name="Normal 14 5 11" xfId="36064" xr:uid="{19B82BFA-5B84-4503-A186-A5A47DD6B843}"/>
    <cellStyle name="Normal 14 5 2" xfId="25565" xr:uid="{D0BFBE14-9036-4497-9719-32AFCEE92B25}"/>
    <cellStyle name="Normal 14 5 2 2" xfId="25566" xr:uid="{31D04706-8D36-4C86-BC04-BE6A381A71EF}"/>
    <cellStyle name="Normal 14 5 2 2 2" xfId="25567" xr:uid="{F7473F2D-AA92-4F8E-A811-634CCFA8B787}"/>
    <cellStyle name="Normal 14 5 2 2 2 2" xfId="25568" xr:uid="{1DAA7D6D-79B6-4B57-8132-065EF0E4554D}"/>
    <cellStyle name="Normal 14 5 2 2 2_121231-130331" xfId="25569" xr:uid="{A466D174-9552-4BE3-8492-A1B2196179F1}"/>
    <cellStyle name="Normal 14 5 2 2 3" xfId="25570" xr:uid="{0034565B-1ECC-4592-814F-37A55349C1BB}"/>
    <cellStyle name="Normal 14 5 2 2 4" xfId="33964" xr:uid="{0E1F8DF6-31F8-4797-8861-69440E32FA45}"/>
    <cellStyle name="Normal 14 5 2 2_121231-130331" xfId="25571" xr:uid="{08BFDA64-6114-498E-A8D6-A28489EC00B2}"/>
    <cellStyle name="Normal 14 5 2 3" xfId="25572" xr:uid="{1999DB48-C92E-47FB-B1CB-C432DE264E83}"/>
    <cellStyle name="Normal 14 5 2 3 2" xfId="25573" xr:uid="{29BEFC49-D734-4040-9892-F2D5490A0863}"/>
    <cellStyle name="Normal 14 5 2 3_121231-130331" xfId="25574" xr:uid="{524E7836-F879-481E-A6C1-0FA1090E8033}"/>
    <cellStyle name="Normal 14 5 2 4" xfId="25575" xr:uid="{38F83C11-40A4-4DF5-B6B3-5F4F6A3F0B80}"/>
    <cellStyle name="Normal 14 5 2 5" xfId="25576" xr:uid="{71393151-923C-4499-B277-69BAAFC29797}"/>
    <cellStyle name="Normal 14 5 2 6" xfId="33965" xr:uid="{7F118543-44BD-450F-A164-DD7559106EDC}"/>
    <cellStyle name="Normal 14 5 2 7" xfId="36065" xr:uid="{EDFFB175-D117-4CAC-AE3B-CD9B205F4826}"/>
    <cellStyle name="Normal 14 5 2 8" xfId="38734" xr:uid="{8ED2E6AB-F461-416F-B71A-081F26CDBD3D}"/>
    <cellStyle name="Normal 14 5 2_121231-130331" xfId="25577" xr:uid="{028EB0B5-21E9-451F-A50D-71956322EF1A}"/>
    <cellStyle name="Normal 14 5 3" xfId="25578" xr:uid="{5B578BA1-AFBB-48C3-80AB-D1BC56342B76}"/>
    <cellStyle name="Normal 14 5 3 2" xfId="25579" xr:uid="{E23D754F-62FD-4386-84B1-AC3B7C1085F7}"/>
    <cellStyle name="Normal 14 5 3 2 2" xfId="25580" xr:uid="{4408F665-E46D-401F-B469-0B9A279BF664}"/>
    <cellStyle name="Normal 14 5 3 2 2 2" xfId="25581" xr:uid="{DC14BC0C-C33E-4FBB-8108-4F424199CD78}"/>
    <cellStyle name="Normal 14 5 3 2 2_121231-130331" xfId="25582" xr:uid="{FE6FC3A3-5999-45AD-8AFF-1C9A6111A543}"/>
    <cellStyle name="Normal 14 5 3 2 3" xfId="25583" xr:uid="{63FE6746-0024-4EB5-8A35-A49AB47ED3EA}"/>
    <cellStyle name="Normal 14 5 3 2 4" xfId="33966" xr:uid="{C4E54830-BC47-4E7A-BCAA-F09EC977441D}"/>
    <cellStyle name="Normal 14 5 3 2_121231-130331" xfId="25584" xr:uid="{0A6BCDC8-D658-4788-A239-E3729101CF0B}"/>
    <cellStyle name="Normal 14 5 3 3" xfId="25585" xr:uid="{F0A4A520-2DC4-4556-93B9-C361B7C7CE2A}"/>
    <cellStyle name="Normal 14 5 3 3 2" xfId="25586" xr:uid="{132F61C5-CEB1-4BCC-B19F-F089B585E01D}"/>
    <cellStyle name="Normal 14 5 3 3_121231-130331" xfId="25587" xr:uid="{C796B3BB-693F-4A62-9D90-C90D7595827A}"/>
    <cellStyle name="Normal 14 5 3 4" xfId="25588" xr:uid="{D9A098C5-D039-4DE1-B05D-91C83F687B7F}"/>
    <cellStyle name="Normal 14 5 3 5" xfId="25589" xr:uid="{E1761444-F120-41D4-A12C-66BC9FEE627D}"/>
    <cellStyle name="Normal 14 5 3 6" xfId="33967" xr:uid="{3F7091BF-AF20-45B9-9D52-05FE8F46E6CA}"/>
    <cellStyle name="Normal 14 5 3 7" xfId="36066" xr:uid="{974F462C-F9B2-416F-9E0B-1F1C0384E541}"/>
    <cellStyle name="Normal 14 5 3 8" xfId="38733" xr:uid="{26840094-3A4A-405D-A4C0-259D74FF443D}"/>
    <cellStyle name="Normal 14 5 3_121231-130331" xfId="25590" xr:uid="{3E9FDC92-CD50-49CC-B544-85D04832A63F}"/>
    <cellStyle name="Normal 14 5 4" xfId="25591" xr:uid="{99FAF58C-B9C2-4108-A2A3-279B9D30415B}"/>
    <cellStyle name="Normal 14 5 4 2" xfId="25592" xr:uid="{F876A6CD-B430-4A7B-B015-571FE62C8E0C}"/>
    <cellStyle name="Normal 14 5 4 2 2" xfId="25593" xr:uid="{E30374F7-7F3D-43BA-80ED-C1E4CDBDF48A}"/>
    <cellStyle name="Normal 14 5 4 2 2 2" xfId="25594" xr:uid="{E1A5575F-B0EE-4D0D-8680-8869BE12D7A4}"/>
    <cellStyle name="Normal 14 5 4 2 2_121231-130331" xfId="25595" xr:uid="{E979BACD-BF4E-4B48-B59C-7B2F6FBCA6A9}"/>
    <cellStyle name="Normal 14 5 4 2 3" xfId="25596" xr:uid="{9CF0E73C-9D98-48EA-8C8E-B79E6D1F7099}"/>
    <cellStyle name="Normal 14 5 4 2 4" xfId="33968" xr:uid="{21481468-A857-4C4D-B14D-A9035B56D481}"/>
    <cellStyle name="Normal 14 5 4 2_121231-130331" xfId="25597" xr:uid="{927B6A6B-EB89-4253-B9C1-A665B31E0792}"/>
    <cellStyle name="Normal 14 5 4 3" xfId="25598" xr:uid="{6D2897EF-7305-4ED3-8FD2-B439BAEEDBDE}"/>
    <cellStyle name="Normal 14 5 4 3 2" xfId="25599" xr:uid="{12D5C49D-A1E9-41BB-A18F-0F6D5568CEDF}"/>
    <cellStyle name="Normal 14 5 4 3_121231-130331" xfId="25600" xr:uid="{20A85BDA-1D0D-49F6-91D2-94530C4C694E}"/>
    <cellStyle name="Normal 14 5 4 4" xfId="25601" xr:uid="{A586BA67-ED7E-456B-95F2-CEAE207E34F0}"/>
    <cellStyle name="Normal 14 5 4 5" xfId="25602" xr:uid="{5C79B9B8-9529-42BD-BB6F-62959F12D378}"/>
    <cellStyle name="Normal 14 5 4 6" xfId="33969" xr:uid="{77C64B00-0D44-43C4-AC7D-E96041D856A9}"/>
    <cellStyle name="Normal 14 5 4 7" xfId="36067" xr:uid="{EE2553C7-F3DC-4442-86E2-ACAB2E3E8390}"/>
    <cellStyle name="Normal 14 5 4 8" xfId="38732" xr:uid="{3B4253F3-F362-4A87-89A4-06B308F3E211}"/>
    <cellStyle name="Normal 14 5 4_121231-130331" xfId="25603" xr:uid="{80C7B19C-55C9-41EC-A992-6CA5C99BF4D6}"/>
    <cellStyle name="Normal 14 5 5" xfId="25604" xr:uid="{72B81B27-6EFF-4E51-980B-DFDA8FD491A3}"/>
    <cellStyle name="Normal 14 5 5 2" xfId="25605" xr:uid="{8195E0C7-9934-4185-8669-6128068BC448}"/>
    <cellStyle name="Normal 14 5 5 2 2" xfId="25606" xr:uid="{4E26BE78-0FA7-4888-9705-0AB6E54C78EA}"/>
    <cellStyle name="Normal 14 5 5 2 3" xfId="33970" xr:uid="{03DEB6EA-BFEC-40F8-97BF-2EBC38C17720}"/>
    <cellStyle name="Normal 14 5 5 2_121231-130331" xfId="25607" xr:uid="{1D4A5D22-820B-493B-8EB3-B7DAF8D33663}"/>
    <cellStyle name="Normal 14 5 5 3" xfId="25608" xr:uid="{C69C38E4-BAB1-4851-921A-882A5A9152D2}"/>
    <cellStyle name="Normal 14 5 5 3 2" xfId="25609" xr:uid="{4EBFC5D8-87F5-4166-AFFE-438E17C2DFD2}"/>
    <cellStyle name="Normal 14 5 5 3_121231-130331" xfId="25610" xr:uid="{A9B0262E-CE6E-4DD3-BAEC-8008E979D794}"/>
    <cellStyle name="Normal 14 5 5 4" xfId="25611" xr:uid="{8217E720-2590-4FF4-A79F-937E3A67DE7B}"/>
    <cellStyle name="Normal 14 5 5 5" xfId="25612" xr:uid="{5740C221-54A3-4DD2-A6CF-D5FCD1CC8D29}"/>
    <cellStyle name="Normal 14 5 5 6" xfId="33971" xr:uid="{34D42D10-E144-421B-8576-8402BB6F0E02}"/>
    <cellStyle name="Normal 14 5 5 7" xfId="36068" xr:uid="{0CD3581D-1235-4CDA-A63D-E6E0F3BB549B}"/>
    <cellStyle name="Normal 14 5 5 8" xfId="38731" xr:uid="{745288F1-0444-43A0-8795-0E8B8F6CAA03}"/>
    <cellStyle name="Normal 14 5 5_121231-130331" xfId="25613" xr:uid="{124D4EDC-9191-4CC6-AB09-162086CBE6E7}"/>
    <cellStyle name="Normal 14 5 6" xfId="25614" xr:uid="{7FFE14C3-BDF6-4D21-8C31-9EDC4B69E690}"/>
    <cellStyle name="Normal 14 5 6 2" xfId="25615" xr:uid="{8EA89085-7BB5-4541-892C-FA7DB48289BE}"/>
    <cellStyle name="Normal 14 5 6 2 2" xfId="25616" xr:uid="{C40FF39E-E00D-4B99-A365-411B571C2178}"/>
    <cellStyle name="Normal 14 5 6 2_121231-130331" xfId="25617" xr:uid="{FDB4BB8F-0FFA-4D04-8870-887BADB0821C}"/>
    <cellStyle name="Normal 14 5 6 3" xfId="25618" xr:uid="{5855ACC6-E898-4E50-9D24-06978D4DA1E0}"/>
    <cellStyle name="Normal 14 5 6 4" xfId="33972" xr:uid="{E416A72F-713D-4823-9D20-1342A37AC7B3}"/>
    <cellStyle name="Normal 14 5 6_121231-130331" xfId="25619" xr:uid="{3DCCA7B8-EBA9-4839-B24D-C1B57110EA31}"/>
    <cellStyle name="Normal 14 5 7" xfId="25620" xr:uid="{38EEB60B-D0F1-4434-814A-99C6EED47434}"/>
    <cellStyle name="Normal 14 5 7 2" xfId="25621" xr:uid="{19B67CDF-7C42-4FD4-8CCF-F365AECCD99A}"/>
    <cellStyle name="Normal 14 5 7_121231-130331" xfId="25622" xr:uid="{D0E24CA9-8361-42C9-8C25-BC55D200E3FC}"/>
    <cellStyle name="Normal 14 5 8" xfId="25623" xr:uid="{1C540024-81E3-4387-8F55-A24103EF7C82}"/>
    <cellStyle name="Normal 14 5 9" xfId="25624" xr:uid="{77A6F8CF-5F91-47AD-979E-D05B2D673375}"/>
    <cellStyle name="Normal 14 5_121231-130331" xfId="25625" xr:uid="{653AB0C8-5DF7-4DD3-ADC5-B0CD7FC2E4CB}"/>
    <cellStyle name="Normal 14 6" xfId="25626" xr:uid="{A25B59B7-A922-4D9F-BCCF-8B1AAEDAF6A1}"/>
    <cellStyle name="Normal 14 6 2" xfId="25627" xr:uid="{15E123AF-E8EA-426A-A827-326165EA27D1}"/>
    <cellStyle name="Normal 14 6 2 2" xfId="25628" xr:uid="{D5CBE4CD-E531-40C3-A71D-B0E1865811B8}"/>
    <cellStyle name="Normal 14 6 2 2 2" xfId="25629" xr:uid="{29652C8F-A822-4921-88C4-61BE9719596A}"/>
    <cellStyle name="Normal 14 6 2 2_121231-130331" xfId="25630" xr:uid="{54539C03-FCD2-4AF8-8141-E09EA55B9C1B}"/>
    <cellStyle name="Normal 14 6 2 3" xfId="25631" xr:uid="{A55CD196-060B-43AB-8E0E-8D28AA037D2F}"/>
    <cellStyle name="Normal 14 6 2 4" xfId="33973" xr:uid="{DF30F266-188A-4E45-8367-F89F629573F5}"/>
    <cellStyle name="Normal 14 6 2_121231-130331" xfId="25632" xr:uid="{026BDEDB-8A09-4F68-863D-4C62833A8A8D}"/>
    <cellStyle name="Normal 14 6 3" xfId="25633" xr:uid="{C807D403-CD42-414A-8D7F-2D19AB8B78B1}"/>
    <cellStyle name="Normal 14 6 3 2" xfId="25634" xr:uid="{11FD5F5C-DF6F-48F1-954C-14B4ECE8DEBC}"/>
    <cellStyle name="Normal 14 6 3_121231-130331" xfId="25635" xr:uid="{5D94DEE0-15A4-43DE-9F2B-10B443DCFA8A}"/>
    <cellStyle name="Normal 14 6 4" xfId="25636" xr:uid="{992C8CF7-5AFD-4564-81A3-762E86DE3A0C}"/>
    <cellStyle name="Normal 14 6 5" xfId="25637" xr:uid="{B6B51DD1-819C-4193-963F-211CB7F4B9D8}"/>
    <cellStyle name="Normal 14 6 6" xfId="33974" xr:uid="{760DF584-872D-4BE9-BBE2-EF3BB9B79FE5}"/>
    <cellStyle name="Normal 14 6 7" xfId="36069" xr:uid="{9E9B4FCB-A3DE-4CC4-8B9D-ADF14BD4429B}"/>
    <cellStyle name="Normal 14 6 8" xfId="38730" xr:uid="{53EDE063-D9E5-4EB9-81E3-8E8AD388187B}"/>
    <cellStyle name="Normal 14 6_121231-130331" xfId="25638" xr:uid="{275320DC-A4F7-41FC-B531-E69D4C4B7879}"/>
    <cellStyle name="Normal 14 7" xfId="25639" xr:uid="{ABF4017E-5DC6-417E-B897-C166720DF184}"/>
    <cellStyle name="Normal 14 7 2" xfId="25640" xr:uid="{528C66B0-16B7-4A2E-99B2-4D493C4CD96D}"/>
    <cellStyle name="Normal 14 7 2 2" xfId="25641" xr:uid="{107C9D5E-4FF2-4C52-A862-E2DF7FB1A5BB}"/>
    <cellStyle name="Normal 14 7 2 2 2" xfId="25642" xr:uid="{B9FBD892-0B36-4574-9F90-60B082AF01B8}"/>
    <cellStyle name="Normal 14 7 2 2_121231-130331" xfId="25643" xr:uid="{7908A1F4-09C9-487E-B079-75CF8AAB9211}"/>
    <cellStyle name="Normal 14 7 2 3" xfId="25644" xr:uid="{79CEB85F-3736-4C2A-86BB-FCA57602292D}"/>
    <cellStyle name="Normal 14 7 2 4" xfId="33975" xr:uid="{73B048D3-1118-4034-9DCA-9D1C4F2C2D62}"/>
    <cellStyle name="Normal 14 7 2_121231-130331" xfId="25645" xr:uid="{DF60DAFF-1DCC-4C4E-A27A-13E1415AD924}"/>
    <cellStyle name="Normal 14 7 3" xfId="25646" xr:uid="{184DBA13-42BA-4809-B4F8-398C234B48E3}"/>
    <cellStyle name="Normal 14 7 3 2" xfId="25647" xr:uid="{1AC42248-70BB-4E72-9C17-80C4424ED1BD}"/>
    <cellStyle name="Normal 14 7 3_121231-130331" xfId="25648" xr:uid="{5928DE98-CE69-46C4-A5F4-BD7E8837E47A}"/>
    <cellStyle name="Normal 14 7 4" xfId="25649" xr:uid="{6A7840C9-1773-4F21-80C8-0F64D5F9338F}"/>
    <cellStyle name="Normal 14 7 5" xfId="25650" xr:uid="{7099691A-AE74-4E35-8813-86A4A3FC11E4}"/>
    <cellStyle name="Normal 14 7 6" xfId="33976" xr:uid="{91EA2F78-11C6-4797-AFC7-D880672E9171}"/>
    <cellStyle name="Normal 14 7 7" xfId="36070" xr:uid="{6C519C5B-609F-46E5-B410-FDB7DE127D0F}"/>
    <cellStyle name="Normal 14 7 8" xfId="38729" xr:uid="{2F5A4BC4-11F2-4B51-AEB5-E4F5F0A40D1B}"/>
    <cellStyle name="Normal 14 7_121231-130331" xfId="25651" xr:uid="{2798DD97-F6CC-4145-89C4-5CAF8EAFF489}"/>
    <cellStyle name="Normal 14 8" xfId="25652" xr:uid="{0DCBDDC2-07B0-4F89-B8BB-C26B33F82B80}"/>
    <cellStyle name="Normal 14 8 2" xfId="25653" xr:uid="{B8120847-9C1D-4D6E-888C-96E99D8DFB06}"/>
    <cellStyle name="Normal 14 8 2 2" xfId="25654" xr:uid="{654619B4-198F-4EA3-8E6D-3F9CB6828153}"/>
    <cellStyle name="Normal 14 8 2 2 2" xfId="25655" xr:uid="{440C57C7-335B-4412-BC5D-2433D8561263}"/>
    <cellStyle name="Normal 14 8 2 2_121231-130331" xfId="25656" xr:uid="{C12EA478-A71B-4E21-8B9C-A7DF5ECF4659}"/>
    <cellStyle name="Normal 14 8 2 3" xfId="25657" xr:uid="{BAB2A067-78DF-4CD0-8134-6567DDFF880A}"/>
    <cellStyle name="Normal 14 8 2 4" xfId="33977" xr:uid="{AC34BB10-CA38-41F3-9DE3-E39047629FF1}"/>
    <cellStyle name="Normal 14 8 2_121231-130331" xfId="25658" xr:uid="{06970D7E-B66D-43AF-B394-467658BB0396}"/>
    <cellStyle name="Normal 14 8 3" xfId="25659" xr:uid="{1BA0F163-5C73-414E-8F26-1856B9EB0BAC}"/>
    <cellStyle name="Normal 14 8 3 2" xfId="25660" xr:uid="{09FE02F1-5F58-4FC7-A99F-DFE6219C41DF}"/>
    <cellStyle name="Normal 14 8 3_121231-130331" xfId="25661" xr:uid="{726F3771-B9E1-44DD-A1FC-51C668C53D6C}"/>
    <cellStyle name="Normal 14 8 4" xfId="25662" xr:uid="{C6B35279-2251-4273-949C-D9EA2DE8E9DF}"/>
    <cellStyle name="Normal 14 8 5" xfId="25663" xr:uid="{05431943-8EA8-4333-955B-EB2C8E31E41D}"/>
    <cellStyle name="Normal 14 8 6" xfId="33978" xr:uid="{8B7A640B-9B10-48D9-ABFB-BB984375A6F6}"/>
    <cellStyle name="Normal 14 8 7" xfId="36071" xr:uid="{4E9A9C0C-D79B-4D2B-8431-B53430BB3694}"/>
    <cellStyle name="Normal 14 8 8" xfId="38728" xr:uid="{C1583519-FBEE-445D-BF5E-328D85AF94E6}"/>
    <cellStyle name="Normal 14 8_121231-130331" xfId="25664" xr:uid="{F0A2F87A-BA51-4D62-88BE-3E8DBE06A663}"/>
    <cellStyle name="Normal 14 9" xfId="25665" xr:uid="{93C3B69E-1771-40F9-9175-D51FF634C23C}"/>
    <cellStyle name="Normal 14 9 2" xfId="25666" xr:uid="{EA201589-E0EB-4F09-8DDD-C897F2FA6C27}"/>
    <cellStyle name="Normal 14 9 2 2" xfId="25667" xr:uid="{9CBC808D-9411-4F43-B0FB-6FBDF0FD3CC1}"/>
    <cellStyle name="Normal 14 9 2 3" xfId="33979" xr:uid="{29062540-3AAF-42C2-8D4C-57287527C892}"/>
    <cellStyle name="Normal 14 9 2_121231-130331" xfId="25668" xr:uid="{6E95C9C1-6210-423C-ADE9-055440215A7B}"/>
    <cellStyle name="Normal 14 9 3" xfId="25669" xr:uid="{220F17F1-0AC5-4483-9EBF-8F79844650C7}"/>
    <cellStyle name="Normal 14 9 3 2" xfId="25670" xr:uid="{FA9F13CE-666B-4B5D-85F0-19A68845C575}"/>
    <cellStyle name="Normal 14 9 3_121231-130331" xfId="25671" xr:uid="{F082A754-9EC9-4E05-B6AA-F8EC7734C132}"/>
    <cellStyle name="Normal 14 9 4" xfId="25672" xr:uid="{65D74954-F908-44A5-BEA5-A7696134F4FC}"/>
    <cellStyle name="Normal 14 9 5" xfId="25673" xr:uid="{5966B7A1-6F6E-4A39-993C-AC702580948F}"/>
    <cellStyle name="Normal 14 9 6" xfId="33980" xr:uid="{DCD640C2-E277-483B-9C18-01BDF59C986A}"/>
    <cellStyle name="Normal 14 9 7" xfId="36072" xr:uid="{879844AC-64E3-4B02-A1F3-8F4928DC20AA}"/>
    <cellStyle name="Normal 14 9 8" xfId="38727" xr:uid="{0E19393E-4360-4463-BF26-D825F14C583A}"/>
    <cellStyle name="Normal 14 9_121231-130331" xfId="25674" xr:uid="{9ED938B2-CF9A-49BA-8EB2-6E5AA305CC16}"/>
    <cellStyle name="Normal 14_121231-130331" xfId="25675" xr:uid="{8B9B5A90-5408-4817-9F78-4DBF25D4DF46}"/>
    <cellStyle name="Normal 140" xfId="31529" xr:uid="{CDCB8908-D548-4698-9005-941406B28715}"/>
    <cellStyle name="Normal 141" xfId="34842" xr:uid="{F0782439-82EC-493C-A2D8-AC2904DC8C1E}"/>
    <cellStyle name="Normal 142" xfId="39537" xr:uid="{A49D9E1B-A086-4A76-88B1-FD4F511DA898}"/>
    <cellStyle name="Normal 143" xfId="44636" xr:uid="{6B073ADD-D3E8-49A8-B997-3669B9020DF7}"/>
    <cellStyle name="Normal 144" xfId="44813" xr:uid="{B3AF2A5F-0AF2-4CB7-AA93-13C6448AC8F1}"/>
    <cellStyle name="Normal 145" xfId="44865" xr:uid="{B5BF790B-984B-4638-A7A0-8CDE0FFB75D0}"/>
    <cellStyle name="Normal 146" xfId="45616" xr:uid="{6236C649-79E2-4865-A31B-12092E8E05F2}"/>
    <cellStyle name="Normal 147" xfId="47691" xr:uid="{1182A454-B449-44EC-BA9E-F8F59CF1C381}"/>
    <cellStyle name="Normal 148" xfId="49558" xr:uid="{7EB63EB7-9804-4581-8A9A-D8BDC2E8B41E}"/>
    <cellStyle name="Normal 148 2" xfId="53202" xr:uid="{C76231B8-6345-4642-A7F7-B9A64EB04936}"/>
    <cellStyle name="Normal 149" xfId="49561" xr:uid="{1BEA4668-F646-4308-B9A0-7133E55FBD51}"/>
    <cellStyle name="Normal 15" xfId="2160" xr:uid="{18145784-3FBC-407F-B496-ECB92161FD17}"/>
    <cellStyle name="Normal 15 10" xfId="36073" xr:uid="{CE1A1C4A-842B-4FF6-84B1-2BBB8C1B7D6D}"/>
    <cellStyle name="Normal 15 11" xfId="47059" xr:uid="{26AE9350-1375-4CE5-ADDF-66938B58BDF5}"/>
    <cellStyle name="Normal 15 2" xfId="25676" xr:uid="{BAE66D06-D391-4FEA-AF68-042FC9C5DE19}"/>
    <cellStyle name="Normal 15 2 10" xfId="33981" xr:uid="{1804853C-523F-4BD0-A7AA-B66291E0AA6F}"/>
    <cellStyle name="Normal 15 2 11" xfId="36074" xr:uid="{A03E11E9-4D5D-4481-8B73-24409FE88A01}"/>
    <cellStyle name="Normal 15 2 12" xfId="48226" xr:uid="{FF35CC1A-5961-4FAE-BB29-2682AA0F1A8F}"/>
    <cellStyle name="Normal 15 2 2" xfId="25677" xr:uid="{54464ECD-E859-4FCF-85D1-2ACECADFA8DE}"/>
    <cellStyle name="Normal 15 2 2 2" xfId="25678" xr:uid="{61BC4BF8-D8E2-4FE0-BE1B-F9C3A0DE289C}"/>
    <cellStyle name="Normal 15 2 2 2 2" xfId="25679" xr:uid="{CF6E2927-0BA2-40EA-95F7-076579DB95D8}"/>
    <cellStyle name="Normal 15 2 2 2 2 2" xfId="25680" xr:uid="{DF6DB653-9D9B-46D2-BB52-0B56DED6D94E}"/>
    <cellStyle name="Normal 15 2 2 2 2_121231-130331" xfId="25681" xr:uid="{519836FC-51E2-49E5-9272-3FDE63E92462}"/>
    <cellStyle name="Normal 15 2 2 2 3" xfId="25682" xr:uid="{4EFAB13B-3F5C-4164-B797-D3274936EC98}"/>
    <cellStyle name="Normal 15 2 2 2 4" xfId="33982" xr:uid="{2DAB262E-7B90-426D-AF47-2450DEFFC387}"/>
    <cellStyle name="Normal 15 2 2 2_121231-130331" xfId="25683" xr:uid="{44587788-67EF-4A58-B70F-9A2791E98149}"/>
    <cellStyle name="Normal 15 2 2 3" xfId="25684" xr:uid="{AC7B9A93-4259-4ED8-A2D1-7D76D1331906}"/>
    <cellStyle name="Normal 15 2 2 3 2" xfId="25685" xr:uid="{53F82DB8-9E85-4E8E-8FFA-741A0BD4E7AD}"/>
    <cellStyle name="Normal 15 2 2 3_121231-130331" xfId="25686" xr:uid="{1B8D787D-E27F-437C-AD35-DAF154FEF24E}"/>
    <cellStyle name="Normal 15 2 2 4" xfId="25687" xr:uid="{5B78E05A-5AE5-4C33-8C69-E6C9F1F0AC50}"/>
    <cellStyle name="Normal 15 2 2 5" xfId="25688" xr:uid="{DE67F8DD-D98E-4939-957C-C17029F8A1CD}"/>
    <cellStyle name="Normal 15 2 2 6" xfId="33983" xr:uid="{0EE954D2-50CF-4DCB-A434-288116D0956E}"/>
    <cellStyle name="Normal 15 2 2 7" xfId="36075" xr:uid="{DC5610FE-0E4F-472A-B405-596E8B59320B}"/>
    <cellStyle name="Normal 15 2 2 8" xfId="38726" xr:uid="{6FD7F9C0-9899-45E6-8DD4-31390BF81C0B}"/>
    <cellStyle name="Normal 15 2 2_121231-130331" xfId="25689" xr:uid="{2E78B74A-0193-4B43-83FC-9500A2C855FC}"/>
    <cellStyle name="Normal 15 2 3" xfId="25690" xr:uid="{B2DF0E33-10DD-4606-877E-60745791ABE8}"/>
    <cellStyle name="Normal 15 2 3 2" xfId="25691" xr:uid="{C2312ACB-CF1A-43B4-89AD-F5DB2CF9940A}"/>
    <cellStyle name="Normal 15 2 3 2 2" xfId="25692" xr:uid="{B3CBE085-9CB5-47F0-8CF7-F1B6EA4ABE5D}"/>
    <cellStyle name="Normal 15 2 3 2 2 2" xfId="25693" xr:uid="{5DE08C12-9F95-401C-8D62-737B9C85C1F8}"/>
    <cellStyle name="Normal 15 2 3 2 2_121231-130331" xfId="25694" xr:uid="{164688A6-A9D5-4A41-A533-5C7EFCBEF7B3}"/>
    <cellStyle name="Normal 15 2 3 2 3" xfId="25695" xr:uid="{E6FD4068-6F87-4CBB-B7BA-BE4213C71BD9}"/>
    <cellStyle name="Normal 15 2 3 2 4" xfId="33984" xr:uid="{2C4B9252-580B-4A70-B0D9-64393609F5A7}"/>
    <cellStyle name="Normal 15 2 3 2_121231-130331" xfId="25696" xr:uid="{009243C1-4C49-4D70-B1ED-854484A978D6}"/>
    <cellStyle name="Normal 15 2 3 3" xfId="25697" xr:uid="{1FBAB663-1273-46FB-8195-D2431C7934B9}"/>
    <cellStyle name="Normal 15 2 3 3 2" xfId="25698" xr:uid="{E4940A5A-DE6E-4B62-BCBC-9638F04386DB}"/>
    <cellStyle name="Normal 15 2 3 3_121231-130331" xfId="25699" xr:uid="{721C7C44-A786-4AFE-BD95-07661D2DFDF5}"/>
    <cellStyle name="Normal 15 2 3 4" xfId="25700" xr:uid="{A3FED9C1-ECCB-4CDD-B457-133A5BF1174F}"/>
    <cellStyle name="Normal 15 2 3 5" xfId="25701" xr:uid="{EF1AAE75-B977-45C0-AA2E-D98E0263223F}"/>
    <cellStyle name="Normal 15 2 3 6" xfId="33985" xr:uid="{EE858C54-F0C1-439D-A8B1-8F9748D1F52F}"/>
    <cellStyle name="Normal 15 2 3 7" xfId="36076" xr:uid="{8EFA32EF-4348-45C2-A55A-5B5DE95EE47D}"/>
    <cellStyle name="Normal 15 2 3 8" xfId="38725" xr:uid="{F9958E52-24D4-4B44-A5BF-1CDA6EE66448}"/>
    <cellStyle name="Normal 15 2 3_121231-130331" xfId="25702" xr:uid="{080A709D-2618-4B1E-8CB3-FF396584E5E4}"/>
    <cellStyle name="Normal 15 2 4" xfId="25703" xr:uid="{E712587A-25E7-4C2E-9F68-F54D2B6931C6}"/>
    <cellStyle name="Normal 15 2 4 2" xfId="25704" xr:uid="{E7B5AF5C-0476-4B59-AF6A-28A674149AD7}"/>
    <cellStyle name="Normal 15 2 4 2 2" xfId="25705" xr:uid="{B004F377-CD94-446F-9091-4CE8E24FFCA6}"/>
    <cellStyle name="Normal 15 2 4 2 2 2" xfId="25706" xr:uid="{A04C8BE5-400E-4CD1-9037-61699903370D}"/>
    <cellStyle name="Normal 15 2 4 2 2_121231-130331" xfId="25707" xr:uid="{B39B9B01-00AA-46D3-B04C-01DCAF592B9A}"/>
    <cellStyle name="Normal 15 2 4 2 3" xfId="25708" xr:uid="{675B0661-1C44-44C2-8689-7A858E19BE05}"/>
    <cellStyle name="Normal 15 2 4 2 4" xfId="33986" xr:uid="{7AE739B9-211E-4C17-B82D-EBB4AA0D68D1}"/>
    <cellStyle name="Normal 15 2 4 2_121231-130331" xfId="25709" xr:uid="{14C2F82C-6A8C-46D6-85E5-0390254F436E}"/>
    <cellStyle name="Normal 15 2 4 3" xfId="25710" xr:uid="{273ECB50-668B-4B7C-BE91-AA018D672AFA}"/>
    <cellStyle name="Normal 15 2 4 3 2" xfId="25711" xr:uid="{CCE0055B-B4AA-491B-BC19-11E0FDBBA150}"/>
    <cellStyle name="Normal 15 2 4 3_121231-130331" xfId="25712" xr:uid="{3DCD8489-B372-409C-9892-54338426DE37}"/>
    <cellStyle name="Normal 15 2 4 4" xfId="25713" xr:uid="{9D4651BD-11F6-4904-AB4C-0644564AD6D1}"/>
    <cellStyle name="Normal 15 2 4 5" xfId="25714" xr:uid="{D226DE00-5DC4-48EA-B571-7EA68108EA71}"/>
    <cellStyle name="Normal 15 2 4 6" xfId="33987" xr:uid="{1933BF29-DC0A-49F5-8236-8003E2EB68BF}"/>
    <cellStyle name="Normal 15 2 4 7" xfId="36077" xr:uid="{A6AA4671-4F60-473A-97BD-1FE67E820918}"/>
    <cellStyle name="Normal 15 2 4 8" xfId="38724" xr:uid="{F3C21FC4-0FB8-439D-ADD6-55717BF6C71C}"/>
    <cellStyle name="Normal 15 2 4_121231-130331" xfId="25715" xr:uid="{C0D06E66-B4E7-4838-A525-D5BBC0AB5925}"/>
    <cellStyle name="Normal 15 2 5" xfId="25716" xr:uid="{1B031D52-66EA-4955-861E-54AF194F5219}"/>
    <cellStyle name="Normal 15 2 5 2" xfId="25717" xr:uid="{0354B539-076D-44F3-AE91-82BD8B979998}"/>
    <cellStyle name="Normal 15 2 5 2 2" xfId="25718" xr:uid="{42E4A91C-2684-4CD9-BCA3-DEB1DB056CF1}"/>
    <cellStyle name="Normal 15 2 5 2 3" xfId="33988" xr:uid="{2F3C3561-AEEB-4466-8809-F9C97A2077CD}"/>
    <cellStyle name="Normal 15 2 5 2_121231-130331" xfId="25719" xr:uid="{8846FFAF-4453-4CF3-9E8A-545139DB8420}"/>
    <cellStyle name="Normal 15 2 5 3" xfId="25720" xr:uid="{58F62201-89CB-4B45-B346-D3F4028A9930}"/>
    <cellStyle name="Normal 15 2 5 3 2" xfId="25721" xr:uid="{30D282C6-7ED3-40DA-8590-58772DD5C6D9}"/>
    <cellStyle name="Normal 15 2 5 3_121231-130331" xfId="25722" xr:uid="{DC0B2537-F79B-419F-A93D-560E42C8865F}"/>
    <cellStyle name="Normal 15 2 5 4" xfId="25723" xr:uid="{4D3CAA33-76D0-432D-8E6E-F636A59C890C}"/>
    <cellStyle name="Normal 15 2 5 5" xfId="25724" xr:uid="{DAC537A8-F78B-401A-AB30-A416688EFF0D}"/>
    <cellStyle name="Normal 15 2 5 6" xfId="33989" xr:uid="{35999317-67DA-4F10-983C-595BFE2C40BF}"/>
    <cellStyle name="Normal 15 2 5 7" xfId="36078" xr:uid="{23BB91AF-7F40-44A3-BC8C-81F5E94DB4C5}"/>
    <cellStyle name="Normal 15 2 5 8" xfId="38723" xr:uid="{0D16D91D-5CB5-4732-9EA8-D83A7DC0908C}"/>
    <cellStyle name="Normal 15 2 5_121231-130331" xfId="25725" xr:uid="{FFD0F4DD-D204-4774-8605-8F38A3C81493}"/>
    <cellStyle name="Normal 15 2 6" xfId="25726" xr:uid="{897A7D42-74D4-42B8-8E48-8B48F7446DCC}"/>
    <cellStyle name="Normal 15 2 6 2" xfId="25727" xr:uid="{E8817D67-CD34-4D50-91A4-BA4C66A1651D}"/>
    <cellStyle name="Normal 15 2 6 2 2" xfId="25728" xr:uid="{33C09589-F449-4859-83FD-82047AB5B95C}"/>
    <cellStyle name="Normal 15 2 6 2_121231-130331" xfId="25729" xr:uid="{11A646B3-3A32-4E74-9523-73C9F29D8B1B}"/>
    <cellStyle name="Normal 15 2 6 3" xfId="25730" xr:uid="{B2A56FE6-FD58-4AD4-9C21-0FEC9D16587C}"/>
    <cellStyle name="Normal 15 2 6 4" xfId="33990" xr:uid="{E436198B-EE32-4EF4-9C2D-C029614791BB}"/>
    <cellStyle name="Normal 15 2 6_121231-130331" xfId="25731" xr:uid="{88D93815-6A11-4CF2-B7A6-31C298C80191}"/>
    <cellStyle name="Normal 15 2 7" xfId="25732" xr:uid="{0116F61E-6D18-42DB-A31F-F0C158AEB2F1}"/>
    <cellStyle name="Normal 15 2 7 2" xfId="25733" xr:uid="{8BAB67F6-F337-420E-B4A0-7723300504B4}"/>
    <cellStyle name="Normal 15 2 7_121231-130331" xfId="25734" xr:uid="{1F45B0E1-99D4-46DA-B3C8-C76E71302256}"/>
    <cellStyle name="Normal 15 2 8" xfId="25735" xr:uid="{2160CC44-650F-46BC-AF3C-51884040B665}"/>
    <cellStyle name="Normal 15 2 9" xfId="25736" xr:uid="{3A4E0361-04EC-42BF-9CA0-318FB65F29BF}"/>
    <cellStyle name="Normal 15 2_121231-130331" xfId="25737" xr:uid="{A644286B-D319-486C-B13E-1D2806E7C475}"/>
    <cellStyle name="Normal 15 3" xfId="25738" xr:uid="{08F30795-31B9-4659-86B1-53F4B863DD17}"/>
    <cellStyle name="Normal 15 3 10" xfId="33991" xr:uid="{223CBC63-97F9-49E4-A6B1-6608402490B0}"/>
    <cellStyle name="Normal 15 3 11" xfId="36079" xr:uid="{75604896-7B85-4617-82A4-78E8E0BFB09F}"/>
    <cellStyle name="Normal 15 3 2" xfId="25739" xr:uid="{6B792B73-03FB-469A-9BA9-DC45279B604A}"/>
    <cellStyle name="Normal 15 3 2 2" xfId="25740" xr:uid="{265694FC-D7A6-4781-AAB9-71BB6E995067}"/>
    <cellStyle name="Normal 15 3 2 2 2" xfId="25741" xr:uid="{A7E0749A-9C98-4DB7-8059-6E680548355A}"/>
    <cellStyle name="Normal 15 3 2 2 2 2" xfId="25742" xr:uid="{216EC9BD-5215-458E-A78F-1465915BFA8E}"/>
    <cellStyle name="Normal 15 3 2 2 2_121231-130331" xfId="25743" xr:uid="{E98E184A-5F7A-4C77-ADA5-9BB469E7D5CC}"/>
    <cellStyle name="Normal 15 3 2 2 3" xfId="25744" xr:uid="{53614C3D-0EBA-491E-9E3D-18980828AFF3}"/>
    <cellStyle name="Normal 15 3 2 2 4" xfId="33992" xr:uid="{E02C6B75-226E-4C25-94DA-6D794BDA5AF9}"/>
    <cellStyle name="Normal 15 3 2 2_121231-130331" xfId="25745" xr:uid="{02576CC7-B209-4F41-A41C-C80903C48F72}"/>
    <cellStyle name="Normal 15 3 2 3" xfId="25746" xr:uid="{A0C2C51A-E86F-4EC2-B2B7-854EEAB52A51}"/>
    <cellStyle name="Normal 15 3 2 3 2" xfId="25747" xr:uid="{78325FDC-BE52-41D2-88D3-015627E67C1E}"/>
    <cellStyle name="Normal 15 3 2 3_121231-130331" xfId="25748" xr:uid="{E263139D-3BC4-44A1-B06B-5BBB89F82476}"/>
    <cellStyle name="Normal 15 3 2 4" xfId="25749" xr:uid="{EE204926-9C9D-4594-8A21-9EEEA1C406DD}"/>
    <cellStyle name="Normal 15 3 2 5" xfId="25750" xr:uid="{5CA3D477-4F2F-4E02-B7BC-D394F53EE8DF}"/>
    <cellStyle name="Normal 15 3 2 6" xfId="33993" xr:uid="{4629FC76-5DE6-4874-ABF1-C90AAC249138}"/>
    <cellStyle name="Normal 15 3 2 7" xfId="36080" xr:uid="{C41C1690-084A-4B89-BE4B-26FCB39FDFDF}"/>
    <cellStyle name="Normal 15 3 2 8" xfId="38722" xr:uid="{6E5A1CEF-447B-4C95-98BA-BD99A754984A}"/>
    <cellStyle name="Normal 15 3 2_121231-130331" xfId="25751" xr:uid="{1D05A035-3FB7-49D5-A930-E5646241AB28}"/>
    <cellStyle name="Normal 15 3 3" xfId="25752" xr:uid="{07DE563E-6D5F-4A3A-942A-4AFDC45DC562}"/>
    <cellStyle name="Normal 15 3 3 2" xfId="25753" xr:uid="{6BAD67E9-5DA2-41B2-92A8-B2AABB965178}"/>
    <cellStyle name="Normal 15 3 3 2 2" xfId="25754" xr:uid="{CDC2F004-3F8D-41D8-BCF3-82F634A03281}"/>
    <cellStyle name="Normal 15 3 3 2 2 2" xfId="25755" xr:uid="{951068C3-A74C-4A5A-865A-C18F4D6F4D01}"/>
    <cellStyle name="Normal 15 3 3 2 2_121231-130331" xfId="25756" xr:uid="{DD742D59-947C-44CF-B5F2-12517D0811C6}"/>
    <cellStyle name="Normal 15 3 3 2 3" xfId="25757" xr:uid="{986D4FDE-F9FC-4C04-987F-0E72788F5DF5}"/>
    <cellStyle name="Normal 15 3 3 2 4" xfId="33994" xr:uid="{61633FEA-20CD-4136-9FA4-E76AA283C679}"/>
    <cellStyle name="Normal 15 3 3 2_121231-130331" xfId="25758" xr:uid="{081CDD9E-FFDC-4971-9C3F-9E6CF11D3715}"/>
    <cellStyle name="Normal 15 3 3 3" xfId="25759" xr:uid="{6795BEF8-C623-404F-B5B9-A53145069EDF}"/>
    <cellStyle name="Normal 15 3 3 3 2" xfId="25760" xr:uid="{118BF121-F754-436F-9ED8-C714570F6D04}"/>
    <cellStyle name="Normal 15 3 3 3_121231-130331" xfId="25761" xr:uid="{7AB5E6D2-C526-4603-B7D3-060354FDF87B}"/>
    <cellStyle name="Normal 15 3 3 4" xfId="25762" xr:uid="{9A179338-8EC4-4D34-B1DD-00B6FD77355F}"/>
    <cellStyle name="Normal 15 3 3 5" xfId="25763" xr:uid="{D7CAD945-F2B4-42BB-BAB0-FAC4C8F937E2}"/>
    <cellStyle name="Normal 15 3 3 6" xfId="33995" xr:uid="{6501CE26-2410-4C1C-BBB2-784C2A23F4BE}"/>
    <cellStyle name="Normal 15 3 3 7" xfId="36081" xr:uid="{F7E15801-5937-49E0-B96E-DB3695C3006D}"/>
    <cellStyle name="Normal 15 3 3 8" xfId="38721" xr:uid="{DBD19BE9-5263-4781-87CA-9A42179BDD9D}"/>
    <cellStyle name="Normal 15 3 3_121231-130331" xfId="25764" xr:uid="{E3041459-98F0-4319-B669-84A35A868BAD}"/>
    <cellStyle name="Normal 15 3 4" xfId="25765" xr:uid="{6061BFC5-EEF1-4595-A7DB-0154BECE976E}"/>
    <cellStyle name="Normal 15 3 4 2" xfId="25766" xr:uid="{91C7BB58-6E83-4E6D-AD50-1E39B4B18857}"/>
    <cellStyle name="Normal 15 3 4 2 2" xfId="25767" xr:uid="{B7D9D695-EDA7-410B-AA4E-999C52C12855}"/>
    <cellStyle name="Normal 15 3 4 2 2 2" xfId="25768" xr:uid="{8BA51CB9-B120-489F-A052-4B294F64CAD3}"/>
    <cellStyle name="Normal 15 3 4 2 2_121231-130331" xfId="25769" xr:uid="{E722DC74-E1AE-412D-91A7-434FA503BFEC}"/>
    <cellStyle name="Normal 15 3 4 2 3" xfId="25770" xr:uid="{F6D32810-FCDE-4088-8C27-C73668B63933}"/>
    <cellStyle name="Normal 15 3 4 2 4" xfId="33996" xr:uid="{83A2C5DE-D4D5-4E21-86F8-67329C937A2D}"/>
    <cellStyle name="Normal 15 3 4 2_121231-130331" xfId="25771" xr:uid="{7C294FF0-B517-4510-878C-F8D90D9681E2}"/>
    <cellStyle name="Normal 15 3 4 3" xfId="25772" xr:uid="{D5B63467-ED15-4714-82D6-5821993736E1}"/>
    <cellStyle name="Normal 15 3 4 3 2" xfId="25773" xr:uid="{5FE2FD09-551A-46C3-982E-4D52028B5822}"/>
    <cellStyle name="Normal 15 3 4 3_121231-130331" xfId="25774" xr:uid="{6B1CF0CF-4D5A-431C-AF77-70E2E8640BF7}"/>
    <cellStyle name="Normal 15 3 4 4" xfId="25775" xr:uid="{D6F21350-E967-4633-BF96-1073FB1703F5}"/>
    <cellStyle name="Normal 15 3 4 5" xfId="25776" xr:uid="{827CF09B-862B-4692-B563-5CD1AAD9035B}"/>
    <cellStyle name="Normal 15 3 4 6" xfId="33997" xr:uid="{41B88B51-6A0C-4ED0-A7A9-6CF83FBA6057}"/>
    <cellStyle name="Normal 15 3 4 7" xfId="36082" xr:uid="{81C9AB5A-4E12-42C1-AC62-88AA58F1EC8A}"/>
    <cellStyle name="Normal 15 3 4 8" xfId="38720" xr:uid="{2BA80097-C11B-4994-8FD0-94AF8FA06FAE}"/>
    <cellStyle name="Normal 15 3 4_121231-130331" xfId="25777" xr:uid="{BBF260E9-6B81-4A6F-A49C-451D120854C4}"/>
    <cellStyle name="Normal 15 3 5" xfId="25778" xr:uid="{A229DED7-205D-4C09-AF12-4F34FCE1E50C}"/>
    <cellStyle name="Normal 15 3 5 2" xfId="25779" xr:uid="{AA35AC5B-1435-4A0E-8B02-7CCD64DC14A4}"/>
    <cellStyle name="Normal 15 3 5 2 2" xfId="25780" xr:uid="{7BEF09DF-4571-45F5-A595-BF5F9B616EFF}"/>
    <cellStyle name="Normal 15 3 5 2 3" xfId="33998" xr:uid="{8064770C-466A-464D-84E6-4047AFA3F016}"/>
    <cellStyle name="Normal 15 3 5 2_121231-130331" xfId="25781" xr:uid="{277693E4-F555-46C1-B1DE-FF1FAC80F33E}"/>
    <cellStyle name="Normal 15 3 5 3" xfId="25782" xr:uid="{F763AF6E-DF5F-4609-B099-6393008FCC62}"/>
    <cellStyle name="Normal 15 3 5 3 2" xfId="25783" xr:uid="{E08331FE-5BEF-49FF-A29C-293BB195B036}"/>
    <cellStyle name="Normal 15 3 5 3_121231-130331" xfId="25784" xr:uid="{DA5ED58A-2E21-4F02-9A5D-F8F1297AE12D}"/>
    <cellStyle name="Normal 15 3 5 4" xfId="25785" xr:uid="{CA303A4C-98B8-45C9-AEBC-89B0B7F9CCE2}"/>
    <cellStyle name="Normal 15 3 5 5" xfId="25786" xr:uid="{E1B2D481-E98E-4352-BABA-BB52DF9F9B70}"/>
    <cellStyle name="Normal 15 3 5 6" xfId="33999" xr:uid="{E9F2AEF5-B8C9-4316-994F-40A531E79CDD}"/>
    <cellStyle name="Normal 15 3 5 7" xfId="36083" xr:uid="{05FEF83E-25B9-40E2-A7AD-F7EF6DAD762A}"/>
    <cellStyle name="Normal 15 3 5 8" xfId="38719" xr:uid="{CB067DCA-1961-4D05-B8DD-62D28BD9012E}"/>
    <cellStyle name="Normal 15 3 5_121231-130331" xfId="25787" xr:uid="{34A8EA41-44DE-4C11-A809-EFDBAF5C1B43}"/>
    <cellStyle name="Normal 15 3 6" xfId="25788" xr:uid="{94600D91-2472-43E7-8775-4BFEFCF1ECB4}"/>
    <cellStyle name="Normal 15 3 6 2" xfId="25789" xr:uid="{E05A75F6-682A-403C-8E41-C9EBD8F244D8}"/>
    <cellStyle name="Normal 15 3 6 2 2" xfId="25790" xr:uid="{75391490-5F71-4C98-BC05-972708009341}"/>
    <cellStyle name="Normal 15 3 6 2_121231-130331" xfId="25791" xr:uid="{D02C2DF1-AE64-4A66-B0CD-70ACC76506BA}"/>
    <cellStyle name="Normal 15 3 6 3" xfId="25792" xr:uid="{C27AD5B9-5F07-41EC-8177-33C516F6BD61}"/>
    <cellStyle name="Normal 15 3 6 4" xfId="34000" xr:uid="{81BFED54-E0A1-4885-8C32-85AFD241936E}"/>
    <cellStyle name="Normal 15 3 6_121231-130331" xfId="25793" xr:uid="{AB7C9085-AF52-429F-AD41-3551B77FC861}"/>
    <cellStyle name="Normal 15 3 7" xfId="25794" xr:uid="{BC8EFE17-7902-4713-A99C-F86CAFCBA0F8}"/>
    <cellStyle name="Normal 15 3 7 2" xfId="25795" xr:uid="{523CDF3B-0AA6-463D-959A-FCF9A9298371}"/>
    <cellStyle name="Normal 15 3 7_121231-130331" xfId="25796" xr:uid="{A6D55C57-C5B6-4484-912F-B84DEE39EB69}"/>
    <cellStyle name="Normal 15 3 8" xfId="25797" xr:uid="{DB272BD2-F6EA-4FAC-A409-51BBEC1E2747}"/>
    <cellStyle name="Normal 15 3 9" xfId="25798" xr:uid="{CF8B68DC-E75D-4DE0-BAE9-6D6A67F8893D}"/>
    <cellStyle name="Normal 15 3_121231-130331" xfId="25799" xr:uid="{45C6C71B-8304-48E4-B0EF-FE7E5D81E6D4}"/>
    <cellStyle name="Normal 15 4" xfId="25800" xr:uid="{688AB241-8CEF-47A8-AE67-AB9F5F0A1652}"/>
    <cellStyle name="Normal 15 4 2" xfId="25801" xr:uid="{11B1ECF8-2599-4895-8BD2-CFC1440DC94A}"/>
    <cellStyle name="Normal 15 4 2 2" xfId="25802" xr:uid="{C1D0B22D-FA83-4204-A35E-7CAE874AA6FB}"/>
    <cellStyle name="Normal 15 4 2 3" xfId="34001" xr:uid="{380D80E5-A589-4518-A33F-962FA22E2C52}"/>
    <cellStyle name="Normal 15 4 2_121231-130331" xfId="25803" xr:uid="{5CB9560C-C56C-4676-9BC8-53DD2046D48F}"/>
    <cellStyle name="Normal 15 4 3" xfId="25804" xr:uid="{774EEF69-2FC1-4B6E-86DB-A9BBE5A30666}"/>
    <cellStyle name="Normal 15 4 3 2" xfId="25805" xr:uid="{9196A162-E6B0-4AE4-B37C-E4A8D7DCDB91}"/>
    <cellStyle name="Normal 15 4 3_121231-130331" xfId="25806" xr:uid="{0C37697A-FB14-4066-A746-6E15E36D64E4}"/>
    <cellStyle name="Normal 15 4 4" xfId="25807" xr:uid="{418CD4D6-8272-4CFB-826C-6BA96E5E3BEF}"/>
    <cellStyle name="Normal 15 4 5" xfId="25808" xr:uid="{C1E81314-AC59-4B54-B2FD-D935E4A64CE2}"/>
    <cellStyle name="Normal 15 4 6" xfId="34002" xr:uid="{E02557A6-B424-4A86-B6DE-573A54B2B03A}"/>
    <cellStyle name="Normal 15 4 7" xfId="36084" xr:uid="{A1BDFBB5-EB35-46C8-82EE-BCA125634DF0}"/>
    <cellStyle name="Normal 15 4 8" xfId="38718" xr:uid="{214CD3F5-EE44-4967-9A68-B1CA3282A96F}"/>
    <cellStyle name="Normal 15 4_121231-130331" xfId="25809" xr:uid="{989F9755-4FDD-4CBB-9BE4-E76B4705F11C}"/>
    <cellStyle name="Normal 15 5" xfId="25810" xr:uid="{D3F0C302-F800-4231-A2C4-19B2C88B1E31}"/>
    <cellStyle name="Normal 15 5 2" xfId="25811" xr:uid="{3CA08A38-EBE2-4B37-A975-E1C14A0AFA2E}"/>
    <cellStyle name="Normal 15 5 2 2" xfId="25812" xr:uid="{686A1FCF-DD17-4874-9C03-670DA333B6E3}"/>
    <cellStyle name="Normal 15 5 2_121231-130331" xfId="25813" xr:uid="{26E64B79-E3EA-4F15-BE84-34BDC650FF42}"/>
    <cellStyle name="Normal 15 5 3" xfId="25814" xr:uid="{A2BCD7EC-261F-4A96-8B45-853783116909}"/>
    <cellStyle name="Normal 15 5 4" xfId="34003" xr:uid="{64FF8CEF-FED4-43DE-AE15-F8DBC8EE0AE0}"/>
    <cellStyle name="Normal 15 5_121231-130331" xfId="25815" xr:uid="{F1C4D322-59AE-41D8-9FF5-90509A10D14E}"/>
    <cellStyle name="Normal 15 6" xfId="25816" xr:uid="{D771E751-99E3-4959-AE72-E70A61622535}"/>
    <cellStyle name="Normal 15 6 2" xfId="25817" xr:uid="{5EC17AB6-1CCD-4DEC-9D26-D77344690417}"/>
    <cellStyle name="Normal 15 6 3" xfId="25818" xr:uid="{C3C89447-C0D7-4CA3-9BA3-ADA61A39C2B5}"/>
    <cellStyle name="Normal 15 6_121231-130331" xfId="25819" xr:uid="{D856CE58-F33B-4A64-945D-468A9BE0E342}"/>
    <cellStyle name="Normal 15 7" xfId="25820" xr:uid="{C3A25ACD-C720-449D-AB81-372F54ECD65E}"/>
    <cellStyle name="Normal 15 7 2" xfId="25821" xr:uid="{053FA966-E9CA-454B-8489-E04940D65CBD}"/>
    <cellStyle name="Normal 15 7 3" xfId="25822" xr:uid="{4696352E-18F1-4703-AAB6-928661907975}"/>
    <cellStyle name="Normal 15 7_AAL 2014-06" xfId="45495" xr:uid="{85A50021-2EC6-41D5-88EA-3999132395A2}"/>
    <cellStyle name="Normal 15 8" xfId="25823" xr:uid="{0A77C570-458E-48AE-8864-3F2480323F22}"/>
    <cellStyle name="Normal 15 9" xfId="25824" xr:uid="{FB2BE427-41D8-43C3-B3C0-9E7E6DD8A6E4}"/>
    <cellStyle name="Normal 15_121231-130331" xfId="25825" xr:uid="{874B6255-E876-4383-806A-93AC6709A16B}"/>
    <cellStyle name="Normal 150" xfId="49562" xr:uid="{4017C3B3-F21F-4C02-BC7A-7D77F6052867}"/>
    <cellStyle name="Normal 151" xfId="50335" xr:uid="{DC7596C1-4B0D-45E9-9A4D-FFD66BF00F56}"/>
    <cellStyle name="Normal 152" xfId="50336" xr:uid="{F41DD200-A287-4054-B03B-349C42791E32}"/>
    <cellStyle name="Normal 153" xfId="50337" xr:uid="{387DDD5D-7EEF-4AE8-A0C3-C7EDE838525D}"/>
    <cellStyle name="Normal 154" xfId="50338" xr:uid="{E9E9621E-6247-47A6-B1CD-80A12DA61D6A}"/>
    <cellStyle name="Normal 155" xfId="50339" xr:uid="{35914DFE-0F07-49F5-9B0B-7021BAF5F810}"/>
    <cellStyle name="Normal 156" xfId="50340" xr:uid="{6B2B20E9-DD7E-466E-84F0-50B980D64ABF}"/>
    <cellStyle name="Normal 157" xfId="50341" xr:uid="{848F69D6-AF23-4614-91E1-BAFEE9856372}"/>
    <cellStyle name="Normal 158" xfId="50342" xr:uid="{1CCECB24-B960-42A6-BAF0-D313578F32F8}"/>
    <cellStyle name="Normal 159" xfId="50343" xr:uid="{23854129-013C-4C04-B159-BE805D0D939B}"/>
    <cellStyle name="Normal 16" xfId="2161" xr:uid="{AB5CEA51-BC50-438E-A340-334BF3E72724}"/>
    <cellStyle name="Normal 16 10" xfId="25826" xr:uid="{1D541BC5-E454-4C14-960A-D529D4791C46}"/>
    <cellStyle name="Normal 16 11" xfId="34004" xr:uid="{34E3EE18-376C-4D0F-B196-C46235F3EF81}"/>
    <cellStyle name="Normal 16 12" xfId="36085" xr:uid="{F034A587-D11A-4DB2-B3FD-BF07A61FA6D5}"/>
    <cellStyle name="Normal 16 13" xfId="47060" xr:uid="{477B0D6B-AD88-425D-963C-252AC858C11D}"/>
    <cellStyle name="Normal 16 2" xfId="25827" xr:uid="{FECC4B23-6AC6-4BE7-A95E-CA6457FC52E5}"/>
    <cellStyle name="Normal 16 2 2" xfId="25828" xr:uid="{45661E84-4475-4856-AD75-3AFAABEDC6A7}"/>
    <cellStyle name="Normal 16 2 2 2" xfId="25829" xr:uid="{B3D22D49-D62B-4878-A51D-61F4405923F5}"/>
    <cellStyle name="Normal 16 2 2 2 2" xfId="25830" xr:uid="{8D7F6B7A-6265-4029-9266-45803B40EAAB}"/>
    <cellStyle name="Normal 16 2 2 2 3" xfId="34005" xr:uid="{A5F7647D-2AEC-4EF9-9256-0C4792E9A293}"/>
    <cellStyle name="Normal 16 2 2 2_121231-130331" xfId="25831" xr:uid="{26EEB12B-0494-49BB-8DF0-48C13F1E4EE4}"/>
    <cellStyle name="Normal 16 2 2 3" xfId="25832" xr:uid="{F898A371-766C-47D4-A91E-2417DF28D907}"/>
    <cellStyle name="Normal 16 2 2 3 2" xfId="25833" xr:uid="{4885FF87-855E-4B70-B00D-8A47CDCF356B}"/>
    <cellStyle name="Normal 16 2 2 3_121231-130331" xfId="25834" xr:uid="{0360ED3D-0470-4AD0-9BE3-D65A0AB4C57C}"/>
    <cellStyle name="Normal 16 2 2 4" xfId="25835" xr:uid="{6B83B0F4-A9EC-4BBB-9A84-AF3130B29FA2}"/>
    <cellStyle name="Normal 16 2 2 5" xfId="25836" xr:uid="{F8054D66-1DC2-4F93-9C69-300FC875CC54}"/>
    <cellStyle name="Normal 16 2 2 6" xfId="34006" xr:uid="{261F4F7F-0697-4547-9BC7-E31F8E1CA53A}"/>
    <cellStyle name="Normal 16 2 2 7" xfId="36087" xr:uid="{9A361447-FFC5-4432-9778-9F4ADCBCDA99}"/>
    <cellStyle name="Normal 16 2 2 8" xfId="38716" xr:uid="{4D1F034B-FC30-446E-9803-91521F712890}"/>
    <cellStyle name="Normal 16 2 2_121231-130331" xfId="25837" xr:uid="{DB8B0EFF-12D8-4F35-9FBD-7B1CD19ED33C}"/>
    <cellStyle name="Normal 16 2 3" xfId="25838" xr:uid="{00F7FAE0-C9F5-4FB0-AC85-1A7361792A6E}"/>
    <cellStyle name="Normal 16 2 3 2" xfId="25839" xr:uid="{50F47288-A064-4B34-B29D-28D575B7CF10}"/>
    <cellStyle name="Normal 16 2 3 2 2" xfId="25840" xr:uid="{864C3418-1133-4951-A56B-9F90D0CC2FBF}"/>
    <cellStyle name="Normal 16 2 3 2_121231-130331" xfId="25841" xr:uid="{A4987264-D54B-45DF-8880-DB6CCB8D012A}"/>
    <cellStyle name="Normal 16 2 3 3" xfId="25842" xr:uid="{EB2FEAE0-33CE-40A0-A16F-DBC5351A9B62}"/>
    <cellStyle name="Normal 16 2 3 4" xfId="34007" xr:uid="{B891FA5B-7595-4D3F-ADBD-928DCCDCEF9A}"/>
    <cellStyle name="Normal 16 2 3_121231-130331" xfId="25843" xr:uid="{3AA8C19B-5CA1-4E9B-A9A5-2B75FC42D9AF}"/>
    <cellStyle name="Normal 16 2 4" xfId="25844" xr:uid="{B7D5CBD1-01D4-4A58-B90A-C772CC7B3E16}"/>
    <cellStyle name="Normal 16 2 4 2" xfId="25845" xr:uid="{31A3A5BF-C818-4EEB-9FEF-B41874CB3DFB}"/>
    <cellStyle name="Normal 16 2 4_121231-130331" xfId="25846" xr:uid="{551A30A5-E6E0-4AFE-A799-4EF1432B4984}"/>
    <cellStyle name="Normal 16 2 5" xfId="25847" xr:uid="{AAC2C25B-1E60-4CE1-B72E-DEF8CFDCE5E6}"/>
    <cellStyle name="Normal 16 2 6" xfId="25848" xr:uid="{E309464B-46D8-43D7-8123-7ED4984463DC}"/>
    <cellStyle name="Normal 16 2 7" xfId="34008" xr:uid="{B2FF682D-5D56-4E18-A971-02AF7575B8BB}"/>
    <cellStyle name="Normal 16 2 8" xfId="36086" xr:uid="{26C065ED-C573-4152-BF0D-52AC281F80A2}"/>
    <cellStyle name="Normal 16 2 9" xfId="38717" xr:uid="{0F1549BA-555F-4A8E-95B3-57AD4E1DFA56}"/>
    <cellStyle name="Normal 16 2_121231-130331" xfId="25849" xr:uid="{2F5A6EA3-AB75-4E6F-B362-C0246937081F}"/>
    <cellStyle name="Normal 16 3" xfId="25850" xr:uid="{E4D236B0-DDE2-496C-BE1B-DB5378F3E1B1}"/>
    <cellStyle name="Normal 16 3 2" xfId="25851" xr:uid="{666B465E-35D7-4D69-BD51-0B6E942E2701}"/>
    <cellStyle name="Normal 16 3 2 2" xfId="25852" xr:uid="{A9E103A0-70F3-441A-A614-62B73B8B7062}"/>
    <cellStyle name="Normal 16 3 2 2 2" xfId="25853" xr:uid="{BBB5A9BA-6626-4D88-A241-206BD72556A8}"/>
    <cellStyle name="Normal 16 3 2 2_121231-130331" xfId="25854" xr:uid="{5233A7D9-EDC6-4D49-9458-CD1C823F0CA5}"/>
    <cellStyle name="Normal 16 3 2 3" xfId="25855" xr:uid="{A4ABC761-0845-4BD7-9845-1F8808C9D94C}"/>
    <cellStyle name="Normal 16 3 2 4" xfId="34009" xr:uid="{C949C3E1-ECFA-4C80-BE60-404ED4AAAF3F}"/>
    <cellStyle name="Normal 16 3 2_121231-130331" xfId="25856" xr:uid="{91AA0B85-C229-4B88-AED5-4AFCFB899F4A}"/>
    <cellStyle name="Normal 16 3 3" xfId="25857" xr:uid="{639E757E-82A9-484F-8AB1-7903DC38C625}"/>
    <cellStyle name="Normal 16 3 3 2" xfId="25858" xr:uid="{541FDD5E-0B87-486B-B926-BD539685E47B}"/>
    <cellStyle name="Normal 16 3 3_121231-130331" xfId="25859" xr:uid="{4536BD9B-780C-483F-8408-33BAD83A0788}"/>
    <cellStyle name="Normal 16 3 4" xfId="25860" xr:uid="{347B935B-7C1E-4B1A-83C1-55F752994CD1}"/>
    <cellStyle name="Normal 16 3 5" xfId="25861" xr:uid="{7A877393-A18A-4B19-9A91-1B2780A5345B}"/>
    <cellStyle name="Normal 16 3 6" xfId="34010" xr:uid="{EADCDBA8-D33C-4F07-89FF-410C7B4FA8FE}"/>
    <cellStyle name="Normal 16 3 7" xfId="36088" xr:uid="{C4F41EAF-E78D-42FC-9571-B5B50EB057F4}"/>
    <cellStyle name="Normal 16 3 8" xfId="38715" xr:uid="{21C872F5-F53F-4495-811F-AD546A9E6F32}"/>
    <cellStyle name="Normal 16 3_121231-130331" xfId="25862" xr:uid="{C66DA589-7086-4C88-BA7D-1A1C144F9BCA}"/>
    <cellStyle name="Normal 16 4" xfId="25863" xr:uid="{70FED7DE-3211-4E58-BF51-3A7B454C9B77}"/>
    <cellStyle name="Normal 16 4 2" xfId="25864" xr:uid="{B5A9E32D-2F55-4755-B412-CC3DDA7867A5}"/>
    <cellStyle name="Normal 16 4 2 2" xfId="25865" xr:uid="{EFCB41B1-E156-44E2-A7EF-CD942D009C59}"/>
    <cellStyle name="Normal 16 4 2 2 2" xfId="25866" xr:uid="{DAA90692-079C-4EC9-B50C-87E352A791F0}"/>
    <cellStyle name="Normal 16 4 2 2_121231-130331" xfId="25867" xr:uid="{B1DEC45E-B4B0-4C93-A13F-1602CAC4532F}"/>
    <cellStyle name="Normal 16 4 2 3" xfId="25868" xr:uid="{A3FFC539-4017-4300-9B5D-953E4A234CC2}"/>
    <cellStyle name="Normal 16 4 2 4" xfId="34011" xr:uid="{65E71015-5AC6-4A7E-9BE5-E48AA4839071}"/>
    <cellStyle name="Normal 16 4 2_121231-130331" xfId="25869" xr:uid="{49C6B56F-46CB-4814-B9EA-1694E6F11129}"/>
    <cellStyle name="Normal 16 4 3" xfId="25870" xr:uid="{C198231E-C6E0-41BE-94A8-EB0A60E9A3A5}"/>
    <cellStyle name="Normal 16 4 3 2" xfId="25871" xr:uid="{F82D53E9-C94B-487E-AE82-5B8CE207B3F5}"/>
    <cellStyle name="Normal 16 4 3_121231-130331" xfId="25872" xr:uid="{EF2E7881-705D-4455-A4F1-25D57DF335C6}"/>
    <cellStyle name="Normal 16 4 4" xfId="25873" xr:uid="{CCC7F121-F77B-4908-B799-1A3831DD00C2}"/>
    <cellStyle name="Normal 16 4 5" xfId="25874" xr:uid="{251546A4-C1A8-442B-9B48-A7E9F69AFF70}"/>
    <cellStyle name="Normal 16 4 6" xfId="34012" xr:uid="{168902AA-DE7D-43EC-8917-18640366C849}"/>
    <cellStyle name="Normal 16 4 7" xfId="36089" xr:uid="{76B0965D-D6A7-408D-A7AC-A7EBBE8784B9}"/>
    <cellStyle name="Normal 16 4 8" xfId="38714" xr:uid="{298481A5-29A5-4A23-B268-79C5710C3682}"/>
    <cellStyle name="Normal 16 4_121231-130331" xfId="25875" xr:uid="{84E1A721-BEDA-4766-BE90-E01B3CBF154C}"/>
    <cellStyle name="Normal 16 5" xfId="25876" xr:uid="{749A6617-F527-4FA3-83C0-4B39E64366D4}"/>
    <cellStyle name="Normal 16 5 2" xfId="25877" xr:uid="{0AADFCDE-CD2B-4800-A62A-00507A65EDBF}"/>
    <cellStyle name="Normal 16 5 2 2" xfId="25878" xr:uid="{479C43E0-B0D8-4E03-A4B8-81D9133EA090}"/>
    <cellStyle name="Normal 16 5 2 2 2" xfId="25879" xr:uid="{DCA2AB53-464B-4FF2-AE24-7016A918AFA6}"/>
    <cellStyle name="Normal 16 5 2 2_121231-130331" xfId="25880" xr:uid="{B7D88E81-D25B-45A7-96DE-9D9A45D230EC}"/>
    <cellStyle name="Normal 16 5 2 3" xfId="25881" xr:uid="{0E4285F7-0EF4-4687-BC04-C7B86F869B91}"/>
    <cellStyle name="Normal 16 5 2 4" xfId="34013" xr:uid="{7989C220-33F5-40D5-BE66-2EF01DE1897D}"/>
    <cellStyle name="Normal 16 5 2_121231-130331" xfId="25882" xr:uid="{8F112DB4-ECF8-4B0F-B1D6-457C7BA394EE}"/>
    <cellStyle name="Normal 16 5 3" xfId="25883" xr:uid="{37AB1B02-D295-476A-9253-5E2780A30E42}"/>
    <cellStyle name="Normal 16 5 3 2" xfId="25884" xr:uid="{24068F1B-0FE3-4C92-9467-6FA7F0A60800}"/>
    <cellStyle name="Normal 16 5 3_121231-130331" xfId="25885" xr:uid="{FAE31C10-8B24-4390-943A-066A19DAEC0A}"/>
    <cellStyle name="Normal 16 5 4" xfId="25886" xr:uid="{ED3C32B9-0174-4959-B10D-13A8663DF6AF}"/>
    <cellStyle name="Normal 16 5 5" xfId="25887" xr:uid="{9E67C1F7-D3ED-4744-A60C-37053FF68B62}"/>
    <cellStyle name="Normal 16 5 6" xfId="34014" xr:uid="{1C8D9709-9858-4D0E-91C0-A2BB44FAACA8}"/>
    <cellStyle name="Normal 16 5 7" xfId="36090" xr:uid="{C5C4CC64-8E48-424A-A6C1-1A88654800E7}"/>
    <cellStyle name="Normal 16 5 8" xfId="38713" xr:uid="{15A69BC1-94F3-455B-B915-86A27ED9B8D3}"/>
    <cellStyle name="Normal 16 5_121231-130331" xfId="25888" xr:uid="{C52673DB-81BF-4CF7-AC14-33B86DF2659C}"/>
    <cellStyle name="Normal 16 6" xfId="25889" xr:uid="{7F5E81F9-B984-4F30-8DB6-DD70FE2127EF}"/>
    <cellStyle name="Normal 16 6 2" xfId="25890" xr:uid="{6E942A9C-7218-4186-868E-77C20F4A8F9E}"/>
    <cellStyle name="Normal 16 6 2 2" xfId="25891" xr:uid="{B73B943A-BB6E-41D1-8BA8-C17BDCE15E1C}"/>
    <cellStyle name="Normal 16 6 2 3" xfId="34015" xr:uid="{4E23B144-9D75-4AB2-AC17-A92520AD4C20}"/>
    <cellStyle name="Normal 16 6 2_121231-130331" xfId="25892" xr:uid="{B8A58992-8831-44D2-ABDB-ACB5453C424F}"/>
    <cellStyle name="Normal 16 6 3" xfId="25893" xr:uid="{42DEF9F7-BE4B-4A21-AAF5-7352C0D30ACD}"/>
    <cellStyle name="Normal 16 6 3 2" xfId="25894" xr:uid="{0F10D938-6A89-4CD0-BE2D-11259187B9C9}"/>
    <cellStyle name="Normal 16 6 3_121231-130331" xfId="25895" xr:uid="{DC285E20-25C5-4A72-BD6E-4EE0BAEC4AFB}"/>
    <cellStyle name="Normal 16 6 4" xfId="25896" xr:uid="{EA220F4C-2114-4DB9-A97C-634E2797FA11}"/>
    <cellStyle name="Normal 16 6 5" xfId="25897" xr:uid="{2EA10EA1-49D8-4CDB-BC0D-1B73CE598AE1}"/>
    <cellStyle name="Normal 16 6 6" xfId="34016" xr:uid="{34E50A7B-2C51-4DF3-8FEB-F2A6CBBB3086}"/>
    <cellStyle name="Normal 16 6 7" xfId="36091" xr:uid="{2D2DEC36-DEB7-4A2C-B9C0-446B6C151C1F}"/>
    <cellStyle name="Normal 16 6 8" xfId="38712" xr:uid="{D7E376A1-5F70-4235-86FD-5CF706FDD75B}"/>
    <cellStyle name="Normal 16 6_121231-130331" xfId="25898" xr:uid="{6B0C5FB6-49CB-464F-8791-8EBAE9180D3D}"/>
    <cellStyle name="Normal 16 7" xfId="25899" xr:uid="{B3DCA8E9-F640-4FD6-B840-4FBD0E1BB6C3}"/>
    <cellStyle name="Normal 16 7 2" xfId="25900" xr:uid="{97A48C31-5AF7-4F34-B22E-698A2AEF38BA}"/>
    <cellStyle name="Normal 16 7 2 2" xfId="25901" xr:uid="{97082306-9AA4-4DA0-BEE5-E3BEF167A711}"/>
    <cellStyle name="Normal 16 7 2_121231-130331" xfId="25902" xr:uid="{8FFD9DF8-8F40-4BDA-819B-82A853488B5B}"/>
    <cellStyle name="Normal 16 7 3" xfId="25903" xr:uid="{F877C082-310A-47DB-8545-577434005890}"/>
    <cellStyle name="Normal 16 7 4" xfId="34017" xr:uid="{EC5A85A6-B49E-4481-9E6C-79B635EC5F0B}"/>
    <cellStyle name="Normal 16 7_121231-130331" xfId="25904" xr:uid="{5FE77A85-A33E-4B2B-AB6B-C38438BDA891}"/>
    <cellStyle name="Normal 16 8" xfId="25905" xr:uid="{CEB64A82-79E1-42A0-B770-877095C9FA42}"/>
    <cellStyle name="Normal 16 8 2" xfId="25906" xr:uid="{ED9659E7-ACED-4B1A-AFAF-057F4BD227CC}"/>
    <cellStyle name="Normal 16 8_121231-130331" xfId="25907" xr:uid="{B654B9FE-C59D-4B71-98D8-50D9807C966A}"/>
    <cellStyle name="Normal 16 9" xfId="25908" xr:uid="{582A9963-BA78-4258-B3CC-2E86C87D01CD}"/>
    <cellStyle name="Normal 16_121231-130331" xfId="25909" xr:uid="{F19DB77A-0695-4E18-B347-F72D6361003C}"/>
    <cellStyle name="Normal 160" xfId="50344" xr:uid="{C87A0148-B752-488F-93B9-9222B6009CED}"/>
    <cellStyle name="Normal 161" xfId="50347" xr:uid="{C4C9A689-13B9-4D74-B89B-2EEAE7758317}"/>
    <cellStyle name="Normal 162" xfId="50349" xr:uid="{E92E5C68-3A79-4D02-82AC-D8744E0D957C}"/>
    <cellStyle name="Normal 163" xfId="50351" xr:uid="{20404D79-1A66-4A2A-A569-EEB60A53825D}"/>
    <cellStyle name="Normal 164" xfId="50352" xr:uid="{AA68F650-BB0E-4DCB-9F97-9B7612020A7C}"/>
    <cellStyle name="Normal 165" xfId="53201" xr:uid="{C22BC1AC-0DB0-42E2-8E06-BE5088F60D8C}"/>
    <cellStyle name="Normal 166" xfId="53204" xr:uid="{ECF397EF-999F-4B90-957D-3F66794D9A00}"/>
    <cellStyle name="Normal 167" xfId="53211" xr:uid="{01E203D0-686F-4AEF-B860-56A5F3D416B5}"/>
    <cellStyle name="Normal 168" xfId="53248" xr:uid="{CC2F5905-DCC2-4C40-BC38-5C09F97BB541}"/>
    <cellStyle name="Normal 169" xfId="53250" xr:uid="{838A0579-527F-48D1-9AB6-01CB880BC995}"/>
    <cellStyle name="Normal 17" xfId="2162" xr:uid="{7E01F936-06BD-487F-A783-3F7D54FCB165}"/>
    <cellStyle name="Normal 17 10" xfId="25910" xr:uid="{6EBC78E2-E069-4B28-949F-2EA55397CF18}"/>
    <cellStyle name="Normal 17 11" xfId="25911" xr:uid="{48A78434-1151-4331-9823-B74A193361B7}"/>
    <cellStyle name="Normal 17 12" xfId="34018" xr:uid="{B8BD93D3-2CC7-4043-9677-CCD53BB47DDD}"/>
    <cellStyle name="Normal 17 13" xfId="36092" xr:uid="{E3BA79FC-727B-4D0C-BD43-807D9CF980C1}"/>
    <cellStyle name="Normal 17 14" xfId="47061" xr:uid="{E7C56B99-7EC5-46DF-9120-AAEEF5392A04}"/>
    <cellStyle name="Normal 17 2" xfId="25912" xr:uid="{54689641-BB37-4699-8183-E90D5360B8AE}"/>
    <cellStyle name="Normal 17 2 10" xfId="38711" xr:uid="{1566BB05-1899-41FA-8F20-0176A6A6A7AF}"/>
    <cellStyle name="Normal 17 2 2" xfId="25913" xr:uid="{CE3B0B7F-DE5A-4925-9EE3-E7CD00EA1D1F}"/>
    <cellStyle name="Normal 17 2 2 2" xfId="25914" xr:uid="{2CC1CDDF-7EB3-450E-A412-3AE1E1B55DF9}"/>
    <cellStyle name="Normal 17 2 2 2 2" xfId="25915" xr:uid="{A9699CED-2A6F-406F-9109-C41FF8B4CD4C}"/>
    <cellStyle name="Normal 17 2 2 2 3" xfId="34019" xr:uid="{665B9B7C-BA35-4BA7-8F6D-791AC19C3195}"/>
    <cellStyle name="Normal 17 2 2 2_121231-130331" xfId="25916" xr:uid="{8E452366-631B-4B85-BECA-40760AE48496}"/>
    <cellStyle name="Normal 17 2 2 3" xfId="25917" xr:uid="{846651AE-E91B-4930-9B72-FAA3A19E4415}"/>
    <cellStyle name="Normal 17 2 2 3 2" xfId="25918" xr:uid="{E5B34122-D722-4C1B-A434-7FC004747019}"/>
    <cellStyle name="Normal 17 2 2 3_121231-130331" xfId="25919" xr:uid="{E8764AD9-8964-487C-8154-D3C4950CF5B5}"/>
    <cellStyle name="Normal 17 2 2 4" xfId="25920" xr:uid="{B7A17F80-824D-494A-8709-700AFA3BF02B}"/>
    <cellStyle name="Normal 17 2 2 5" xfId="25921" xr:uid="{6B73D838-7C41-4A83-913C-2291C93FD81B}"/>
    <cellStyle name="Normal 17 2 2 6" xfId="34020" xr:uid="{0DF99298-AEC9-41FD-95E0-AA7266E362A9}"/>
    <cellStyle name="Normal 17 2 2 7" xfId="36094" xr:uid="{3200FA2C-0CE8-4FE2-BB59-95EA36DD9DFC}"/>
    <cellStyle name="Normal 17 2 2 8" xfId="38710" xr:uid="{B89B63E0-E293-4D08-B12A-535BEE1F03C0}"/>
    <cellStyle name="Normal 17 2 2_121231-130331" xfId="25922" xr:uid="{CBB7027A-565C-4721-A98B-8BF687E556C9}"/>
    <cellStyle name="Normal 17 2 3" xfId="25923" xr:uid="{66685699-5247-4FCE-955E-44865D36370A}"/>
    <cellStyle name="Normal 17 2 3 2" xfId="25924" xr:uid="{4111C22A-7B03-4AEC-AD03-E2EFF8731E0C}"/>
    <cellStyle name="Normal 17 2 3 2 2" xfId="25925" xr:uid="{F71845B3-E116-4C98-8F97-3D5A88126EC4}"/>
    <cellStyle name="Normal 17 2 3 2_121231-130331" xfId="25926" xr:uid="{45175791-8D7F-427B-9DE1-A84059146C5D}"/>
    <cellStyle name="Normal 17 2 3 3" xfId="25927" xr:uid="{AA766348-AEA6-40D7-BC97-1B8C51F83B7B}"/>
    <cellStyle name="Normal 17 2 3 4" xfId="34021" xr:uid="{C066C6B6-F590-470C-A1C1-DA64E8054F62}"/>
    <cellStyle name="Normal 17 2 3_121231-130331" xfId="25928" xr:uid="{1F5CCC5A-CB52-4CA0-99D6-B24BDD007E3B}"/>
    <cellStyle name="Normal 17 2 4" xfId="25929" xr:uid="{41A8AE9C-E966-4C4B-A99C-0F0CB6BEB0CD}"/>
    <cellStyle name="Normal 17 2 4 2" xfId="25930" xr:uid="{503D5EC9-3C46-47EA-AB08-BD1679338099}"/>
    <cellStyle name="Normal 17 2 4_121231-130331" xfId="25931" xr:uid="{DC9DF591-000A-4286-9A3B-6B50915BC0DB}"/>
    <cellStyle name="Normal 17 2 5" xfId="25932" xr:uid="{9863A2C6-58BD-481E-AEDC-B9FF82CBBA12}"/>
    <cellStyle name="Normal 17 2 6" xfId="25933" xr:uid="{784B8A1E-CFDB-4B31-BA0D-297C0935D744}"/>
    <cellStyle name="Normal 17 2 7" xfId="25934" xr:uid="{91BDB9EF-E679-42D3-84A6-B390887450BB}"/>
    <cellStyle name="Normal 17 2 8" xfId="34022" xr:uid="{2B8EEBA3-70F9-452E-A211-A188371FBD1F}"/>
    <cellStyle name="Normal 17 2 9" xfId="36093" xr:uid="{D0CF7AB0-DC11-4597-ABA8-93E241C8F405}"/>
    <cellStyle name="Normal 17 2_121231-130331" xfId="25935" xr:uid="{7CAF418A-2D00-4B1A-A7D5-B5BA42BD4564}"/>
    <cellStyle name="Normal 17 3" xfId="25936" xr:uid="{8E1BD7B4-300E-412A-A849-9D170B11EA28}"/>
    <cellStyle name="Normal 17 3 2" xfId="25937" xr:uid="{18E5EFC9-0EA6-44F7-82D9-0BE1A6D9CE67}"/>
    <cellStyle name="Normal 17 3 2 2" xfId="25938" xr:uid="{4177108A-03A7-4EB4-8E34-21AAAB765993}"/>
    <cellStyle name="Normal 17 3 2 2 2" xfId="25939" xr:uid="{BFDA6B7C-C18B-44BE-9BCA-2C4E880C77B1}"/>
    <cellStyle name="Normal 17 3 2 2_121231-130331" xfId="25940" xr:uid="{FB668583-AF76-4DAD-AE07-7EAFC37F1B16}"/>
    <cellStyle name="Normal 17 3 2 3" xfId="25941" xr:uid="{A9C06D5A-5914-4D38-BC06-08D2332F0B80}"/>
    <cellStyle name="Normal 17 3 2 4" xfId="34023" xr:uid="{D8A74B6D-9A2B-4B46-85F8-45954D4CEC2A}"/>
    <cellStyle name="Normal 17 3 2_121231-130331" xfId="25942" xr:uid="{238E9944-1FC3-452C-B933-20F6B586A5F6}"/>
    <cellStyle name="Normal 17 3 3" xfId="25943" xr:uid="{32B9D25F-04D9-405B-B24A-4383E9BFAD38}"/>
    <cellStyle name="Normal 17 3 3 2" xfId="25944" xr:uid="{B3EE09F0-C4E7-455D-A074-9D54188B4BEA}"/>
    <cellStyle name="Normal 17 3 3_121231-130331" xfId="25945" xr:uid="{FB929CF4-0B82-4196-AB21-566CCE495ABB}"/>
    <cellStyle name="Normal 17 3 4" xfId="25946" xr:uid="{7C8D7CFB-E56E-45CB-A720-1A1A4719C923}"/>
    <cellStyle name="Normal 17 3 5" xfId="25947" xr:uid="{8B0A71A6-41F8-4626-8704-F7521707EDA4}"/>
    <cellStyle name="Normal 17 3 6" xfId="34024" xr:uid="{0E96B07B-0ED1-444D-859A-7F414EB7B524}"/>
    <cellStyle name="Normal 17 3 7" xfId="36095" xr:uid="{C066D7D6-2435-4BE1-892E-984CA527A139}"/>
    <cellStyle name="Normal 17 3 8" xfId="38709" xr:uid="{08D6D92D-EEF7-4BF5-8711-913A01963167}"/>
    <cellStyle name="Normal 17 3_121231-130331" xfId="25948" xr:uid="{A2393110-7E28-4DCE-9BE3-389F39DAE478}"/>
    <cellStyle name="Normal 17 4" xfId="25949" xr:uid="{C639C2BD-1160-4903-9A7B-B42799B9F582}"/>
    <cellStyle name="Normal 17 4 2" xfId="25950" xr:uid="{68B2978A-DD48-4BEC-AAB8-6A55FD8F0A2F}"/>
    <cellStyle name="Normal 17 4 2 2" xfId="25951" xr:uid="{1F0E2DB6-EBCB-40E2-AF09-1C280B2DAF90}"/>
    <cellStyle name="Normal 17 4 2 2 2" xfId="25952" xr:uid="{11F05FA8-460B-4E4A-98E4-CCA54C5DE880}"/>
    <cellStyle name="Normal 17 4 2 2_121231-130331" xfId="25953" xr:uid="{B61667E2-AA93-4CCD-937C-94801FED8A29}"/>
    <cellStyle name="Normal 17 4 2 3" xfId="25954" xr:uid="{B3EEF61C-2780-4E31-ACB3-702935891DBA}"/>
    <cellStyle name="Normal 17 4 2 4" xfId="34025" xr:uid="{A5014423-CD2E-4370-A27C-831EC52381AC}"/>
    <cellStyle name="Normal 17 4 2_121231-130331" xfId="25955" xr:uid="{F5D05508-244A-4797-BC75-E56A4EC96E45}"/>
    <cellStyle name="Normal 17 4 3" xfId="25956" xr:uid="{C22F9A98-BE78-444A-8645-C2D238E14C89}"/>
    <cellStyle name="Normal 17 4 3 2" xfId="25957" xr:uid="{75B4D024-9E3A-4C63-BE44-14D252FEA751}"/>
    <cellStyle name="Normal 17 4 3_121231-130331" xfId="25958" xr:uid="{0B7C294C-CB91-4A15-B6C6-3CC6D1D31366}"/>
    <cellStyle name="Normal 17 4 4" xfId="25959" xr:uid="{451216FD-8362-41FA-A914-29C7DA371883}"/>
    <cellStyle name="Normal 17 4 5" xfId="25960" xr:uid="{5E6000E2-9705-4147-B317-7E5F5E87DFE4}"/>
    <cellStyle name="Normal 17 4 6" xfId="34026" xr:uid="{702246B2-295C-4C3A-A972-1FEBC591245C}"/>
    <cellStyle name="Normal 17 4 7" xfId="36096" xr:uid="{2FAF86B4-58AE-45B3-B099-FB2AC08A76F3}"/>
    <cellStyle name="Normal 17 4 8" xfId="38708" xr:uid="{266F95FF-7175-4E18-80D5-432E9827515F}"/>
    <cellStyle name="Normal 17 4_121231-130331" xfId="25961" xr:uid="{6B2D47CC-6B03-4982-A64B-CA937C7230B8}"/>
    <cellStyle name="Normal 17 5" xfId="25962" xr:uid="{1D381088-D517-410A-9871-020B4F911961}"/>
    <cellStyle name="Normal 17 5 2" xfId="25963" xr:uid="{BC23BCFA-3C24-40FD-BF43-20B68409AB1B}"/>
    <cellStyle name="Normal 17 5 2 2" xfId="25964" xr:uid="{63E55C68-9635-4524-9D92-4428D6862679}"/>
    <cellStyle name="Normal 17 5 2 2 2" xfId="25965" xr:uid="{2AED3D41-A027-4443-8AB5-560847FA91F3}"/>
    <cellStyle name="Normal 17 5 2 2_121231-130331" xfId="25966" xr:uid="{AD716386-44D7-443F-B34E-4FA574D1E159}"/>
    <cellStyle name="Normal 17 5 2 3" xfId="25967" xr:uid="{2FDD28C6-57F1-4B96-BA14-F243EB3A7E90}"/>
    <cellStyle name="Normal 17 5 2 4" xfId="34027" xr:uid="{50F940FD-0037-49E4-9F28-02B16836F810}"/>
    <cellStyle name="Normal 17 5 2_121231-130331" xfId="25968" xr:uid="{43D4C7CC-A12F-4B7D-BC13-BB22C2D834C4}"/>
    <cellStyle name="Normal 17 5 3" xfId="25969" xr:uid="{624F29A3-C87F-41CB-ACE2-9047BD1BE831}"/>
    <cellStyle name="Normal 17 5 3 2" xfId="25970" xr:uid="{58F8E77D-3919-4AF6-8508-0E7DD3AD8C2E}"/>
    <cellStyle name="Normal 17 5 3_121231-130331" xfId="25971" xr:uid="{E08CCEFC-98BF-4E3B-9EB5-02879700B7BF}"/>
    <cellStyle name="Normal 17 5 4" xfId="25972" xr:uid="{29C4A5A3-DDF6-47DE-9CD2-9395F5D7709C}"/>
    <cellStyle name="Normal 17 5 5" xfId="25973" xr:uid="{22B86E5D-744D-4592-B6C1-C171A34A65D1}"/>
    <cellStyle name="Normal 17 5 6" xfId="34028" xr:uid="{E8B93775-9C37-4720-B06A-828285958AF9}"/>
    <cellStyle name="Normal 17 5 7" xfId="36097" xr:uid="{E7166C49-77CD-4524-8BD1-7808CB79A99E}"/>
    <cellStyle name="Normal 17 5 8" xfId="38707" xr:uid="{89053213-3E03-405F-989A-1BDA6012979A}"/>
    <cellStyle name="Normal 17 5_121231-130331" xfId="25974" xr:uid="{722C8D87-5680-40D1-BC12-14E59A1AD8E4}"/>
    <cellStyle name="Normal 17 6" xfId="25975" xr:uid="{4DF722E6-0C2C-4EE7-A92B-A2BC3B592FD1}"/>
    <cellStyle name="Normal 17 6 2" xfId="25976" xr:uid="{BDEBA651-D20B-4CA7-95C7-F029EB22F4F2}"/>
    <cellStyle name="Normal 17 6 2 2" xfId="25977" xr:uid="{866148A3-0103-4158-926D-565A407EE1EA}"/>
    <cellStyle name="Normal 17 6 2 3" xfId="34029" xr:uid="{154204B0-0FE5-4440-9790-E05492E6FBE4}"/>
    <cellStyle name="Normal 17 6 2_121231-130331" xfId="25978" xr:uid="{0929C5D6-E430-4288-A7BD-EE54A468E520}"/>
    <cellStyle name="Normal 17 6 3" xfId="25979" xr:uid="{86FD352F-679E-4C07-B751-7F85131212CE}"/>
    <cellStyle name="Normal 17 6 3 2" xfId="25980" xr:uid="{972B1DBC-0191-4325-A68F-A1B5E25E658B}"/>
    <cellStyle name="Normal 17 6 3_121231-130331" xfId="25981" xr:uid="{35AD4519-C6D8-43BF-BF3B-399AB503E177}"/>
    <cellStyle name="Normal 17 6 4" xfId="25982" xr:uid="{C701ED59-0CF9-4AC5-88C3-DE39EAD0C53F}"/>
    <cellStyle name="Normal 17 6 5" xfId="25983" xr:uid="{A3C42394-5F42-4487-B3F3-3D732F0BB88A}"/>
    <cellStyle name="Normal 17 6 6" xfId="34030" xr:uid="{93C9F241-931A-410C-934A-B209CF48717A}"/>
    <cellStyle name="Normal 17 6 7" xfId="36098" xr:uid="{5FE69287-A00A-4E60-9F60-3F8B7ECFAF49}"/>
    <cellStyle name="Normal 17 6 8" xfId="38706" xr:uid="{F4AF4AF9-1C84-4049-9B88-BCC1093C640F}"/>
    <cellStyle name="Normal 17 6_121231-130331" xfId="25984" xr:uid="{B25D1956-CB40-4E62-9CF3-96EFA2EB3C06}"/>
    <cellStyle name="Normal 17 7" xfId="25985" xr:uid="{74C3F5EA-4435-4BE5-B39D-2AFA942D9FDB}"/>
    <cellStyle name="Normal 17 7 2" xfId="25986" xr:uid="{B3EFBF23-3C97-44D2-8EFC-8588683EE339}"/>
    <cellStyle name="Normal 17 7 2 2" xfId="25987" xr:uid="{F81B90FD-C7D0-44FB-BE4C-181A82772BCE}"/>
    <cellStyle name="Normal 17 7 2_121231-130331" xfId="25988" xr:uid="{A39AD639-9B84-44F6-AAEE-943691159622}"/>
    <cellStyle name="Normal 17 7 3" xfId="25989" xr:uid="{47B4BC7A-0D78-4927-B68C-40015D023A82}"/>
    <cellStyle name="Normal 17 7 4" xfId="34031" xr:uid="{9168C549-F059-46F2-B692-0765F5B27CC6}"/>
    <cellStyle name="Normal 17 7_121231-130331" xfId="25990" xr:uid="{8D75E96A-B0E5-4A4B-834B-E27386D0D6F8}"/>
    <cellStyle name="Normal 17 8" xfId="25991" xr:uid="{05533F49-15D5-4618-9D54-F312E76817B4}"/>
    <cellStyle name="Normal 17 8 2" xfId="25992" xr:uid="{1BC17AFB-B4DE-40BA-B5BB-BD259255F6FF}"/>
    <cellStyle name="Normal 17 8_121231-130331" xfId="25993" xr:uid="{659AEF1E-75DF-4C4F-8D15-36075127D8A6}"/>
    <cellStyle name="Normal 17 9" xfId="25994" xr:uid="{9A69DE52-D7D3-4694-ACE3-33E4B2214E46}"/>
    <cellStyle name="Normal 17_121231-130331" xfId="25995" xr:uid="{BA509579-D935-4A16-A179-A3D3C620AE35}"/>
    <cellStyle name="Normal 170" xfId="53252" xr:uid="{3863328D-1B79-4AB1-8415-4E21240F33F8}"/>
    <cellStyle name="Normal 171" xfId="53253" xr:uid="{5A76D360-B302-4EF4-A3CB-1897074AD41F}"/>
    <cellStyle name="Normal 172" xfId="53254" xr:uid="{6AFDDF74-247A-4818-9C66-32603D6B20B8}"/>
    <cellStyle name="Normal 173" xfId="53255" xr:uid="{B30E38A7-1F8E-4D3A-B6E5-4E120939870E}"/>
    <cellStyle name="Normal 174" xfId="53256" xr:uid="{2B4FF8DC-3AB0-4FF3-A96D-647071F6C4C6}"/>
    <cellStyle name="Normal 175" xfId="53257" xr:uid="{A10004B8-0215-4839-AA20-2EDE47E61BE6}"/>
    <cellStyle name="Normal 176" xfId="53258" xr:uid="{9C524620-9626-4D12-BBD0-7EFB011AE92B}"/>
    <cellStyle name="Normal 177" xfId="53259" xr:uid="{6E32830D-2D77-4842-8E47-E9CF80C1F610}"/>
    <cellStyle name="Normal 178" xfId="53260" xr:uid="{5A6F85EE-52AB-4509-859D-4CC2C511925A}"/>
    <cellStyle name="Normal 179" xfId="53261" xr:uid="{5CD8DC8D-56D6-4C1E-B5F2-335755B3DFBD}"/>
    <cellStyle name="Normal 18" xfId="2163" xr:uid="{129ABDAA-1427-4F69-9E74-C7C2308FC3FA}"/>
    <cellStyle name="Normal 18 10" xfId="25996" xr:uid="{A37D46B2-1B31-4EAD-8B77-F123DA901A31}"/>
    <cellStyle name="Normal 18 11" xfId="34032" xr:uid="{D7F236E2-7005-47ED-8E45-1290A67E1DF2}"/>
    <cellStyle name="Normal 18 12" xfId="36099" xr:uid="{0D0C6053-1FBD-4E4A-825A-FA313B8792D3}"/>
    <cellStyle name="Normal 18 13" xfId="47062" xr:uid="{51BA890F-6E75-4EC7-B524-F3BABC951C62}"/>
    <cellStyle name="Normal 18 2" xfId="25997" xr:uid="{53CE66CF-E86D-458D-BEF8-C420274E3578}"/>
    <cellStyle name="Normal 18 2 2" xfId="25998" xr:uid="{108FF36B-347A-41C4-95A7-3048D40BEFF7}"/>
    <cellStyle name="Normal 18 2 2 2" xfId="25999" xr:uid="{35D41006-E4A4-4C41-A6F5-E0EF123B5EE1}"/>
    <cellStyle name="Normal 18 2 2 2 2" xfId="26000" xr:uid="{148AED9E-59D9-466D-BB63-32E1C01B97D5}"/>
    <cellStyle name="Normal 18 2 2 2 3" xfId="34033" xr:uid="{124A5C2E-D074-45AC-94E4-DD9CF5EB6ED0}"/>
    <cellStyle name="Normal 18 2 2 2_121231-130331" xfId="26001" xr:uid="{86C99F66-606E-4652-BD8D-883E587079F9}"/>
    <cellStyle name="Normal 18 2 2 3" xfId="26002" xr:uid="{FFEE449B-B4B5-42AC-B066-94EABDDC1666}"/>
    <cellStyle name="Normal 18 2 2 3 2" xfId="26003" xr:uid="{C8C48328-0324-4201-9C94-CA0774F5285F}"/>
    <cellStyle name="Normal 18 2 2 3_121231-130331" xfId="26004" xr:uid="{BBB19AB1-3DD6-4A74-A294-ED99621D5F34}"/>
    <cellStyle name="Normal 18 2 2 4" xfId="26005" xr:uid="{F53FBAF0-55F7-4B3D-B0BF-B92EB133D3D9}"/>
    <cellStyle name="Normal 18 2 2 5" xfId="26006" xr:uid="{F98AF2C3-06AB-4979-B25B-F8C51C063864}"/>
    <cellStyle name="Normal 18 2 2 6" xfId="34034" xr:uid="{3917F136-888E-477C-8C38-98E30E80A345}"/>
    <cellStyle name="Normal 18 2 2 7" xfId="36101" xr:uid="{5B5BD885-DF02-4544-96F5-B10E05EBC689}"/>
    <cellStyle name="Normal 18 2 2 8" xfId="38704" xr:uid="{DAF7868F-0C0D-4235-93A0-DC0AADE6AFE7}"/>
    <cellStyle name="Normal 18 2 2_121231-130331" xfId="26007" xr:uid="{B9D50D46-482C-4862-B879-E1DB9506F43D}"/>
    <cellStyle name="Normal 18 2 3" xfId="26008" xr:uid="{80DA7C86-A224-4134-9A1F-EBB01F1E2555}"/>
    <cellStyle name="Normal 18 2 3 2" xfId="26009" xr:uid="{975D3D08-D544-413E-9D23-E387E0ED1DEA}"/>
    <cellStyle name="Normal 18 2 3 2 2" xfId="26010" xr:uid="{19E74EA6-AC27-4692-9EDE-A87DAD43B92D}"/>
    <cellStyle name="Normal 18 2 3 2_121231-130331" xfId="26011" xr:uid="{3357F0A0-8075-4049-A7FE-6CD53A7262C0}"/>
    <cellStyle name="Normal 18 2 3 3" xfId="26012" xr:uid="{4B72EA6F-944A-49EB-81E2-97F7EE995F4B}"/>
    <cellStyle name="Normal 18 2 3 4" xfId="34035" xr:uid="{E3184122-F921-423F-ABAF-F490B4F0738F}"/>
    <cellStyle name="Normal 18 2 3_121231-130331" xfId="26013" xr:uid="{81523BE5-BFB2-4094-8550-1E9848504263}"/>
    <cellStyle name="Normal 18 2 4" xfId="26014" xr:uid="{1237B521-34A1-47A3-B75E-A688F3D3148D}"/>
    <cellStyle name="Normal 18 2 4 2" xfId="26015" xr:uid="{22D8882D-A328-4CFC-95B2-5EA0E4C94224}"/>
    <cellStyle name="Normal 18 2 4_121231-130331" xfId="26016" xr:uid="{C9025170-DC9D-41ED-B2E0-D6E9504BC5AC}"/>
    <cellStyle name="Normal 18 2 5" xfId="26017" xr:uid="{41BA66C0-9FF0-4EFD-B390-1C97D9AC38BD}"/>
    <cellStyle name="Normal 18 2 6" xfId="26018" xr:uid="{FAEC3AEE-F0CD-4D7C-8F9D-549E8A66F718}"/>
    <cellStyle name="Normal 18 2 7" xfId="34036" xr:uid="{85CC3874-F931-4F98-86B5-E8FC98329BC8}"/>
    <cellStyle name="Normal 18 2 8" xfId="36100" xr:uid="{69098631-C9B5-4B92-A43D-5CE6DD8E179C}"/>
    <cellStyle name="Normal 18 2 9" xfId="38705" xr:uid="{01407169-9F8F-40C4-B49D-618677E3C565}"/>
    <cellStyle name="Normal 18 2_121231-130331" xfId="26019" xr:uid="{2C39B5F4-CEE5-4601-A432-7F673166057F}"/>
    <cellStyle name="Normal 18 3" xfId="26020" xr:uid="{38A9B2FA-8C2E-460E-97C0-346FDB226992}"/>
    <cellStyle name="Normal 18 3 2" xfId="26021" xr:uid="{431137E9-04EA-47AF-9C7D-E95C2E09E328}"/>
    <cellStyle name="Normal 18 3 2 2" xfId="26022" xr:uid="{4E21E8A4-0025-4E18-80B6-29BB4E73F1DD}"/>
    <cellStyle name="Normal 18 3 2 2 2" xfId="26023" xr:uid="{D5C7581B-6238-433C-88E8-2BD4E8A2E7E7}"/>
    <cellStyle name="Normal 18 3 2 2_121231-130331" xfId="26024" xr:uid="{4B706AC9-0F4A-45D0-8545-D0AFB00A1414}"/>
    <cellStyle name="Normal 18 3 2 3" xfId="26025" xr:uid="{75D068C1-53F6-44BD-861D-B4DA4A269713}"/>
    <cellStyle name="Normal 18 3 2 4" xfId="34037" xr:uid="{66D424EA-E2DE-4D36-BC9A-D2B59ED3A2F6}"/>
    <cellStyle name="Normal 18 3 2_121231-130331" xfId="26026" xr:uid="{149BC1CC-2BD6-476F-9196-192D526B17B3}"/>
    <cellStyle name="Normal 18 3 3" xfId="26027" xr:uid="{D8CF3706-733E-4A03-86E0-7C2466A2401D}"/>
    <cellStyle name="Normal 18 3 3 2" xfId="26028" xr:uid="{DCEA9A16-5150-46AA-A6AC-BEF44457AC0B}"/>
    <cellStyle name="Normal 18 3 3_121231-130331" xfId="26029" xr:uid="{44360C69-48FA-4C72-8334-5841E874CDA1}"/>
    <cellStyle name="Normal 18 3 4" xfId="26030" xr:uid="{6D27F76B-76BD-4928-B98B-46144E6DBCBF}"/>
    <cellStyle name="Normal 18 3 5" xfId="26031" xr:uid="{1E82907D-5C49-4790-98CA-06AFA4B61E79}"/>
    <cellStyle name="Normal 18 3 6" xfId="34038" xr:uid="{1A6AD4D3-2F23-4059-BE25-51ACFD1F70A9}"/>
    <cellStyle name="Normal 18 3 7" xfId="36102" xr:uid="{3BC96E26-CB08-45A8-9318-7B446F733918}"/>
    <cellStyle name="Normal 18 3 8" xfId="38703" xr:uid="{5BF84560-ECE6-4127-9349-B0DC8DE1E89E}"/>
    <cellStyle name="Normal 18 3_121231-130331" xfId="26032" xr:uid="{4BF0C643-5900-408D-BF3E-BDFD83752A84}"/>
    <cellStyle name="Normal 18 4" xfId="26033" xr:uid="{9C42BB01-E59D-4DDF-8429-4D12F9AF9A31}"/>
    <cellStyle name="Normal 18 4 2" xfId="26034" xr:uid="{926A4E3A-5CA1-4CF1-8A16-7EDFE01B39A2}"/>
    <cellStyle name="Normal 18 4 2 2" xfId="26035" xr:uid="{1230AAB0-CB37-4AAE-9628-F41CC58C9ADF}"/>
    <cellStyle name="Normal 18 4 2 2 2" xfId="26036" xr:uid="{CCB89581-328B-4796-BB40-2AB8872BD343}"/>
    <cellStyle name="Normal 18 4 2 2_121231-130331" xfId="26037" xr:uid="{F56B923A-3674-4BA9-94FA-BB617866B035}"/>
    <cellStyle name="Normal 18 4 2 3" xfId="26038" xr:uid="{02CA73CA-DDDB-45A7-821E-ADD5D012CF1E}"/>
    <cellStyle name="Normal 18 4 2 4" xfId="34039" xr:uid="{43ACC289-80CB-4441-A0C3-C4D2F74BE7EF}"/>
    <cellStyle name="Normal 18 4 2_121231-130331" xfId="26039" xr:uid="{DF53FE32-AFEC-408D-B518-09E1593E322B}"/>
    <cellStyle name="Normal 18 4 3" xfId="26040" xr:uid="{ACC0E3EE-D1F9-4EC8-96EB-522D47912173}"/>
    <cellStyle name="Normal 18 4 3 2" xfId="26041" xr:uid="{AEF3CE56-06C7-4D3F-A0A2-9F9D4A809557}"/>
    <cellStyle name="Normal 18 4 3_121231-130331" xfId="26042" xr:uid="{E272CD80-E8CF-4563-A7FE-ED3F60714EEB}"/>
    <cellStyle name="Normal 18 4 4" xfId="26043" xr:uid="{4E3021BB-292D-4908-BFE3-0D11BE80B27A}"/>
    <cellStyle name="Normal 18 4 5" xfId="26044" xr:uid="{261BEBF2-3575-4CBD-8F15-EB80F4CE1A74}"/>
    <cellStyle name="Normal 18 4 6" xfId="34040" xr:uid="{A72E0F83-294B-4FE2-9A48-C7B12635037C}"/>
    <cellStyle name="Normal 18 4 7" xfId="36103" xr:uid="{337422AC-F9ED-4BE8-B9C5-D11EAB78A080}"/>
    <cellStyle name="Normal 18 4 8" xfId="38702" xr:uid="{D0910FA3-8554-4B0D-8F5E-87EDD80186F7}"/>
    <cellStyle name="Normal 18 4_121231-130331" xfId="26045" xr:uid="{A76B22B0-2F60-4BF0-9171-B47442EA3978}"/>
    <cellStyle name="Normal 18 5" xfId="26046" xr:uid="{35C56BD1-7BC1-46C0-B7BB-2014F0443B01}"/>
    <cellStyle name="Normal 18 5 2" xfId="26047" xr:uid="{2D841715-8E76-465E-8466-3EC95CAFEAED}"/>
    <cellStyle name="Normal 18 5 2 2" xfId="26048" xr:uid="{572C37A6-675D-457A-BAAD-D082EDAEC7C8}"/>
    <cellStyle name="Normal 18 5 2 2 2" xfId="26049" xr:uid="{E2E7F575-95DD-4CE7-B6D4-F96DF8BC393C}"/>
    <cellStyle name="Normal 18 5 2 2_121231-130331" xfId="26050" xr:uid="{F93DF647-8914-4622-8DF5-17532BD18730}"/>
    <cellStyle name="Normal 18 5 2 3" xfId="26051" xr:uid="{6F2D02DF-BCCB-4355-AA08-7C69962FBBFF}"/>
    <cellStyle name="Normal 18 5 2 4" xfId="34041" xr:uid="{B080070C-234C-4E04-85DF-BFA2531DB1A2}"/>
    <cellStyle name="Normal 18 5 2_121231-130331" xfId="26052" xr:uid="{EFCD7DFB-EE3A-4832-9747-52FCE3971143}"/>
    <cellStyle name="Normal 18 5 3" xfId="26053" xr:uid="{270A2D06-006C-44F8-8A33-A1A827B0465D}"/>
    <cellStyle name="Normal 18 5 3 2" xfId="26054" xr:uid="{A87ACF3D-2952-4455-8CE8-5ECC67C12D49}"/>
    <cellStyle name="Normal 18 5 3_121231-130331" xfId="26055" xr:uid="{32343CA6-E846-4FB0-B341-2DCD81FBB72E}"/>
    <cellStyle name="Normal 18 5 4" xfId="26056" xr:uid="{04614462-0FCF-4F86-BDFF-42EAD26C20D1}"/>
    <cellStyle name="Normal 18 5 5" xfId="26057" xr:uid="{E721E7E9-33B2-4706-ACAA-91990D787BB0}"/>
    <cellStyle name="Normal 18 5 6" xfId="34042" xr:uid="{35F56983-4318-42E0-88AB-3FEA325F9AB4}"/>
    <cellStyle name="Normal 18 5 7" xfId="36104" xr:uid="{0728F332-5955-4063-B4E6-7C41C9F9FD78}"/>
    <cellStyle name="Normal 18 5 8" xfId="38701" xr:uid="{984F3163-AF1E-4CE2-8BF7-22EDEA845C23}"/>
    <cellStyle name="Normal 18 5_121231-130331" xfId="26058" xr:uid="{CA89C1ED-2D17-4740-97F5-722239136007}"/>
    <cellStyle name="Normal 18 6" xfId="26059" xr:uid="{45183FC9-3E16-443E-A4ED-0D2EECF8C11E}"/>
    <cellStyle name="Normal 18 6 2" xfId="26060" xr:uid="{64BC0B7E-E569-4253-82E0-B8084FF8B27B}"/>
    <cellStyle name="Normal 18 6 2 2" xfId="26061" xr:uid="{0E12309E-BE05-428B-B3AF-EB8725341ECB}"/>
    <cellStyle name="Normal 18 6 2 3" xfId="34043" xr:uid="{BE100BCB-61FB-47F7-834A-C509E915B8BF}"/>
    <cellStyle name="Normal 18 6 2_121231-130331" xfId="26062" xr:uid="{5E26BFD9-6155-4611-BE98-D56A5AA78C98}"/>
    <cellStyle name="Normal 18 6 3" xfId="26063" xr:uid="{1D2967EC-6D21-4692-BAB1-6DF422518BB6}"/>
    <cellStyle name="Normal 18 6 3 2" xfId="26064" xr:uid="{FF85EE9F-FD4F-430A-8DF5-7F07AE8D8651}"/>
    <cellStyle name="Normal 18 6 3_121231-130331" xfId="26065" xr:uid="{70C00F5F-2AEF-414D-9DB5-6A5E442EA206}"/>
    <cellStyle name="Normal 18 6 4" xfId="26066" xr:uid="{3C00819B-E60E-4340-A963-A4E25A6B3D64}"/>
    <cellStyle name="Normal 18 6 5" xfId="26067" xr:uid="{F999E8D8-20A7-4BF9-B416-06804271E0F3}"/>
    <cellStyle name="Normal 18 6 6" xfId="34044" xr:uid="{6548B899-68BF-4AB7-A834-209E261C102C}"/>
    <cellStyle name="Normal 18 6 7" xfId="36105" xr:uid="{44CE8677-8B56-47CD-A1E1-689FDE4FE429}"/>
    <cellStyle name="Normal 18 6 8" xfId="38700" xr:uid="{47EF8653-B93B-49E0-98C8-9B8016FDC141}"/>
    <cellStyle name="Normal 18 6_121231-130331" xfId="26068" xr:uid="{9C681D95-AC56-4A4F-A5DE-E526DE6F3B00}"/>
    <cellStyle name="Normal 18 7" xfId="26069" xr:uid="{859E82EF-4DEE-4AB8-89FD-55B4528B3487}"/>
    <cellStyle name="Normal 18 7 2" xfId="26070" xr:uid="{EC9D7A03-AA71-4E02-BA14-A4727174630B}"/>
    <cellStyle name="Normal 18 7 2 2" xfId="26071" xr:uid="{1546CFD4-4184-411A-941A-FA7A2F65CC85}"/>
    <cellStyle name="Normal 18 7 2_121231-130331" xfId="26072" xr:uid="{7FE85D3A-9D61-46DA-98AE-F3B5079C886D}"/>
    <cellStyle name="Normal 18 7 3" xfId="26073" xr:uid="{0519215A-319A-4D55-AFC5-15B956E3AF2B}"/>
    <cellStyle name="Normal 18 7 4" xfId="34045" xr:uid="{AF930330-635C-43EB-8D6C-77EB60914FE9}"/>
    <cellStyle name="Normal 18 7_121231-130331" xfId="26074" xr:uid="{7ABD4C70-CC04-4F55-94A9-8CAE55DD400C}"/>
    <cellStyle name="Normal 18 8" xfId="26075" xr:uid="{286A9561-5F8B-4648-8904-9F375DF2B65B}"/>
    <cellStyle name="Normal 18 8 2" xfId="26076" xr:uid="{EC0EBDD6-273B-45F5-8C52-0EBC9D47F2F7}"/>
    <cellStyle name="Normal 18 8_121231-130331" xfId="26077" xr:uid="{04D18CDE-13CA-4AD8-8A4A-D7000D18C269}"/>
    <cellStyle name="Normal 18 9" xfId="26078" xr:uid="{EA587E03-E7BE-440F-B70C-D3C51A7AE65E}"/>
    <cellStyle name="Normal 18_121231-130331" xfId="26079" xr:uid="{B5401730-0075-412A-BDD6-52BCC513F8D6}"/>
    <cellStyle name="Normal 180" xfId="53262" xr:uid="{38579224-8001-40E9-A45F-DD206E6E9FBF}"/>
    <cellStyle name="Normal 181" xfId="53263" xr:uid="{6A32F7BC-48C0-4918-BE5E-880FFA077334}"/>
    <cellStyle name="Normal 182" xfId="53264" xr:uid="{92DF9985-ADF5-44E4-8A56-2EE04D7E849E}"/>
    <cellStyle name="Normal 183" xfId="53265" xr:uid="{8A8F2936-A4B8-415D-AFCA-9299B0649608}"/>
    <cellStyle name="Normal 184" xfId="53266" xr:uid="{511245FD-A670-476A-8591-131F6A21A591}"/>
    <cellStyle name="Normal 185" xfId="53267" xr:uid="{B118FFEF-8953-40A2-9F14-F5058E123F55}"/>
    <cellStyle name="Normal 186" xfId="53268" xr:uid="{619B0809-347F-4EAA-A46B-E278F5D7FF88}"/>
    <cellStyle name="Normal 187" xfId="53269" xr:uid="{10DC8255-A666-43D7-8B6C-EAAEB21A3464}"/>
    <cellStyle name="Normal 188" xfId="53270" xr:uid="{477FF975-C586-411F-B5CE-3E3E60472968}"/>
    <cellStyle name="Normal 189" xfId="53271" xr:uid="{B342346B-2B00-4B40-8CFA-CB18A0C395EA}"/>
    <cellStyle name="Normal 19" xfId="2164" xr:uid="{444188CE-B8AB-4533-83EE-4968EF94481A}"/>
    <cellStyle name="Normal 19 10" xfId="36106" xr:uid="{7BFE6742-3575-4B7C-8E5B-633D4FAB157C}"/>
    <cellStyle name="Normal 19 11" xfId="47063" xr:uid="{547824AA-64D5-4855-BE13-45DABD74F0A7}"/>
    <cellStyle name="Normal 19 2" xfId="26080" xr:uid="{6422DF04-4ED2-48AA-B5E8-6F61C57607BC}"/>
    <cellStyle name="Normal 19 2 2" xfId="26081" xr:uid="{8EF0B7BB-06FC-4BF2-A618-0BCBA799CBED}"/>
    <cellStyle name="Normal 19 2 2 2" xfId="26082" xr:uid="{D5F2DA73-AE81-460A-B8BF-92A1BADE2CF3}"/>
    <cellStyle name="Normal 19 2 2 3" xfId="34046" xr:uid="{AF980A23-A02B-44C1-BBC5-B9C0D3978939}"/>
    <cellStyle name="Normal 19 2 2_121231-130331" xfId="26083" xr:uid="{9F9DD6AD-A68F-41F2-B54C-582C70D54366}"/>
    <cellStyle name="Normal 19 2 3" xfId="26084" xr:uid="{4A3B847D-4A05-4147-BD07-9B05A170F34C}"/>
    <cellStyle name="Normal 19 2 3 2" xfId="26085" xr:uid="{A7C6DE71-B305-4548-8C00-8AEA60C6583F}"/>
    <cellStyle name="Normal 19 2 3_121231-130331" xfId="26086" xr:uid="{6CAA17B1-2A46-4A85-A917-BAC7EAB75547}"/>
    <cellStyle name="Normal 19 2 4" xfId="26087" xr:uid="{A3AE09FC-1ADD-4CD6-B4B9-BB8CCFB7E9BF}"/>
    <cellStyle name="Normal 19 2 5" xfId="26088" xr:uid="{8323ECD8-77DB-44BE-9D2B-E8DA1B66AB68}"/>
    <cellStyle name="Normal 19 2 6" xfId="34047" xr:uid="{12A90A86-9FB7-4824-9F51-FEEBB6004D03}"/>
    <cellStyle name="Normal 19 2 7" xfId="36107" xr:uid="{896EB85C-D596-46C9-BBD6-4ECAB725337E}"/>
    <cellStyle name="Normal 19 2 8" xfId="38699" xr:uid="{0824B244-A3F6-42A6-98B6-E04D7111E8BD}"/>
    <cellStyle name="Normal 19 2_121231-130331" xfId="26089" xr:uid="{1F8C2977-96B2-4E03-B8D1-EA9438D3FCA1}"/>
    <cellStyle name="Normal 19 3" xfId="26090" xr:uid="{DB9667A4-F764-463E-B465-19099BBA8133}"/>
    <cellStyle name="Normal 19 3 2" xfId="26091" xr:uid="{D12AAFAF-0C7F-4721-996B-92D8A8D49749}"/>
    <cellStyle name="Normal 19 3 2 2" xfId="26092" xr:uid="{BB2F058F-D51E-44A1-AEB7-A042CFBDBDE6}"/>
    <cellStyle name="Normal 19 3 2 3" xfId="34048" xr:uid="{DC25BFB5-6310-4743-B605-3292C55EFE30}"/>
    <cellStyle name="Normal 19 3 2_121231-130331" xfId="26093" xr:uid="{406A6DD8-3D2B-49F1-AF32-7DCDDB516EBE}"/>
    <cellStyle name="Normal 19 3 3" xfId="26094" xr:uid="{DE14E273-73A3-4AEE-98DC-641E323A4569}"/>
    <cellStyle name="Normal 19 3 3 2" xfId="26095" xr:uid="{6B5D1DA9-5761-4215-8259-8BBAC7DF8A06}"/>
    <cellStyle name="Normal 19 3 3_121231-130331" xfId="26096" xr:uid="{5B0F0504-73C4-4E25-91B8-706F87264D44}"/>
    <cellStyle name="Normal 19 3 4" xfId="26097" xr:uid="{4A021032-9292-48CA-81CF-D9EAD97A7537}"/>
    <cellStyle name="Normal 19 3 5" xfId="26098" xr:uid="{C8734E97-AB13-4E2C-A68C-24721A5E8E3C}"/>
    <cellStyle name="Normal 19 3 6" xfId="34049" xr:uid="{C8DB337B-1EB1-4247-ADD2-E257E2202688}"/>
    <cellStyle name="Normal 19 3 7" xfId="36108" xr:uid="{0841D973-BAE4-4C2B-83E2-2FED11D901DF}"/>
    <cellStyle name="Normal 19 3 8" xfId="38698" xr:uid="{D2CCB019-264C-41C8-9A55-0447A9600895}"/>
    <cellStyle name="Normal 19 3_121231-130331" xfId="26099" xr:uid="{9338BBBB-71A2-4861-9479-BBF65380F9C1}"/>
    <cellStyle name="Normal 19 4" xfId="26100" xr:uid="{7FD7845E-9BE0-47A7-A89E-6B97B09A210F}"/>
    <cellStyle name="Normal 19 4 2" xfId="26101" xr:uid="{D11C99EB-B84B-45C2-8AD0-E4FDC61614C3}"/>
    <cellStyle name="Normal 19 4 2 2" xfId="26102" xr:uid="{EAFBE939-E492-4646-9F27-AF2793EEC58D}"/>
    <cellStyle name="Normal 19 4 2_121231-130331" xfId="26103" xr:uid="{486EF88B-679E-4C2F-9E1B-8D0D72E40740}"/>
    <cellStyle name="Normal 19 4 3" xfId="26104" xr:uid="{1D3BF89B-11CD-4D28-9C25-EA36B8BF48A8}"/>
    <cellStyle name="Normal 19 4 4" xfId="34050" xr:uid="{27EF6B8F-CF81-4EA0-A516-D4B96B814FC6}"/>
    <cellStyle name="Normal 19 4_121231-130331" xfId="26105" xr:uid="{37BFFEE0-154A-49AA-944C-8B2525791896}"/>
    <cellStyle name="Normal 19 5" xfId="26106" xr:uid="{AB2E8521-78EB-42A1-9C3C-6FEA64CB2A70}"/>
    <cellStyle name="Normal 19 5 2" xfId="26107" xr:uid="{C483F67A-22F1-47FC-86C4-22815B93B0F9}"/>
    <cellStyle name="Normal 19 5 3" xfId="26108" xr:uid="{CCCDF6AF-9F72-4E86-AFDE-8DF4DA2C7D23}"/>
    <cellStyle name="Normal 19 5_121231-130331" xfId="26109" xr:uid="{97DA4BD9-3260-4845-AEF6-6656947DC4F1}"/>
    <cellStyle name="Normal 19 6" xfId="26110" xr:uid="{9E5CBDDD-02C8-4B38-80E0-33537B843246}"/>
    <cellStyle name="Normal 19 6 2" xfId="26111" xr:uid="{6B3B2D88-12D5-4E63-A6D7-08C036A7B165}"/>
    <cellStyle name="Normal 19 6 3" xfId="26112" xr:uid="{50E6ECF8-2AA5-41FD-A31D-BC7826486D93}"/>
    <cellStyle name="Normal 19 6_AAL 2014-06" xfId="45496" xr:uid="{62012DB4-B0CC-4169-A5E8-36AA7B93E95B}"/>
    <cellStyle name="Normal 19 7" xfId="26113" xr:uid="{192BF52E-88D5-43A7-B0E5-E24F5D276418}"/>
    <cellStyle name="Normal 19 7 2" xfId="26114" xr:uid="{C60D3A55-D36E-42C0-9FD0-433D7AB50211}"/>
    <cellStyle name="Normal 19 7 3" xfId="26115" xr:uid="{7FA4F723-050A-4BBD-A4D2-6EEC5AFE8C19}"/>
    <cellStyle name="Normal 19 7_AAL 2014-06" xfId="45497" xr:uid="{98C6E0F6-17BC-42CC-A9A4-6A579B03E7CB}"/>
    <cellStyle name="Normal 19 8" xfId="26116" xr:uid="{AFC3E23B-799D-4FE5-84B7-545DFAF8F157}"/>
    <cellStyle name="Normal 19 9" xfId="26117" xr:uid="{0091C842-7DD5-4B53-8878-AE65EFF9F4CD}"/>
    <cellStyle name="Normal 19_121231-130331" xfId="26118" xr:uid="{D0851F60-60E5-4FD7-BB7C-0CACF28B43BE}"/>
    <cellStyle name="Normal 190" xfId="53272" xr:uid="{E8E135C9-C52B-46AF-9DF2-2484DB1396FD}"/>
    <cellStyle name="Normal 191" xfId="53273" xr:uid="{BF620F83-D881-4A73-8AB7-A9A3F12B30BE}"/>
    <cellStyle name="Normal 192" xfId="53274" xr:uid="{B66627DD-9B15-4270-9218-2C3F3CD27206}"/>
    <cellStyle name="Normal 193" xfId="53275" xr:uid="{867584DA-9067-44FD-BF60-82A6165996A7}"/>
    <cellStyle name="Normal 194" xfId="53276" xr:uid="{66EF0A58-5075-494A-8627-5994E85B5456}"/>
    <cellStyle name="Normal 195" xfId="53277" xr:uid="{515A92D6-CF66-4C4A-B2FE-8855F11661E1}"/>
    <cellStyle name="Normal 196" xfId="53278" xr:uid="{567A6560-CA53-4706-A563-CE48F7010729}"/>
    <cellStyle name="Normal 197" xfId="53279" xr:uid="{E887C346-2167-412E-8AD4-BED11C7DD172}"/>
    <cellStyle name="Normal 198" xfId="53280" xr:uid="{7C2D6119-6B1A-455F-A75D-40089EBAA935}"/>
    <cellStyle name="Normal 199" xfId="35" xr:uid="{A4B1DDAE-1143-4762-B9F6-B5832B8534DC}"/>
    <cellStyle name="Normal 2" xfId="1" xr:uid="{00000000-0005-0000-0000-000001000000}"/>
    <cellStyle name="Normal 2 10" xfId="2959" xr:uid="{CCD09C40-DC2C-4B4F-AAE9-1D311D9EDFB3}"/>
    <cellStyle name="Normal 2 10 2" xfId="26119" xr:uid="{2F2E9E6B-22CB-436C-B832-8C92A69A6E90}"/>
    <cellStyle name="Normal 2 10 3" xfId="34051" xr:uid="{DB9DC5DC-0294-42F7-A0F6-123E819339AF}"/>
    <cellStyle name="Normal 2 10 4" xfId="47793" xr:uid="{2998DB9A-1CD9-4E83-A334-42EFA588282B}"/>
    <cellStyle name="Normal 2 10_2. Property deals" xfId="26120" xr:uid="{BE16F3C0-7951-4044-AB5C-50102446CF42}"/>
    <cellStyle name="Normal 2 11" xfId="26121" xr:uid="{C35D9F05-3808-4528-B67E-4DC391C371A4}"/>
    <cellStyle name="Normal 2 11 2" xfId="26122" xr:uid="{E9BD17B5-F05C-4FBC-829B-399EC8FC4BE1}"/>
    <cellStyle name="Normal 2 11 3" xfId="47794" xr:uid="{A4D7CB11-FB0C-4FFD-A56C-4B07AF2B02C6}"/>
    <cellStyle name="Normal 2 11_3. Loans" xfId="26123" xr:uid="{863A84DE-6504-463B-BCCD-50A842E4ED7F}"/>
    <cellStyle name="Normal 2 12" xfId="26124" xr:uid="{18074474-5915-4A6B-8451-DB3C2A52D36D}"/>
    <cellStyle name="Normal 2 12 2" xfId="47795" xr:uid="{C4FD24A7-2B29-4462-B39A-2D791BC61CB4}"/>
    <cellStyle name="Normal 2 12_Sold condos Germany" xfId="50333" xr:uid="{3034A306-95B1-4874-A22C-9C9AF44751DC}"/>
    <cellStyle name="Normal 2 13" xfId="36109" xr:uid="{FE056673-3F5E-43F0-844F-596AAFFDB4EF}"/>
    <cellStyle name="Normal 2 14" xfId="38697" xr:uid="{FC2947D4-F96D-4851-BFDA-23D7B664BBCB}"/>
    <cellStyle name="Normal 2 15" xfId="44741" xr:uid="{37A27450-0422-432C-A184-DBE3C88E137E}"/>
    <cellStyle name="Normal 2 16" xfId="44821" xr:uid="{761CEB2B-A1FE-460B-ACEA-76E76612B6B0}"/>
    <cellStyle name="Normal 2 17" xfId="44720" xr:uid="{F93CC4A6-A06E-49A3-8324-23782D1B9D0A}"/>
    <cellStyle name="Normal 2 18" xfId="45619" xr:uid="{6546FFA4-4727-4FFD-98D0-DE3F54F15F6F}"/>
    <cellStyle name="Normal 2 19" xfId="50346" xr:uid="{3436EF8F-5E3B-4495-BAFD-006D70CA9176}"/>
    <cellStyle name="Normal 2 2" xfId="4" xr:uid="{00000000-0005-0000-0000-000002000000}"/>
    <cellStyle name="Normal 2 2 10" xfId="26125" xr:uid="{85DD4FFC-7F73-4E67-BA5A-0D298286D60B}"/>
    <cellStyle name="Normal 2 2 10 2" xfId="26126" xr:uid="{26A7D51C-D723-4B58-947D-D88D48C7AE58}"/>
    <cellStyle name="Normal 2 2 10 3" xfId="26127" xr:uid="{1CB274FB-CC37-4F58-96A7-EA4823402AB3}"/>
    <cellStyle name="Normal 2 2 10 4" xfId="47796" xr:uid="{197CE77F-3C8C-4354-A8C0-65D7C6C08530}"/>
    <cellStyle name="Normal 2 2 10_2. Property deals" xfId="26128" xr:uid="{76926347-5C80-4E30-9A13-4AE857D53857}"/>
    <cellStyle name="Normal 2 2 11" xfId="26129" xr:uid="{1C553C2B-FCF3-4A02-B624-DE0B50A66199}"/>
    <cellStyle name="Normal 2 2 11 2" xfId="26130" xr:uid="{B2BE0E34-A441-4C3F-A3FA-BE508B03B4AE}"/>
    <cellStyle name="Normal 2 2 11_EQL_AAL" xfId="31510" xr:uid="{D49ABD54-DF3D-4ACB-923D-261805A6CDA7}"/>
    <cellStyle name="Normal 2 2 12" xfId="36110" xr:uid="{E19A58BD-1A49-4F5C-9688-B14FDDEDC2DE}"/>
    <cellStyle name="Normal 2 2 13" xfId="38696" xr:uid="{A150135C-1465-473B-B13B-CB883DBAAA7C}"/>
    <cellStyle name="Normal 2 2 14" xfId="44742" xr:uid="{8F45B1AE-2CA9-488D-83B3-993D51CD8B0C}"/>
    <cellStyle name="Normal 2 2 15" xfId="44822" xr:uid="{996166F5-B1AC-4F24-9382-F2256A4FE5A9}"/>
    <cellStyle name="Normal 2 2 16" xfId="44721" xr:uid="{673D7959-EEC1-4AE5-BCF5-BA1E75974528}"/>
    <cellStyle name="Normal 2 2 17" xfId="47064" xr:uid="{AC2C7FA3-B46F-4A3A-8F88-87210E20A9B6}"/>
    <cellStyle name="Normal 2 2 18" xfId="199" xr:uid="{B8511754-5DE8-4E65-BA6E-2536A5A58B25}"/>
    <cellStyle name="Normal 2 2 2" xfId="200" xr:uid="{046621C3-AB34-4D47-ABD6-9D03ED6ED6AF}"/>
    <cellStyle name="Normal 2 2 2 10" xfId="44743" xr:uid="{F5965279-12A5-4C7C-A3A9-202D8EDBE0AA}"/>
    <cellStyle name="Normal 2 2 2 11" xfId="47065" xr:uid="{16374E12-34D5-42DB-8C59-555E55E14ED9}"/>
    <cellStyle name="Normal 2 2 2 2" xfId="26131" xr:uid="{88BC17E6-335C-4CAD-934B-64F35F8E874F}"/>
    <cellStyle name="Normal 2 2 2 2 2" xfId="26132" xr:uid="{D536B0E9-0F16-40EA-8099-3EE7B32F612B}"/>
    <cellStyle name="Normal 2 2 2 2 2 2" xfId="26133" xr:uid="{4CDFFD28-D8CD-4DB3-85BA-4B5E162B0CC3}"/>
    <cellStyle name="Normal 2 2 2 2 2 2 2" xfId="26134" xr:uid="{7FCEC01F-2388-4EF2-A5FB-634F199829D6}"/>
    <cellStyle name="Normal 2 2 2 2 2 2 2 2" xfId="26135" xr:uid="{CB786A77-5098-4A42-8FA5-5141274974C2}"/>
    <cellStyle name="Normal 2 2 2 2 2 2 2 3" xfId="26136" xr:uid="{D42586C7-EE0A-4725-BA3D-1D3CFF793D9B}"/>
    <cellStyle name="Normal 2 2 2 2 2 2 2 4" xfId="26137" xr:uid="{32D57B86-9A82-48CE-81DE-CBA66FA073F2}"/>
    <cellStyle name="Normal 2 2 2 2 2 2 2 5" xfId="26138" xr:uid="{C98A92E2-9A68-41E8-B76E-996B0D232C3F}"/>
    <cellStyle name="Normal 2 2 2 2 2 2 2_EQL_AAL" xfId="31513" xr:uid="{51277248-BF46-43B9-81F4-0DD88839DABF}"/>
    <cellStyle name="Normal 2 2 2 2 2 2 3" xfId="26139" xr:uid="{A7B23DF0-E4BE-4F31-BC3F-FA3E91960D52}"/>
    <cellStyle name="Normal 2 2 2 2 2 2 4" xfId="26140" xr:uid="{00B1C948-7780-4E70-9D61-314ECE5FAD14}"/>
    <cellStyle name="Normal 2 2 2 2 2 2 4 2" xfId="26141" xr:uid="{5265C9C4-CB1B-490F-829B-74E581E85636}"/>
    <cellStyle name="Normal 2 2 2 2 2 2 4_EQL_AAL" xfId="31514" xr:uid="{A6AEE5F4-2420-45FB-8822-F02C219CA649}"/>
    <cellStyle name="Normal 2 2 2 2 2 2 5" xfId="26142" xr:uid="{7B592E9D-606B-4CF8-BBC4-49E9C28289B3}"/>
    <cellStyle name="Normal 2 2 2 2 2 2 5 2" xfId="26143" xr:uid="{DFF12238-775F-4ED7-8033-B3A7ADE12305}"/>
    <cellStyle name="Normal 2 2 2 2 2 2 5_EQL_AAL" xfId="31515" xr:uid="{2D2ED15C-BAAE-4271-9C0B-25ED473196DF}"/>
    <cellStyle name="Normal 2 2 2 2 2 2_EQL_AAL" xfId="31512" xr:uid="{3F0B7474-DDBB-4663-95AA-96ADC10E2642}"/>
    <cellStyle name="Normal 2 2 2 2 2 3" xfId="26144" xr:uid="{70D30B67-9579-4774-AF30-DD4B9565EBC9}"/>
    <cellStyle name="Normal 2 2 2 2 2 3 2" xfId="26145" xr:uid="{2372709E-D372-4E56-9E50-F318906980E6}"/>
    <cellStyle name="Normal 2 2 2 2 2 3_EQL_AAL" xfId="31516" xr:uid="{15512FB3-F4EE-4DA8-AA82-E57C0B97C46E}"/>
    <cellStyle name="Normal 2 2 2 2 2 4" xfId="26146" xr:uid="{DDAA09EF-E3E5-40AA-8B79-032032F62450}"/>
    <cellStyle name="Normal 2 2 2 2 2 5" xfId="26147" xr:uid="{3C804D91-09FB-453C-87D2-0CA09887547A}"/>
    <cellStyle name="Normal 2 2 2 2 2 6" xfId="26148" xr:uid="{4DB8018F-0B59-4469-A5C6-DCE9799BCCB0}"/>
    <cellStyle name="Normal 2 2 2 2 2 7" xfId="47067" xr:uid="{53903D28-4D55-4AF7-ABCF-F5DC70B785FE}"/>
    <cellStyle name="Normal 2 2 2 2 2 8" xfId="46061" xr:uid="{B7A16191-CAFB-44D3-B3B9-153B0357968A}"/>
    <cellStyle name="Normal 2 2 2 2 2_EQL_AAL" xfId="31511" xr:uid="{E50D14C4-086D-4DB4-9ACF-A85B03AB3A02}"/>
    <cellStyle name="Normal 2 2 2 2 3" xfId="26149" xr:uid="{C97553C0-9475-4AE1-A066-55EB7766A033}"/>
    <cellStyle name="Normal 2 2 2 2 4" xfId="26150" xr:uid="{947E698F-6932-44F9-8CF5-1A0A30D2A7CB}"/>
    <cellStyle name="Normal 2 2 2 2 5" xfId="26151" xr:uid="{7AE8B974-57AF-4224-994A-412FA7058A6B}"/>
    <cellStyle name="Normal 2 2 2 2 5 2" xfId="26152" xr:uid="{D4A38DE4-D49B-4D08-9239-0B9A02052A88}"/>
    <cellStyle name="Normal 2 2 2 2 5_EQL_AAL" xfId="31517" xr:uid="{01C5E75B-59AB-4883-8BE1-FED0791B19C1}"/>
    <cellStyle name="Normal 2 2 2 2 6" xfId="26153" xr:uid="{3FE1E509-5F54-4B8F-B2AB-000CA11CFF6E}"/>
    <cellStyle name="Normal 2 2 2 2 6 2" xfId="26154" xr:uid="{B7FB5353-6FFA-4E11-9E57-B003EE65F0D3}"/>
    <cellStyle name="Normal 2 2 2 2 6_EQL_AAL" xfId="31518" xr:uid="{50896BD9-F950-4C3B-8FEA-9C080F77F09F}"/>
    <cellStyle name="Normal 2 2 2 2 7" xfId="47066" xr:uid="{1A833FD9-E8C6-4FAF-898D-C530424F7004}"/>
    <cellStyle name="Normal 2 2 2 2 8" xfId="46062" xr:uid="{A0F52D9F-458D-4AB7-9A60-DDF6F46D07DA}"/>
    <cellStyle name="Normal 2 2 2 2_2. Property deals" xfId="26155" xr:uid="{F955D409-3EB7-4E5E-9BBC-4030A44297CD}"/>
    <cellStyle name="Normal 2 2 2 3" xfId="26156" xr:uid="{EA42EE12-6783-4EB3-BC8C-9B48FF90DCE0}"/>
    <cellStyle name="Normal 2 2 2 3 2" xfId="26157" xr:uid="{5F59BBDE-FA41-4119-9068-84D2D3BF1D5E}"/>
    <cellStyle name="Normal 2 2 2 3 3" xfId="26158" xr:uid="{DDFC70A2-41AB-44CE-B168-4064C54F9678}"/>
    <cellStyle name="Normal 2 2 2 3 4" xfId="47068" xr:uid="{AED301D9-A34B-41BB-B335-160C8CE5A4AC}"/>
    <cellStyle name="Normal 2 2 2 3_AAL Report" xfId="26159" xr:uid="{055E5D58-5C58-4FD5-ACCC-034536C73CBF}"/>
    <cellStyle name="Normal 2 2 2 4" xfId="26160" xr:uid="{A93C9885-4B27-4D83-8E14-A8A45EE84DB4}"/>
    <cellStyle name="Normal 2 2 2 4 2" xfId="26161" xr:uid="{595D33C3-491A-41A6-89FD-6B18DBD48292}"/>
    <cellStyle name="Normal 2 2 2 4 3" xfId="47069" xr:uid="{CEB52178-C6DA-4735-B030-892A854ED76F}"/>
    <cellStyle name="Normal 2 2 2 4_EQL_AAL" xfId="31519" xr:uid="{C24B3011-C0A6-41F5-8222-2025D00730FB}"/>
    <cellStyle name="Normal 2 2 2 5" xfId="26162" xr:uid="{BBF6D64C-BCD9-4622-9564-5F0C3F7FEA90}"/>
    <cellStyle name="Normal 2 2 2 6" xfId="26163" xr:uid="{172BAA1E-C6E8-42BC-9BC8-1C3A4C82B472}"/>
    <cellStyle name="Normal 2 2 2 7" xfId="26164" xr:uid="{814D4DD1-903B-4DE8-A8F6-445AAE5DE32B}"/>
    <cellStyle name="Normal 2 2 2 8" xfId="36111" xr:uid="{1D02C514-D1A8-44CC-A6E9-111F66EA6764}"/>
    <cellStyle name="Normal 2 2 2 9" xfId="38695" xr:uid="{6AEE4A67-A88B-4010-BA9F-B8F82C42977C}"/>
    <cellStyle name="Normal 2 2 2_121231-130331" xfId="26165" xr:uid="{8E2D4335-51E2-4430-BFB9-A6C321B27C9C}"/>
    <cellStyle name="Normal 2 2 3" xfId="201" xr:uid="{67D4E71D-6574-43F3-A77E-87134991AC85}"/>
    <cellStyle name="Normal 2 2 3 2" xfId="26166" xr:uid="{09686994-10AA-4C38-9C78-A5237CE3F422}"/>
    <cellStyle name="Normal 2 2 3 2 2" xfId="47071" xr:uid="{5BBBA067-EC76-48FF-8AB5-A658334EC86C}"/>
    <cellStyle name="Normal 2 2 3 3" xfId="26167" xr:uid="{FFE1AC3C-B025-4773-ABFC-A2A240CCE8B2}"/>
    <cellStyle name="Normal 2 2 3 4" xfId="26168" xr:uid="{C3548E78-C680-4751-84D1-BD99C5E1EFE3}"/>
    <cellStyle name="Normal 2 2 3 5" xfId="36112" xr:uid="{65010F97-1754-4005-B985-3CFCC6ED4F60}"/>
    <cellStyle name="Normal 2 2 3 6" xfId="44744" xr:uid="{48F239C9-31E5-4E75-84B4-B071BD2EA71F}"/>
    <cellStyle name="Normal 2 2 3_2. Property deals" xfId="26169" xr:uid="{599D81D3-1807-4592-8E79-A448010CB9B1}"/>
    <cellStyle name="Normal 2 2 4" xfId="2165" xr:uid="{DA0CBC65-2DFC-4F5C-871A-2AB9667E4B39}"/>
    <cellStyle name="Normal 2 2 4 2" xfId="26170" xr:uid="{9552D3E8-C427-4A67-AB19-743BED12060E}"/>
    <cellStyle name="Normal 2 2 4 3" xfId="26171" xr:uid="{C5271742-CF77-44E9-AC19-CE0011EF14FF}"/>
    <cellStyle name="Normal 2 2 4 4" xfId="26172" xr:uid="{206EFEC4-5935-4FA3-95C1-6CA2ED722D68}"/>
    <cellStyle name="Normal 2 2 4 5" xfId="36113" xr:uid="{A477AD3F-119D-4E6E-BF53-53D48C8F0025}"/>
    <cellStyle name="Normal 2 2 4 6" xfId="47072" xr:uid="{AE57A370-4F24-43B5-9616-C9551BA9F2CA}"/>
    <cellStyle name="Normal 2 2 4_2. Property deals" xfId="26173" xr:uid="{D9A19C85-D3CE-43C0-BCC6-8CB6B36CDD99}"/>
    <cellStyle name="Normal 2 2 5" xfId="2166" xr:uid="{6F0BE633-D1F3-478B-BF19-3A08814F0E7A}"/>
    <cellStyle name="Normal 2 2 5 2" xfId="26174" xr:uid="{45E8011C-FB34-4101-AACF-52D2B9C15145}"/>
    <cellStyle name="Normal 2 2 5 3" xfId="26175" xr:uid="{A2D834F0-267A-4DFA-BE20-83DB3C8579A9}"/>
    <cellStyle name="Normal 2 2 5 4" xfId="26176" xr:uid="{71012C37-5792-493C-ACCE-7AA9DFB034E3}"/>
    <cellStyle name="Normal 2 2 5 5" xfId="36114" xr:uid="{DF3B9333-4FD8-41D3-B875-5B175D74D088}"/>
    <cellStyle name="Normal 2 2 5 6" xfId="47073" xr:uid="{D4988B7A-25AE-430C-88B0-4940792540E0}"/>
    <cellStyle name="Normal 2 2 5_2. Property deals" xfId="26177" xr:uid="{3D9C132E-3A13-408C-A85A-792A19AD847E}"/>
    <cellStyle name="Normal 2 2 6" xfId="2167" xr:uid="{14321AC4-EE55-4106-B200-6573A6A022A5}"/>
    <cellStyle name="Normal 2 2 6 2" xfId="26178" xr:uid="{2C33F938-BEF1-4914-A60C-7307D33F0418}"/>
    <cellStyle name="Normal 2 2 6 3" xfId="26179" xr:uid="{9FABD0CB-D814-4144-B484-844651A0ACAA}"/>
    <cellStyle name="Normal 2 2 6 4" xfId="26180" xr:uid="{153D5B6E-5FA0-4B5E-9A9A-82F20F7079C0}"/>
    <cellStyle name="Normal 2 2 6 5" xfId="34052" xr:uid="{A6C9CDDC-DAC8-4B8C-824B-5F2783F90142}"/>
    <cellStyle name="Normal 2 2 6 6" xfId="47074" xr:uid="{F5D354DA-E812-4A3E-B6E7-951BC9563584}"/>
    <cellStyle name="Normal 2 2 6_2. Property deals" xfId="26181" xr:uid="{F6941FAF-F0DE-40FE-A277-FED1AFBDD025}"/>
    <cellStyle name="Normal 2 2 7" xfId="2168" xr:uid="{A137920A-536C-4D41-B0E7-D705EFFAB932}"/>
    <cellStyle name="Normal 2 2 7 2" xfId="26182" xr:uid="{5E36309B-497C-4603-9615-A4B8F7AFC59B}"/>
    <cellStyle name="Normal 2 2 7 3" xfId="26183" xr:uid="{0E57CBB7-AABE-48EB-B52E-71B6C8F11132}"/>
    <cellStyle name="Normal 2 2 7 4" xfId="26184" xr:uid="{5808DD6B-175A-4ED1-BF09-19103A8E76EE}"/>
    <cellStyle name="Normal 2 2 7 5" xfId="34053" xr:uid="{C8C5FDA7-6144-4F16-9666-468450C43FE1}"/>
    <cellStyle name="Normal 2 2 7_2. Property deals" xfId="26185" xr:uid="{7468F05A-9CC4-4743-8DCE-380CA96392A8}"/>
    <cellStyle name="Normal 2 2 8" xfId="2169" xr:uid="{5315D40E-6987-4919-8493-04683A2BC96A}"/>
    <cellStyle name="Normal 2 2 8 2" xfId="26186" xr:uid="{51EF6A4C-0ED1-496D-AB22-8FB95117268E}"/>
    <cellStyle name="Normal 2 2 8 3" xfId="34054" xr:uid="{EE192935-5B25-493B-B8FB-4EBBFEB28F5C}"/>
    <cellStyle name="Normal 2 2 8_2. Property deals" xfId="26187" xr:uid="{C5497701-B9E6-463C-ABDA-8994723CDA68}"/>
    <cellStyle name="Normal 2 2 9" xfId="2170" xr:uid="{61A86AD5-0699-415A-8369-C026594CE9FE}"/>
    <cellStyle name="Normal 2 2 9 2" xfId="26188" xr:uid="{8C7B396F-83D8-4A96-9333-272090D9925B}"/>
    <cellStyle name="Normal 2 2 9 3" xfId="47077" xr:uid="{93BACB8C-12F4-4CBC-9BB7-9BF9A9C44717}"/>
    <cellStyle name="Normal 2 2 9_2. Property deals" xfId="26189" xr:uid="{C4A3CC78-FEF8-4766-B84B-8A373E08C7DA}"/>
    <cellStyle name="Normal 2 2_11" xfId="202" xr:uid="{2B1FCAD2-22DD-46E0-930E-BE46683D0E49}"/>
    <cellStyle name="Normal 2 20" xfId="50348" xr:uid="{AC7538EF-8EB9-4638-9798-D4792FD64C24}"/>
    <cellStyle name="Normal 2 21" xfId="50350" xr:uid="{7B554E06-EB5A-43F6-9317-149195233918}"/>
    <cellStyle name="Normal 2 22" xfId="50353" xr:uid="{58EEC3C5-6D22-49A5-9088-AB9C5790473E}"/>
    <cellStyle name="Normal 2 23" xfId="50354" xr:uid="{8321F753-9DD9-4F00-BE3D-BC6039DFED1A}"/>
    <cellStyle name="Normal 2 24" xfId="41" xr:uid="{742AE754-C5AF-4A4B-A541-FC3B015F1272}"/>
    <cellStyle name="Normal 2 3" xfId="5" xr:uid="{00000000-0005-0000-0000-000003000000}"/>
    <cellStyle name="Normal 2 3 10" xfId="34055" xr:uid="{7B2FFCC1-7A2B-499F-9358-7E0283C63695}"/>
    <cellStyle name="Normal 2 3 11" xfId="36115" xr:uid="{35629E51-315B-4FC6-89C2-76226C185056}"/>
    <cellStyle name="Normal 2 3 12" xfId="44745" xr:uid="{68A1707B-E653-40F8-BD00-95AD640B2BCE}"/>
    <cellStyle name="Normal 2 3 13" xfId="47078" xr:uid="{CF6E434D-C682-4100-A65F-CC59A25F2A0D}"/>
    <cellStyle name="Normal 2 3 14" xfId="50345" xr:uid="{79C4B3F9-9A08-47AB-9393-C7C28971AD6F}"/>
    <cellStyle name="Normal 2 3 15" xfId="203" xr:uid="{0AF0B797-65C8-41BA-B19D-C9C0E7AC4824}"/>
    <cellStyle name="Normal 2 3 16" xfId="53282" xr:uid="{17D1E356-17AA-4945-8538-A64C77FAC6D7}"/>
    <cellStyle name="Normal 2 3 2" xfId="2171" xr:uid="{123F96A3-DC75-4DB3-BDE1-67FEC02D6CAE}"/>
    <cellStyle name="Normal 2 3 2 2" xfId="26190" xr:uid="{3C773FB9-43BF-418A-AF04-3329EF13FB07}"/>
    <cellStyle name="Normal 2 3 2 2 2" xfId="26191" xr:uid="{07EF3B20-9116-44D7-A237-A51521D00F12}"/>
    <cellStyle name="Normal 2 3 2 2 3" xfId="34056" xr:uid="{66951997-4A00-419E-90C1-BAAB4D34EF7C}"/>
    <cellStyle name="Normal 2 3 2 2 4" xfId="47080" xr:uid="{65CB61D5-BADA-4460-88AD-AC22EE8DABC0}"/>
    <cellStyle name="Normal 2 3 2 2_121231-130331" xfId="26192" xr:uid="{E17E26B6-0679-4DBE-8F71-A906DA06DA89}"/>
    <cellStyle name="Normal 2 3 2 3" xfId="26193" xr:uid="{AEA1C957-B4C4-4B66-B855-D2972A807BE9}"/>
    <cellStyle name="Normal 2 3 2 3 2" xfId="26194" xr:uid="{001463C2-2D8C-4B18-ABAA-6D7B149C232E}"/>
    <cellStyle name="Normal 2 3 2 3_121231-130331" xfId="26195" xr:uid="{5912CEBA-777A-4017-9773-97E72B759853}"/>
    <cellStyle name="Normal 2 3 2 4" xfId="26196" xr:uid="{503ADF3C-7C77-4A22-988D-71AC8D6DF538}"/>
    <cellStyle name="Normal 2 3 2 5" xfId="26197" xr:uid="{44621DE5-525B-4317-8E99-6F37717A3CFC}"/>
    <cellStyle name="Normal 2 3 2 6" xfId="34057" xr:uid="{E06DD156-BDB7-4F97-914C-255F57BF0D3E}"/>
    <cellStyle name="Normal 2 3 2 7" xfId="36116" xr:uid="{4831960F-80FE-4086-B742-98F5011C7047}"/>
    <cellStyle name="Normal 2 3 2 8" xfId="38694" xr:uid="{7F4DA3CA-37E8-4364-816B-A505964A65FE}"/>
    <cellStyle name="Normal 2 3 2 9" xfId="47079" xr:uid="{F97814A0-F4C0-4219-9FE2-70F7E7435862}"/>
    <cellStyle name="Normal 2 3 2_1" xfId="52316" xr:uid="{33C43913-4573-4BE7-BC8B-F5BBC543CC57}"/>
    <cellStyle name="Normal 2 3 3" xfId="2172" xr:uid="{7937FB5E-CAFE-45A8-8047-314CAFF27FB4}"/>
    <cellStyle name="Normal 2 3 3 2" xfId="26198" xr:uid="{333159B8-E041-426C-B4ED-8E594609AF03}"/>
    <cellStyle name="Normal 2 3 3 2 2" xfId="26199" xr:uid="{A699BF9C-9C2C-46B3-9E9C-CCA55B589D39}"/>
    <cellStyle name="Normal 2 3 3 2 3" xfId="47797" xr:uid="{2F4F8BC4-50BD-4EE0-8E87-AA177EB33BFB}"/>
    <cellStyle name="Normal 2 3 3 2_3. Loans" xfId="26200" xr:uid="{C43B46AE-69B5-442B-A62C-2ADD4B40143F}"/>
    <cellStyle name="Normal 2 3 3 3" xfId="26201" xr:uid="{E7DB08D9-5DF4-4182-9167-9ECCB3296953}"/>
    <cellStyle name="Normal 2 3 3 4" xfId="36117" xr:uid="{40146BF5-D691-4099-B019-305C1ED18820}"/>
    <cellStyle name="Normal 2 3 3 5" xfId="38693" xr:uid="{47799422-5E65-467E-B3CC-6CD19F44AE2C}"/>
    <cellStyle name="Normal 2 3 3 6" xfId="47081" xr:uid="{03020864-46E7-4680-A6D0-D77A1FE72DC0}"/>
    <cellStyle name="Normal 2 3 3 7" xfId="46056" xr:uid="{E567D652-B3E9-4F68-BCBF-32C1FD9843BB}"/>
    <cellStyle name="Normal 2 3 3_2. Property deals" xfId="26202" xr:uid="{8B89D1C3-B7E3-45F1-A098-718A37C505D7}"/>
    <cellStyle name="Normal 2 3 4" xfId="2173" xr:uid="{C9D2AFD5-AFC5-45CF-861E-669F4B1F179C}"/>
    <cellStyle name="Normal 2 3 4 2" xfId="26203" xr:uid="{DF3E74EB-8197-43EA-BCF0-87A27A1BAD1F}"/>
    <cellStyle name="Normal 2 3 4 3" xfId="34058" xr:uid="{EEF1DA4C-4056-4DE8-B7BF-1113B89FF960}"/>
    <cellStyle name="Normal 2 3 4 4" xfId="47082" xr:uid="{3CA5FAA3-FAF7-4492-936B-8EC31E309E1D}"/>
    <cellStyle name="Normal 2 3 4_1" xfId="52317" xr:uid="{1D771379-DD5D-4959-A2B8-5557CA0BC826}"/>
    <cellStyle name="Normal 2 3 5" xfId="26204" xr:uid="{0CE3C306-1452-4020-95BA-1EF15D8C915D}"/>
    <cellStyle name="Normal 2 3 5 2" xfId="26205" xr:uid="{075EAF8A-BDEB-4E7B-A39A-E9A067F6F8CA}"/>
    <cellStyle name="Normal 2 3 5 3" xfId="47083" xr:uid="{D2C85488-2467-47B7-AEB0-F1D1377FEAD0}"/>
    <cellStyle name="Normal 2 3 5_2. Property deals" xfId="26206" xr:uid="{09264428-4724-423A-AD21-E62E946D73C4}"/>
    <cellStyle name="Normal 2 3 6" xfId="26207" xr:uid="{3A4E75DB-957B-4E2F-8BD4-F7C011A0E389}"/>
    <cellStyle name="Normal 2 3 6 2" xfId="26208" xr:uid="{9EB2C2D6-7ABC-45D9-8E29-B16DB4AF071D}"/>
    <cellStyle name="Normal 2 3 6 3" xfId="47084" xr:uid="{E6CAFAC0-7EAC-4B3E-948F-EAE8B2FD83CD}"/>
    <cellStyle name="Normal 2 3 6_3. Loans" xfId="26209" xr:uid="{2B25926D-1A3E-4710-BDEF-5A2FD5902CB5}"/>
    <cellStyle name="Normal 2 3 7" xfId="26210" xr:uid="{637CF820-7947-4A14-A21E-CE0F2CC9D8BE}"/>
    <cellStyle name="Normal 2 3 7 2" xfId="47085" xr:uid="{3B36C0CE-413C-4E4D-B473-B61E192D9CB5}"/>
    <cellStyle name="Normal 2 3 8" xfId="34059" xr:uid="{A735E48C-DF8E-471C-B6D1-ECBCDE429451}"/>
    <cellStyle name="Normal 2 3 8 2" xfId="47086" xr:uid="{C45DFF6D-D778-4E85-B33D-6F998137297D}"/>
    <cellStyle name="Normal 2 3 9" xfId="34060" xr:uid="{39BA8642-CDC9-48AB-9800-76B2DFFEB4AA}"/>
    <cellStyle name="Normal 2 3 9 2" xfId="47087" xr:uid="{7991D105-4926-4EF6-9F63-84C763E857F4}"/>
    <cellStyle name="Normal 2 3_1" xfId="49532" xr:uid="{2AF14D3B-10A2-4B19-85FA-CE048BC722AA}"/>
    <cellStyle name="Normal 2 4" xfId="204" xr:uid="{4F9A289C-5A10-4FEF-9DC3-66CACC8927E1}"/>
    <cellStyle name="Normal 2 4 10" xfId="46055" xr:uid="{F5F53D50-29D8-4906-8ADF-E22E9B43A78B}"/>
    <cellStyle name="Normal 2 4 2" xfId="2174" xr:uid="{AABE6811-3245-4DC2-899F-D7CD764F470E}"/>
    <cellStyle name="Normal 2 4 2 2" xfId="26211" xr:uid="{68F2D472-5948-407B-B6C7-8915F3615EC3}"/>
    <cellStyle name="Normal 2 4 2 2 2" xfId="26212" xr:uid="{51C3823B-6AC9-4125-B0CC-FD0FB8526A11}"/>
    <cellStyle name="Normal 2 4 2 2 3" xfId="47798" xr:uid="{5EBC28E3-9B06-4A69-8226-943621785D4B}"/>
    <cellStyle name="Normal 2 4 2 2_3. Loans" xfId="26213" xr:uid="{5B707DF4-3631-4044-9052-30D35048730A}"/>
    <cellStyle name="Normal 2 4 2 3" xfId="26214" xr:uid="{8C171C0D-7DD9-4D06-89C6-571F3551B1B8}"/>
    <cellStyle name="Normal 2 4 2 4" xfId="47089" xr:uid="{A003D87C-5428-46D8-8232-3B76EB0B8810}"/>
    <cellStyle name="Normal 2 4 2 5" xfId="46054" xr:uid="{C799A941-A739-477B-93B4-59435ECD38BE}"/>
    <cellStyle name="Normal 2 4 2_1" xfId="52318" xr:uid="{BA5D3A63-F4D1-4EDC-BA31-179448247BC3}"/>
    <cellStyle name="Normal 2 4 3" xfId="2175" xr:uid="{4A804BFE-FAD8-4457-A086-13575FB680AA}"/>
    <cellStyle name="Normal 2 4 3 2" xfId="26215" xr:uid="{539A7534-A055-491D-8835-60A8627D7A07}"/>
    <cellStyle name="Normal 2 4 3 2 2" xfId="26216" xr:uid="{5AEDE9CD-DA13-49F4-B316-2A0C04AE576F}"/>
    <cellStyle name="Normal 2 4 3 2 3" xfId="47799" xr:uid="{CC3BA170-9EBF-4DA1-9EB7-980D893A87A3}"/>
    <cellStyle name="Normal 2 4 3 2_3. Loans" xfId="26217" xr:uid="{43059644-57A4-4673-B2AF-A60398DBCF14}"/>
    <cellStyle name="Normal 2 4 3 3" xfId="26218" xr:uid="{3B026BCD-35A5-46FB-8108-4F30AD793D3E}"/>
    <cellStyle name="Normal 2 4 3 4" xfId="47090" xr:uid="{2AB8A35E-F6D2-4C9D-A648-7C4E9EC940E8}"/>
    <cellStyle name="Normal 2 4 3_2. Property deals" xfId="26219" xr:uid="{A9D4296A-118D-4491-BC83-711BA9FB89B5}"/>
    <cellStyle name="Normal 2 4 4" xfId="26220" xr:uid="{03AD07B2-BF6F-44DC-A5FE-99BF16654213}"/>
    <cellStyle name="Normal 2 4 4 2" xfId="26221" xr:uid="{B1EB44F6-6B9E-4147-9D29-C3C997C80D44}"/>
    <cellStyle name="Normal 2 4 4 3" xfId="47800" xr:uid="{4BD0B680-F07B-44AD-9E94-C8A02BF52F88}"/>
    <cellStyle name="Normal 2 4 4_3. Loans" xfId="26222" xr:uid="{77BFDDE8-B472-419C-9C41-3306F88A4B47}"/>
    <cellStyle name="Normal 2 4 5" xfId="26223" xr:uid="{3B364982-FF9B-42BB-A9A6-EBF43CC67F37}"/>
    <cellStyle name="Normal 2 4 6" xfId="44746" xr:uid="{DB457BBB-E7BF-4943-856C-064A1971CAEA}"/>
    <cellStyle name="Normal 2 4 7" xfId="44823" xr:uid="{AA03E8BD-E40E-4376-8DE2-C5C983B4EC2E}"/>
    <cellStyle name="Normal 2 4 8" xfId="44724" xr:uid="{3283D46A-2234-4D1C-BB2B-F4799CDE7A17}"/>
    <cellStyle name="Normal 2 4 9" xfId="47088" xr:uid="{5B06CCC3-4F48-4F4B-A3BC-9E48ED0C97A8}"/>
    <cellStyle name="Normal 2 4_1" xfId="49533" xr:uid="{19283789-3C03-45F9-8DBF-A55CCDF057AA}"/>
    <cellStyle name="Normal 2 5" xfId="2176" xr:uid="{6FFF88CC-FC0D-4FF0-98E7-5385EA288113}"/>
    <cellStyle name="Normal 2 5 2" xfId="2177" xr:uid="{C2B99497-31C9-4111-A5A0-B571C6AE6A90}"/>
    <cellStyle name="Normal 2 5 2 2" xfId="26224" xr:uid="{1195EECC-EC9E-4D35-9DFF-BFCCBD9F70EF}"/>
    <cellStyle name="Normal 2 5 2 2 2" xfId="26225" xr:uid="{2E0BC55D-9060-451E-BC65-CFFEFE1C0866}"/>
    <cellStyle name="Normal 2 5 2 2 3" xfId="47801" xr:uid="{7B26F049-6431-4F77-8014-4894044BC65A}"/>
    <cellStyle name="Normal 2 5 2 2_3. Loans" xfId="26226" xr:uid="{6C03F04A-A5F1-46D1-BD4E-C89AC6EDDBED}"/>
    <cellStyle name="Normal 2 5 2 3" xfId="26227" xr:uid="{338E742D-E83C-4D2F-9314-98AF9379F8E2}"/>
    <cellStyle name="Normal 2 5 2 4" xfId="47092" xr:uid="{28EFEA3A-96A0-433F-B5A8-8335DF5C43B9}"/>
    <cellStyle name="Normal 2 5 2_1" xfId="52319" xr:uid="{827FADDE-BDA6-4CC7-B821-57D15159DE01}"/>
    <cellStyle name="Normal 2 5 3" xfId="2178" xr:uid="{2600533E-08DD-4044-857F-15AE8982DA00}"/>
    <cellStyle name="Normal 2 5 3 2" xfId="26228" xr:uid="{747A0354-1BDD-4391-9BA1-08AFE088F113}"/>
    <cellStyle name="Normal 2 5 3 2 2" xfId="26229" xr:uid="{742D4571-6BFB-4557-831F-2AB560DE8F93}"/>
    <cellStyle name="Normal 2 5 3 2 3" xfId="47802" xr:uid="{29AAC99D-8E13-4965-AD10-7583671CCD8F}"/>
    <cellStyle name="Normal 2 5 3 2_3. Loans" xfId="26230" xr:uid="{09C8D0B7-F220-470F-8910-D5A07D426A98}"/>
    <cellStyle name="Normal 2 5 3 3" xfId="26231" xr:uid="{B4ACAFD4-0AE4-4690-8023-1FD1615D6C30}"/>
    <cellStyle name="Normal 2 5 3 4" xfId="47093" xr:uid="{9A96A1CC-0D69-4CBA-9EFD-31D9E13484B7}"/>
    <cellStyle name="Normal 2 5 3_2. Property deals" xfId="26232" xr:uid="{0ED0DA7C-7D87-4629-987C-3781A1EB32A1}"/>
    <cellStyle name="Normal 2 5 4" xfId="26233" xr:uid="{B20908A9-9FC1-4349-A62C-EEFCB8D144FC}"/>
    <cellStyle name="Normal 2 5 4 2" xfId="26234" xr:uid="{E0CF959F-A1BF-49F2-BA99-F864B68B8981}"/>
    <cellStyle name="Normal 2 5 4 3" xfId="47803" xr:uid="{42160790-4C80-40E3-AF2D-31236372308E}"/>
    <cellStyle name="Normal 2 5 4_3. Loans" xfId="26235" xr:uid="{FDF056E1-3AA9-446B-AE58-8F68EEF21364}"/>
    <cellStyle name="Normal 2 5 5" xfId="26236" xr:uid="{8FFF6984-8034-4D21-BE11-5460D0EA7939}"/>
    <cellStyle name="Normal 2 5 6" xfId="47091" xr:uid="{1E37E5DC-6AC0-414E-BDE1-4349A47D192B}"/>
    <cellStyle name="Normal 2 5 7" xfId="46051" xr:uid="{F83AAD95-3DAD-4060-A9FB-A4F96B7108AA}"/>
    <cellStyle name="Normal 2 5_1" xfId="49534" xr:uid="{65AFFF92-BD6D-47A7-8103-41A6597EF1E8}"/>
    <cellStyle name="Normal 2 6" xfId="2179" xr:uid="{96501A1E-DC0F-4854-84DC-3A7E41BFC718}"/>
    <cellStyle name="Normal 2 6 2" xfId="2180" xr:uid="{F21CA946-8F2E-4160-85E5-7525D8BD3140}"/>
    <cellStyle name="Normal 2 6 2 2" xfId="26237" xr:uid="{49C07AEF-495E-42A3-85B7-42CF47175F53}"/>
    <cellStyle name="Normal 2 6 2 2 2" xfId="26238" xr:uid="{1F706B9B-DF29-4F12-B7CD-031EB88CC020}"/>
    <cellStyle name="Normal 2 6 2 2 3" xfId="47804" xr:uid="{85844962-46B1-4112-BE0E-CF5527079110}"/>
    <cellStyle name="Normal 2 6 2 2_3. Loans" xfId="26239" xr:uid="{854E5A30-44F9-4DE2-B588-65115E0EE64E}"/>
    <cellStyle name="Normal 2 6 2 3" xfId="26240" xr:uid="{0C9FBFAC-0ABD-4E36-B888-B792F3028B54}"/>
    <cellStyle name="Normal 2 6 2 4" xfId="47095" xr:uid="{BD8F2354-1F31-4D41-9EA2-250203E2C795}"/>
    <cellStyle name="Normal 2 6 2_1" xfId="52320" xr:uid="{5665702E-3D1F-4F78-95AD-91BE5B515F53}"/>
    <cellStyle name="Normal 2 6 3" xfId="26241" xr:uid="{AC6898DF-6B2A-4660-8036-BDD114D4ADD9}"/>
    <cellStyle name="Normal 2 6 3 2" xfId="26242" xr:uid="{DA724303-FE11-476D-8079-882CB160BF97}"/>
    <cellStyle name="Normal 2 6 3 3" xfId="47805" xr:uid="{2604EE7E-F07E-4ECC-B82A-EE295AA70AA9}"/>
    <cellStyle name="Normal 2 6 3_3. Loans" xfId="26243" xr:uid="{F674C884-CA50-4BC9-8B56-307ABF7FAA07}"/>
    <cellStyle name="Normal 2 6 4" xfId="26244" xr:uid="{2433CD78-933F-4632-A9F3-9D6BE4DA7367}"/>
    <cellStyle name="Normal 2 6 5" xfId="47094" xr:uid="{B3CCD693-291B-4528-A992-F31121469C22}"/>
    <cellStyle name="Normal 2 6 6" xfId="46050" xr:uid="{17443712-E5CD-4569-B968-E22E61737066}"/>
    <cellStyle name="Normal 2 6_1" xfId="49535" xr:uid="{24367100-075A-410F-BA46-0BF582D9616F}"/>
    <cellStyle name="Normal 2 7" xfId="2181" xr:uid="{16179B7B-E3B3-4B7A-AE21-1DAEB6B9775F}"/>
    <cellStyle name="Normal 2 7 2" xfId="26245" xr:uid="{B71C0413-658D-4089-AE9C-7429B06492A6}"/>
    <cellStyle name="Normal 2 7 2 2" xfId="26246" xr:uid="{B868D8B9-A6FE-472D-B801-3DE5D69BF900}"/>
    <cellStyle name="Normal 2 7 2 3" xfId="47806" xr:uid="{4C31E882-9D23-4482-B94A-7B21D3E9D715}"/>
    <cellStyle name="Normal 2 7 2_3. Loans" xfId="26247" xr:uid="{51ED5670-86ED-4B32-8300-BC170F67659D}"/>
    <cellStyle name="Normal 2 7 3" xfId="26248" xr:uid="{B58E8DDF-E903-4D93-B35F-1DAC0E28DDD1}"/>
    <cellStyle name="Normal 2 7 3 2" xfId="26249" xr:uid="{FAE6CC0B-0E61-42CD-8CAE-0E13ABC24533}"/>
    <cellStyle name="Normal 2 7 3_3. Loans" xfId="26250" xr:uid="{83210D7E-3D74-4A62-BE18-53012F4400C9}"/>
    <cellStyle name="Normal 2 7 4" xfId="26251" xr:uid="{46668393-3215-4489-80BE-482EA9804998}"/>
    <cellStyle name="Normal 2 7 5" xfId="47096" xr:uid="{04E98A9E-85E4-439C-AF13-31408319D8FF}"/>
    <cellStyle name="Normal 2 7 6" xfId="46049" xr:uid="{F07C232E-DFEF-4356-8901-87027519113F}"/>
    <cellStyle name="Normal 2 7_1" xfId="52321" xr:uid="{789D9DFC-F479-4CE7-8F15-2FFAC09B5985}"/>
    <cellStyle name="Normal 2 8" xfId="2182" xr:uid="{379A0C31-E8EC-41ED-B210-D3B111E52279}"/>
    <cellStyle name="Normal 2 8 2" xfId="26252" xr:uid="{1542BE8B-9CD2-40B8-A8E1-EBB3F8A7AC1D}"/>
    <cellStyle name="Normal 2 8 2 2" xfId="26253" xr:uid="{6BD5256E-EBD7-4717-B633-730680D42E4A}"/>
    <cellStyle name="Normal 2 8 2 3" xfId="47807" xr:uid="{CC399CEB-B040-4108-962E-F582F4705D43}"/>
    <cellStyle name="Normal 2 8 2_3. Loans" xfId="26254" xr:uid="{5EE4DE30-52D2-4DAB-87B3-3FF62CA46FDD}"/>
    <cellStyle name="Normal 2 8 3" xfId="26255" xr:uid="{49B495D8-E44E-4358-B04D-030D7766C852}"/>
    <cellStyle name="Normal 2 8 4" xfId="47097" xr:uid="{43AD86CB-FF65-48F2-A2C7-35278669A9B0}"/>
    <cellStyle name="Normal 2 8 5" xfId="46048" xr:uid="{D08452D3-5F02-4652-8206-E29AC11B122D}"/>
    <cellStyle name="Normal 2 8_1" xfId="52322" xr:uid="{EB82E10A-2623-46CE-97D8-5F9EB0B1A3CB}"/>
    <cellStyle name="Normal 2 9" xfId="2183" xr:uid="{312C0226-580A-48E9-A06B-5C83BFE3B101}"/>
    <cellStyle name="Normal 2 9 2" xfId="26256" xr:uid="{8BF8A73D-DFA3-4E10-B511-AC5A85AD4781}"/>
    <cellStyle name="Normal 2 9 2 2" xfId="26257" xr:uid="{901E3CD9-C780-415E-A6DB-399B2BEB950B}"/>
    <cellStyle name="Normal 2 9 2 3" xfId="47808" xr:uid="{A3A26C7F-76A0-4AEE-A036-347399AC1EAA}"/>
    <cellStyle name="Normal 2 9 2_3. Loans" xfId="26258" xr:uid="{F3FD1B80-4EAC-4F2F-91E8-8040559C1076}"/>
    <cellStyle name="Normal 2 9 3" xfId="26259" xr:uid="{C8EFDB06-D8A0-433A-8487-45638ABDCE8F}"/>
    <cellStyle name="Normal 2 9 4" xfId="47098" xr:uid="{2110BF0D-1B73-4CAE-9F92-F13F68B98E60}"/>
    <cellStyle name="Normal 2 9 5" xfId="46047" xr:uid="{3B0F85E4-283F-445C-A8AA-F45AC0006247}"/>
    <cellStyle name="Normal 2 9_1" xfId="52323" xr:uid="{FAD21836-CA2E-405B-8EB8-D37BE020F22D}"/>
    <cellStyle name="Normal 2_1" xfId="49536" xr:uid="{E1C9BE7D-7D2B-4963-955A-647F6959BAAB}"/>
    <cellStyle name="Normal 20" xfId="2184" xr:uid="{B5E13744-7FDA-4614-B3C0-C9262D00112A}"/>
    <cellStyle name="Normal 20 10" xfId="26260" xr:uid="{2C5D4B4B-7559-4309-88C9-8D3F85EAD93D}"/>
    <cellStyle name="Normal 20 11" xfId="34061" xr:uid="{55328877-142E-4CB5-8E46-BFFEF8733E55}"/>
    <cellStyle name="Normal 20 12" xfId="36118" xr:uid="{7F1D2D54-90C5-47F2-B01D-EB80CE52EFD1}"/>
    <cellStyle name="Normal 20 13" xfId="47099" xr:uid="{AD9F6F0B-3552-4C25-89DD-AC658B97D683}"/>
    <cellStyle name="Normal 20 2" xfId="26261" xr:uid="{6143D1B8-016C-40CC-89A3-A08C6C8914C4}"/>
    <cellStyle name="Normal 20 2 2" xfId="26262" xr:uid="{8C759EAF-52F3-4731-8A5C-79F5F2414F99}"/>
    <cellStyle name="Normal 20 2 2 2" xfId="26263" xr:uid="{D5767F65-FD96-4472-A1D3-E074ECEA3046}"/>
    <cellStyle name="Normal 20 2 2 3" xfId="34062" xr:uid="{DACDC109-7DB6-4BF2-B540-98A2E4B2E0E8}"/>
    <cellStyle name="Normal 20 2 2_121231-130331" xfId="26264" xr:uid="{A72F1F72-454A-472D-99FE-5991111740CC}"/>
    <cellStyle name="Normal 20 2 3" xfId="26265" xr:uid="{DA6EF97A-CDBF-4EDC-B911-EEAF98A45ABB}"/>
    <cellStyle name="Normal 20 2 3 2" xfId="26266" xr:uid="{E42D7EB5-9E62-4C7B-84CD-DDD445E4F923}"/>
    <cellStyle name="Normal 20 2 3_121231-130331" xfId="26267" xr:uid="{FF7C60A1-D4B3-4FE7-AB1E-2CDD37B6EFE7}"/>
    <cellStyle name="Normal 20 2 4" xfId="26268" xr:uid="{D7C62810-3B96-4748-9073-2C92956F1507}"/>
    <cellStyle name="Normal 20 2 5" xfId="26269" xr:uid="{7851EC24-899B-4F92-A587-2708E76B6CE3}"/>
    <cellStyle name="Normal 20 2 6" xfId="34063" xr:uid="{0EC10736-FC45-4884-A617-6A2887B61BDC}"/>
    <cellStyle name="Normal 20 2 7" xfId="36119" xr:uid="{E2430D9F-8E06-4F3F-AA9C-67316E646DA0}"/>
    <cellStyle name="Normal 20 2 8" xfId="38692" xr:uid="{889163CE-649B-44D7-931D-F694FA8601A9}"/>
    <cellStyle name="Normal 20 2_121231-130331" xfId="26270" xr:uid="{3FBBA832-253D-4E23-8708-1CF0D7C44E0B}"/>
    <cellStyle name="Normal 20 3" xfId="26271" xr:uid="{2502E461-5503-465A-8BB1-C66F3EDD2E75}"/>
    <cellStyle name="Normal 20 3 2" xfId="26272" xr:uid="{A1E6695A-6549-4E06-A5B0-FCFF5BC13941}"/>
    <cellStyle name="Normal 20 3 2 2" xfId="26273" xr:uid="{72658D01-4588-4DC5-ADA5-24E6BB0668DE}"/>
    <cellStyle name="Normal 20 3 2 3" xfId="34064" xr:uid="{68E733E0-15E5-439F-8416-17E11A9F7B3F}"/>
    <cellStyle name="Normal 20 3 2_121231-130331" xfId="26274" xr:uid="{4002601C-4D8C-43D2-B2B2-2F31B36AF023}"/>
    <cellStyle name="Normal 20 3 3" xfId="26275" xr:uid="{0530C178-1ADC-4FA0-9984-8AE90B51E575}"/>
    <cellStyle name="Normal 20 3 3 2" xfId="26276" xr:uid="{846C789B-8A6C-444B-AD6E-C3F231F6198D}"/>
    <cellStyle name="Normal 20 3 3_121231-130331" xfId="26277" xr:uid="{BE0E114D-0B4E-43B4-B9B0-0B2C8A11BB63}"/>
    <cellStyle name="Normal 20 3 4" xfId="26278" xr:uid="{BA9540B8-AE44-4FAC-8CC2-C91011D5DBBE}"/>
    <cellStyle name="Normal 20 3 5" xfId="26279" xr:uid="{AFB1F702-DC5A-4B42-81AC-A5D8E7CC0655}"/>
    <cellStyle name="Normal 20 3 6" xfId="34065" xr:uid="{A70E5590-65D4-45A7-85CF-5287E357347A}"/>
    <cellStyle name="Normal 20 3 7" xfId="36120" xr:uid="{7CFB557D-5C23-4630-A02E-9CE6E5E6E806}"/>
    <cellStyle name="Normal 20 3 8" xfId="38691" xr:uid="{0B8A07D2-5D88-4DED-AF05-B492A230C49A}"/>
    <cellStyle name="Normal 20 3_121231-130331" xfId="26280" xr:uid="{50ABB8C1-C361-4A54-AA40-8273AFEA4803}"/>
    <cellStyle name="Normal 20 4" xfId="26281" xr:uid="{854F112B-0197-4677-A8AC-CD6BBFE226CD}"/>
    <cellStyle name="Normal 20 4 2" xfId="26282" xr:uid="{9E64F2B3-87DF-4F36-83C8-D13C6C607ED9}"/>
    <cellStyle name="Normal 20 4 2 2" xfId="26283" xr:uid="{45491844-6BE2-4F0A-98A8-A0BD571AA95D}"/>
    <cellStyle name="Normal 20 4 2_121231-130331" xfId="26284" xr:uid="{A4779114-D759-4725-A53C-1A49EBF30B24}"/>
    <cellStyle name="Normal 20 4 3" xfId="26285" xr:uid="{1B4C5930-692E-42CE-ADD7-AFB7ECD2F54A}"/>
    <cellStyle name="Normal 20 4 4" xfId="34066" xr:uid="{D809B573-E711-41E2-8788-82D3DAD9B348}"/>
    <cellStyle name="Normal 20 4_121231-130331" xfId="26286" xr:uid="{38D1CB79-C40A-4B54-8F6A-66DB5C32AC69}"/>
    <cellStyle name="Normal 20 5" xfId="26287" xr:uid="{1C94EDE4-30A5-4164-9583-AAB8AD69993D}"/>
    <cellStyle name="Normal 20 5 2" xfId="26288" xr:uid="{74D4AB6A-6335-46B7-AC44-0625D760B5E9}"/>
    <cellStyle name="Normal 20 5 3" xfId="26289" xr:uid="{B6F5A83C-95B8-441E-94D9-FE1203EA1179}"/>
    <cellStyle name="Normal 20 5_121231-130331" xfId="26290" xr:uid="{4785B261-0B2B-46A4-9D4A-A68BDDB480E3}"/>
    <cellStyle name="Normal 20 6" xfId="26291" xr:uid="{03DB673F-5583-4E3F-AC61-E02F1EB2B270}"/>
    <cellStyle name="Normal 20 6 2" xfId="26292" xr:uid="{71A4F60A-47DE-40EB-BE06-75280388A5FB}"/>
    <cellStyle name="Normal 20 6 3" xfId="26293" xr:uid="{375D433D-C650-40A0-88F8-5181FFA6C08E}"/>
    <cellStyle name="Normal 20 6_AAL 2014-06" xfId="45498" xr:uid="{7A6BA406-564A-496A-AB2C-97BB40174588}"/>
    <cellStyle name="Normal 20 7" xfId="26294" xr:uid="{9D0B2FE4-4646-46C8-A7AF-3B42283B5EF2}"/>
    <cellStyle name="Normal 20 7 2" xfId="26295" xr:uid="{43C3B08A-AC0C-47BA-8246-2DA412B9BC1D}"/>
    <cellStyle name="Normal 20 7 3" xfId="26296" xr:uid="{AE3B1596-DB7E-422A-9D11-A2B6C6FD4D8D}"/>
    <cellStyle name="Normal 20 7_AAL 2014-06" xfId="45499" xr:uid="{8518E4D1-9766-422C-BDC5-0F9239CA3C5C}"/>
    <cellStyle name="Normal 20 8" xfId="26297" xr:uid="{45BBB0A5-7C55-4E18-B300-4E64F5AF4E87}"/>
    <cellStyle name="Normal 20 9" xfId="26298" xr:uid="{37305BC3-3FCE-48FB-87D8-87D3B0ABC72E}"/>
    <cellStyle name="Normal 20_121231-130331" xfId="26299" xr:uid="{34D7F74B-F218-4763-9EE9-5555099E9621}"/>
    <cellStyle name="Normal 21" xfId="2957" xr:uid="{11D0A1AC-5966-436E-AACA-FB9EF00DCB27}"/>
    <cellStyle name="Normal 21 10" xfId="36121" xr:uid="{FA9288A7-CAA1-4864-BEAD-A9E8DA2264F7}"/>
    <cellStyle name="Normal 21 11" xfId="47100" xr:uid="{60158DDA-4521-4A48-B354-D613C9B9AC17}"/>
    <cellStyle name="Normal 21 2" xfId="26300" xr:uid="{F44B07C6-91A0-4A12-8A87-9E53144DCD0A}"/>
    <cellStyle name="Normal 21 2 2" xfId="26301" xr:uid="{B2F9FB0B-B0F4-4F3F-9DCB-8EDDA0C7E6B0}"/>
    <cellStyle name="Normal 21 2 2 2" xfId="26302" xr:uid="{7952DB28-E042-4DF9-808D-178A0330B74E}"/>
    <cellStyle name="Normal 21 2 2 3" xfId="34067" xr:uid="{F11A801D-3F16-448F-9A35-AF04584E34F2}"/>
    <cellStyle name="Normal 21 2 2_121231-130331" xfId="26303" xr:uid="{69599B1B-3B98-4487-A923-83B225D4CCC3}"/>
    <cellStyle name="Normal 21 2 3" xfId="26304" xr:uid="{1D85046E-26B1-441D-94F6-D7FF49725F0A}"/>
    <cellStyle name="Normal 21 2 3 2" xfId="26305" xr:uid="{5F203336-95B2-4FB1-88F9-F1223D5D7CFC}"/>
    <cellStyle name="Normal 21 2 3_121231-130331" xfId="26306" xr:uid="{252A00DE-80EA-4524-B06F-6339D3499A55}"/>
    <cellStyle name="Normal 21 2 4" xfId="26307" xr:uid="{618DA554-5FF7-41C2-979A-08FA329299CA}"/>
    <cellStyle name="Normal 21 2 5" xfId="26308" xr:uid="{DF1785E8-2EAB-4850-808D-688D1DBE84C6}"/>
    <cellStyle name="Normal 21 2 6" xfId="34068" xr:uid="{7D37A259-AAAD-4031-9AC7-CE0DDBCC54F3}"/>
    <cellStyle name="Normal 21 2 7" xfId="36122" xr:uid="{7A9C68A0-3EB1-45BD-B2FB-D4D7663DA05E}"/>
    <cellStyle name="Normal 21 2 8" xfId="38690" xr:uid="{E1C47D7A-F4BC-4C1C-8B42-D0FECA6FEF85}"/>
    <cellStyle name="Normal 21 2_121231-130331" xfId="26309" xr:uid="{2E959B02-2E80-4DE9-A19C-A2134756EB16}"/>
    <cellStyle name="Normal 21 3" xfId="26310" xr:uid="{F96C4C8E-2D59-4983-BBCF-2B8E4700D9CC}"/>
    <cellStyle name="Normal 21 3 2" xfId="26311" xr:uid="{A1991B83-9173-43E6-83E4-897BEAFEF21A}"/>
    <cellStyle name="Normal 21 3 2 2" xfId="26312" xr:uid="{E3D2CEE6-6807-4698-9AF6-4EC468CDD93A}"/>
    <cellStyle name="Normal 21 3 2 3" xfId="34069" xr:uid="{4C7C4ABB-D7AF-4F54-8752-1FB23F4D7EEA}"/>
    <cellStyle name="Normal 21 3 2_121231-130331" xfId="26313" xr:uid="{81526B74-ECC8-4138-9498-C253D174501D}"/>
    <cellStyle name="Normal 21 3 3" xfId="26314" xr:uid="{09B53C30-C0A8-45BC-81BE-FE42E6D9C03D}"/>
    <cellStyle name="Normal 21 3 3 2" xfId="26315" xr:uid="{8D7023BB-1634-4B6D-A494-A0F5A39E97C1}"/>
    <cellStyle name="Normal 21 3 3_121231-130331" xfId="26316" xr:uid="{5BF8E733-5B0F-44B5-9C3F-80E5AB4798A6}"/>
    <cellStyle name="Normal 21 3 4" xfId="26317" xr:uid="{F5A897D8-EAA0-41EB-B2BC-38978570F6FF}"/>
    <cellStyle name="Normal 21 3 5" xfId="26318" xr:uid="{CA83EF07-9F36-4D1E-A0AB-E410C911B0A8}"/>
    <cellStyle name="Normal 21 3 6" xfId="34070" xr:uid="{6D4F3024-5CB2-4E4B-B37F-5C2BB92418AE}"/>
    <cellStyle name="Normal 21 3 7" xfId="36123" xr:uid="{C36518B0-7158-442B-8760-3095448DC33F}"/>
    <cellStyle name="Normal 21 3 8" xfId="38689" xr:uid="{2BBD74DD-EE36-4DB1-B9A8-5F3727E3663F}"/>
    <cellStyle name="Normal 21 3_121231-130331" xfId="26319" xr:uid="{DA49ED54-A943-4D78-A098-6B6CD28679AF}"/>
    <cellStyle name="Normal 21 4" xfId="26320" xr:uid="{EEA73E9E-B604-4A47-8E61-D496AFF44251}"/>
    <cellStyle name="Normal 21 4 2" xfId="26321" xr:uid="{F13CAFA8-1CF8-4494-A45E-95756725EDB1}"/>
    <cellStyle name="Normal 21 4 2 2" xfId="26322" xr:uid="{65BD1BF0-E678-4AC4-9E2D-7095023B5F36}"/>
    <cellStyle name="Normal 21 4 2_121231-130331" xfId="26323" xr:uid="{7D1B9747-0B71-4771-9724-1C7858FC03C7}"/>
    <cellStyle name="Normal 21 4 3" xfId="26324" xr:uid="{5D73417A-079E-4097-95D9-F1BE34B8C512}"/>
    <cellStyle name="Normal 21 4 4" xfId="26325" xr:uid="{19709433-5AED-4FED-8269-384B35C74E4F}"/>
    <cellStyle name="Normal 21 4 5" xfId="34071" xr:uid="{151F57E6-6BFE-4136-AE32-4A603628FCB4}"/>
    <cellStyle name="Normal 21 4_121231-130331" xfId="26326" xr:uid="{EEDB5A19-AAB4-4D41-A4DB-B6E7F38EF8A4}"/>
    <cellStyle name="Normal 21 5" xfId="26327" xr:uid="{1F6D4FFA-842C-4CA9-AA9C-AC4E71B35B3E}"/>
    <cellStyle name="Normal 21 5 2" xfId="26328" xr:uid="{099FB96A-4334-495B-A3BD-DD3F930A52AA}"/>
    <cellStyle name="Normal 21 5 3" xfId="26329" xr:uid="{96AD5C1D-F2C0-441B-A785-0ECC7EB1E3D2}"/>
    <cellStyle name="Normal 21 5_121231-130331" xfId="26330" xr:uid="{9792FA72-99CB-4A06-AE8C-32FB91FE6C35}"/>
    <cellStyle name="Normal 21 6" xfId="26331" xr:uid="{1A5768E0-E025-4CC7-B15A-42D68285C83F}"/>
    <cellStyle name="Normal 21 6 2" xfId="26332" xr:uid="{25D67485-70F5-4E4E-AA95-EC1E0091B97F}"/>
    <cellStyle name="Normal 21 6 3" xfId="26333" xr:uid="{38C4C67B-1BAC-4766-882A-0C0E26901C4A}"/>
    <cellStyle name="Normal 21 6_AAL 2014-06" xfId="45500" xr:uid="{CC116818-41C1-4FBD-8182-11C59EBBC03B}"/>
    <cellStyle name="Normal 21 7" xfId="26334" xr:uid="{28342427-EA18-4D27-8685-E4CA38556794}"/>
    <cellStyle name="Normal 21 7 2" xfId="26335" xr:uid="{AA03E8DD-7EE4-4B41-AC5D-C06DB4AFFB73}"/>
    <cellStyle name="Normal 21 7 3" xfId="26336" xr:uid="{EC53A664-9C31-463F-8A13-6B8A6536BBC9}"/>
    <cellStyle name="Normal 21 7_AAL 2014-06" xfId="45501" xr:uid="{5B8D9EF4-40E5-4A33-8D86-E317FD9BEE43}"/>
    <cellStyle name="Normal 21 8" xfId="26337" xr:uid="{429476C5-F10D-4199-BB1F-A65483CCDC28}"/>
    <cellStyle name="Normal 21 9" xfId="26338" xr:uid="{2F6F1694-E8F6-42A4-A7A0-ABC22D794F70}"/>
    <cellStyle name="Normal 21_121231-130331" xfId="26339" xr:uid="{EDE20CB7-C637-4A29-952B-113AAAF35F56}"/>
    <cellStyle name="Normal 22" xfId="2965" xr:uid="{B1CF5E44-A9CC-4C40-BAF6-776D75CD5048}"/>
    <cellStyle name="Normal 22 10" xfId="36124" xr:uid="{38530FA9-6A99-479D-B853-D728F4AF3182}"/>
    <cellStyle name="Normal 22 11" xfId="47101" xr:uid="{A08CF2D0-EF37-463E-852B-D233B38B3C53}"/>
    <cellStyle name="Normal 22 2" xfId="26340" xr:uid="{34C18CC6-41E8-4D93-981F-D4C1119CD44C}"/>
    <cellStyle name="Normal 22 2 2" xfId="26341" xr:uid="{FECADC3D-ACFB-43A2-9BD4-FD7C1EF53F85}"/>
    <cellStyle name="Normal 22 2 2 2" xfId="26342" xr:uid="{9F0E74DD-98F2-47C5-B0CC-723FFBE886F2}"/>
    <cellStyle name="Normal 22 2 2 3" xfId="34072" xr:uid="{694BD5FF-BF70-4BA6-949D-BB388FCD3F73}"/>
    <cellStyle name="Normal 22 2 2_121231-130331" xfId="26343" xr:uid="{8C226A8F-807A-44D0-8A1A-EA6B4E3F020E}"/>
    <cellStyle name="Normal 22 2 3" xfId="26344" xr:uid="{B66A49C0-8E4A-4EC2-A5ED-02269F9AFDB0}"/>
    <cellStyle name="Normal 22 2 3 2" xfId="26345" xr:uid="{099F96E1-50C8-4F2C-8B2A-DE6D849FB958}"/>
    <cellStyle name="Normal 22 2 3_121231-130331" xfId="26346" xr:uid="{E43F722A-7E2A-4F0B-8874-23E72B52E2F0}"/>
    <cellStyle name="Normal 22 2 4" xfId="26347" xr:uid="{1702C8CB-C07D-4083-9F31-953ACD742BC7}"/>
    <cellStyle name="Normal 22 2 5" xfId="26348" xr:uid="{9F4A0756-7380-4F8A-BC42-A2349B247F34}"/>
    <cellStyle name="Normal 22 2 6" xfId="34073" xr:uid="{5A6E88D6-896B-4284-9DFB-809DD2F386EE}"/>
    <cellStyle name="Normal 22 2 7" xfId="36125" xr:uid="{6FF71212-8911-4B4A-AF9B-9D2516C2E9F5}"/>
    <cellStyle name="Normal 22 2 8" xfId="38688" xr:uid="{E209AEFE-EFD8-4C66-A5BC-123DEB2DC307}"/>
    <cellStyle name="Normal 22 2_121231-130331" xfId="26349" xr:uid="{B081DB12-88C2-42F9-ABC4-C4CE69860CE8}"/>
    <cellStyle name="Normal 22 3" xfId="26350" xr:uid="{89513740-DEE2-4D9D-A8F8-860E8A2D9BDC}"/>
    <cellStyle name="Normal 22 3 2" xfId="26351" xr:uid="{A4F013D7-0321-4F0B-8A66-AB0D8A87A405}"/>
    <cellStyle name="Normal 22 3 2 2" xfId="26352" xr:uid="{56DA5D83-7EB9-4DE5-BDB7-03423019AA6F}"/>
    <cellStyle name="Normal 22 3 2 3" xfId="34074" xr:uid="{DD638F7A-7190-4510-A426-E0F3443DF0FC}"/>
    <cellStyle name="Normal 22 3 2_121231-130331" xfId="26353" xr:uid="{54FF77F0-A312-4C5C-BCAF-C73999BD594D}"/>
    <cellStyle name="Normal 22 3 3" xfId="26354" xr:uid="{694AE70A-60AA-4050-84E4-CCA84997980F}"/>
    <cellStyle name="Normal 22 3 3 2" xfId="26355" xr:uid="{6D8F07F1-A094-4BD3-A7F8-99913017C437}"/>
    <cellStyle name="Normal 22 3 3_121231-130331" xfId="26356" xr:uid="{A0AD7723-A2AF-46AB-A181-838AEA503585}"/>
    <cellStyle name="Normal 22 3 4" xfId="26357" xr:uid="{5559818C-B6C1-486A-B991-3CBC65B853DA}"/>
    <cellStyle name="Normal 22 3 5" xfId="26358" xr:uid="{5685F431-BE99-4E65-B88F-0EEF0C782FEE}"/>
    <cellStyle name="Normal 22 3 6" xfId="34075" xr:uid="{75F80BE2-7E99-4DD6-A2AD-2A9338B69411}"/>
    <cellStyle name="Normal 22 3 7" xfId="36126" xr:uid="{BB3A1319-F63F-4A02-B4EF-800B8DA68A89}"/>
    <cellStyle name="Normal 22 3 8" xfId="38687" xr:uid="{623DBB2B-FF60-4374-95CF-F3AB079C1E12}"/>
    <cellStyle name="Normal 22 3_121231-130331" xfId="26359" xr:uid="{F1AB0962-478B-4F9A-B7D6-604A25F55977}"/>
    <cellStyle name="Normal 22 4" xfId="26360" xr:uid="{DFC84260-878E-4DAB-BD7D-8BFE8CFC6BAD}"/>
    <cellStyle name="Normal 22 4 2" xfId="26361" xr:uid="{1216617D-B39D-4BAD-8155-6785183579F8}"/>
    <cellStyle name="Normal 22 4 2 2" xfId="26362" xr:uid="{9D297087-D35D-4EE9-9BED-608E9328F37E}"/>
    <cellStyle name="Normal 22 4 2_121231-130331" xfId="26363" xr:uid="{FE50B04C-935A-4B27-A944-6E10F7A5B04D}"/>
    <cellStyle name="Normal 22 4 3" xfId="26364" xr:uid="{21E921A9-A854-4E9A-93D1-65934F6F5CAE}"/>
    <cellStyle name="Normal 22 4 4" xfId="34076" xr:uid="{3B500418-6A40-4407-AD9F-84D407974503}"/>
    <cellStyle name="Normal 22 4_121231-130331" xfId="26365" xr:uid="{E181FA9F-4008-4E97-AA70-FF15572E206E}"/>
    <cellStyle name="Normal 22 5" xfId="26366" xr:uid="{C171618D-42F8-4F11-91AC-EC3252C91E9C}"/>
    <cellStyle name="Normal 22 5 2" xfId="26367" xr:uid="{03B42D3D-DE03-4362-89D0-14C85C3480E6}"/>
    <cellStyle name="Normal 22 5 3" xfId="26368" xr:uid="{465BD033-0071-4860-93E7-6BA7BC493AB2}"/>
    <cellStyle name="Normal 22 5_121231-130331" xfId="26369" xr:uid="{D1163451-A52F-4103-9D96-B0A40FFE7873}"/>
    <cellStyle name="Normal 22 6" xfId="26370" xr:uid="{7B02F98E-CBAC-4DA0-AF76-EC2D5FA57F68}"/>
    <cellStyle name="Normal 22 6 2" xfId="26371" xr:uid="{A1757471-E87C-4D26-A423-06F9B76F4ED5}"/>
    <cellStyle name="Normal 22 6 3" xfId="26372" xr:uid="{F8F76296-1BAB-4F11-B994-760661B4E5B8}"/>
    <cellStyle name="Normal 22 6_AAL 2014-06" xfId="45502" xr:uid="{3E8C8597-F85D-46DF-94A0-61824A729B1F}"/>
    <cellStyle name="Normal 22 7" xfId="26373" xr:uid="{CD3295AE-37C8-4622-A640-C033BDBDBFB7}"/>
    <cellStyle name="Normal 22 7 2" xfId="26374" xr:uid="{023539A1-5237-4C6F-9B07-2837ABA28300}"/>
    <cellStyle name="Normal 22 7 3" xfId="26375" xr:uid="{0A138D57-C249-4A5E-A808-35B8CC7B2841}"/>
    <cellStyle name="Normal 22 7_AAL 2014-06" xfId="45503" xr:uid="{D891292A-72DF-44DF-B415-A69E4561D91B}"/>
    <cellStyle name="Normal 22 8" xfId="26376" xr:uid="{8F56C07F-F874-4FA2-9D8D-FCA6A60503DE}"/>
    <cellStyle name="Normal 22 9" xfId="26377" xr:uid="{0728A285-CF4B-4ED1-B17F-03741D5E6BAE}"/>
    <cellStyle name="Normal 22_121231-130331" xfId="26378" xr:uid="{D0AE9379-764B-4D87-B143-26F6256AAF24}"/>
    <cellStyle name="Normal 23" xfId="26379" xr:uid="{60FB7639-B7E1-43DD-B67B-7DC09F6CAAF1}"/>
    <cellStyle name="Normal 23 10" xfId="36127" xr:uid="{AFE03CC2-AF16-4B53-9258-DF8D9AEB8304}"/>
    <cellStyle name="Normal 23 11" xfId="47102" xr:uid="{81835A07-5BF6-44D3-A9C5-811BC0DF97C5}"/>
    <cellStyle name="Normal 23 2" xfId="26380" xr:uid="{BFA3682B-480A-4E8E-900B-9C186F45DD43}"/>
    <cellStyle name="Normal 23 2 2" xfId="26381" xr:uid="{BC3C554F-3679-49E0-803E-2BB21B1B24D8}"/>
    <cellStyle name="Normal 23 2 2 2" xfId="26382" xr:uid="{3627897D-949F-4DA0-95E7-07677F69A63A}"/>
    <cellStyle name="Normal 23 2 2 3" xfId="34077" xr:uid="{DCFDA139-ED88-4FCE-A964-B0AC51B03FC6}"/>
    <cellStyle name="Normal 23 2 2_121231-130331" xfId="26383" xr:uid="{BB988BA9-2DE2-4ACB-91EB-857D03A1369F}"/>
    <cellStyle name="Normal 23 2 3" xfId="26384" xr:uid="{117D66F6-C3F0-4EAB-A847-7642F7DC640C}"/>
    <cellStyle name="Normal 23 2 3 2" xfId="26385" xr:uid="{BBE3E5E4-70F1-4A1B-987D-3E34E5C09E0E}"/>
    <cellStyle name="Normal 23 2 3_121231-130331" xfId="26386" xr:uid="{5E63B402-0C2C-411E-8AF0-1DD0383E24A1}"/>
    <cellStyle name="Normal 23 2 4" xfId="26387" xr:uid="{DDB8C7D8-5A1B-47A4-8266-47764A610947}"/>
    <cellStyle name="Normal 23 2 5" xfId="26388" xr:uid="{45E10D74-FC39-4809-A43F-4F683EABD8B8}"/>
    <cellStyle name="Normal 23 2 6" xfId="34078" xr:uid="{805680AA-0137-4B0D-9197-A49218F018E0}"/>
    <cellStyle name="Normal 23 2 7" xfId="36128" xr:uid="{BA9851CC-F264-4D67-B2BB-FD14B7ACAAB8}"/>
    <cellStyle name="Normal 23 2 8" xfId="38686" xr:uid="{9391316A-2925-40BE-A472-5F8A75DEE34B}"/>
    <cellStyle name="Normal 23 2_121231-130331" xfId="26389" xr:uid="{C374D195-CC4D-45CB-BFE0-A443B0A64A1D}"/>
    <cellStyle name="Normal 23 3" xfId="26390" xr:uid="{A54CC843-23CE-4F3E-8E2C-A0ACC03711BE}"/>
    <cellStyle name="Normal 23 3 2" xfId="26391" xr:uid="{08F1B7F8-1756-482F-8D7E-BC54457CA652}"/>
    <cellStyle name="Normal 23 3 2 2" xfId="26392" xr:uid="{F4F0C101-2716-4945-BE64-2ABB98DAAC2A}"/>
    <cellStyle name="Normal 23 3 2 3" xfId="34079" xr:uid="{CA48934D-3711-4984-B4D2-7C2326118CA3}"/>
    <cellStyle name="Normal 23 3 2_121231-130331" xfId="26393" xr:uid="{7D5BA419-3326-4237-BD04-6278FC973B6B}"/>
    <cellStyle name="Normal 23 3 3" xfId="26394" xr:uid="{2153C424-1726-4C4D-9DC7-5AEF3DA0F765}"/>
    <cellStyle name="Normal 23 3 3 2" xfId="26395" xr:uid="{B2D08235-8D63-42EC-AD6E-026BB0365066}"/>
    <cellStyle name="Normal 23 3 3_121231-130331" xfId="26396" xr:uid="{2A3177E6-0D73-4848-A893-C3720F6168D5}"/>
    <cellStyle name="Normal 23 3 4" xfId="26397" xr:uid="{686E5F62-8E67-455D-B9AB-FE290098611D}"/>
    <cellStyle name="Normal 23 3 5" xfId="26398" xr:uid="{0F369143-CA29-49A4-AA1B-EBFF558DBB19}"/>
    <cellStyle name="Normal 23 3 6" xfId="34080" xr:uid="{875150DC-6EA3-4BBF-B295-6EC54EE98B7D}"/>
    <cellStyle name="Normal 23 3 7" xfId="36129" xr:uid="{46BAE1CC-5A11-4AB0-B0E9-2D7A0D898EF6}"/>
    <cellStyle name="Normal 23 3 8" xfId="38685" xr:uid="{3D31CB60-FAE8-47F5-B6AC-3A674C4760A7}"/>
    <cellStyle name="Normal 23 3_121231-130331" xfId="26399" xr:uid="{173FCC9A-BF02-4AA4-852D-3D92787D1842}"/>
    <cellStyle name="Normal 23 4" xfId="26400" xr:uid="{6D5B2108-3C7A-41AF-B55D-1452D5A2B39D}"/>
    <cellStyle name="Normal 23 4 2" xfId="26401" xr:uid="{22159715-A930-4EBD-A9C3-3D5EA8ADD008}"/>
    <cellStyle name="Normal 23 4 2 2" xfId="26402" xr:uid="{003AED22-0391-4387-902C-822AEBE8F3BE}"/>
    <cellStyle name="Normal 23 4 2_121231-130331" xfId="26403" xr:uid="{477F418A-A441-4AD0-BEC5-C85A9C018316}"/>
    <cellStyle name="Normal 23 4 3" xfId="26404" xr:uid="{DDB964EB-A815-4B39-A548-6F16D38AB83D}"/>
    <cellStyle name="Normal 23 4 4" xfId="34081" xr:uid="{2DA82BC2-3850-4E88-A086-42E7EBA25862}"/>
    <cellStyle name="Normal 23 4_121231-130331" xfId="26405" xr:uid="{F9CD6401-F477-41F0-8811-EF567D062002}"/>
    <cellStyle name="Normal 23 5" xfId="26406" xr:uid="{52A97029-BC17-4303-A591-A86207C6B8E3}"/>
    <cellStyle name="Normal 23 5 2" xfId="26407" xr:uid="{74DF32C4-7911-4BA5-993A-8BD2C55006DC}"/>
    <cellStyle name="Normal 23 5 3" xfId="26408" xr:uid="{81CC06F4-2B12-4213-BFF3-E248FABFEA90}"/>
    <cellStyle name="Normal 23 5_121231-130331" xfId="26409" xr:uid="{A13376B1-1740-4C50-B8BE-1D260F1315BF}"/>
    <cellStyle name="Normal 23 6" xfId="26410" xr:uid="{6098DEFB-FCCB-4C21-820D-C149397F16AC}"/>
    <cellStyle name="Normal 23 6 2" xfId="26411" xr:uid="{6BE41A59-3E8D-47DD-8B9E-969F0C0CD5AF}"/>
    <cellStyle name="Normal 23 6 3" xfId="26412" xr:uid="{BF10A1C4-A49C-4DB0-B401-EDE10DF39646}"/>
    <cellStyle name="Normal 23 6_AAL 2014-06" xfId="45504" xr:uid="{0BC11C18-085E-4EF0-A08A-91B38578516F}"/>
    <cellStyle name="Normal 23 7" xfId="26413" xr:uid="{353E4BB7-0782-4942-BDFA-F67109B17138}"/>
    <cellStyle name="Normal 23 7 2" xfId="26414" xr:uid="{03B04C99-6DD7-4DBB-83B6-553429ACFB11}"/>
    <cellStyle name="Normal 23 7 3" xfId="26415" xr:uid="{ABA5F6D4-B640-455C-A71A-FDF0CC1F5831}"/>
    <cellStyle name="Normal 23 7_AAL 2014-06" xfId="45505" xr:uid="{866A1CF3-2037-4AE1-9B0C-070C6E5C0059}"/>
    <cellStyle name="Normal 23 8" xfId="26416" xr:uid="{89AA10EF-33CD-4C50-BB5A-1A1875995C18}"/>
    <cellStyle name="Normal 23 9" xfId="26417" xr:uid="{06B37D71-FA98-4B2B-B581-FC5FC3FF0271}"/>
    <cellStyle name="Normal 23_121231-130331" xfId="26418" xr:uid="{5977D911-FB66-4095-8389-4045C756CDBF}"/>
    <cellStyle name="Normal 24" xfId="26419" xr:uid="{EF105012-D8DF-4E24-98DB-1659E37E5E7B}"/>
    <cellStyle name="Normal 24 10" xfId="36130" xr:uid="{F76D4AA7-4FD4-428C-9A84-31FE71450144}"/>
    <cellStyle name="Normal 24 11" xfId="47103" xr:uid="{BA40F113-6A90-404E-802A-E0AA10515A28}"/>
    <cellStyle name="Normal 24 2" xfId="26420" xr:uid="{9691DC30-1B82-44B4-A7D9-57E0E7E0FF15}"/>
    <cellStyle name="Normal 24 2 2" xfId="26421" xr:uid="{1CA2BC27-6426-4897-82B2-07C1E7D50134}"/>
    <cellStyle name="Normal 24 2 2 2" xfId="26422" xr:uid="{10508A8D-0ED0-4C9C-91BE-D2B8CF9612C9}"/>
    <cellStyle name="Normal 24 2 2 3" xfId="34082" xr:uid="{B670E746-BA23-4492-A1AD-1FCE8DFFD8FF}"/>
    <cellStyle name="Normal 24 2 2_121231-130331" xfId="26423" xr:uid="{5F7B5028-2145-461C-8C20-8FFFE94DFACC}"/>
    <cellStyle name="Normal 24 2 3" xfId="26424" xr:uid="{94A24025-566E-4733-879F-BFFB3D3ECE2D}"/>
    <cellStyle name="Normal 24 2 3 2" xfId="26425" xr:uid="{7BC3CC07-396A-4985-B1BF-CFE66412CB32}"/>
    <cellStyle name="Normal 24 2 3_121231-130331" xfId="26426" xr:uid="{A93B392C-3E43-4793-9F8E-07D51CFD6625}"/>
    <cellStyle name="Normal 24 2 4" xfId="26427" xr:uid="{F58EAEC5-CE4A-40A9-8327-20F9B4BDD11E}"/>
    <cellStyle name="Normal 24 2 5" xfId="26428" xr:uid="{3C3A4E4F-5A61-4282-8D55-DA46B4AF5435}"/>
    <cellStyle name="Normal 24 2 6" xfId="34083" xr:uid="{C7B8DE95-79BA-4980-9509-04E02CE4F148}"/>
    <cellStyle name="Normal 24 2 7" xfId="36131" xr:uid="{82A22EBB-7AC6-4C7A-A499-C543F90C4138}"/>
    <cellStyle name="Normal 24 2 8" xfId="38684" xr:uid="{B0FBB9EA-4636-4EED-A8B2-E3CA54C65104}"/>
    <cellStyle name="Normal 24 2_121231-130331" xfId="26429" xr:uid="{3D2CD5C4-2F6D-4333-AB4C-02B35BAEE2F7}"/>
    <cellStyle name="Normal 24 3" xfId="26430" xr:uid="{08762D78-269E-4C86-9BD3-838DF5C5905D}"/>
    <cellStyle name="Normal 24 3 2" xfId="26431" xr:uid="{8B1A00EC-71DE-4C4E-BBFE-72A19F7942C8}"/>
    <cellStyle name="Normal 24 3 2 2" xfId="26432" xr:uid="{7CA95CE5-0CB7-41B9-8E9D-7CE4C6C27B28}"/>
    <cellStyle name="Normal 24 3 2 3" xfId="34084" xr:uid="{3AB27487-2403-446D-88EA-D48D78924BDA}"/>
    <cellStyle name="Normal 24 3 2_121231-130331" xfId="26433" xr:uid="{240F9763-18A9-485A-8DB8-A944CEC66C21}"/>
    <cellStyle name="Normal 24 3 3" xfId="26434" xr:uid="{4D30B589-9127-4DF5-B9D0-93981BDA885F}"/>
    <cellStyle name="Normal 24 3 3 2" xfId="26435" xr:uid="{8F96F990-CEC4-417D-AA9E-B03BA3C63C8E}"/>
    <cellStyle name="Normal 24 3 3_121231-130331" xfId="26436" xr:uid="{31DEF7D5-763D-4BE0-B803-220437C44EF7}"/>
    <cellStyle name="Normal 24 3 4" xfId="26437" xr:uid="{622BD48F-08CE-47E0-A92E-FDFF4A35987F}"/>
    <cellStyle name="Normal 24 3 5" xfId="26438" xr:uid="{FC668A47-EE71-4602-A960-9E53CDBC5E00}"/>
    <cellStyle name="Normal 24 3 6" xfId="34085" xr:uid="{AE0D60F0-0855-4752-8874-3507819BB9EA}"/>
    <cellStyle name="Normal 24 3 7" xfId="36132" xr:uid="{4586ED94-FDE0-48EE-A879-5BA6487AC4FA}"/>
    <cellStyle name="Normal 24 3 8" xfId="38683" xr:uid="{0F77CC29-355C-44B4-B3C4-3BDA6ED0B762}"/>
    <cellStyle name="Normal 24 3_121231-130331" xfId="26439" xr:uid="{84479FA3-57E1-4A02-A77E-93331BFBA351}"/>
    <cellStyle name="Normal 24 4" xfId="26440" xr:uid="{94EAD681-7315-4EB5-A799-A2E409FA0A07}"/>
    <cellStyle name="Normal 24 4 2" xfId="26441" xr:uid="{6E54C58C-481C-4704-8099-42F3F212703A}"/>
    <cellStyle name="Normal 24 4 2 2" xfId="26442" xr:uid="{7BB3B580-19B6-4D4F-AB11-19CD72AC10B4}"/>
    <cellStyle name="Normal 24 4 2_121231-130331" xfId="26443" xr:uid="{80AE17D5-64EA-406B-9FF7-D0EC72911E76}"/>
    <cellStyle name="Normal 24 4 3" xfId="26444" xr:uid="{07F52848-EDA2-4C9B-AF47-4E3FF8559BAC}"/>
    <cellStyle name="Normal 24 4 4" xfId="34086" xr:uid="{1A39A86C-DBA0-409C-B382-624C5A1501F2}"/>
    <cellStyle name="Normal 24 4_121231-130331" xfId="26445" xr:uid="{8A85EAD5-ACE5-49E3-9867-D73FAE586214}"/>
    <cellStyle name="Normal 24 5" xfId="26446" xr:uid="{B21727AC-402B-459F-A461-652D69ED3E77}"/>
    <cellStyle name="Normal 24 5 2" xfId="26447" xr:uid="{3A251B5D-1ABB-4259-9A94-B3573A3F50E3}"/>
    <cellStyle name="Normal 24 5 3" xfId="26448" xr:uid="{4F34F6F0-8443-4A49-B022-EC064456673D}"/>
    <cellStyle name="Normal 24 5_121231-130331" xfId="26449" xr:uid="{AA5AC72F-1C76-41ED-9044-9967E95568FE}"/>
    <cellStyle name="Normal 24 6" xfId="26450" xr:uid="{738693C3-9D07-4A37-9DAC-0045651CBE7F}"/>
    <cellStyle name="Normal 24 6 2" xfId="26451" xr:uid="{823F5350-63FE-4A00-AA92-1A629AAA6BC0}"/>
    <cellStyle name="Normal 24 6 3" xfId="26452" xr:uid="{9E98339D-2A72-4795-9E51-6934A9A724A4}"/>
    <cellStyle name="Normal 24 6_AAL 2014-06" xfId="45506" xr:uid="{77D82073-43EC-4C8F-AC16-4533DAD65B94}"/>
    <cellStyle name="Normal 24 7" xfId="26453" xr:uid="{78FE6FB0-0D56-47B8-8D04-E9BE3BBE5689}"/>
    <cellStyle name="Normal 24 7 2" xfId="26454" xr:uid="{C59BD16B-9030-4DC0-8CEE-6C409CFA8A0A}"/>
    <cellStyle name="Normal 24 7 3" xfId="26455" xr:uid="{A3FF97BE-1B86-4068-9FC9-182213EE2235}"/>
    <cellStyle name="Normal 24 7_AAL 2014-06" xfId="45507" xr:uid="{57AD3921-B5D7-49F7-9D82-A70323BC8D7A}"/>
    <cellStyle name="Normal 24 8" xfId="26456" xr:uid="{D3F6A104-01E3-4000-85B0-93A7FD21B70D}"/>
    <cellStyle name="Normal 24 9" xfId="26457" xr:uid="{ED07464B-0E98-4320-B7D7-68A5FC35D2BB}"/>
    <cellStyle name="Normal 24_121231-130331" xfId="26458" xr:uid="{9CFAFBA4-48DF-41BA-809E-A8FD2156C1D6}"/>
    <cellStyle name="Normal 25" xfId="26459" xr:uid="{D9268F9B-E74A-4CD8-BA9A-EEDB0D502B38}"/>
    <cellStyle name="Normal 25 10" xfId="36133" xr:uid="{2BFE5AAE-919D-4A07-94AA-9273DCDA44A8}"/>
    <cellStyle name="Normal 25 11" xfId="47104" xr:uid="{FCBDE887-7264-4B64-A64A-4179CAD2BC14}"/>
    <cellStyle name="Normal 25 2" xfId="26460" xr:uid="{649AD0C0-F7B8-464B-AA7B-F1B375B960C5}"/>
    <cellStyle name="Normal 25 2 2" xfId="26461" xr:uid="{345A129D-6EF6-442A-98E2-43D6A9F696CC}"/>
    <cellStyle name="Normal 25 2 2 2" xfId="26462" xr:uid="{1243FEB6-AE10-4176-AF35-CACE054C2D38}"/>
    <cellStyle name="Normal 25 2 2 3" xfId="34087" xr:uid="{81AE7110-A921-4855-8804-A5D69D785AA6}"/>
    <cellStyle name="Normal 25 2 2_121231-130331" xfId="26463" xr:uid="{229ED736-1A83-44C1-B0B4-043845893F7F}"/>
    <cellStyle name="Normal 25 2 3" xfId="26464" xr:uid="{C19139C2-B12B-4F19-8183-034281E7ADD1}"/>
    <cellStyle name="Normal 25 2 3 2" xfId="26465" xr:uid="{886BFD18-CB70-487D-A385-6C5BD67CB3E7}"/>
    <cellStyle name="Normal 25 2 3_121231-130331" xfId="26466" xr:uid="{E1E481A4-C37A-4715-A00C-CFD005E0E02C}"/>
    <cellStyle name="Normal 25 2 4" xfId="26467" xr:uid="{87990B99-2B1B-4751-B272-2D96CE016B1A}"/>
    <cellStyle name="Normal 25 2 5" xfId="26468" xr:uid="{F2D1E8D2-F523-4139-AF76-5FD41159E20B}"/>
    <cellStyle name="Normal 25 2 6" xfId="34088" xr:uid="{C1E99E81-77E6-4887-85DC-47816A141CDE}"/>
    <cellStyle name="Normal 25 2 7" xfId="36134" xr:uid="{FAF66565-EC3E-4EB2-9E56-650776F27AA4}"/>
    <cellStyle name="Normal 25 2 8" xfId="38682" xr:uid="{43B690DA-F52C-4D1B-8057-388247F96C96}"/>
    <cellStyle name="Normal 25 2_121231-130331" xfId="26469" xr:uid="{CB79D47F-B4C7-4995-A05D-BF26DECBF47D}"/>
    <cellStyle name="Normal 25 3" xfId="26470" xr:uid="{F7868448-6792-41A2-940F-97E58C9D6E52}"/>
    <cellStyle name="Normal 25 3 2" xfId="26471" xr:uid="{9AD0D633-EA03-49B4-8A45-012D07D5F705}"/>
    <cellStyle name="Normal 25 3 2 2" xfId="26472" xr:uid="{4FC002F4-43C2-481C-AE70-29AE9D0496FA}"/>
    <cellStyle name="Normal 25 3 2 3" xfId="34089" xr:uid="{97289E8A-2FF6-475A-9FD0-10DDF4136897}"/>
    <cellStyle name="Normal 25 3 2_121231-130331" xfId="26473" xr:uid="{7B67E8DD-1446-42D5-A6C0-0B11DEC4717D}"/>
    <cellStyle name="Normal 25 3 3" xfId="26474" xr:uid="{D8CEA661-961A-4EAE-AF77-2FE55241BE1D}"/>
    <cellStyle name="Normal 25 3 3 2" xfId="26475" xr:uid="{C1B2CAE3-50B9-4369-98AF-21A617F69D53}"/>
    <cellStyle name="Normal 25 3 3_121231-130331" xfId="26476" xr:uid="{316F1ABE-D497-461D-AAF6-C77937D64D3A}"/>
    <cellStyle name="Normal 25 3 4" xfId="26477" xr:uid="{670D1731-2EAB-45BD-9C6F-A19200A53EF4}"/>
    <cellStyle name="Normal 25 3 5" xfId="26478" xr:uid="{713763CF-AFD6-4A23-AEC9-637F2324AB8B}"/>
    <cellStyle name="Normal 25 3 6" xfId="34090" xr:uid="{2EDF6B21-939E-4AEC-976E-0F59CF47E96E}"/>
    <cellStyle name="Normal 25 3 7" xfId="36135" xr:uid="{5169ED4C-5811-438E-B890-7ADB6685913C}"/>
    <cellStyle name="Normal 25 3 8" xfId="38681" xr:uid="{33495A69-DFDC-4D39-ACF7-5795080F6645}"/>
    <cellStyle name="Normal 25 3_121231-130331" xfId="26479" xr:uid="{5E163F5C-7BEB-4D70-A643-BD83371BFBBE}"/>
    <cellStyle name="Normal 25 4" xfId="26480" xr:uid="{A4307F5C-F4CA-4B88-B60A-597452D79EB4}"/>
    <cellStyle name="Normal 25 4 2" xfId="26481" xr:uid="{9C612275-296E-4FB2-B078-277CCBFFFE5D}"/>
    <cellStyle name="Normal 25 4 2 2" xfId="26482" xr:uid="{23603DA7-617F-48F2-A703-18712A8A67B8}"/>
    <cellStyle name="Normal 25 4 2_121231-130331" xfId="26483" xr:uid="{B2EEBAE5-3396-4B03-B7F5-DAAA98D4F2E8}"/>
    <cellStyle name="Normal 25 4 3" xfId="26484" xr:uid="{DCCF3855-AF42-41A0-A6DD-E434D38F4ABC}"/>
    <cellStyle name="Normal 25 4 4" xfId="34091" xr:uid="{09BD3F52-379F-4A19-B687-76B293B3964A}"/>
    <cellStyle name="Normal 25 4_121231-130331" xfId="26485" xr:uid="{836AD4AE-7CED-437E-878B-6C5D1E528A0C}"/>
    <cellStyle name="Normal 25 5" xfId="26486" xr:uid="{8D08B3C0-2F50-47FA-80B6-DF8A2B62181A}"/>
    <cellStyle name="Normal 25 5 2" xfId="26487" xr:uid="{85DDD7EE-0B96-4A85-96E6-63DE5BA9BB24}"/>
    <cellStyle name="Normal 25 5 3" xfId="26488" xr:uid="{E9EFCD9E-BDBC-48B0-A698-764452771B2F}"/>
    <cellStyle name="Normal 25 5_121231-130331" xfId="26489" xr:uid="{3639BDA4-5CFE-49C2-BF3B-EB28EBBDC6C2}"/>
    <cellStyle name="Normal 25 6" xfId="26490" xr:uid="{B55B9A1E-4F6B-40A4-A684-AB33544C6CE4}"/>
    <cellStyle name="Normal 25 6 2" xfId="26491" xr:uid="{1AA52545-7750-4E02-A8FF-8DA3D30C2EC1}"/>
    <cellStyle name="Normal 25 6 3" xfId="26492" xr:uid="{3CD281CE-DDA1-41BA-8670-1E1CEF06F5E7}"/>
    <cellStyle name="Normal 25 6_AAL 2014-06" xfId="45508" xr:uid="{F712C559-6262-4F69-9037-CF1510B3C2E7}"/>
    <cellStyle name="Normal 25 7" xfId="26493" xr:uid="{B63B2B15-4D01-481F-BE9B-FA0523B7EA9C}"/>
    <cellStyle name="Normal 25 7 2" xfId="26494" xr:uid="{4E2A099D-052D-478A-B482-6505ACB0314A}"/>
    <cellStyle name="Normal 25 7 3" xfId="26495" xr:uid="{49FFC428-A37A-4561-9DD8-464D60C340C1}"/>
    <cellStyle name="Normal 25 7_AAL 2014-06" xfId="45509" xr:uid="{0E208179-F59C-4DE7-A3E4-858BF2275F6C}"/>
    <cellStyle name="Normal 25 8" xfId="26496" xr:uid="{78529167-D555-43A5-AC79-11A17359B204}"/>
    <cellStyle name="Normal 25 9" xfId="26497" xr:uid="{28F6646A-6799-4CE8-B370-CE19BD02A9FB}"/>
    <cellStyle name="Normal 25_121231-130331" xfId="26498" xr:uid="{3522E9A8-E1A6-46BF-8929-965E4F06B1A4}"/>
    <cellStyle name="Normal 26" xfId="26499" xr:uid="{2DD3957E-B746-49AD-95C2-208C972A679D}"/>
    <cellStyle name="Normal 26 10" xfId="36136" xr:uid="{1D6EF26D-CBA7-4EBF-99EE-BCEF5859AD4A}"/>
    <cellStyle name="Normal 26 11" xfId="47105" xr:uid="{90CD890D-31C0-4C1D-9D71-9435398ED0E5}"/>
    <cellStyle name="Normal 26 2" xfId="26500" xr:uid="{3AD4187B-A150-4B69-B775-BFB12D56762C}"/>
    <cellStyle name="Normal 26 2 2" xfId="26501" xr:uid="{A02C0ADE-B3EA-46EF-A50D-964576F04236}"/>
    <cellStyle name="Normal 26 2 2 2" xfId="26502" xr:uid="{1C94C4C5-54CA-45EA-BA7C-22BE50FAE952}"/>
    <cellStyle name="Normal 26 2 2 3" xfId="34092" xr:uid="{B96E49F8-22B5-4661-A9C3-73A6CA590300}"/>
    <cellStyle name="Normal 26 2 2_121231-130331" xfId="26503" xr:uid="{7743361A-7628-412D-B551-24849030B0C9}"/>
    <cellStyle name="Normal 26 2 3" xfId="26504" xr:uid="{3BF14D3A-62A2-4EDF-9C7B-42807B4AF101}"/>
    <cellStyle name="Normal 26 2 3 2" xfId="26505" xr:uid="{DA7583EC-FBF1-426A-8239-9D21A29C4261}"/>
    <cellStyle name="Normal 26 2 3_121231-130331" xfId="26506" xr:uid="{9FD8E20F-608A-4714-9660-7EB6E1C1DF30}"/>
    <cellStyle name="Normal 26 2 4" xfId="26507" xr:uid="{620A851D-0657-419B-A9F3-A3E32169471F}"/>
    <cellStyle name="Normal 26 2 5" xfId="26508" xr:uid="{7D201114-0DF1-453F-9A20-E079A58D3E03}"/>
    <cellStyle name="Normal 26 2 6" xfId="34093" xr:uid="{9B2B3B8D-F5E3-45C0-ADA8-499563547DB4}"/>
    <cellStyle name="Normal 26 2 7" xfId="36137" xr:uid="{89B15188-C049-479A-A988-E832B1BAAD98}"/>
    <cellStyle name="Normal 26 2 8" xfId="38680" xr:uid="{44AF4D2A-EC9C-4ACD-9A00-95741652F809}"/>
    <cellStyle name="Normal 26 2_121231-130331" xfId="26509" xr:uid="{5FAF9075-96A7-45EE-B819-0D33BB258BB3}"/>
    <cellStyle name="Normal 26 3" xfId="26510" xr:uid="{6C703192-5D3F-45D0-92F8-83044D6A1FFF}"/>
    <cellStyle name="Normal 26 3 2" xfId="26511" xr:uid="{CE877EFC-4796-4AAD-ABFC-1D30E418CE8E}"/>
    <cellStyle name="Normal 26 3 2 2" xfId="26512" xr:uid="{4AD6A2BE-04ED-4F3B-9A00-4785CE081802}"/>
    <cellStyle name="Normal 26 3 2 3" xfId="34094" xr:uid="{85A5E3B2-25C7-4FE9-BA46-94284664B49C}"/>
    <cellStyle name="Normal 26 3 2_121231-130331" xfId="26513" xr:uid="{6BC4C443-9A87-4544-9264-FC8D590BFEE4}"/>
    <cellStyle name="Normal 26 3 3" xfId="26514" xr:uid="{59B74C4C-9920-48DE-95B9-17915C83E261}"/>
    <cellStyle name="Normal 26 3 3 2" xfId="26515" xr:uid="{FD3D7453-BDDB-4300-8227-2B8FE8F6A46B}"/>
    <cellStyle name="Normal 26 3 3_121231-130331" xfId="26516" xr:uid="{205011EC-70CC-4AD8-A8E6-F46A2DF16B83}"/>
    <cellStyle name="Normal 26 3 4" xfId="26517" xr:uid="{8EA00B61-E8F3-48D7-A114-2DABBE6E4BB1}"/>
    <cellStyle name="Normal 26 3 5" xfId="26518" xr:uid="{BF1B5B77-9D0A-4AB0-BDB6-4AE7AF72583C}"/>
    <cellStyle name="Normal 26 3 6" xfId="34095" xr:uid="{7AEA4CC7-1802-4ED5-94E7-B1C1D204FA77}"/>
    <cellStyle name="Normal 26 3 7" xfId="36138" xr:uid="{26AB7869-7D26-4FFE-86A9-AB355513EA2F}"/>
    <cellStyle name="Normal 26 3 8" xfId="38679" xr:uid="{4CD6F03E-12A4-4D34-8A0B-66281309F46D}"/>
    <cellStyle name="Normal 26 3_121231-130331" xfId="26519" xr:uid="{404FA486-A951-40AA-936B-B38900E92EAE}"/>
    <cellStyle name="Normal 26 4" xfId="26520" xr:uid="{55061FB7-8D4D-4C1C-959E-CE675C46C650}"/>
    <cellStyle name="Normal 26 4 2" xfId="26521" xr:uid="{1781792E-CBD8-4A89-92CE-664C1DEF4253}"/>
    <cellStyle name="Normal 26 4 2 2" xfId="26522" xr:uid="{00FBB1F9-B3F8-4C0E-B809-A07961C50B53}"/>
    <cellStyle name="Normal 26 4 2_121231-130331" xfId="26523" xr:uid="{3D231EFD-4E24-4B45-A107-4626E6583AD8}"/>
    <cellStyle name="Normal 26 4 3" xfId="26524" xr:uid="{2D9524C2-58E5-4600-8C59-05D1653ACC5F}"/>
    <cellStyle name="Normal 26 4 4" xfId="34096" xr:uid="{C735ACEB-3FE7-41C8-A7C9-E5910B807BA4}"/>
    <cellStyle name="Normal 26 4_121231-130331" xfId="26525" xr:uid="{5ABD9329-2FA5-47E8-BD0B-0E506E240027}"/>
    <cellStyle name="Normal 26 5" xfId="26526" xr:uid="{77C5DDB7-AFDF-4A35-902B-8BE0F3B89DAE}"/>
    <cellStyle name="Normal 26 5 2" xfId="26527" xr:uid="{F9A90090-FD51-4DF1-A9B3-63599CEA0176}"/>
    <cellStyle name="Normal 26 5 3" xfId="26528" xr:uid="{69827233-6276-4CB1-A6FE-6E0BEF28EB6E}"/>
    <cellStyle name="Normal 26 5_121231-130331" xfId="26529" xr:uid="{041B5A78-C6EA-492E-A44F-B1A9A2CA4BAF}"/>
    <cellStyle name="Normal 26 6" xfId="26530" xr:uid="{1559AFBC-734C-4C20-8EF7-A18FDEE86F65}"/>
    <cellStyle name="Normal 26 6 2" xfId="26531" xr:uid="{9C3ED8C0-7095-4D79-82D9-FA20EEB28A7A}"/>
    <cellStyle name="Normal 26 6 3" xfId="26532" xr:uid="{12B67B62-4245-4EDD-BD13-8946D61CA962}"/>
    <cellStyle name="Normal 26 6_AAL 2014-06" xfId="45510" xr:uid="{01A680CC-9F8E-456D-870D-110708EA1086}"/>
    <cellStyle name="Normal 26 7" xfId="26533" xr:uid="{ABDE3ECE-8B53-4BC3-9CBD-C965FAF7C4A7}"/>
    <cellStyle name="Normal 26 7 2" xfId="26534" xr:uid="{DD3744D7-02AA-4871-ADE7-4E03D450544F}"/>
    <cellStyle name="Normal 26 7 3" xfId="26535" xr:uid="{C5948D5D-2888-4323-8ABA-0076FD5D4927}"/>
    <cellStyle name="Normal 26 7_AAL 2014-06" xfId="45511" xr:uid="{B369BDE7-6655-485F-9B77-89935CE24396}"/>
    <cellStyle name="Normal 26 8" xfId="26536" xr:uid="{3544F393-957B-4142-AFDB-A9676EAE6FDE}"/>
    <cellStyle name="Normal 26 9" xfId="26537" xr:uid="{EFD88912-CF3D-467B-A50A-20A83E4C6BCB}"/>
    <cellStyle name="Normal 26_121231-130331" xfId="26538" xr:uid="{7968C480-1AC9-4965-AC7C-910347B3F0D7}"/>
    <cellStyle name="Normal 27" xfId="26539" xr:uid="{6E953C1D-F2B2-4D1A-8288-E47057AD6119}"/>
    <cellStyle name="Normal 27 10" xfId="36139" xr:uid="{CB9C7F6F-117D-4ED3-B1FA-A637A8242C68}"/>
    <cellStyle name="Normal 27 11" xfId="47106" xr:uid="{1F08E387-EF66-4E3B-AD94-61C99E7C16E3}"/>
    <cellStyle name="Normal 27 2" xfId="26540" xr:uid="{ED236CB9-926F-428C-AC5A-440F72051BAA}"/>
    <cellStyle name="Normal 27 2 2" xfId="26541" xr:uid="{BF48788F-13E4-497D-A654-C240DA2D8EDE}"/>
    <cellStyle name="Normal 27 2 2 2" xfId="26542" xr:uid="{1AC7C256-A42E-4EC3-9919-E2A7965A573D}"/>
    <cellStyle name="Normal 27 2 2 3" xfId="34097" xr:uid="{EA9A16DF-DD8C-4787-8AE8-8F71E60E7F1E}"/>
    <cellStyle name="Normal 27 2 2_121231-130331" xfId="26543" xr:uid="{1F9C9FA7-488E-4F0E-BD72-5FF5183DFBD6}"/>
    <cellStyle name="Normal 27 2 3" xfId="26544" xr:uid="{09AD1E67-BEC9-48B1-8FF8-3092FE198363}"/>
    <cellStyle name="Normal 27 2 3 2" xfId="26545" xr:uid="{CA1FCD44-EF44-4B64-8655-F1563227F2B9}"/>
    <cellStyle name="Normal 27 2 3_121231-130331" xfId="26546" xr:uid="{AAB1C8A2-9756-45D5-B939-6645750B31B3}"/>
    <cellStyle name="Normal 27 2 4" xfId="26547" xr:uid="{E4E86A56-FAAE-4EC4-8D04-F674D7E9D61F}"/>
    <cellStyle name="Normal 27 2 5" xfId="26548" xr:uid="{4A7B382A-F915-466D-AE08-39F417E6BD66}"/>
    <cellStyle name="Normal 27 2 6" xfId="34098" xr:uid="{E855E1DC-518F-4799-BE84-DDB1DC150F45}"/>
    <cellStyle name="Normal 27 2 7" xfId="36140" xr:uid="{03A89293-16D7-424A-8BF4-9D5AAF45EC3B}"/>
    <cellStyle name="Normal 27 2 8" xfId="38678" xr:uid="{F1AA0DB5-47DF-4A2D-BFB4-51816D8C1DA6}"/>
    <cellStyle name="Normal 27 2_121231-130331" xfId="26549" xr:uid="{41F18DBF-E171-4341-A45F-7D2223247131}"/>
    <cellStyle name="Normal 27 3" xfId="26550" xr:uid="{03145B47-6637-4C48-9003-C4944BD3B33C}"/>
    <cellStyle name="Normal 27 3 2" xfId="26551" xr:uid="{9A543056-6F30-48CE-85C0-915BBC4B2F86}"/>
    <cellStyle name="Normal 27 3 2 2" xfId="26552" xr:uid="{17D82215-A03D-483C-B9A5-7734981CC5DE}"/>
    <cellStyle name="Normal 27 3 2 3" xfId="34099" xr:uid="{115CB17F-8B7C-4408-BF3D-69EB30779AC0}"/>
    <cellStyle name="Normal 27 3 2_121231-130331" xfId="26553" xr:uid="{FD2D93FC-B62B-4A9F-B58E-2735A5C23209}"/>
    <cellStyle name="Normal 27 3 3" xfId="26554" xr:uid="{7C6B5257-4A43-485D-9F36-0BCA44D5F57E}"/>
    <cellStyle name="Normal 27 3 3 2" xfId="26555" xr:uid="{0BFF2646-A625-436E-9CDB-834FCD4BA627}"/>
    <cellStyle name="Normal 27 3 3_121231-130331" xfId="26556" xr:uid="{E023ED8B-D149-4F55-9701-62DE69185B04}"/>
    <cellStyle name="Normal 27 3 4" xfId="26557" xr:uid="{C94E8FC7-420F-452A-A1D8-9F0674F1C188}"/>
    <cellStyle name="Normal 27 3 5" xfId="26558" xr:uid="{0D818C45-9C91-4C79-8606-9311670D974D}"/>
    <cellStyle name="Normal 27 3 6" xfId="34100" xr:uid="{134044A4-D4F0-4909-94AE-98DF37F57299}"/>
    <cellStyle name="Normal 27 3 7" xfId="36141" xr:uid="{FDFB675E-6A63-41B3-8888-5C1745711A87}"/>
    <cellStyle name="Normal 27 3 8" xfId="38677" xr:uid="{566AA7EF-93C9-4738-90D6-F858E1625159}"/>
    <cellStyle name="Normal 27 3_121231-130331" xfId="26559" xr:uid="{44595BD1-44C5-4B77-8A34-1E75F9FD0212}"/>
    <cellStyle name="Normal 27 4" xfId="26560" xr:uid="{C942C20E-F8A7-47EA-B485-8B3BB0E04E6C}"/>
    <cellStyle name="Normal 27 4 2" xfId="26561" xr:uid="{16993691-240C-4585-8DD8-BA00965C11DA}"/>
    <cellStyle name="Normal 27 4 2 2" xfId="26562" xr:uid="{26A62609-E18D-40CC-80B2-399290377658}"/>
    <cellStyle name="Normal 27 4 2_121231-130331" xfId="26563" xr:uid="{3F83DF69-0D1C-4B63-A49E-1AD7E7E88E67}"/>
    <cellStyle name="Normal 27 4 3" xfId="26564" xr:uid="{0F6132E0-63B3-4876-86FE-37AAC5375913}"/>
    <cellStyle name="Normal 27 4 4" xfId="34101" xr:uid="{BDE60F52-E04C-43C6-839F-01FADA7B6B31}"/>
    <cellStyle name="Normal 27 4_121231-130331" xfId="26565" xr:uid="{572BA523-AEAF-4129-9A40-EEFC2695DA3F}"/>
    <cellStyle name="Normal 27 5" xfId="26566" xr:uid="{E94E48DF-4D1C-4F05-B4C6-395E47E81AFB}"/>
    <cellStyle name="Normal 27 5 2" xfId="26567" xr:uid="{F856DF93-0AF9-424F-B267-A9D24F99396A}"/>
    <cellStyle name="Normal 27 5 3" xfId="26568" xr:uid="{DAEC0680-D2EF-4F15-BFE7-A1ACA95BE445}"/>
    <cellStyle name="Normal 27 5_121231-130331" xfId="26569" xr:uid="{B9E9FFD8-FBAE-4976-ABCC-159F4115ED40}"/>
    <cellStyle name="Normal 27 6" xfId="26570" xr:uid="{66D81371-F5A6-482F-B6B3-D71DFD4DCF0A}"/>
    <cellStyle name="Normal 27 6 2" xfId="26571" xr:uid="{D4427E13-4BA1-4675-8790-7547A3DB6068}"/>
    <cellStyle name="Normal 27 6 3" xfId="26572" xr:uid="{E84235BD-1A1F-42D0-A32B-313631478650}"/>
    <cellStyle name="Normal 27 6_AAL 2014-06" xfId="45512" xr:uid="{8F7A47AE-C038-4875-B5C7-0674F3CB7E73}"/>
    <cellStyle name="Normal 27 7" xfId="26573" xr:uid="{39C924B4-B77E-4CD9-A67B-E733E5E75D22}"/>
    <cellStyle name="Normal 27 7 2" xfId="26574" xr:uid="{BA9E1E17-262E-4661-AB79-29E5F2B3A652}"/>
    <cellStyle name="Normal 27 7 3" xfId="26575" xr:uid="{B4E52681-2745-43A5-9238-254F552C4C64}"/>
    <cellStyle name="Normal 27 7_AAL 2014-06" xfId="45513" xr:uid="{56332642-9ED9-499D-B644-BF967CE71B30}"/>
    <cellStyle name="Normal 27 8" xfId="26576" xr:uid="{F7147D20-4BC7-4E3F-BE0C-2631C3F15265}"/>
    <cellStyle name="Normal 27 9" xfId="26577" xr:uid="{7D8E98D1-10BB-40D1-BB7E-B40CADC0564D}"/>
    <cellStyle name="Normal 27_121231-130331" xfId="26578" xr:uid="{2E72C7D6-68BB-4E10-8B11-6480CA1C5394}"/>
    <cellStyle name="Normal 28" xfId="26579" xr:uid="{1D28075F-6DB2-4302-81D0-4802333D9AAD}"/>
    <cellStyle name="Normal 28 10" xfId="36142" xr:uid="{27B39003-B595-4CBF-BBCA-FF8F2249702B}"/>
    <cellStyle name="Normal 28 11" xfId="47107" xr:uid="{922E3C50-10DC-465D-9F1B-A371542A9E0D}"/>
    <cellStyle name="Normal 28 2" xfId="26580" xr:uid="{A1B2BD8E-85E0-41AC-8E7E-8D5AB7F0164F}"/>
    <cellStyle name="Normal 28 2 2" xfId="26581" xr:uid="{B96959E4-867C-4EF2-8E09-EA4B7D882188}"/>
    <cellStyle name="Normal 28 2 2 2" xfId="26582" xr:uid="{61E55AF0-E804-4E8A-9AF4-BD05F1576EEA}"/>
    <cellStyle name="Normal 28 2 2 3" xfId="34102" xr:uid="{709CB9FD-8930-4E0E-8DE3-C77224E6624C}"/>
    <cellStyle name="Normal 28 2 2_121231-130331" xfId="26583" xr:uid="{36CCB4A9-EEE7-4619-A457-9B518F36BC4D}"/>
    <cellStyle name="Normal 28 2 3" xfId="26584" xr:uid="{F5F44B8A-437F-48AD-9F9E-22B22C547D93}"/>
    <cellStyle name="Normal 28 2 3 2" xfId="26585" xr:uid="{36D3476E-C53C-41BA-83A6-62B30E77C3B8}"/>
    <cellStyle name="Normal 28 2 3_121231-130331" xfId="26586" xr:uid="{85DEAED1-61A4-4D19-AC46-5E6DE2D8E6A7}"/>
    <cellStyle name="Normal 28 2 4" xfId="26587" xr:uid="{B8A7E156-D152-405D-B582-D33AE0F8E4C3}"/>
    <cellStyle name="Normal 28 2 5" xfId="26588" xr:uid="{4C63B58C-AC27-4F17-BE33-BA7DA189B8E9}"/>
    <cellStyle name="Normal 28 2 6" xfId="34103" xr:uid="{C4A87C61-81EC-4FCE-9580-C4C6F6DB908E}"/>
    <cellStyle name="Normal 28 2 7" xfId="36143" xr:uid="{0E9EDADF-4DBE-4DAD-84A7-109396A329F8}"/>
    <cellStyle name="Normal 28 2 8" xfId="38676" xr:uid="{928C34C6-5E95-4B9E-A2E8-D08088DD8B28}"/>
    <cellStyle name="Normal 28 2_121231-130331" xfId="26589" xr:uid="{5DFFDAAD-59EB-4752-AAA3-3ABE67EE56E5}"/>
    <cellStyle name="Normal 28 3" xfId="26590" xr:uid="{2CE4D585-1470-4ABD-B893-D3E713F3DBAE}"/>
    <cellStyle name="Normal 28 3 2" xfId="26591" xr:uid="{4751EFEA-5C04-41DE-A10B-A08A04636C48}"/>
    <cellStyle name="Normal 28 3 2 2" xfId="26592" xr:uid="{2A8FDE3B-7D6B-42B2-B1B5-81FC7EF2FCE9}"/>
    <cellStyle name="Normal 28 3 2 3" xfId="34104" xr:uid="{40C6D3A9-2185-462B-96A0-8022FFB976B9}"/>
    <cellStyle name="Normal 28 3 2_121231-130331" xfId="26593" xr:uid="{57822614-F58B-45EE-9460-FD88589B050E}"/>
    <cellStyle name="Normal 28 3 3" xfId="26594" xr:uid="{62965EA6-3233-4775-95D6-8DC9FA336F18}"/>
    <cellStyle name="Normal 28 3 3 2" xfId="26595" xr:uid="{A71C5D0D-8A31-435D-9787-E117FB29F175}"/>
    <cellStyle name="Normal 28 3 3_121231-130331" xfId="26596" xr:uid="{B74B993B-584B-4CE5-B3E6-66D780C9F7BD}"/>
    <cellStyle name="Normal 28 3 4" xfId="26597" xr:uid="{9C67D552-3D91-42C9-9A31-89E22CD8D202}"/>
    <cellStyle name="Normal 28 3 5" xfId="26598" xr:uid="{F0B1576D-1534-49D8-973D-CAAEC3B19D54}"/>
    <cellStyle name="Normal 28 3 6" xfId="34105" xr:uid="{02BB626E-7EA6-4AAC-90EF-183FB4ECA83A}"/>
    <cellStyle name="Normal 28 3 7" xfId="36144" xr:uid="{B7F89707-0F07-474D-A85D-0E7AEDEB9984}"/>
    <cellStyle name="Normal 28 3 8" xfId="38675" xr:uid="{B8B4930B-D7A4-420A-818E-3F797ED5EF93}"/>
    <cellStyle name="Normal 28 3_121231-130331" xfId="26599" xr:uid="{F614E10E-9378-428E-B1BC-4A40826580CA}"/>
    <cellStyle name="Normal 28 4" xfId="26600" xr:uid="{A484352C-E2EC-4337-8814-8543D04684F1}"/>
    <cellStyle name="Normal 28 4 2" xfId="26601" xr:uid="{1C4A9323-5913-4FB7-91EA-3326CC7B807D}"/>
    <cellStyle name="Normal 28 4 2 2" xfId="26602" xr:uid="{B8E005CC-C295-4335-87CC-90E22FEEC2A2}"/>
    <cellStyle name="Normal 28 4 2_121231-130331" xfId="26603" xr:uid="{1E2E64E9-D352-4322-AE33-D7675FF7FA4E}"/>
    <cellStyle name="Normal 28 4 3" xfId="26604" xr:uid="{901AE9C0-4F25-4BD3-A512-EF3CD6BDE84A}"/>
    <cellStyle name="Normal 28 4 4" xfId="34106" xr:uid="{335A2318-E014-46C2-8761-16BDDCADD064}"/>
    <cellStyle name="Normal 28 4_121231-130331" xfId="26605" xr:uid="{46645A6A-0608-4FE9-8229-A940D449C952}"/>
    <cellStyle name="Normal 28 5" xfId="26606" xr:uid="{0A3291E4-0C5C-4065-BC60-BE8E9A1D8799}"/>
    <cellStyle name="Normal 28 5 2" xfId="26607" xr:uid="{E9FAAE63-D486-4C22-99C5-280DDF0E0287}"/>
    <cellStyle name="Normal 28 5 3" xfId="26608" xr:uid="{D53684DE-492F-4D4E-844D-E3C5BA05BDCA}"/>
    <cellStyle name="Normal 28 5_121231-130331" xfId="26609" xr:uid="{A42F11A4-E1A8-41FB-8BAB-D2B07E4952A0}"/>
    <cellStyle name="Normal 28 6" xfId="26610" xr:uid="{A07E216B-4EFD-45D0-86B0-C19C6BBA5ED4}"/>
    <cellStyle name="Normal 28 6 2" xfId="26611" xr:uid="{5FB362E5-6B0F-4B91-8CC1-A02ACABF0BA9}"/>
    <cellStyle name="Normal 28 6 3" xfId="26612" xr:uid="{C7A1F2D9-54D5-4B6D-ADCC-672FFBF7BCFF}"/>
    <cellStyle name="Normal 28 6_AAL 2014-06" xfId="45514" xr:uid="{282BEC20-D0F2-4005-A557-4360ADA9EE64}"/>
    <cellStyle name="Normal 28 7" xfId="26613" xr:uid="{63CDEC50-01AA-43BB-BECB-628DD7BA3830}"/>
    <cellStyle name="Normal 28 7 2" xfId="26614" xr:uid="{6D8AEBA0-1C79-465A-85FC-DB4A6B1FF720}"/>
    <cellStyle name="Normal 28 7 3" xfId="26615" xr:uid="{72CFE54E-3EA6-415C-BBD7-0F6839E79452}"/>
    <cellStyle name="Normal 28 7_AAL 2014-06" xfId="45515" xr:uid="{04BD1FBD-05B5-4633-A351-8870F608E7E4}"/>
    <cellStyle name="Normal 28 8" xfId="26616" xr:uid="{3FBCA432-D179-48C8-A59D-DCA61671CBBE}"/>
    <cellStyle name="Normal 28 9" xfId="26617" xr:uid="{838BFD0B-E272-4904-B007-8D8E68678631}"/>
    <cellStyle name="Normal 28_121231-130331" xfId="26618" xr:uid="{3F381C3E-D428-42A8-B1F3-460E8421B491}"/>
    <cellStyle name="Normal 29" xfId="26619" xr:uid="{6C3D8135-CAA8-4093-A249-5191C43B5C91}"/>
    <cellStyle name="Normal 29 10" xfId="36145" xr:uid="{407080EF-8E9A-49F9-A58D-78D53760B683}"/>
    <cellStyle name="Normal 29 11" xfId="47108" xr:uid="{73E8B584-2838-4C5D-9AB1-1D3F91F4788D}"/>
    <cellStyle name="Normal 29 2" xfId="26620" xr:uid="{51A258F2-79D8-462D-B1FF-5C396CC900E1}"/>
    <cellStyle name="Normal 29 2 2" xfId="26621" xr:uid="{E4C7A003-4310-4E32-B836-3511F319412A}"/>
    <cellStyle name="Normal 29 2 2 2" xfId="26622" xr:uid="{806A2F6A-EBAA-4BEB-89A0-888BAFDF2F7F}"/>
    <cellStyle name="Normal 29 2 2 3" xfId="34107" xr:uid="{7585EFFB-2B59-4C67-8D4E-EA9936975FD4}"/>
    <cellStyle name="Normal 29 2 2_121231-130331" xfId="26623" xr:uid="{403904C4-F33D-4F98-BB6C-7A8F926636DC}"/>
    <cellStyle name="Normal 29 2 3" xfId="26624" xr:uid="{C89EEF32-F1B2-4199-A031-0D3568621648}"/>
    <cellStyle name="Normal 29 2 3 2" xfId="26625" xr:uid="{3617C21E-2A3B-4384-B7E5-9C1091C3A5D7}"/>
    <cellStyle name="Normal 29 2 3_121231-130331" xfId="26626" xr:uid="{53C5967B-75BF-4F01-BE69-CB5208DDDA29}"/>
    <cellStyle name="Normal 29 2 4" xfId="26627" xr:uid="{DB1402AE-768D-4A38-995D-F2D7941B0D9A}"/>
    <cellStyle name="Normal 29 2 5" xfId="26628" xr:uid="{07D1A6FC-CF5D-41D2-AD2D-E19BB3E458F4}"/>
    <cellStyle name="Normal 29 2 6" xfId="34108" xr:uid="{A28CA144-FE7F-4CDC-98D3-43D87D03BCAF}"/>
    <cellStyle name="Normal 29 2 7" xfId="36146" xr:uid="{3EB37686-21CC-4784-A457-271D1B5A9856}"/>
    <cellStyle name="Normal 29 2 8" xfId="38674" xr:uid="{5EAFC29A-5988-41D4-9D74-43547C2F22D6}"/>
    <cellStyle name="Normal 29 2_121231-130331" xfId="26629" xr:uid="{379FE80B-1937-4839-90A8-6AAAF55F0B66}"/>
    <cellStyle name="Normal 29 3" xfId="26630" xr:uid="{148F6316-DEF9-4DB1-9284-26B56006E020}"/>
    <cellStyle name="Normal 29 3 2" xfId="26631" xr:uid="{79F5D1FE-9C69-4349-B42B-C6325450E0EE}"/>
    <cellStyle name="Normal 29 3 2 2" xfId="26632" xr:uid="{2582B1CC-8667-48C1-86B2-CBC635AAA9DE}"/>
    <cellStyle name="Normal 29 3 2 3" xfId="34109" xr:uid="{75DF1536-4761-49B6-81A6-5393F2347E0C}"/>
    <cellStyle name="Normal 29 3 2_121231-130331" xfId="26633" xr:uid="{2ED6B50B-6D25-410D-A8E4-65178E2D13D2}"/>
    <cellStyle name="Normal 29 3 3" xfId="26634" xr:uid="{72D8CE47-0EC5-4BB3-AFB6-432FA16727ED}"/>
    <cellStyle name="Normal 29 3 3 2" xfId="26635" xr:uid="{ABBEB50B-AC29-4989-82C1-E30D162C7648}"/>
    <cellStyle name="Normal 29 3 3_121231-130331" xfId="26636" xr:uid="{CB2205B5-BE0D-490F-AEB7-0A43650CC683}"/>
    <cellStyle name="Normal 29 3 4" xfId="26637" xr:uid="{9AB78BD5-56DD-4223-B3EC-803C0C5D66AD}"/>
    <cellStyle name="Normal 29 3 5" xfId="26638" xr:uid="{77A1ED3F-43E3-42C5-8958-F62CFF2F4667}"/>
    <cellStyle name="Normal 29 3 6" xfId="34110" xr:uid="{9AFD6083-3951-40C3-B862-2C240717FD01}"/>
    <cellStyle name="Normal 29 3 7" xfId="36147" xr:uid="{A4B0E6BF-E2A9-458C-BFA7-7506427D4823}"/>
    <cellStyle name="Normal 29 3 8" xfId="38673" xr:uid="{78DFB30B-49C6-4E87-8D5F-697735642325}"/>
    <cellStyle name="Normal 29 3_121231-130331" xfId="26639" xr:uid="{7C3BE800-FD39-40E0-BBA8-89DBBBEDF26A}"/>
    <cellStyle name="Normal 29 4" xfId="26640" xr:uid="{70BB7FD7-01E6-467D-AF1C-D6040628CC6F}"/>
    <cellStyle name="Normal 29 4 2" xfId="26641" xr:uid="{10EED52C-1C99-4E82-B8C3-4F54834909EB}"/>
    <cellStyle name="Normal 29 4 2 2" xfId="26642" xr:uid="{B6E2DBCA-92D1-401B-AC34-3B271048CBBE}"/>
    <cellStyle name="Normal 29 4 2_121231-130331" xfId="26643" xr:uid="{1C772EC1-E312-4438-8938-F4F4DF965D07}"/>
    <cellStyle name="Normal 29 4 3" xfId="26644" xr:uid="{F7C494A8-259A-49E6-8309-4A5AAC88CFDA}"/>
    <cellStyle name="Normal 29 4 4" xfId="34111" xr:uid="{53AF1FEC-8253-4349-8AA6-C9FA35682CCA}"/>
    <cellStyle name="Normal 29 4_121231-130331" xfId="26645" xr:uid="{F7424704-916A-4733-8476-2AC18449921D}"/>
    <cellStyle name="Normal 29 5" xfId="26646" xr:uid="{A7B13C39-181B-4D9F-ABEB-A93B3791B607}"/>
    <cellStyle name="Normal 29 5 2" xfId="26647" xr:uid="{128CE5A8-0FA5-4984-9159-49DDE0FE2B75}"/>
    <cellStyle name="Normal 29 5 3" xfId="26648" xr:uid="{16C1D603-2335-483A-9862-9E959AD4CE63}"/>
    <cellStyle name="Normal 29 5_121231-130331" xfId="26649" xr:uid="{E4367CE3-EF9D-4F3D-A057-DC4C4C884AA7}"/>
    <cellStyle name="Normal 29 6" xfId="26650" xr:uid="{E6E99C86-26BE-4DCB-B504-F27095F993AD}"/>
    <cellStyle name="Normal 29 6 2" xfId="26651" xr:uid="{AD8B1C78-DBEE-46AE-A85C-98A9B9E74EAF}"/>
    <cellStyle name="Normal 29 6 3" xfId="26652" xr:uid="{4DFD62D0-C497-4623-B6F6-E28EF92DF762}"/>
    <cellStyle name="Normal 29 6_AAL 2014-06" xfId="45516" xr:uid="{1A44A054-85C8-46FC-B00C-154EFD4A17D5}"/>
    <cellStyle name="Normal 29 7" xfId="26653" xr:uid="{D4C68066-569B-462A-A102-EDA38C17B1D3}"/>
    <cellStyle name="Normal 29 7 2" xfId="26654" xr:uid="{7E1DA0E4-57CB-4BDE-81E6-7EBE0951DE4D}"/>
    <cellStyle name="Normal 29 7 3" xfId="26655" xr:uid="{DB980235-E94E-4F20-9FB9-E0A36E087DCC}"/>
    <cellStyle name="Normal 29 7_AAL 2014-06" xfId="45517" xr:uid="{C0D6AB1E-B5CB-4C83-907E-DFB6FFF42152}"/>
    <cellStyle name="Normal 29 8" xfId="26656" xr:uid="{C600FCF0-6831-45D6-B08C-684E9F8F7815}"/>
    <cellStyle name="Normal 29 9" xfId="26657" xr:uid="{880D3CAA-7FBA-4D12-A5D6-2A27207A17A3}"/>
    <cellStyle name="Normal 29_121231-130331" xfId="26658" xr:uid="{18F6FD9E-97A6-4E97-8179-05021FD1F65B}"/>
    <cellStyle name="Normal 3" xfId="3" xr:uid="{00000000-0005-0000-0000-000004000000}"/>
    <cellStyle name="Normal 3 10" xfId="26659" xr:uid="{CFD8AD19-5EFF-4D27-9FD0-7EB4F4403F62}"/>
    <cellStyle name="Normal 3 10 2" xfId="26660" xr:uid="{E6EFD3B7-C669-44B3-89CF-DE5DEC5F7231}"/>
    <cellStyle name="Normal 3 10 3" xfId="47809" xr:uid="{745D2E07-E5DB-4C0C-AD40-95DE7645F1B9}"/>
    <cellStyle name="Normal 3 10_121231-130331" xfId="26661" xr:uid="{B258D6F1-7BA8-4FA9-8C42-0AE10204DA7A}"/>
    <cellStyle name="Normal 3 11" xfId="26662" xr:uid="{F3A18096-074A-4201-8B80-D82A8ED45536}"/>
    <cellStyle name="Normal 3 11 2" xfId="47810" xr:uid="{0CFFB26E-6A94-4DF3-A501-8F6BB661425B}"/>
    <cellStyle name="Normal 3 12" xfId="26663" xr:uid="{EE42B89C-C9D8-42C1-A74E-0C50FA4D4CC0}"/>
    <cellStyle name="Normal 3 12 2" xfId="34112" xr:uid="{52A712F5-6A79-4804-8DF0-A876138F8D81}"/>
    <cellStyle name="Normal 3 12_ICR" xfId="49537" xr:uid="{923FAFFD-AC1E-4F83-B39E-E32093BBD1CF}"/>
    <cellStyle name="Normal 3 13" xfId="26664" xr:uid="{62C6A0AD-4B0A-4A87-887E-E01F94747017}"/>
    <cellStyle name="Normal 3 13 2" xfId="34113" xr:uid="{3DC15EE7-13C6-43BE-A631-C2589A536FA5}"/>
    <cellStyle name="Normal 3 14" xfId="34114" xr:uid="{56E58534-F5AA-4CFB-93B1-5BD452B961CE}"/>
    <cellStyle name="Normal 3 15" xfId="34115" xr:uid="{16310241-7A93-48B5-886A-FE66204364A5}"/>
    <cellStyle name="Normal 3 16" xfId="34116" xr:uid="{78106B97-88A6-48F1-9ED1-FC6CCABDBAFF}"/>
    <cellStyle name="Normal 3 17" xfId="34117" xr:uid="{3C363DF7-6F5C-4A4B-9FE7-74E64D7F3634}"/>
    <cellStyle name="Normal 3 18" xfId="34118" xr:uid="{92B3FD81-A87F-42B1-8A7C-9A1A97DD6C47}"/>
    <cellStyle name="Normal 3 19" xfId="34119" xr:uid="{4FC9EFEC-55DE-4653-8A19-72321A7C7743}"/>
    <cellStyle name="Normal 3 2" xfId="206" xr:uid="{6AF79BD9-8AA8-4D30-8209-D09AFF35DC4A}"/>
    <cellStyle name="Normal 3 2 10" xfId="34120" xr:uid="{D3E625D6-F1AA-4E23-A4F8-DFBAD204475D}"/>
    <cellStyle name="Normal 3 2 10 2" xfId="34121" xr:uid="{77E63FBC-3F33-48BA-9824-4477BA4C8414}"/>
    <cellStyle name="Normal 3 2 11" xfId="36148" xr:uid="{6EC29CDC-EC65-413B-9468-7C03737B370D}"/>
    <cellStyle name="Normal 3 2 12" xfId="47110" xr:uid="{158D3CB6-AD5F-4B37-863F-C1D187A0AA7F}"/>
    <cellStyle name="Normal 3 2 2" xfId="2185" xr:uid="{4BBA7A7B-4B01-4432-96CE-74332A977A90}"/>
    <cellStyle name="Normal 3 2 2 10" xfId="46043" xr:uid="{B97CE010-EB46-486B-8026-1FE7E8B49D02}"/>
    <cellStyle name="Normal 3 2 2 2" xfId="26665" xr:uid="{E96EE859-5C53-49A7-9153-2F286300DBB9}"/>
    <cellStyle name="Normal 3 2 2 2 2" xfId="26666" xr:uid="{E4D77733-E6C8-4C78-B886-AEC8D777EF64}"/>
    <cellStyle name="Normal 3 2 2 2 2 2" xfId="26667" xr:uid="{14BE2EC7-D437-40A9-B3E3-5A1E4B19C2DF}"/>
    <cellStyle name="Normal 3 2 2 2 2_121231-130331" xfId="26668" xr:uid="{AC4DE6E9-15E1-487A-8C42-FDC1BF3540B5}"/>
    <cellStyle name="Normal 3 2 2 2 3" xfId="26669" xr:uid="{20E6306B-024E-442C-878B-0B138D9A0344}"/>
    <cellStyle name="Normal 3 2 2 2 4" xfId="34122" xr:uid="{6EAE963F-5845-45D2-8C33-24F9CE61CF7D}"/>
    <cellStyle name="Normal 3 2 2 2 5" xfId="47811" xr:uid="{7DF17758-6FBE-4F87-8AA5-345527FEA5D5}"/>
    <cellStyle name="Normal 3 2 2 2 6" xfId="49039" xr:uid="{A0903755-F921-4BEA-AD27-FE62D3DB169C}"/>
    <cellStyle name="Normal 3 2 2 2_121231-130331" xfId="26670" xr:uid="{224E8414-84B5-427A-9105-C6C3BBCCFBB2}"/>
    <cellStyle name="Normal 3 2 2 3" xfId="26671" xr:uid="{1C1CBE56-4143-4192-ADE0-1C0CB5B7A382}"/>
    <cellStyle name="Normal 3 2 2 3 2" xfId="26672" xr:uid="{609D5BF4-D2F8-48F5-BF42-DCCD2B2947A4}"/>
    <cellStyle name="Normal 3 2 2 3_121231-130331" xfId="26673" xr:uid="{12A3C4D5-47A2-4705-9399-F1DDE4869A2D}"/>
    <cellStyle name="Normal 3 2 2 4" xfId="26674" xr:uid="{A7C669FD-04BA-4C82-A94C-85E20C546854}"/>
    <cellStyle name="Normal 3 2 2 5" xfId="26675" xr:uid="{319E971D-7972-4C33-95D5-72A34CE2CB66}"/>
    <cellStyle name="Normal 3 2 2 6" xfId="34123" xr:uid="{5C46E5C9-58CF-42E1-A750-91CF0D4708A4}"/>
    <cellStyle name="Normal 3 2 2 7" xfId="36149" xr:uid="{4A126D29-1328-4E58-8E3B-B8A36161595B}"/>
    <cellStyle name="Normal 3 2 2 8" xfId="38672" xr:uid="{AE1E8AF9-73F7-48FD-978C-176D14197208}"/>
    <cellStyle name="Normal 3 2 2 9" xfId="47111" xr:uid="{49DFF26A-3536-424D-8BCD-3A127CB9D453}"/>
    <cellStyle name="Normal 3 2 2_1" xfId="52324" xr:uid="{E75D4189-6C72-45F8-B00B-1A18806A2939}"/>
    <cellStyle name="Normal 3 2 3" xfId="2186" xr:uid="{54AC9E21-B6CA-446A-B871-6DA0C874D629}"/>
    <cellStyle name="Normal 3 2 3 10" xfId="46041" xr:uid="{F5890796-3CEC-4C6C-B5E3-5C17C8AA1B7C}"/>
    <cellStyle name="Normal 3 2 3 2" xfId="26676" xr:uid="{3FF3FE2B-E692-4C10-BD38-2A025968598A}"/>
    <cellStyle name="Normal 3 2 3 2 2" xfId="26677" xr:uid="{8CA636AB-3ACB-49AE-9F67-37C48FBA2C1D}"/>
    <cellStyle name="Normal 3 2 3 2 2 2" xfId="26678" xr:uid="{0267AB67-CB43-40EA-AAB6-4C6FB65EF9FB}"/>
    <cellStyle name="Normal 3 2 3 2 2_121231-130331" xfId="26679" xr:uid="{6F2B6788-F336-4959-9490-F459DA3A6B24}"/>
    <cellStyle name="Normal 3 2 3 2 3" xfId="26680" xr:uid="{75E39D1F-B34D-481B-A459-45FECFCF855E}"/>
    <cellStyle name="Normal 3 2 3 2 4" xfId="34124" xr:uid="{CA105C8B-F2A0-4D51-BC6B-AD7600AF3E0F}"/>
    <cellStyle name="Normal 3 2 3 2 5" xfId="47812" xr:uid="{6B10FB8C-9884-4D97-8890-6E906DF5A5DF}"/>
    <cellStyle name="Normal 3 2 3 2 6" xfId="49040" xr:uid="{20DB18A1-ABCF-4471-940F-5BE12A07EDB8}"/>
    <cellStyle name="Normal 3 2 3 2_121231-130331" xfId="26681" xr:uid="{BF8D7B76-71C8-4F37-93F1-95857C02C908}"/>
    <cellStyle name="Normal 3 2 3 3" xfId="26682" xr:uid="{15F6CC56-E4F2-47E2-B6CF-1265C3660FC1}"/>
    <cellStyle name="Normal 3 2 3 3 2" xfId="26683" xr:uid="{6CDDFEF8-5C69-47F3-AAA8-F6A523B76AF0}"/>
    <cellStyle name="Normal 3 2 3 3_121231-130331" xfId="26684" xr:uid="{192C2180-1A63-4248-8BE1-C809C4055225}"/>
    <cellStyle name="Normal 3 2 3 4" xfId="26685" xr:uid="{9E29DF82-6835-452C-AFEF-4B31FB19B013}"/>
    <cellStyle name="Normal 3 2 3 5" xfId="26686" xr:uid="{277BF457-9838-458B-94EF-25735D0352CD}"/>
    <cellStyle name="Normal 3 2 3 6" xfId="34125" xr:uid="{1726B1FB-1884-4107-BC20-4EB05AEBD626}"/>
    <cellStyle name="Normal 3 2 3 7" xfId="36150" xr:uid="{425375F2-4618-4111-BA90-AF5609AD5394}"/>
    <cellStyle name="Normal 3 2 3 8" xfId="38671" xr:uid="{BF2CE3FA-E750-4943-BFA0-AE830211330A}"/>
    <cellStyle name="Normal 3 2 3 9" xfId="47112" xr:uid="{823E2F99-F33C-49C9-90AB-ADD6572104E8}"/>
    <cellStyle name="Normal 3 2 3_1" xfId="52325" xr:uid="{0941B7DF-F97A-4687-963A-47455829ED98}"/>
    <cellStyle name="Normal 3 2 4" xfId="2187" xr:uid="{C12FBA75-E121-4EF3-9C87-2C851B2B9A50}"/>
    <cellStyle name="Normal 3 2 4 2" xfId="26687" xr:uid="{1C229190-B216-4122-9DE0-ACFFB4B0AEA2}"/>
    <cellStyle name="Normal 3 2 4 2 2" xfId="26688" xr:uid="{6648CE3E-DF0A-4114-BD8C-50D184131795}"/>
    <cellStyle name="Normal 3 2 4 2 2 2" xfId="26689" xr:uid="{FF4D6E7B-98F8-4012-BE78-60843D5587DE}"/>
    <cellStyle name="Normal 3 2 4 2 2_121231-130331" xfId="26690" xr:uid="{8C45D3CB-C3B8-4870-8F65-1216AB08A311}"/>
    <cellStyle name="Normal 3 2 4 2 3" xfId="26691" xr:uid="{5B0EBF7A-1D73-4F2B-8AF3-8901C80D6027}"/>
    <cellStyle name="Normal 3 2 4 2 4" xfId="34126" xr:uid="{A187BB0E-9670-4ECF-9CA0-521FD9A28141}"/>
    <cellStyle name="Normal 3 2 4 2_121231-130331" xfId="26692" xr:uid="{7A9B1A88-2F94-45E3-BC57-7126E659BF9B}"/>
    <cellStyle name="Normal 3 2 4 3" xfId="26693" xr:uid="{0F25EDF9-CC3F-4A14-830C-052ACD400E73}"/>
    <cellStyle name="Normal 3 2 4 3 2" xfId="26694" xr:uid="{46B5F199-657D-4F89-BE73-D62C42A35BD4}"/>
    <cellStyle name="Normal 3 2 4 3_121231-130331" xfId="26695" xr:uid="{A1BFC620-D7AC-4B6E-B7C8-6DF79D6D41F7}"/>
    <cellStyle name="Normal 3 2 4 4" xfId="26696" xr:uid="{BDBDC0DF-5A6F-47F5-A7F8-C4F5F61BB792}"/>
    <cellStyle name="Normal 3 2 4 5" xfId="26697" xr:uid="{5DC0BC1F-4A7A-4E98-94D4-AD58CD69151F}"/>
    <cellStyle name="Normal 3 2 4 6" xfId="34127" xr:uid="{197F928E-F163-49A4-9489-6E81212A4694}"/>
    <cellStyle name="Normal 3 2 4 7" xfId="36151" xr:uid="{B70AAEB2-5DF2-423F-95FC-C2144ABD13CF}"/>
    <cellStyle name="Normal 3 2 4 8" xfId="38670" xr:uid="{AF84E9D5-894A-4D82-9B6D-E91BE8A92D4B}"/>
    <cellStyle name="Normal 3 2 4_121231-130331" xfId="26698" xr:uid="{109481E9-7631-4ECA-B2FD-2EFFA4715C3B}"/>
    <cellStyle name="Normal 3 2 5" xfId="26699" xr:uid="{867E66D3-5AE9-49BC-BB8E-BA160B4C2B49}"/>
    <cellStyle name="Normal 3 2 5 10" xfId="49041" xr:uid="{6DEEA3DF-0EA3-43DC-B141-565B4EE1794B}"/>
    <cellStyle name="Normal 3 2 5 2" xfId="26700" xr:uid="{877DB66E-FA21-4E39-9C5B-9EE159D5E884}"/>
    <cellStyle name="Normal 3 2 5 2 2" xfId="26701" xr:uid="{F216F84F-B64C-4A60-9B00-7599403E3A32}"/>
    <cellStyle name="Normal 3 2 5 2 3" xfId="34128" xr:uid="{B75B8605-52F5-42C9-BF00-D7698E0D64FA}"/>
    <cellStyle name="Normal 3 2 5 2_121231-130331" xfId="26702" xr:uid="{07D549D0-416C-4E75-9DD3-812B48EE6DFA}"/>
    <cellStyle name="Normal 3 2 5 3" xfId="26703" xr:uid="{F5C4B2C1-56D5-4730-84BE-FA18FF0BF035}"/>
    <cellStyle name="Normal 3 2 5 3 2" xfId="26704" xr:uid="{7C3D85F8-1DE0-45EE-9D17-08EC3708A5C8}"/>
    <cellStyle name="Normal 3 2 5 3_121231-130331" xfId="26705" xr:uid="{37E47B4D-D91D-40A2-BC21-B34D4DAA7730}"/>
    <cellStyle name="Normal 3 2 5 4" xfId="26706" xr:uid="{E9361AA9-22DA-4AF5-B410-4B5D6EE7D7A9}"/>
    <cellStyle name="Normal 3 2 5 5" xfId="26707" xr:uid="{B9AEABA0-5481-41AF-8FC8-F22EE071157C}"/>
    <cellStyle name="Normal 3 2 5 6" xfId="34129" xr:uid="{F36ED341-6BF1-4B6F-A05C-2C1CD8FBCC5F}"/>
    <cellStyle name="Normal 3 2 5 7" xfId="36152" xr:uid="{16F03101-7D64-44B7-8BB4-59FE32BB6ABA}"/>
    <cellStyle name="Normal 3 2 5 8" xfId="38669" xr:uid="{159D34D5-B950-4567-9DB1-8F237E83A9E9}"/>
    <cellStyle name="Normal 3 2 5 9" xfId="47813" xr:uid="{25F18561-C6A2-41CF-940D-F1F991C4E37F}"/>
    <cellStyle name="Normal 3 2 5_121231-130331" xfId="26708" xr:uid="{C793AA26-BB2A-4922-8F6D-D83CF1B7F3CF}"/>
    <cellStyle name="Normal 3 2 6" xfId="26709" xr:uid="{7EB8D2B9-FFB2-4E81-A6A2-EB7ED45CA602}"/>
    <cellStyle name="Normal 3 2 6 2" xfId="26710" xr:uid="{9705EC40-BFD8-45C6-B311-C8D12088EBC5}"/>
    <cellStyle name="Normal 3 2 6 2 2" xfId="26711" xr:uid="{E37F422D-911B-4525-8014-49A6342BF983}"/>
    <cellStyle name="Normal 3 2 6 2_121231-130331" xfId="26712" xr:uid="{55F30623-FBB4-4A88-9BEF-3ABCED5A96EC}"/>
    <cellStyle name="Normal 3 2 6 3" xfId="26713" xr:uid="{D035AD32-16AD-459B-902D-B2B3ECF94E9F}"/>
    <cellStyle name="Normal 3 2 6 4" xfId="34130" xr:uid="{415512D1-D773-4D63-8B3A-DF336AD2C552}"/>
    <cellStyle name="Normal 3 2 6 5" xfId="47814" xr:uid="{F7E98ED9-9C19-49A4-A6F9-1A4581C30454}"/>
    <cellStyle name="Normal 3 2 6 6" xfId="49042" xr:uid="{3E76C583-393A-441B-91EB-B9B79E7040F9}"/>
    <cellStyle name="Normal 3 2 6_121231-130331" xfId="26714" xr:uid="{F370E4A1-A918-4EED-B22A-21CCEEC9A7BE}"/>
    <cellStyle name="Normal 3 2 7" xfId="26715" xr:uid="{A70F2AFC-5624-4CA1-8A01-217AE9625A29}"/>
    <cellStyle name="Normal 3 2 7 2" xfId="26716" xr:uid="{1EECC5D2-F362-438F-91CD-B34D18AAFF0D}"/>
    <cellStyle name="Normal 3 2 7_121231-130331" xfId="26717" xr:uid="{CB5722CD-FDFF-4136-A43C-557A0E4CBD66}"/>
    <cellStyle name="Normal 3 2 8" xfId="26718" xr:uid="{9C6EB5ED-85F3-4B6F-A7B8-56CC5B65C5E6}"/>
    <cellStyle name="Normal 3 2 9" xfId="26719" xr:uid="{4F92F37A-95D3-458E-8AAA-8FE48BD2A082}"/>
    <cellStyle name="Normal 3 2_1" xfId="49538" xr:uid="{150D4EA1-D8FE-4002-B808-E17C87B73C90}"/>
    <cellStyle name="Normal 3 20" xfId="34131" xr:uid="{710E35C0-9D70-4E4A-8684-C0DA245A6A76}"/>
    <cellStyle name="Normal 3 21" xfId="34132" xr:uid="{F8D3C5F4-7352-42AB-89E1-3F43929C4A23}"/>
    <cellStyle name="Normal 3 22" xfId="34133" xr:uid="{05E18D5A-84BA-4B38-9D3A-7C2C3DFDFA3F}"/>
    <cellStyle name="Normal 3 23" xfId="34134" xr:uid="{F294E006-F26C-4971-9CA1-EBF301321690}"/>
    <cellStyle name="Normal 3 24" xfId="34135" xr:uid="{4034942F-637C-41B2-9FA1-368828DB9855}"/>
    <cellStyle name="Normal 3 25" xfId="205" xr:uid="{2C71F704-C167-4ABB-9A26-1419D016CB91}"/>
    <cellStyle name="Normal 3 3" xfId="2188" xr:uid="{E2C91C00-CBC5-458B-8BC5-EE69B6A83A49}"/>
    <cellStyle name="Normal 3 3 10" xfId="34136" xr:uid="{EEA47118-CF73-46AA-846B-839B7605B3B3}"/>
    <cellStyle name="Normal 3 3 10 2" xfId="34137" xr:uid="{B9D3BA15-EC61-4750-8102-1DA06365B0E1}"/>
    <cellStyle name="Normal 3 3 11" xfId="36153" xr:uid="{5614A5D3-1EC0-49F0-A165-7BBE2A73C9D0}"/>
    <cellStyle name="Normal 3 3 12" xfId="47114" xr:uid="{06E4320D-C0C2-435B-B1DB-4ABC0C96F131}"/>
    <cellStyle name="Normal 3 3 2" xfId="2189" xr:uid="{54F13B6C-E5A7-4036-8CA3-E20D4A91E778}"/>
    <cellStyle name="Normal 3 3 2 10" xfId="46038" xr:uid="{4BC611E4-5470-412D-867B-6DB59DE61B76}"/>
    <cellStyle name="Normal 3 3 2 2" xfId="26720" xr:uid="{32782873-8F79-49EB-95AF-9DAEA6714D0A}"/>
    <cellStyle name="Normal 3 3 2 2 2" xfId="26721" xr:uid="{ED4BD6B3-35D3-4911-9072-C25D35BA3338}"/>
    <cellStyle name="Normal 3 3 2 2 2 2" xfId="26722" xr:uid="{199AA099-7ECE-4C91-9261-4C1160A3119C}"/>
    <cellStyle name="Normal 3 3 2 2 2_121231-130331" xfId="26723" xr:uid="{DA7812B2-79BB-4FE4-B96C-23C50C565564}"/>
    <cellStyle name="Normal 3 3 2 2 3" xfId="26724" xr:uid="{A69214DC-1AA5-4C17-BE63-B5BC95007555}"/>
    <cellStyle name="Normal 3 3 2 2 4" xfId="34138" xr:uid="{3CF0C9CD-AE5B-4E55-87E2-B1AE7F55FE7F}"/>
    <cellStyle name="Normal 3 3 2 2 5" xfId="47815" xr:uid="{D23B2EE1-F4A0-498D-B2EB-8FC05DEF363A}"/>
    <cellStyle name="Normal 3 3 2 2 6" xfId="49043" xr:uid="{6BD0E53E-0470-4A04-876C-5BECA412413E}"/>
    <cellStyle name="Normal 3 3 2 2_121231-130331" xfId="26725" xr:uid="{2F1ED7E2-0FA5-47A2-B37B-D4F02CB79AB7}"/>
    <cellStyle name="Normal 3 3 2 3" xfId="26726" xr:uid="{6938C8D3-3BE9-4D86-BFCC-099CA0BCC9EB}"/>
    <cellStyle name="Normal 3 3 2 3 2" xfId="26727" xr:uid="{88B95F7D-7C7E-4516-8DAC-EBE218693EA4}"/>
    <cellStyle name="Normal 3 3 2 3_121231-130331" xfId="26728" xr:uid="{E5DC0B8E-F820-4632-BA97-0BFB2E72F630}"/>
    <cellStyle name="Normal 3 3 2 4" xfId="26729" xr:uid="{35B5F894-9F4B-4779-AD50-74A26EDCAF96}"/>
    <cellStyle name="Normal 3 3 2 5" xfId="26730" xr:uid="{15D6DC5E-0B1E-4C9B-82EA-62938B4B7848}"/>
    <cellStyle name="Normal 3 3 2 6" xfId="34139" xr:uid="{CD35CC89-B14A-4C5C-9788-B538255DC860}"/>
    <cellStyle name="Normal 3 3 2 7" xfId="36154" xr:uid="{7B8B3502-E67E-492B-8022-D328672885CD}"/>
    <cellStyle name="Normal 3 3 2 8" xfId="38668" xr:uid="{C1197A0D-379F-4DD2-B908-D4E0115E6751}"/>
    <cellStyle name="Normal 3 3 2 9" xfId="47115" xr:uid="{7A18168D-26DB-40AB-BC7B-32F06486B19E}"/>
    <cellStyle name="Normal 3 3 2_1" xfId="52326" xr:uid="{B645F9F0-8861-4CEA-BA18-E2BBD9F53F47}"/>
    <cellStyle name="Normal 3 3 3" xfId="2190" xr:uid="{671F18D1-0C11-488C-96D9-3E4E905A6DA9}"/>
    <cellStyle name="Normal 3 3 3 10" xfId="46037" xr:uid="{B62BF2A4-61F6-4A0A-BEAB-97EB0B3EA30C}"/>
    <cellStyle name="Normal 3 3 3 2" xfId="26731" xr:uid="{20FCE90E-9489-4507-859A-C788951510F3}"/>
    <cellStyle name="Normal 3 3 3 2 2" xfId="26732" xr:uid="{DB172A7A-DDEE-492A-80E2-177A0DD3BE50}"/>
    <cellStyle name="Normal 3 3 3 2 2 2" xfId="26733" xr:uid="{95CF9C99-76D4-4881-8FB1-71DA6B191628}"/>
    <cellStyle name="Normal 3 3 3 2 2_121231-130331" xfId="26734" xr:uid="{AE5C231D-ECC6-4F42-A561-BFFB5E60767B}"/>
    <cellStyle name="Normal 3 3 3 2 3" xfId="26735" xr:uid="{C27A387A-6B1F-441D-BDC7-AA13E311E5FC}"/>
    <cellStyle name="Normal 3 3 3 2 4" xfId="34140" xr:uid="{4E3125BE-92CA-4ABE-84F6-4FE70B3BC7AF}"/>
    <cellStyle name="Normal 3 3 3 2 5" xfId="47816" xr:uid="{D07A2B9E-29D2-4FCE-83AF-3ED484F0EAC8}"/>
    <cellStyle name="Normal 3 3 3 2 6" xfId="49044" xr:uid="{22E63EEA-0F95-4333-91C7-FDA734F30495}"/>
    <cellStyle name="Normal 3 3 3 2_121231-130331" xfId="26736" xr:uid="{368B4899-B1AE-4039-882B-945A6E7EE801}"/>
    <cellStyle name="Normal 3 3 3 3" xfId="26737" xr:uid="{8A35BB69-8C72-4E85-A1C1-378CBA61BB27}"/>
    <cellStyle name="Normal 3 3 3 3 2" xfId="26738" xr:uid="{976755DA-284B-4CA6-B30B-3B91C9F40835}"/>
    <cellStyle name="Normal 3 3 3 3_121231-130331" xfId="26739" xr:uid="{BB36372C-0497-4F0F-A2F0-10D3C728DEDC}"/>
    <cellStyle name="Normal 3 3 3 4" xfId="26740" xr:uid="{D1F4C3B1-C297-4648-A312-0B569818B63A}"/>
    <cellStyle name="Normal 3 3 3 5" xfId="26741" xr:uid="{219B4347-21DA-4104-9B3E-88B0305E2A92}"/>
    <cellStyle name="Normal 3 3 3 6" xfId="34141" xr:uid="{8E1FD5ED-E17E-4449-8BA8-5054B30F7FE1}"/>
    <cellStyle name="Normal 3 3 3 7" xfId="36155" xr:uid="{847FE584-C1FC-49B9-8513-090CFE27A5AA}"/>
    <cellStyle name="Normal 3 3 3 8" xfId="38667" xr:uid="{6DA9DB3F-84B8-41B7-AE14-D4C3E95C1742}"/>
    <cellStyle name="Normal 3 3 3 9" xfId="47116" xr:uid="{D130710D-D941-4BDA-94C2-F585C02F4056}"/>
    <cellStyle name="Normal 3 3 3_121231-130331" xfId="26742" xr:uid="{D288EFB4-D00B-484E-8C19-AC24EF9F49E7}"/>
    <cellStyle name="Normal 3 3 4" xfId="26743" xr:uid="{D0447EF7-B9B7-47E8-93CF-A96E4AA83DD0}"/>
    <cellStyle name="Normal 3 3 4 10" xfId="49045" xr:uid="{D2DBF60C-652B-42FB-818A-8F5B5B234115}"/>
    <cellStyle name="Normal 3 3 4 2" xfId="26744" xr:uid="{DF3ECEF7-521F-4486-A71E-F53E1025ABA9}"/>
    <cellStyle name="Normal 3 3 4 2 2" xfId="26745" xr:uid="{FC0BD94E-6EDD-4F12-8C4D-8E05E84BF61F}"/>
    <cellStyle name="Normal 3 3 4 2 2 2" xfId="26746" xr:uid="{0765894A-87B9-499C-8BBD-E7C2F4495F38}"/>
    <cellStyle name="Normal 3 3 4 2 2_121231-130331" xfId="26747" xr:uid="{779764AD-A8DB-428D-9335-DD32597EC792}"/>
    <cellStyle name="Normal 3 3 4 2 3" xfId="26748" xr:uid="{76C79FCB-EF93-432D-A000-36AFF482BDA6}"/>
    <cellStyle name="Normal 3 3 4 2 4" xfId="34142" xr:uid="{49106887-FA49-4666-AD7D-A17960EE3A14}"/>
    <cellStyle name="Normal 3 3 4 2_121231-130331" xfId="26749" xr:uid="{18EFFD8B-2C7B-46D0-AA75-930CE869C1E3}"/>
    <cellStyle name="Normal 3 3 4 3" xfId="26750" xr:uid="{7C2DC7AA-D455-4765-9D57-E7081D247E79}"/>
    <cellStyle name="Normal 3 3 4 3 2" xfId="26751" xr:uid="{AA5CB966-E42B-4884-8115-545B622F6BB7}"/>
    <cellStyle name="Normal 3 3 4 3_121231-130331" xfId="26752" xr:uid="{2D840880-D4B3-4EB9-900B-21BF6DB105F7}"/>
    <cellStyle name="Normal 3 3 4 4" xfId="26753" xr:uid="{3AA55D0E-A0FB-45BF-BDC5-A2501ABCE428}"/>
    <cellStyle name="Normal 3 3 4 5" xfId="26754" xr:uid="{53079445-1D31-4264-AFCC-24BB67AB055D}"/>
    <cellStyle name="Normal 3 3 4 6" xfId="34143" xr:uid="{D412BFD6-FA39-4E0D-B708-DAF5B9CC18B1}"/>
    <cellStyle name="Normal 3 3 4 7" xfId="36156" xr:uid="{4F20F1F8-8F65-431E-98DA-F2314E232910}"/>
    <cellStyle name="Normal 3 3 4 8" xfId="38666" xr:uid="{46909559-3A69-4AEC-9673-55136E97D20A}"/>
    <cellStyle name="Normal 3 3 4 9" xfId="47817" xr:uid="{78A04F55-EBE6-4CE3-9D6D-F52A32256F8B}"/>
    <cellStyle name="Normal 3 3 4_121231-130331" xfId="26755" xr:uid="{193B44FB-5FBE-4B0B-9C4A-A393A4984FF5}"/>
    <cellStyle name="Normal 3 3 5" xfId="26756" xr:uid="{6403F867-1A62-4340-8973-4531A6DBA7FF}"/>
    <cellStyle name="Normal 3 3 5 2" xfId="26757" xr:uid="{970BEB5E-57F4-4756-9A52-027BC6EC8A17}"/>
    <cellStyle name="Normal 3 3 5 2 2" xfId="26758" xr:uid="{BE8C6FF8-9397-4AAB-A777-AEEC0D98439E}"/>
    <cellStyle name="Normal 3 3 5 2 3" xfId="34144" xr:uid="{E14EBF35-9E35-4EA9-AED0-4C6E95692E8B}"/>
    <cellStyle name="Normal 3 3 5 2_121231-130331" xfId="26759" xr:uid="{267AB4F8-C518-4A1A-8E5C-665EC77D7208}"/>
    <cellStyle name="Normal 3 3 5 3" xfId="26760" xr:uid="{C9AC4353-4555-46E5-B4F2-45B90901190E}"/>
    <cellStyle name="Normal 3 3 5 3 2" xfId="26761" xr:uid="{CC89145A-8E01-46BA-BBFD-15AC0ABD7160}"/>
    <cellStyle name="Normal 3 3 5 3_121231-130331" xfId="26762" xr:uid="{A75B6835-DB01-452D-B17A-442107183D67}"/>
    <cellStyle name="Normal 3 3 5 4" xfId="26763" xr:uid="{5728A4D3-FD66-4B93-93A3-681ADE1DFCAF}"/>
    <cellStyle name="Normal 3 3 5 5" xfId="26764" xr:uid="{BA408914-39B3-44F3-A965-6A66D1744278}"/>
    <cellStyle name="Normal 3 3 5 6" xfId="34145" xr:uid="{1410A8EB-54F2-46C3-B72C-4052F2A697C6}"/>
    <cellStyle name="Normal 3 3 5 7" xfId="36157" xr:uid="{AE042F44-5443-40F5-9CC6-2C8FDA718391}"/>
    <cellStyle name="Normal 3 3 5 8" xfId="38665" xr:uid="{EC4E28BD-A8E8-4296-A470-134CD2C08CF7}"/>
    <cellStyle name="Normal 3 3 5_121231-130331" xfId="26765" xr:uid="{D9574040-D4B2-4EC3-8FBB-0506DDD1AEF3}"/>
    <cellStyle name="Normal 3 3 6" xfId="26766" xr:uid="{76587C30-93B9-4467-AE05-D32F712590C3}"/>
    <cellStyle name="Normal 3 3 6 2" xfId="26767" xr:uid="{F53D6913-4229-498F-9161-F6F337965941}"/>
    <cellStyle name="Normal 3 3 6 2 2" xfId="26768" xr:uid="{78E2A96F-169E-4491-8AFF-2409FD7023D3}"/>
    <cellStyle name="Normal 3 3 6 2_121231-130331" xfId="26769" xr:uid="{9F95D203-F812-46CD-A779-B80668D318B5}"/>
    <cellStyle name="Normal 3 3 6 3" xfId="26770" xr:uid="{01D1A419-9E69-4CE2-AACC-65A59E04C220}"/>
    <cellStyle name="Normal 3 3 6 4" xfId="34146" xr:uid="{0B27E981-CCEB-4D68-B207-3448CF893FAD}"/>
    <cellStyle name="Normal 3 3 6_121231-130331" xfId="26771" xr:uid="{5729F9DD-F208-4770-9842-E8EB4AB60828}"/>
    <cellStyle name="Normal 3 3 7" xfId="26772" xr:uid="{CC4510AD-ED00-49F4-9532-EA036B33EB69}"/>
    <cellStyle name="Normal 3 3 7 2" xfId="26773" xr:uid="{EC60809E-0F8F-44B1-8286-62C811DD544F}"/>
    <cellStyle name="Normal 3 3 7_121231-130331" xfId="26774" xr:uid="{7925FC73-1024-4C92-991A-81ABD62DB131}"/>
    <cellStyle name="Normal 3 3 8" xfId="26775" xr:uid="{055C71B8-067C-4BB1-AE15-A182B5E279DF}"/>
    <cellStyle name="Normal 3 3 9" xfId="26776" xr:uid="{DA5B72A8-77C6-4160-A2CC-83D4E5F195A9}"/>
    <cellStyle name="Normal 3 3_1" xfId="49539" xr:uid="{2B3E1B2A-BC1A-41F7-86EC-44E85032E903}"/>
    <cellStyle name="Normal 3 4" xfId="2191" xr:uid="{6E4193A0-FC7D-4BE4-A809-D2257401DE56}"/>
    <cellStyle name="Normal 3 4 10" xfId="34147" xr:uid="{28AFA1FC-EF98-46AB-B5C9-3B007B4A0E9F}"/>
    <cellStyle name="Normal 3 4 11" xfId="36158" xr:uid="{C5D81D42-C6F2-4126-8D46-CDB8ABBD5AB1}"/>
    <cellStyle name="Normal 3 4 12" xfId="47117" xr:uid="{1F93C0C2-7A3D-411B-B9AA-4570A59168E2}"/>
    <cellStyle name="Normal 3 4 2" xfId="2192" xr:uid="{DA1A133A-C0F4-4932-BC23-D12FF04F2B13}"/>
    <cellStyle name="Normal 3 4 2 10" xfId="46036" xr:uid="{E186437E-D912-4DCD-8213-5B68362BDCC0}"/>
    <cellStyle name="Normal 3 4 2 2" xfId="26777" xr:uid="{5B22E129-C1DE-4BC4-A69A-2EC67FE6D1BE}"/>
    <cellStyle name="Normal 3 4 2 2 2" xfId="26778" xr:uid="{DC9328BB-B13E-4031-9936-BA421F8C2465}"/>
    <cellStyle name="Normal 3 4 2 2 2 2" xfId="26779" xr:uid="{34661802-C3BA-402B-8C7C-26FC832A5C23}"/>
    <cellStyle name="Normal 3 4 2 2 2_121231-130331" xfId="26780" xr:uid="{F4575674-2666-4128-9AE0-6270591C7B36}"/>
    <cellStyle name="Normal 3 4 2 2 3" xfId="26781" xr:uid="{53A4EFC0-DD74-4FB2-8968-D27D4654767B}"/>
    <cellStyle name="Normal 3 4 2 2 4" xfId="34148" xr:uid="{DF41AE79-BF4C-4AF3-9DBC-84117600B1E6}"/>
    <cellStyle name="Normal 3 4 2 2 5" xfId="47818" xr:uid="{BC73EEE3-003B-454D-8B58-57078F3ECD97}"/>
    <cellStyle name="Normal 3 4 2 2 6" xfId="49046" xr:uid="{D3E506E8-11E5-4F15-B7C3-F210D3603F9A}"/>
    <cellStyle name="Normal 3 4 2 2_121231-130331" xfId="26782" xr:uid="{EDB1F9E4-1EC2-4160-9ED8-D8D1628080F7}"/>
    <cellStyle name="Normal 3 4 2 3" xfId="26783" xr:uid="{3122CD5F-1B7E-4426-905A-DC640260A1CE}"/>
    <cellStyle name="Normal 3 4 2 3 2" xfId="26784" xr:uid="{E5B9DBF7-DB2A-4C99-AB4A-C65B24C20C86}"/>
    <cellStyle name="Normal 3 4 2 3_121231-130331" xfId="26785" xr:uid="{6D4FBFB5-C0BE-467B-9BCD-B4591743F160}"/>
    <cellStyle name="Normal 3 4 2 4" xfId="26786" xr:uid="{76FBB11E-5C17-4EEF-A1FF-E66CDBFE6D50}"/>
    <cellStyle name="Normal 3 4 2 5" xfId="26787" xr:uid="{F9F00D82-7D1D-47A4-A6CC-D65D9DC38DBD}"/>
    <cellStyle name="Normal 3 4 2 6" xfId="34149" xr:uid="{A188651F-1F7D-4A61-8A39-64BE69500B41}"/>
    <cellStyle name="Normal 3 4 2 7" xfId="36159" xr:uid="{2E3A7C7B-C893-4C66-81C0-F7D7FBE3EFC6}"/>
    <cellStyle name="Normal 3 4 2 8" xfId="38664" xr:uid="{A3D0BC92-5A79-4CDD-9E50-D491064D0756}"/>
    <cellStyle name="Normal 3 4 2 9" xfId="47118" xr:uid="{AD439D81-9A2A-4B8C-A7AC-BAD4E7A6EE51}"/>
    <cellStyle name="Normal 3 4 2_1" xfId="52327" xr:uid="{299CAF65-B935-43A0-B93B-587B622346C1}"/>
    <cellStyle name="Normal 3 4 3" xfId="2193" xr:uid="{81DEED16-B529-49CB-8BCB-8180D5BE1973}"/>
    <cellStyle name="Normal 3 4 3 10" xfId="46035" xr:uid="{FFF48176-A247-4C10-88B1-068C23B1E52A}"/>
    <cellStyle name="Normal 3 4 3 2" xfId="26788" xr:uid="{03043383-E6E5-4B9A-8D1E-B6A5A5ADCB95}"/>
    <cellStyle name="Normal 3 4 3 2 2" xfId="26789" xr:uid="{40E1BBBD-17F1-4CFB-A2B1-C56BA85DE125}"/>
    <cellStyle name="Normal 3 4 3 2 2 2" xfId="26790" xr:uid="{543BFA4F-F472-4FBB-8C4F-7655D44F090F}"/>
    <cellStyle name="Normal 3 4 3 2 2_121231-130331" xfId="26791" xr:uid="{DF683CD1-C9DA-411B-82F0-D23F9CDE32C2}"/>
    <cellStyle name="Normal 3 4 3 2 3" xfId="26792" xr:uid="{0BD29A5A-F681-4606-804F-BF74AE1B0E05}"/>
    <cellStyle name="Normal 3 4 3 2 4" xfId="34150" xr:uid="{1E55746D-A051-4E95-989C-2FA12F2C9683}"/>
    <cellStyle name="Normal 3 4 3 2 5" xfId="47819" xr:uid="{6E79A296-2D3B-49C6-876D-99631C05F955}"/>
    <cellStyle name="Normal 3 4 3 2 6" xfId="49047" xr:uid="{768B1E8E-2D37-40A3-AA6D-0847B50F4F9D}"/>
    <cellStyle name="Normal 3 4 3 2_121231-130331" xfId="26793" xr:uid="{65ED7930-70C1-40EB-801E-B336F11DCB02}"/>
    <cellStyle name="Normal 3 4 3 3" xfId="26794" xr:uid="{3DF9F0A7-DB5F-4F51-BF16-1BBEB7E4C57D}"/>
    <cellStyle name="Normal 3 4 3 3 2" xfId="26795" xr:uid="{DC62862B-4B5F-4AC8-B237-6D576DCD3CA9}"/>
    <cellStyle name="Normal 3 4 3 3_121231-130331" xfId="26796" xr:uid="{63134B75-DA2A-40A4-887D-48C59BC2D4D8}"/>
    <cellStyle name="Normal 3 4 3 4" xfId="26797" xr:uid="{60C77018-B620-474F-964B-6D63CE2E326F}"/>
    <cellStyle name="Normal 3 4 3 5" xfId="26798" xr:uid="{FA6BE136-41EF-4EE6-9335-EB6C9F05782E}"/>
    <cellStyle name="Normal 3 4 3 6" xfId="34151" xr:uid="{CB07B43B-AEDD-4409-9F1C-0CA2D44489CB}"/>
    <cellStyle name="Normal 3 4 3 7" xfId="36160" xr:uid="{C715A4C5-E29E-4060-8F1C-E7330261610B}"/>
    <cellStyle name="Normal 3 4 3 8" xfId="38663" xr:uid="{11B7BAA8-1BAE-4B1C-BD3C-D4ED408E7642}"/>
    <cellStyle name="Normal 3 4 3 9" xfId="47119" xr:uid="{3F72A16E-1C23-448C-8EEC-02222AC0C125}"/>
    <cellStyle name="Normal 3 4 3_121231-130331" xfId="26799" xr:uid="{48809164-CC2C-4B8A-8DAB-739BB6207E81}"/>
    <cellStyle name="Normal 3 4 4" xfId="26800" xr:uid="{0CC6D584-FA4A-4B2A-B504-CC4546D13877}"/>
    <cellStyle name="Normal 3 4 4 10" xfId="49048" xr:uid="{DFD4A158-E0BE-411F-9D43-C4D478771EC7}"/>
    <cellStyle name="Normal 3 4 4 2" xfId="26801" xr:uid="{12FC4AD3-BF91-4272-994D-BEBAF79F5DA5}"/>
    <cellStyle name="Normal 3 4 4 2 2" xfId="26802" xr:uid="{78E7F61C-E750-425A-8DD4-E60B6FBA2386}"/>
    <cellStyle name="Normal 3 4 4 2 2 2" xfId="26803" xr:uid="{0D94C83A-C618-4E73-9A5F-B3C87F213544}"/>
    <cellStyle name="Normal 3 4 4 2 2_121231-130331" xfId="26804" xr:uid="{FE2D7205-DE17-4144-8C3E-CCE16726C62A}"/>
    <cellStyle name="Normal 3 4 4 2 3" xfId="26805" xr:uid="{29AA1E2F-5B60-4BF6-A662-F97786F42839}"/>
    <cellStyle name="Normal 3 4 4 2 4" xfId="34152" xr:uid="{FB345899-B4B8-45A7-8102-1EFFAA5E9C49}"/>
    <cellStyle name="Normal 3 4 4 2_121231-130331" xfId="26806" xr:uid="{B8803D15-94C5-4E96-9F2C-149CA275092D}"/>
    <cellStyle name="Normal 3 4 4 3" xfId="26807" xr:uid="{2B64810A-0109-4ED2-A8FE-9B5FFF78657B}"/>
    <cellStyle name="Normal 3 4 4 3 2" xfId="26808" xr:uid="{2ABE84B7-E6AC-4491-83E2-F20DD0BBE5AF}"/>
    <cellStyle name="Normal 3 4 4 3_121231-130331" xfId="26809" xr:uid="{A1C5AF66-E74A-40B6-943A-F88E09B56DD3}"/>
    <cellStyle name="Normal 3 4 4 4" xfId="26810" xr:uid="{D53DE662-C1B4-4780-A054-BF4ECC945F65}"/>
    <cellStyle name="Normal 3 4 4 5" xfId="26811" xr:uid="{4BA331AC-B7A3-4AEE-84FC-2FEA2E2047E1}"/>
    <cellStyle name="Normal 3 4 4 6" xfId="34153" xr:uid="{079B5DC6-C573-400D-A42F-6BB51EF7C98C}"/>
    <cellStyle name="Normal 3 4 4 7" xfId="36161" xr:uid="{376862F3-FA1C-420E-AA57-628469710D84}"/>
    <cellStyle name="Normal 3 4 4 8" xfId="38662" xr:uid="{9AB17982-A353-4602-BEF1-61F0ADF53084}"/>
    <cellStyle name="Normal 3 4 4 9" xfId="47820" xr:uid="{3AC878CC-92B6-4219-B6EF-A721390487F2}"/>
    <cellStyle name="Normal 3 4 4_121231-130331" xfId="26812" xr:uid="{F503B5F8-9CE9-4362-BEC4-83A942A5F4CB}"/>
    <cellStyle name="Normal 3 4 5" xfId="26813" xr:uid="{7303C06E-7785-432D-98A4-461806C85102}"/>
    <cellStyle name="Normal 3 4 5 2" xfId="26814" xr:uid="{080105CE-F42A-46A3-9A45-308424FD9738}"/>
    <cellStyle name="Normal 3 4 5 2 2" xfId="26815" xr:uid="{CA65860A-CF62-42F0-9918-5E96F8140437}"/>
    <cellStyle name="Normal 3 4 5 2 3" xfId="34154" xr:uid="{828084CE-77E5-4710-B3DC-176347EB552E}"/>
    <cellStyle name="Normal 3 4 5 2_121231-130331" xfId="26816" xr:uid="{8ED0EDF7-3ED3-4E0E-BE10-06825EB06251}"/>
    <cellStyle name="Normal 3 4 5 3" xfId="26817" xr:uid="{F9150B8D-1330-4D51-A11A-3213D75F86E2}"/>
    <cellStyle name="Normal 3 4 5 3 2" xfId="26818" xr:uid="{436B2CA7-6302-44AA-88BA-34A017101AC3}"/>
    <cellStyle name="Normal 3 4 5 3_121231-130331" xfId="26819" xr:uid="{093794B7-74A4-4A12-AE60-F8711BBC7F0C}"/>
    <cellStyle name="Normal 3 4 5 4" xfId="26820" xr:uid="{DC3EC58D-F6D0-4F10-940C-3AF6C64936FA}"/>
    <cellStyle name="Normal 3 4 5 5" xfId="26821" xr:uid="{1E18CC9C-5D03-459E-8492-99F98A44DF4F}"/>
    <cellStyle name="Normal 3 4 5 6" xfId="34155" xr:uid="{F7711832-06EB-4100-AA12-3EB048AE93FB}"/>
    <cellStyle name="Normal 3 4 5 7" xfId="36162" xr:uid="{423E1E6D-AFE0-46C9-A053-E78EF974C500}"/>
    <cellStyle name="Normal 3 4 5 8" xfId="38661" xr:uid="{2B9218DE-C11A-47EE-B651-C5F3CB545CAA}"/>
    <cellStyle name="Normal 3 4 5_121231-130331" xfId="26822" xr:uid="{47B4771D-3765-489F-9244-1EE0C05F321F}"/>
    <cellStyle name="Normal 3 4 6" xfId="26823" xr:uid="{C1A9E74D-426C-4D79-9012-7ADDA28273A4}"/>
    <cellStyle name="Normal 3 4 6 2" xfId="26824" xr:uid="{9BEA0EA8-E18D-4F0E-A6A8-6CB187E79228}"/>
    <cellStyle name="Normal 3 4 6 2 2" xfId="26825" xr:uid="{57C14AFC-AC03-41AD-AF25-D4DFF4790A64}"/>
    <cellStyle name="Normal 3 4 6 2_121231-130331" xfId="26826" xr:uid="{B65C9C3A-9648-4CCD-8B81-9D7A49C468AF}"/>
    <cellStyle name="Normal 3 4 6 3" xfId="26827" xr:uid="{5542CFFA-3D6A-48CC-9101-0FCB4EBA5E3F}"/>
    <cellStyle name="Normal 3 4 6 4" xfId="34156" xr:uid="{3146A37A-188B-44CF-AF5E-4E21EEE83BCD}"/>
    <cellStyle name="Normal 3 4 6_121231-130331" xfId="26828" xr:uid="{7393A267-0814-4E14-A619-CB05F5E1B478}"/>
    <cellStyle name="Normal 3 4 7" xfId="26829" xr:uid="{D44FA7C1-1E9F-4D13-8049-061C4BF405D3}"/>
    <cellStyle name="Normal 3 4 7 2" xfId="26830" xr:uid="{1D556E9D-0A2A-43C4-A7DE-A51C7727322B}"/>
    <cellStyle name="Normal 3 4 7_121231-130331" xfId="26831" xr:uid="{B1640272-3EFE-4A47-B6A1-003D6B6EF029}"/>
    <cellStyle name="Normal 3 4 8" xfId="26832" xr:uid="{05E3F41F-DBD9-4729-9AE3-E279D8892C82}"/>
    <cellStyle name="Normal 3 4 9" xfId="26833" xr:uid="{E81BE432-D73E-46E7-A218-DB92101DB91E}"/>
    <cellStyle name="Normal 3 4_1" xfId="49540" xr:uid="{24A6562F-C53A-4B84-B830-ADEC5C3F5B01}"/>
    <cellStyle name="Normal 3 5" xfId="2194" xr:uid="{290B5E12-0DF5-4579-BD8D-6F2AC1CC8D00}"/>
    <cellStyle name="Normal 3 5 2" xfId="2195" xr:uid="{E76180EE-DD3F-4DA3-A7DE-37BB332C24C2}"/>
    <cellStyle name="Normal 3 5 2 2" xfId="26834" xr:uid="{2CF92287-2712-4DE3-8795-E7CD0E5AF826}"/>
    <cellStyle name="Normal 3 5 2 2 2" xfId="26835" xr:uid="{45F4CBA2-6A33-4146-A9FE-D9A3E8A35043}"/>
    <cellStyle name="Normal 3 5 2 2 3" xfId="47821" xr:uid="{D609F39D-81AA-437E-BFB7-7B1CD4158CCC}"/>
    <cellStyle name="Normal 3 5 2 2_3. Loans" xfId="26836" xr:uid="{9F63C108-2928-4D86-840A-D41CFBA227F8}"/>
    <cellStyle name="Normal 3 5 2 3" xfId="26837" xr:uid="{70F465E2-E115-4745-AD56-AFCB2318A307}"/>
    <cellStyle name="Normal 3 5 2 4" xfId="47121" xr:uid="{C9F43CB1-3097-4B6A-8481-B51C6F64A2BA}"/>
    <cellStyle name="Normal 3 5 2_1" xfId="52328" xr:uid="{6499F1F9-B500-474F-B904-D7FD43790BC1}"/>
    <cellStyle name="Normal 3 5 3" xfId="26838" xr:uid="{B6C6182A-D18D-4447-A85A-BBD2A341386B}"/>
    <cellStyle name="Normal 3 5 3 2" xfId="26839" xr:uid="{CFBBF4CF-9740-48B8-8022-F2FE110CA615}"/>
    <cellStyle name="Normal 3 5 3 3" xfId="47822" xr:uid="{59A01F36-9831-4A23-8A5B-F69E011A4CB8}"/>
    <cellStyle name="Normal 3 5 3_3. Loans" xfId="26840" xr:uid="{F2F4BEDE-2833-41B0-8738-18CBEB5228C6}"/>
    <cellStyle name="Normal 3 5 4" xfId="26841" xr:uid="{58036581-230C-424D-981F-1D0B50BEB026}"/>
    <cellStyle name="Normal 3 5 5" xfId="36163" xr:uid="{CDF55F70-DAE1-4868-9F85-2BA9E92FDBF7}"/>
    <cellStyle name="Normal 3 5 6" xfId="38660" xr:uid="{ADCE5A0C-61FA-47B5-A712-E8AD92F0F513}"/>
    <cellStyle name="Normal 3 5 7" xfId="47120" xr:uid="{35A59443-FF3B-4184-BA28-476415F468F5}"/>
    <cellStyle name="Normal 3 5_1" xfId="49541" xr:uid="{64E77604-99F1-407C-810C-F3E4AB07F959}"/>
    <cellStyle name="Normal 3 6" xfId="2196" xr:uid="{2EA625DC-82B3-4427-B29F-251266CD88F6}"/>
    <cellStyle name="Normal 3 6 10" xfId="46032" xr:uid="{B3769C12-8AE0-4394-902B-ECC4223DF9C6}"/>
    <cellStyle name="Normal 3 6 2" xfId="26842" xr:uid="{30D45075-FB09-41F9-83C7-FCFB05224CE5}"/>
    <cellStyle name="Normal 3 6 2 2" xfId="26843" xr:uid="{5B26CEE2-BA0C-4D44-AE90-DE8D53E865B7}"/>
    <cellStyle name="Normal 3 6 2 2 2" xfId="26844" xr:uid="{E8B7E75D-8491-4B8C-8135-2B2C228D27EB}"/>
    <cellStyle name="Normal 3 6 2 2_121231-130331" xfId="26845" xr:uid="{09E3355E-CE85-4098-B84B-B346EE70EDB9}"/>
    <cellStyle name="Normal 3 6 2 3" xfId="26846" xr:uid="{EC9C06FB-DEEE-4F7F-9E24-98E00608056E}"/>
    <cellStyle name="Normal 3 6 2 4" xfId="34157" xr:uid="{DEA846BB-C1B4-401B-92E0-67BFD9485793}"/>
    <cellStyle name="Normal 3 6 2 5" xfId="47823" xr:uid="{F6763F44-7274-4FE1-86B9-56D03E49B734}"/>
    <cellStyle name="Normal 3 6 2 6" xfId="49049" xr:uid="{750BFC8C-CC16-41EB-A52A-6E46F69D3AB9}"/>
    <cellStyle name="Normal 3 6 2_121231-130331" xfId="26847" xr:uid="{BD6FDF5A-1391-4B51-8B86-3C8AF0A4F00B}"/>
    <cellStyle name="Normal 3 6 3" xfId="26848" xr:uid="{63F69B6A-F425-4306-8EAF-354946D34040}"/>
    <cellStyle name="Normal 3 6 3 2" xfId="26849" xr:uid="{2737E969-8F63-47E3-9909-B99513A99C41}"/>
    <cellStyle name="Normal 3 6 3_121231-130331" xfId="26850" xr:uid="{08920264-5E33-49BF-9FB2-BCC68A38987B}"/>
    <cellStyle name="Normal 3 6 4" xfId="26851" xr:uid="{9E4E00D1-10B5-4A4E-B555-08C46B50113E}"/>
    <cellStyle name="Normal 3 6 5" xfId="26852" xr:uid="{62F5D888-6E98-4800-B005-BA47CE524A5A}"/>
    <cellStyle name="Normal 3 6 6" xfId="34158" xr:uid="{42820C96-7723-4163-864E-3F13D48E2F73}"/>
    <cellStyle name="Normal 3 6 7" xfId="36164" xr:uid="{A68D5044-702A-4C34-A9F5-8C06A63ED90F}"/>
    <cellStyle name="Normal 3 6 8" xfId="38659" xr:uid="{FC5719DF-9FDA-4FD4-B80E-57BDFEDE16AA}"/>
    <cellStyle name="Normal 3 6 9" xfId="47122" xr:uid="{C0A97A87-5852-4E70-9348-CD758B907279}"/>
    <cellStyle name="Normal 3 6_1" xfId="52329" xr:uid="{669BEC0E-84F4-4404-AF3C-13CCC40016BF}"/>
    <cellStyle name="Normal 3 7" xfId="2197" xr:uid="{867814A9-9929-4ABC-A23B-3275CB2DFDBA}"/>
    <cellStyle name="Normal 3 7 10" xfId="46031" xr:uid="{FBE6B0FE-72AD-466A-9014-FECF94593D95}"/>
    <cellStyle name="Normal 3 7 2" xfId="26853" xr:uid="{A177B800-DA19-40CE-AA29-4A371B3FC378}"/>
    <cellStyle name="Normal 3 7 2 2" xfId="26854" xr:uid="{50C9B1FA-B6F9-4480-BEB5-B4F382A74876}"/>
    <cellStyle name="Normal 3 7 2 2 2" xfId="26855" xr:uid="{1F513367-9CB6-418E-A4C6-7F84A4BA2319}"/>
    <cellStyle name="Normal 3 7 2 2_121231-130331" xfId="26856" xr:uid="{259B6C6E-7B29-4363-ADF4-D00F85AA2F8F}"/>
    <cellStyle name="Normal 3 7 2 3" xfId="26857" xr:uid="{D138D73D-9F47-4F52-953B-0F8F8E0A8AA7}"/>
    <cellStyle name="Normal 3 7 2 4" xfId="34159" xr:uid="{10755E0E-A2AA-4566-8C50-B7E7BFAE74A5}"/>
    <cellStyle name="Normal 3 7 2 5" xfId="47824" xr:uid="{66F33485-7954-496D-A3DB-8B80EF46BE67}"/>
    <cellStyle name="Normal 3 7 2 6" xfId="49050" xr:uid="{94E448DD-065A-45B4-BA05-1CE78A0FCEB4}"/>
    <cellStyle name="Normal 3 7 2_121231-130331" xfId="26858" xr:uid="{473393E7-EEC3-4F12-966D-1C99709F0B2E}"/>
    <cellStyle name="Normal 3 7 3" xfId="26859" xr:uid="{0FBC40DD-BE5A-4E34-BD4B-2E7034257F63}"/>
    <cellStyle name="Normal 3 7 3 2" xfId="26860" xr:uid="{65F81448-EDCE-4599-9992-6CCA721C1340}"/>
    <cellStyle name="Normal 3 7 3_121231-130331" xfId="26861" xr:uid="{19ACD6B8-9C3D-4EF2-893A-4FB11A226F7B}"/>
    <cellStyle name="Normal 3 7 4" xfId="26862" xr:uid="{7F09A48B-E6D1-4BA3-8AAE-3575EB2C2CE7}"/>
    <cellStyle name="Normal 3 7 5" xfId="26863" xr:uid="{58C82CB6-D10F-45AD-B5A5-23A3ABC63BBD}"/>
    <cellStyle name="Normal 3 7 6" xfId="34160" xr:uid="{423771EF-3272-4746-A201-7F09F1A80783}"/>
    <cellStyle name="Normal 3 7 7" xfId="36165" xr:uid="{3677F99A-8B0E-4D86-ADEE-C4576FC272A7}"/>
    <cellStyle name="Normal 3 7 8" xfId="38658" xr:uid="{1177F88F-86B9-46AB-8732-3BFD06905384}"/>
    <cellStyle name="Normal 3 7 9" xfId="47123" xr:uid="{34DBA5B7-3F29-4286-B8DC-CC8206965371}"/>
    <cellStyle name="Normal 3 7_1" xfId="52330" xr:uid="{85AB48FB-FEC2-4E4E-80EE-6257370A6B80}"/>
    <cellStyle name="Normal 3 8" xfId="2198" xr:uid="{E5C2539D-ABA1-486F-9951-E34A81E1F30C}"/>
    <cellStyle name="Normal 3 8 10" xfId="46030" xr:uid="{4044AF89-F707-4CC1-9601-B8658DE0B674}"/>
    <cellStyle name="Normal 3 8 2" xfId="26864" xr:uid="{BE2F8051-E886-4C56-985F-4AD61127166B}"/>
    <cellStyle name="Normal 3 8 2 2" xfId="26865" xr:uid="{00B9D933-1F21-4A5A-834C-5455126B60B8}"/>
    <cellStyle name="Normal 3 8 2 2 2" xfId="26866" xr:uid="{020395EA-0F73-46AC-8A3C-80D0CB018916}"/>
    <cellStyle name="Normal 3 8 2 2_121231-130331" xfId="26867" xr:uid="{AA97148B-3247-436C-B09E-B29C49F914DD}"/>
    <cellStyle name="Normal 3 8 2 3" xfId="26868" xr:uid="{13116359-E8FA-4409-8B92-CC455B02BA1B}"/>
    <cellStyle name="Normal 3 8 2 4" xfId="34161" xr:uid="{17E731EC-EF76-46AD-AB63-8B7D415B1F17}"/>
    <cellStyle name="Normal 3 8 2 5" xfId="47825" xr:uid="{838D0B05-8151-4F93-BCC4-EB4CB2101343}"/>
    <cellStyle name="Normal 3 8 2 6" xfId="49051" xr:uid="{D739345D-DFFE-4220-B5CA-10AE3FE0EE32}"/>
    <cellStyle name="Normal 3 8 2_121231-130331" xfId="26869" xr:uid="{1ED5FEF4-9403-4158-ABF2-26F499B081B7}"/>
    <cellStyle name="Normal 3 8 3" xfId="26870" xr:uid="{897D47F7-10CB-45EF-BFE0-1C9947685C9C}"/>
    <cellStyle name="Normal 3 8 3 2" xfId="26871" xr:uid="{74048FDD-A2DB-49F8-985A-9F21C9D4C123}"/>
    <cellStyle name="Normal 3 8 3_121231-130331" xfId="26872" xr:uid="{723B0972-E8D7-49AB-8612-0B462494854B}"/>
    <cellStyle name="Normal 3 8 4" xfId="26873" xr:uid="{193C8F2C-70BA-4868-A26F-E143C3390F5A}"/>
    <cellStyle name="Normal 3 8 5" xfId="26874" xr:uid="{CC795808-431D-418B-AE36-CED85E5BA6BC}"/>
    <cellStyle name="Normal 3 8 6" xfId="34162" xr:uid="{039278FB-275A-456B-AB34-A041D64E3D87}"/>
    <cellStyle name="Normal 3 8 7" xfId="36166" xr:uid="{B3CF82EA-9023-4795-9091-EFA23826C9C1}"/>
    <cellStyle name="Normal 3 8 8" xfId="38657" xr:uid="{FFE8C6C0-5D0D-4262-8BF9-93726103106F}"/>
    <cellStyle name="Normal 3 8 9" xfId="47124" xr:uid="{1FD752A6-30E9-4B3E-929E-D6C030E6426B}"/>
    <cellStyle name="Normal 3 8_1" xfId="52331" xr:uid="{95261730-7342-40E1-AD5C-8F866B25B8A4}"/>
    <cellStyle name="Normal 3 9" xfId="26875" xr:uid="{3FD98B00-B293-4F5E-952C-2401BF1878DB}"/>
    <cellStyle name="Normal 3 9 2" xfId="26876" xr:uid="{631BCDA2-DE28-4B15-A0CA-118243E4634D}"/>
    <cellStyle name="Normal 3 9 3" xfId="26877" xr:uid="{076182D4-227B-4FAC-A1E3-10E399C8F2A4}"/>
    <cellStyle name="Normal 3 9 4" xfId="34163" xr:uid="{F77A95C8-C14C-4051-9A42-B75B17AA97E5}"/>
    <cellStyle name="Normal 3 9 5" xfId="47826" xr:uid="{1AC933D0-8EE9-4B80-ACE7-71D57F7B67C6}"/>
    <cellStyle name="Normal 3 9_121231-130331" xfId="26878" xr:uid="{9133C750-1FFB-4598-91D9-1995C77143A6}"/>
    <cellStyle name="Normal 3_1" xfId="49542" xr:uid="{D9CDDD73-33B7-4095-8104-6F72694134A8}"/>
    <cellStyle name="Normal 30" xfId="26879" xr:uid="{BCE5AA41-960D-4AB3-A87C-4D83072467F2}"/>
    <cellStyle name="Normal 30 10" xfId="36167" xr:uid="{9728B8DF-1A74-4423-B828-AF18824B4BD8}"/>
    <cellStyle name="Normal 30 11" xfId="47125" xr:uid="{A6EAC346-5BFC-47B1-8375-38B52BA5AC81}"/>
    <cellStyle name="Normal 30 2" xfId="26880" xr:uid="{B21F7A77-072C-469B-BA70-01F09D73669D}"/>
    <cellStyle name="Normal 30 2 10" xfId="46029" xr:uid="{5DBCC3A2-3C43-4996-AE4F-68D9163E4686}"/>
    <cellStyle name="Normal 30 2 2" xfId="26881" xr:uid="{D73B63D8-BA68-4EFD-8AD0-3D1BE038BE8B}"/>
    <cellStyle name="Normal 30 2 2 2" xfId="26882" xr:uid="{9FC48916-C483-473F-A663-570A4C42532C}"/>
    <cellStyle name="Normal 30 2 2 3" xfId="34164" xr:uid="{009C9442-E993-4D19-B7B7-3C65E5F6B0B0}"/>
    <cellStyle name="Normal 30 2 2_121231-130331" xfId="26883" xr:uid="{E99E3796-E87A-4EF4-B92D-7651D77EA6B8}"/>
    <cellStyle name="Normal 30 2 3" xfId="26884" xr:uid="{B68EE267-FF36-4EC7-90FD-574AA268EA35}"/>
    <cellStyle name="Normal 30 2 3 2" xfId="26885" xr:uid="{0FA57A06-A5E9-413A-A565-FFBD90535F23}"/>
    <cellStyle name="Normal 30 2 3_121231-130331" xfId="26886" xr:uid="{34216216-ED34-474D-A060-774E0237B3E1}"/>
    <cellStyle name="Normal 30 2 4" xfId="26887" xr:uid="{372972B5-9D0B-42F3-A8F5-16F85928565D}"/>
    <cellStyle name="Normal 30 2 5" xfId="26888" xr:uid="{AA9790B2-D0F0-4CEF-B064-CC755DACDE76}"/>
    <cellStyle name="Normal 30 2 6" xfId="34165" xr:uid="{E656D4DE-BABC-42BF-BC95-6011E0EF936C}"/>
    <cellStyle name="Normal 30 2 7" xfId="36168" xr:uid="{FF3EC750-1F8D-4E89-ABCA-1BEB49B0F512}"/>
    <cellStyle name="Normal 30 2 8" xfId="38656" xr:uid="{0EA5A668-6537-45F6-96DC-A4F7D824EE6B}"/>
    <cellStyle name="Normal 30 2 9" xfId="47126" xr:uid="{4E26D54E-7B82-412F-9B1F-D75BCBC2789B}"/>
    <cellStyle name="Normal 30 2_121231-130331" xfId="26889" xr:uid="{A8F37358-0791-4072-A406-8744B34A1B84}"/>
    <cellStyle name="Normal 30 3" xfId="26890" xr:uid="{EEA3B9A3-0B82-404F-9991-B13DF4B7017F}"/>
    <cellStyle name="Normal 30 3 2" xfId="26891" xr:uid="{A251D976-F94F-4B90-9D0B-26BDB7F15D03}"/>
    <cellStyle name="Normal 30 3 2 2" xfId="26892" xr:uid="{B1C50DF3-5EC3-4301-B46F-BB86088ADD14}"/>
    <cellStyle name="Normal 30 3 2 3" xfId="34166" xr:uid="{AE7D20FC-C85B-4C1B-AFD8-BBE64285F24D}"/>
    <cellStyle name="Normal 30 3 2_121231-130331" xfId="26893" xr:uid="{CE165FFA-EE62-4BE6-B17F-E3C59FCB88C0}"/>
    <cellStyle name="Normal 30 3 3" xfId="26894" xr:uid="{82F4044B-B0E8-424A-A8D9-3FF856E91F94}"/>
    <cellStyle name="Normal 30 3 3 2" xfId="26895" xr:uid="{6B9C5C66-04E0-4752-A788-AC433E6CE6A5}"/>
    <cellStyle name="Normal 30 3 3_121231-130331" xfId="26896" xr:uid="{FF5A7EB8-1785-41FC-B5E6-1E6F185EA4AC}"/>
    <cellStyle name="Normal 30 3 4" xfId="26897" xr:uid="{23EFDA36-4636-4319-B95B-085DE707CDEF}"/>
    <cellStyle name="Normal 30 3 5" xfId="26898" xr:uid="{BDBE3141-4310-471E-96DA-F294F345C400}"/>
    <cellStyle name="Normal 30 3 6" xfId="34167" xr:uid="{41C4D18C-B328-4AAE-B2E6-2C2442D620F3}"/>
    <cellStyle name="Normal 30 3 7" xfId="36169" xr:uid="{E365CBBE-74D8-49D8-B70D-FD7D948ED00F}"/>
    <cellStyle name="Normal 30 3 8" xfId="38655" xr:uid="{64C0CC4B-327A-4F19-B34A-AD95688FAB10}"/>
    <cellStyle name="Normal 30 3_121231-130331" xfId="26899" xr:uid="{0D44B7CA-E554-478C-93FB-02A060F49758}"/>
    <cellStyle name="Normal 30 4" xfId="26900" xr:uid="{4637EEB6-4020-47F1-9DBE-CB83F445E29B}"/>
    <cellStyle name="Normal 30 4 2" xfId="26901" xr:uid="{D5F9703D-A119-4088-9D2D-D7466B6CDD6E}"/>
    <cellStyle name="Normal 30 4 2 2" xfId="26902" xr:uid="{337BB55E-762C-4EC3-8128-EEBF8D735F93}"/>
    <cellStyle name="Normal 30 4 2_121231-130331" xfId="26903" xr:uid="{33857137-B386-4920-A7E6-3499F952E74F}"/>
    <cellStyle name="Normal 30 4 3" xfId="26904" xr:uid="{9D4EDCA5-C57B-432F-8696-FE236D7EEBFF}"/>
    <cellStyle name="Normal 30 4 4" xfId="34168" xr:uid="{A0282960-EFA5-4BD7-952B-9F53EA5EAB24}"/>
    <cellStyle name="Normal 30 4_121231-130331" xfId="26905" xr:uid="{F4B6572A-C845-4829-A539-76CF20A5687F}"/>
    <cellStyle name="Normal 30 5" xfId="26906" xr:uid="{5F0E75BA-6DA6-4915-8089-6137203206B1}"/>
    <cellStyle name="Normal 30 5 2" xfId="26907" xr:uid="{1EA4AB20-8A83-46C5-8E8F-9BA5A950EC38}"/>
    <cellStyle name="Normal 30 5 3" xfId="26908" xr:uid="{C287C012-5570-4219-891C-7B208E3F49BD}"/>
    <cellStyle name="Normal 30 5_121231-130331" xfId="26909" xr:uid="{A311D3C3-AB3C-4CFF-819A-E58FCE041049}"/>
    <cellStyle name="Normal 30 6" xfId="26910" xr:uid="{1F25EBCA-5915-4B51-A5F3-672BBDF0E682}"/>
    <cellStyle name="Normal 30 6 2" xfId="26911" xr:uid="{13F3E0A4-E41D-40D6-BD8F-B2A56F42FA83}"/>
    <cellStyle name="Normal 30 6 3" xfId="26912" xr:uid="{B0F274B7-AF99-4592-8185-C0B4B548920E}"/>
    <cellStyle name="Normal 30 6_AAL 2014-06" xfId="45518" xr:uid="{30EBC5DB-EEB9-4A79-A4E1-6119E08EA912}"/>
    <cellStyle name="Normal 30 7" xfId="26913" xr:uid="{73C477C5-2761-4549-85CA-9C4E1C911590}"/>
    <cellStyle name="Normal 30 7 2" xfId="26914" xr:uid="{1C645B4F-2DCF-4E60-BBD0-3043654AA969}"/>
    <cellStyle name="Normal 30 7 3" xfId="26915" xr:uid="{611FFCB3-BF20-42ED-A833-CF1DE7E3991E}"/>
    <cellStyle name="Normal 30 7_AAL 2014-06" xfId="45519" xr:uid="{061B5ABA-3078-4DDA-9A4F-D2F061A1C769}"/>
    <cellStyle name="Normal 30 8" xfId="26916" xr:uid="{D72E8093-883B-41AF-8C4D-91CA41F427EB}"/>
    <cellStyle name="Normal 30 9" xfId="26917" xr:uid="{95C399C5-EEAC-4C95-A679-27EC83079067}"/>
    <cellStyle name="Normal 30_121231-130331" xfId="26918" xr:uid="{02C08EF8-32BD-48C1-9A1E-F1EA9F9437CA}"/>
    <cellStyle name="Normal 31" xfId="26919" xr:uid="{D33A5A94-1A46-44E2-B60F-7C8321568857}"/>
    <cellStyle name="Normal 31 10" xfId="36170" xr:uid="{CAD2F875-7AB2-439E-8E6D-695B88172D94}"/>
    <cellStyle name="Normal 31 11" xfId="47127" xr:uid="{B66640AE-27D6-46F9-ADB7-C2E73292031D}"/>
    <cellStyle name="Normal 31 2" xfId="26920" xr:uid="{233F886B-D196-4F35-B3BE-A29A5CB73E20}"/>
    <cellStyle name="Normal 31 2 2" xfId="26921" xr:uid="{B0B80B6A-8B55-42CE-991D-B3E62A6EB990}"/>
    <cellStyle name="Normal 31 2 2 2" xfId="26922" xr:uid="{68A021A2-9599-4712-BF3B-173369B3B61B}"/>
    <cellStyle name="Normal 31 2 2 3" xfId="34169" xr:uid="{7FAD87F7-94CA-4301-A49D-D1A4985B66AB}"/>
    <cellStyle name="Normal 31 2 2_121231-130331" xfId="26923" xr:uid="{57D693B9-7092-47C2-883F-8F6B8A08C79A}"/>
    <cellStyle name="Normal 31 2 3" xfId="26924" xr:uid="{E254C9DC-FE83-4571-9A45-5F9CA6235F80}"/>
    <cellStyle name="Normal 31 2 3 2" xfId="26925" xr:uid="{E889633A-0F94-4F46-A917-4AD431C9ED74}"/>
    <cellStyle name="Normal 31 2 3_121231-130331" xfId="26926" xr:uid="{7E723A4C-D0C2-4E62-9366-81CB3ADF3F00}"/>
    <cellStyle name="Normal 31 2 4" xfId="26927" xr:uid="{402BB470-9BB1-4D9A-A99C-6FBB1886166C}"/>
    <cellStyle name="Normal 31 2 5" xfId="26928" xr:uid="{96300531-3AEB-4DB0-9766-2C011498F0CF}"/>
    <cellStyle name="Normal 31 2 6" xfId="34170" xr:uid="{8CC388A3-F17C-462B-923A-55D6D019B8F4}"/>
    <cellStyle name="Normal 31 2 7" xfId="36171" xr:uid="{3B7C9FEC-688E-44CB-BDEB-DC72CE314543}"/>
    <cellStyle name="Normal 31 2 8" xfId="38654" xr:uid="{7BA5AD51-4E97-4C4B-AB39-DF30A27B282D}"/>
    <cellStyle name="Normal 31 2_121231-130331" xfId="26929" xr:uid="{C5A1A913-6F5C-483E-9B92-53317A2E798C}"/>
    <cellStyle name="Normal 31 3" xfId="26930" xr:uid="{537D91D8-8BAD-4B7D-A548-105FBB1B465B}"/>
    <cellStyle name="Normal 31 3 2" xfId="26931" xr:uid="{0EF746A0-3DE8-4259-A2C1-8D65733730AC}"/>
    <cellStyle name="Normal 31 3 2 2" xfId="26932" xr:uid="{42F41402-5852-42C6-9153-61BAE54E6EFE}"/>
    <cellStyle name="Normal 31 3 2 3" xfId="34171" xr:uid="{DA735EC5-8730-400B-B1EC-06E16DD004D7}"/>
    <cellStyle name="Normal 31 3 2_121231-130331" xfId="26933" xr:uid="{D9A9D8BD-762D-4333-99AA-0AB404997B4D}"/>
    <cellStyle name="Normal 31 3 3" xfId="26934" xr:uid="{2794AC7B-1855-4462-8D56-A7704CFA32FA}"/>
    <cellStyle name="Normal 31 3 3 2" xfId="26935" xr:uid="{FEAC4E21-C963-484F-9312-1ED0222370D3}"/>
    <cellStyle name="Normal 31 3 3_121231-130331" xfId="26936" xr:uid="{65B9CB20-E3EE-45E7-90E7-1AFD24892532}"/>
    <cellStyle name="Normal 31 3 4" xfId="26937" xr:uid="{2A25638B-C86A-44B9-A9A1-4EBEF943DC0C}"/>
    <cellStyle name="Normal 31 3 5" xfId="26938" xr:uid="{DC4C366D-8AEC-4499-9531-7D2F02E9214C}"/>
    <cellStyle name="Normal 31 3 6" xfId="34172" xr:uid="{8FA3DA3D-C682-4850-BEB1-9CD2FA046DAC}"/>
    <cellStyle name="Normal 31 3 7" xfId="36172" xr:uid="{0E55F797-DE44-49D3-8DBD-B06F65CD00CF}"/>
    <cellStyle name="Normal 31 3 8" xfId="38653" xr:uid="{87854539-8526-484F-BE00-736E5CF74EE0}"/>
    <cellStyle name="Normal 31 3_121231-130331" xfId="26939" xr:uid="{5E5A9DFC-B1F4-4531-B304-C863587DF63E}"/>
    <cellStyle name="Normal 31 4" xfId="26940" xr:uid="{C54612B7-E3E6-48FB-A409-5C504353C485}"/>
    <cellStyle name="Normal 31 4 2" xfId="26941" xr:uid="{C99BBD6C-CB2F-4A45-99BF-E31CEF08BD4D}"/>
    <cellStyle name="Normal 31 4 2 2" xfId="26942" xr:uid="{47BFA4B7-E81C-46B3-B96C-007C248C0C5F}"/>
    <cellStyle name="Normal 31 4 2_121231-130331" xfId="26943" xr:uid="{FAAC8E0F-FD8F-4C72-885C-EE92E1C1A58F}"/>
    <cellStyle name="Normal 31 4 3" xfId="26944" xr:uid="{DD9AE7E2-96DC-489F-8273-B6463AD4F0AD}"/>
    <cellStyle name="Normal 31 4 4" xfId="34173" xr:uid="{A598F928-34AC-45C7-99FF-7B7C4D9F975F}"/>
    <cellStyle name="Normal 31 4_121231-130331" xfId="26945" xr:uid="{5A5BD229-947D-4782-98FB-A58DEDF6E03C}"/>
    <cellStyle name="Normal 31 5" xfId="26946" xr:uid="{3466E83F-311F-4C14-8B4C-636A12ACF7FF}"/>
    <cellStyle name="Normal 31 5 2" xfId="26947" xr:uid="{A9A89D00-792B-438E-8549-4C3E1D4E245F}"/>
    <cellStyle name="Normal 31 5 3" xfId="26948" xr:uid="{D62DA9F0-0C97-4CFD-9145-27CEDB6DC00C}"/>
    <cellStyle name="Normal 31 5_121231-130331" xfId="26949" xr:uid="{2F7B0260-B82C-4034-93F5-85C21C000623}"/>
    <cellStyle name="Normal 31 6" xfId="26950" xr:uid="{FBE0154A-D096-4546-BE19-7B289FA3143D}"/>
    <cellStyle name="Normal 31 6 2" xfId="26951" xr:uid="{2B3B0D96-D462-4A29-904D-83243696F22F}"/>
    <cellStyle name="Normal 31 6 3" xfId="26952" xr:uid="{85A0254D-22CE-42B6-B7D9-5FD332769552}"/>
    <cellStyle name="Normal 31 6_AAL 2014-06" xfId="45520" xr:uid="{ED178690-192D-4284-8BB3-B4D419A7DED6}"/>
    <cellStyle name="Normal 31 7" xfId="26953" xr:uid="{FFD470E7-F3F5-483D-BACB-D555D9E01586}"/>
    <cellStyle name="Normal 31 7 2" xfId="26954" xr:uid="{A4DD22E3-8FED-43F9-80E0-D2245FEE64EF}"/>
    <cellStyle name="Normal 31 7 3" xfId="26955" xr:uid="{963BE813-E5F7-4F43-9FA6-3E75BE9C5E8A}"/>
    <cellStyle name="Normal 31 7_AAL 2014-06" xfId="45521" xr:uid="{8C9E399E-DF6B-4860-86D0-BABD3499FAB8}"/>
    <cellStyle name="Normal 31 8" xfId="26956" xr:uid="{CCD8B531-5A2A-4E27-87C7-DFA44CB5B559}"/>
    <cellStyle name="Normal 31 9" xfId="26957" xr:uid="{07399F9A-FF9E-478C-B23F-D5BA3BC941B0}"/>
    <cellStyle name="Normal 31_121231-130331" xfId="26958" xr:uid="{6A99DE51-A74A-4C58-84E6-9649DBFA2105}"/>
    <cellStyle name="Normal 32" xfId="26959" xr:uid="{481347D7-AB10-48EA-B40F-D4FE22544846}"/>
    <cellStyle name="Normal 32 10" xfId="26960" xr:uid="{0A7DF185-2E0E-4C47-8AEA-645FB0D0BB49}"/>
    <cellStyle name="Normal 32 11" xfId="34174" xr:uid="{99C510AD-EBAB-48F8-9826-002A7D236E1C}"/>
    <cellStyle name="Normal 32 12" xfId="36173" xr:uid="{8042CE9F-D57D-4F92-B068-B63B98C3090C}"/>
    <cellStyle name="Normal 32 13" xfId="47128" xr:uid="{6D1DEC71-6AB2-4AA6-BD17-DCDEF0484099}"/>
    <cellStyle name="Normal 32 2" xfId="26961" xr:uid="{F525A4BE-A570-40F8-B24B-34157F5CE706}"/>
    <cellStyle name="Normal 32 2 2" xfId="26962" xr:uid="{D3847DC4-C813-46C2-823A-EFE0B6BBD60C}"/>
    <cellStyle name="Normal 32 2 2 2" xfId="26963" xr:uid="{74479B57-8247-44B3-8F52-BCC89FF039AD}"/>
    <cellStyle name="Normal 32 2 2 2 2" xfId="26964" xr:uid="{C5C3068D-06E3-4DF1-A0EA-897225CDD0CB}"/>
    <cellStyle name="Normal 32 2 2 2 3" xfId="34175" xr:uid="{342E5BA5-456E-4EF3-8795-48CA2CB13CF0}"/>
    <cellStyle name="Normal 32 2 2 2_121231-130331" xfId="26965" xr:uid="{13C41238-1AA7-4CD1-9EAB-5752558A590E}"/>
    <cellStyle name="Normal 32 2 2 3" xfId="26966" xr:uid="{84E64A9F-1839-41E2-9AF7-96A9360AC191}"/>
    <cellStyle name="Normal 32 2 2 3 2" xfId="26967" xr:uid="{13539EB1-1344-4DE2-B182-1E70353E6116}"/>
    <cellStyle name="Normal 32 2 2 3_121231-130331" xfId="26968" xr:uid="{C70DB9EC-170D-401E-8EFB-8E89122322B2}"/>
    <cellStyle name="Normal 32 2 2 4" xfId="26969" xr:uid="{054ABC8F-0121-49CF-A94B-4473FFD3E1A4}"/>
    <cellStyle name="Normal 32 2 2 5" xfId="26970" xr:uid="{53A3D287-1AF7-4026-9578-9082DADEBE63}"/>
    <cellStyle name="Normal 32 2 2 6" xfId="34176" xr:uid="{1D943A60-4BB0-46DB-B49C-17D30B1A7D98}"/>
    <cellStyle name="Normal 32 2 2 7" xfId="36175" xr:uid="{19E398EE-6FB6-48B5-A104-844AEC0AA985}"/>
    <cellStyle name="Normal 32 2 2 8" xfId="38651" xr:uid="{1548B434-607E-4E4A-84D6-991BC5A0953A}"/>
    <cellStyle name="Normal 32 2 2_121231-130331" xfId="26971" xr:uid="{2EC9967C-871A-4371-8B9B-E4852049041F}"/>
    <cellStyle name="Normal 32 2 3" xfId="26972" xr:uid="{4F704982-B533-41E3-8CE9-8C6786A11E75}"/>
    <cellStyle name="Normal 32 2 3 2" xfId="26973" xr:uid="{D3182E45-0A18-4482-A0D2-705ED2B7E45A}"/>
    <cellStyle name="Normal 32 2 3 2 2" xfId="26974" xr:uid="{1513C604-3881-4CA5-9B8A-9AE9879740B2}"/>
    <cellStyle name="Normal 32 2 3 2_121231-130331" xfId="26975" xr:uid="{E633B338-7554-4DE5-8E9C-9B65BDCF9B61}"/>
    <cellStyle name="Normal 32 2 3 3" xfId="26976" xr:uid="{A4305C94-5DA5-4AE2-9B37-3EC4A732694B}"/>
    <cellStyle name="Normal 32 2 3 4" xfId="34177" xr:uid="{4AA040F4-D3A1-4D7F-934E-B0B98250AD25}"/>
    <cellStyle name="Normal 32 2 3_121231-130331" xfId="26977" xr:uid="{80EE6B10-D7DB-4E87-B88A-D0B0C0D1E0A8}"/>
    <cellStyle name="Normal 32 2 4" xfId="26978" xr:uid="{879F6718-81DC-4816-B934-394D48887F7E}"/>
    <cellStyle name="Normal 32 2 4 2" xfId="26979" xr:uid="{5D47508E-91D3-4D06-852E-669B114F860D}"/>
    <cellStyle name="Normal 32 2 4_121231-130331" xfId="26980" xr:uid="{971E5982-9508-4DF0-A952-FF1A273DC546}"/>
    <cellStyle name="Normal 32 2 5" xfId="26981" xr:uid="{A66B15A1-7DA8-4D34-970A-5D9993BC7577}"/>
    <cellStyle name="Normal 32 2 6" xfId="26982" xr:uid="{571733FE-06F5-4F05-8255-822E0696EAE0}"/>
    <cellStyle name="Normal 32 2 7" xfId="34178" xr:uid="{02C4ADC1-73AB-4031-B01C-47683DFD50CD}"/>
    <cellStyle name="Normal 32 2 8" xfId="36174" xr:uid="{B9260D36-A2CF-4EDF-A4DA-2C400CB3EF6A}"/>
    <cellStyle name="Normal 32 2 9" xfId="38652" xr:uid="{30C05A84-D6D1-434F-AC8A-5D27CDBA786D}"/>
    <cellStyle name="Normal 32 2_121231-130331" xfId="26983" xr:uid="{7B2687B5-B907-4B77-988E-4E9703327DF8}"/>
    <cellStyle name="Normal 32 3" xfId="26984" xr:uid="{534CE9F3-5DD3-4EE0-AE76-3441638C3FEE}"/>
    <cellStyle name="Normal 32 3 2" xfId="26985" xr:uid="{BCC25F37-36A1-46AE-B5A2-5816E91820CD}"/>
    <cellStyle name="Normal 32 3 2 2" xfId="26986" xr:uid="{29D6FB0C-B001-4073-9E43-CD37F5F7060E}"/>
    <cellStyle name="Normal 32 3 2 2 2" xfId="26987" xr:uid="{0C9FFCA4-AB64-4B9F-8C58-C8ED8379EB4B}"/>
    <cellStyle name="Normal 32 3 2 2_121231-130331" xfId="26988" xr:uid="{246D86FF-0FBF-4C3C-A4C6-92FC12734EC4}"/>
    <cellStyle name="Normal 32 3 2 3" xfId="26989" xr:uid="{903D01EB-4CAA-49C9-AF91-341180800C88}"/>
    <cellStyle name="Normal 32 3 2 4" xfId="34179" xr:uid="{7F7A69E1-EE64-4FC9-9393-C9DE2C30D427}"/>
    <cellStyle name="Normal 32 3 2_121231-130331" xfId="26990" xr:uid="{C47957EA-55D8-4DD3-B5AF-15FB82C66CDE}"/>
    <cellStyle name="Normal 32 3 3" xfId="26991" xr:uid="{57990D64-D1E6-4D9A-B83A-A1C5029ABD5B}"/>
    <cellStyle name="Normal 32 3 3 2" xfId="26992" xr:uid="{00EC1657-2507-415C-BEF1-0F0A45AA530C}"/>
    <cellStyle name="Normal 32 3 3_121231-130331" xfId="26993" xr:uid="{8381A7CC-125C-44FD-9731-85A5A5CD7CFF}"/>
    <cellStyle name="Normal 32 3 4" xfId="26994" xr:uid="{29610AF6-9426-438E-A9F2-B21FF2CA72F2}"/>
    <cellStyle name="Normal 32 3 5" xfId="26995" xr:uid="{43C12BB7-4B55-4328-BAC6-F8AC6933669D}"/>
    <cellStyle name="Normal 32 3 6" xfId="34180" xr:uid="{03D195B1-FCE7-47E4-BB3F-62F4BE4274E9}"/>
    <cellStyle name="Normal 32 3 7" xfId="36176" xr:uid="{366B2549-5BBB-4BA5-B38A-3947A859E741}"/>
    <cellStyle name="Normal 32 3 8" xfId="38650" xr:uid="{861BB4FB-80B8-4D43-8EC1-B89BD73AC17F}"/>
    <cellStyle name="Normal 32 3_121231-130331" xfId="26996" xr:uid="{8B8FC882-DB3B-4D9B-BFD3-0A5CE98EB260}"/>
    <cellStyle name="Normal 32 4" xfId="26997" xr:uid="{63659CE1-4877-4221-9CAC-568FBA44BFFD}"/>
    <cellStyle name="Normal 32 4 2" xfId="26998" xr:uid="{8FA5067A-0876-47BE-9960-3F06E96BF986}"/>
    <cellStyle name="Normal 32 4 2 2" xfId="26999" xr:uid="{1E5E5209-1E56-4C33-90AE-414DB7742752}"/>
    <cellStyle name="Normal 32 4 2 2 2" xfId="27000" xr:uid="{3F7D4B0F-2DA6-4B8B-A1C8-CEAD4A04C3E1}"/>
    <cellStyle name="Normal 32 4 2 2_121231-130331" xfId="27001" xr:uid="{5C150CA9-E717-4F4E-9C56-87FCCB2A1918}"/>
    <cellStyle name="Normal 32 4 2 3" xfId="27002" xr:uid="{3BBEF4C0-66ED-443D-B2FF-E29A241D7A90}"/>
    <cellStyle name="Normal 32 4 2 4" xfId="34181" xr:uid="{C70DDE1B-34DC-4A1D-BE8B-D280BCD4E879}"/>
    <cellStyle name="Normal 32 4 2_121231-130331" xfId="27003" xr:uid="{E31C5357-803E-4D39-A5B6-C8CE33B535B7}"/>
    <cellStyle name="Normal 32 4 3" xfId="27004" xr:uid="{7A97343F-3FEF-4888-90ED-C6A9EDC91384}"/>
    <cellStyle name="Normal 32 4 3 2" xfId="27005" xr:uid="{A5296D53-F453-4571-9F33-16D377396041}"/>
    <cellStyle name="Normal 32 4 3_121231-130331" xfId="27006" xr:uid="{8551E934-EF43-4866-892B-2F1328BF61E3}"/>
    <cellStyle name="Normal 32 4 4" xfId="27007" xr:uid="{4B03AB40-A65F-4A62-8092-6002F36974C7}"/>
    <cellStyle name="Normal 32 4 5" xfId="27008" xr:uid="{73A3E124-B3D6-47C0-B5B0-B3D61FC125D7}"/>
    <cellStyle name="Normal 32 4 6" xfId="34182" xr:uid="{843FE37E-45A7-4C3C-8577-874EB4097FA5}"/>
    <cellStyle name="Normal 32 4 7" xfId="36177" xr:uid="{6247E516-8CE9-4538-B11C-CCBEFF7EDBAD}"/>
    <cellStyle name="Normal 32 4 8" xfId="38649" xr:uid="{F8FA4ACD-8EAF-4245-AEDA-60FC185FEC24}"/>
    <cellStyle name="Normal 32 4_121231-130331" xfId="27009" xr:uid="{368DDC5C-A196-447E-8451-6E5246F68825}"/>
    <cellStyle name="Normal 32 5" xfId="27010" xr:uid="{7A6CEC3F-BA4D-4EC7-AB25-588576C94D04}"/>
    <cellStyle name="Normal 32 5 2" xfId="27011" xr:uid="{A9485BC7-CFEE-4F36-9526-A9B2590EB990}"/>
    <cellStyle name="Normal 32 5 2 2" xfId="27012" xr:uid="{602FCCB7-D647-4D2B-B8F3-87872E4F1973}"/>
    <cellStyle name="Normal 32 5 2 2 2" xfId="27013" xr:uid="{F2FD42C5-6F86-44D4-8BCD-65E347F1678A}"/>
    <cellStyle name="Normal 32 5 2 2_121231-130331" xfId="27014" xr:uid="{D31FCE44-45BA-4D8F-AD40-E4858A229203}"/>
    <cellStyle name="Normal 32 5 2 3" xfId="27015" xr:uid="{D9C9DD9E-89CB-4F00-A8B3-930459E68C10}"/>
    <cellStyle name="Normal 32 5 2 4" xfId="34183" xr:uid="{47159739-17B9-4DC2-A484-B10D59FFBD63}"/>
    <cellStyle name="Normal 32 5 2_121231-130331" xfId="27016" xr:uid="{1D466F83-1460-4842-A1E8-D25D0BE8AA79}"/>
    <cellStyle name="Normal 32 5 3" xfId="27017" xr:uid="{27FF977E-5629-4AED-9703-92EFD2987602}"/>
    <cellStyle name="Normal 32 5 3 2" xfId="27018" xr:uid="{555352CC-FA52-47C1-818D-F250F072BABE}"/>
    <cellStyle name="Normal 32 5 3_121231-130331" xfId="27019" xr:uid="{3C72B346-0F8C-4D47-B970-9A745BCD09CE}"/>
    <cellStyle name="Normal 32 5 4" xfId="27020" xr:uid="{B1195613-D321-4AAC-88DF-C13C820301A3}"/>
    <cellStyle name="Normal 32 5 5" xfId="27021" xr:uid="{1E1CD659-B4EA-449E-A882-B9A8C943EEB8}"/>
    <cellStyle name="Normal 32 5 6" xfId="34184" xr:uid="{5FF5F82B-CA31-4A73-B91C-CC83AE554492}"/>
    <cellStyle name="Normal 32 5 7" xfId="36178" xr:uid="{91CF3927-45C3-43CA-9BBD-8E9498514FBB}"/>
    <cellStyle name="Normal 32 5 8" xfId="38648" xr:uid="{F26C8C76-407C-4278-91D1-D69CDCA0A4A2}"/>
    <cellStyle name="Normal 32 5_121231-130331" xfId="27022" xr:uid="{EC322614-8AD0-4549-A6CF-433AF417695A}"/>
    <cellStyle name="Normal 32 6" xfId="27023" xr:uid="{828C83F0-51A1-4B98-BCCA-5FFDD664DA0D}"/>
    <cellStyle name="Normal 32 6 2" xfId="27024" xr:uid="{96D1F638-3FCE-4854-9E45-F8E79F94708B}"/>
    <cellStyle name="Normal 32 6 2 2" xfId="27025" xr:uid="{FE97F7B7-151E-444C-8B05-AD4671DFAB6D}"/>
    <cellStyle name="Normal 32 6 2 3" xfId="34185" xr:uid="{9CC3A3C8-33F2-41DC-A4CD-1F10DB95DAFD}"/>
    <cellStyle name="Normal 32 6 2_121231-130331" xfId="27026" xr:uid="{D4C9B373-A483-4421-8834-B6529D58E9A8}"/>
    <cellStyle name="Normal 32 6 3" xfId="27027" xr:uid="{469BC80A-F163-4787-B8D2-D6D42D8F0648}"/>
    <cellStyle name="Normal 32 6 3 2" xfId="27028" xr:uid="{B84DA9E5-F077-47FA-99AF-23AEDA92F006}"/>
    <cellStyle name="Normal 32 6 3_121231-130331" xfId="27029" xr:uid="{EBB38CEF-FC03-496F-B293-39E16C595CAC}"/>
    <cellStyle name="Normal 32 6 4" xfId="27030" xr:uid="{6E12FC25-3418-49C8-9B41-73A720793E65}"/>
    <cellStyle name="Normal 32 6 5" xfId="27031" xr:uid="{B3FF1098-94CE-4416-ABE1-C9463073302A}"/>
    <cellStyle name="Normal 32 6 6" xfId="34186" xr:uid="{1207C4B3-A864-4FEA-9A52-C347C2C221D0}"/>
    <cellStyle name="Normal 32 6 7" xfId="36179" xr:uid="{F7F64C39-AD16-40E2-AA77-8589117A0FDF}"/>
    <cellStyle name="Normal 32 6 8" xfId="38647" xr:uid="{1008BB59-B59E-4932-A50C-78DEADF3CE1A}"/>
    <cellStyle name="Normal 32 6_121231-130331" xfId="27032" xr:uid="{CD6ACF2D-7544-4B9F-BA22-A8FB16A319FC}"/>
    <cellStyle name="Normal 32 7" xfId="27033" xr:uid="{F2E30B3F-3DAE-4974-8F1B-7A3E2598AC9C}"/>
    <cellStyle name="Normal 32 7 2" xfId="27034" xr:uid="{DAD2FBF9-AFE6-4D6D-9D26-DDBFD29F4C80}"/>
    <cellStyle name="Normal 32 7 2 2" xfId="27035" xr:uid="{02871D5B-3B10-468B-BBBD-3B6529934FCE}"/>
    <cellStyle name="Normal 32 7 2_121231-130331" xfId="27036" xr:uid="{B09EF22C-F522-4336-A8C6-0F22B630A702}"/>
    <cellStyle name="Normal 32 7 3" xfId="27037" xr:uid="{E4FDBF2A-4246-48D0-AF6B-8DDDE318A88E}"/>
    <cellStyle name="Normal 32 7 4" xfId="34187" xr:uid="{CDB4A63F-3051-4BD0-9663-6B1FD95A641D}"/>
    <cellStyle name="Normal 32 7_121231-130331" xfId="27038" xr:uid="{CD6C7B74-9861-42EF-9BC3-3E2DB6A32ECC}"/>
    <cellStyle name="Normal 32 8" xfId="27039" xr:uid="{76078764-8C20-4F47-B620-2CB699F0C198}"/>
    <cellStyle name="Normal 32 8 2" xfId="27040" xr:uid="{83C7697E-5557-4C96-B22B-E11DDE22F603}"/>
    <cellStyle name="Normal 32 8_121231-130331" xfId="27041" xr:uid="{851BB77B-F0F7-4D79-B81A-37284AF4C4C4}"/>
    <cellStyle name="Normal 32 9" xfId="27042" xr:uid="{226C9C68-8E0A-40E5-A201-663B20DB3536}"/>
    <cellStyle name="Normal 32_121231-130331" xfId="27043" xr:uid="{2DB2117E-0B4E-42C0-849E-BFFB0D5201E3}"/>
    <cellStyle name="Normal 33" xfId="27044" xr:uid="{623FD28E-89F4-428E-B1FA-128B12B4B167}"/>
    <cellStyle name="Normal 33 10" xfId="36180" xr:uid="{23C6B83D-061D-4655-9F3C-25D77473CC64}"/>
    <cellStyle name="Normal 33 11" xfId="47129" xr:uid="{AC616C52-F3F8-4B0A-8028-8B00FBB713F7}"/>
    <cellStyle name="Normal 33 2" xfId="27045" xr:uid="{557DEFFC-2C37-4792-B764-472E50AABA43}"/>
    <cellStyle name="Normal 33 2 10" xfId="49052" xr:uid="{F9C447E1-0A8F-4581-B5BD-FAFBD5D3933F}"/>
    <cellStyle name="Normal 33 2 2" xfId="27046" xr:uid="{7AFD8BB1-83F9-40BA-90D9-F3B29A5F9E26}"/>
    <cellStyle name="Normal 33 2 2 2" xfId="27047" xr:uid="{380E8216-5943-4277-B1A7-01A2A1832952}"/>
    <cellStyle name="Normal 33 2 2 3" xfId="34188" xr:uid="{C966028D-414B-47E4-A002-8AE095E94160}"/>
    <cellStyle name="Normal 33 2 2_121231-130331" xfId="27048" xr:uid="{21885621-709E-409C-8EB1-2D6D40C02C5D}"/>
    <cellStyle name="Normal 33 2 3" xfId="27049" xr:uid="{A7F06932-85C6-46B0-BA44-7267F467EDE4}"/>
    <cellStyle name="Normal 33 2 3 2" xfId="27050" xr:uid="{5430ECE7-357E-491C-801A-5825AC9DFE9D}"/>
    <cellStyle name="Normal 33 2 3_121231-130331" xfId="27051" xr:uid="{2530A984-5459-4018-9572-13C816FAA4E1}"/>
    <cellStyle name="Normal 33 2 4" xfId="27052" xr:uid="{464E501C-A8B8-4474-9DA1-BF50BFBB4AEA}"/>
    <cellStyle name="Normal 33 2 5" xfId="27053" xr:uid="{8F98AF6B-7C8F-40E9-9484-EBC9C33B1971}"/>
    <cellStyle name="Normal 33 2 6" xfId="34189" xr:uid="{4071B04D-A759-48D8-B09E-226EF653D1ED}"/>
    <cellStyle name="Normal 33 2 7" xfId="36181" xr:uid="{588E916D-07ED-40B3-B515-909A2535D9C9}"/>
    <cellStyle name="Normal 33 2 8" xfId="38646" xr:uid="{395A1582-9ED5-4898-9384-77573969092C}"/>
    <cellStyle name="Normal 33 2 9" xfId="47827" xr:uid="{F4E6D4D2-165A-47DE-A016-6058E5ACAAD0}"/>
    <cellStyle name="Normal 33 2_121231-130331" xfId="27054" xr:uid="{37B1362B-3B70-43A6-ABAB-D21541EFD80D}"/>
    <cellStyle name="Normal 33 3" xfId="27055" xr:uid="{6274B7DD-AA5E-4348-8CA2-DB7A104FAC45}"/>
    <cellStyle name="Normal 33 3 10" xfId="49060" xr:uid="{07B34E6D-BA9E-4FB1-9DB3-A392B4AEDC21}"/>
    <cellStyle name="Normal 33 3 2" xfId="27056" xr:uid="{796F6717-6473-472E-91A6-8655ED157877}"/>
    <cellStyle name="Normal 33 3 2 2" xfId="27057" xr:uid="{CB70AC4A-9E62-48E9-ABEA-016DAA839DCB}"/>
    <cellStyle name="Normal 33 3 2 3" xfId="34190" xr:uid="{30BB58B2-C11E-4862-8331-B7B60AAB263E}"/>
    <cellStyle name="Normal 33 3 2_121231-130331" xfId="27058" xr:uid="{8317EA01-40E8-4FE4-BADA-40E37EFF2160}"/>
    <cellStyle name="Normal 33 3 3" xfId="27059" xr:uid="{DAD2C4CA-DA06-462E-BC55-21224D95D634}"/>
    <cellStyle name="Normal 33 3 3 2" xfId="27060" xr:uid="{03107FD9-8306-4A0B-90F1-C3E03F06970C}"/>
    <cellStyle name="Normal 33 3 3_121231-130331" xfId="27061" xr:uid="{6E50E5B6-F122-40A0-91CC-2CC581DE82A4}"/>
    <cellStyle name="Normal 33 3 4" xfId="27062" xr:uid="{F1B85A7D-AE48-47F3-B4A7-C53D469A7ED8}"/>
    <cellStyle name="Normal 33 3 5" xfId="27063" xr:uid="{34B1B660-2AC0-4BEB-B749-206892C1B4C1}"/>
    <cellStyle name="Normal 33 3 6" xfId="34191" xr:uid="{7EF93085-4778-4723-87B5-5300AA3FB504}"/>
    <cellStyle name="Normal 33 3 7" xfId="36182" xr:uid="{2590D71D-8D1E-4922-8359-C72C8E305373}"/>
    <cellStyle name="Normal 33 3 8" xfId="38645" xr:uid="{25EA0087-6EDA-4473-AE32-45888A9F2AC3}"/>
    <cellStyle name="Normal 33 3 9" xfId="47931" xr:uid="{6EFAC6EA-7978-4AFC-81D3-6EB700261E0C}"/>
    <cellStyle name="Normal 33 3_121231-130331" xfId="27064" xr:uid="{8484898F-EBC0-474D-BF7B-A3EDEF3C0F02}"/>
    <cellStyle name="Normal 33 4" xfId="27065" xr:uid="{BCE81096-51F3-41C4-ADC4-6D68B0299EB0}"/>
    <cellStyle name="Normal 33 4 2" xfId="27066" xr:uid="{48306826-DE98-4C4A-9747-70D10F9458E3}"/>
    <cellStyle name="Normal 33 4 2 2" xfId="27067" xr:uid="{FC85BAF0-B072-4D9A-912C-FCFD34BA1FDC}"/>
    <cellStyle name="Normal 33 4 2_121231-130331" xfId="27068" xr:uid="{8637087A-C6C6-4A34-A673-31271916DC71}"/>
    <cellStyle name="Normal 33 4 3" xfId="27069" xr:uid="{CEA95F9D-733D-41E4-ABBA-6103B94ABCC4}"/>
    <cellStyle name="Normal 33 4 4" xfId="34192" xr:uid="{A695682E-4812-4DEB-86A7-2F46BFA61504}"/>
    <cellStyle name="Normal 33 4_121231-130331" xfId="27070" xr:uid="{0C127EFD-D58B-46E5-8E65-C6BB7426389F}"/>
    <cellStyle name="Normal 33 5" xfId="27071" xr:uid="{F7BC7EA0-FCE0-4B5C-BB9D-38FEB47F27E7}"/>
    <cellStyle name="Normal 33 5 2" xfId="27072" xr:uid="{D1796A35-7D22-40E5-AFCF-E24A03E987BA}"/>
    <cellStyle name="Normal 33 5 3" xfId="27073" xr:uid="{17CEE5F6-730B-4930-8EB0-38B62EE02989}"/>
    <cellStyle name="Normal 33 5_121231-130331" xfId="27074" xr:uid="{6D1CBFB9-F256-4447-97D4-F1F6CFBEFF15}"/>
    <cellStyle name="Normal 33 6" xfId="27075" xr:uid="{540ABA29-1C36-4857-A2D1-E660F9C25BD9}"/>
    <cellStyle name="Normal 33 6 2" xfId="27076" xr:uid="{B897BBFA-661C-471A-8F4F-D78C324EFE72}"/>
    <cellStyle name="Normal 33 6 3" xfId="27077" xr:uid="{1787291A-14BF-49DD-A3D6-24653B6B54FF}"/>
    <cellStyle name="Normal 33 6_AAL 2014-06" xfId="45522" xr:uid="{CCA00559-CBCA-4479-AF10-E61A8BDAD113}"/>
    <cellStyle name="Normal 33 7" xfId="27078" xr:uid="{22BCF0C7-C93E-44C0-A91B-066289BDE5D8}"/>
    <cellStyle name="Normal 33 7 2" xfId="27079" xr:uid="{B5BE59B2-15A9-45FA-8938-DED4D9D2ECFB}"/>
    <cellStyle name="Normal 33 7 3" xfId="27080" xr:uid="{D5DB6ABE-E733-4CDA-AD0F-05F1D64966AA}"/>
    <cellStyle name="Normal 33 7_AAL 2014-06" xfId="45523" xr:uid="{38E28D46-8B6A-4926-8049-A9BDB97E9F58}"/>
    <cellStyle name="Normal 33 8" xfId="27081" xr:uid="{C72FBCC4-306D-4776-B865-49A5C4B38349}"/>
    <cellStyle name="Normal 33 9" xfId="27082" xr:uid="{31FEAD29-44EC-444E-ADB1-CA4FBC981F07}"/>
    <cellStyle name="Normal 33_121231-130331" xfId="27083" xr:uid="{A54A8B80-7BB3-4A0E-AFDE-D9A49CCD7425}"/>
    <cellStyle name="Normal 34" xfId="27084" xr:uid="{BD47A261-989B-4893-8557-A3B7683CE2C8}"/>
    <cellStyle name="Normal 34 10" xfId="36183" xr:uid="{2448A5D7-B6C5-4F68-B97A-52C199229726}"/>
    <cellStyle name="Normal 34 11" xfId="47130" xr:uid="{47AC0BD1-0F51-4233-A3AA-4E8464B36E99}"/>
    <cellStyle name="Normal 34 2" xfId="27085" xr:uid="{E45ECBFA-8D8F-4FF2-BFF4-9A117811E49F}"/>
    <cellStyle name="Normal 34 2 10" xfId="49053" xr:uid="{9DB9B718-3DF3-4144-B941-D0852217CDB2}"/>
    <cellStyle name="Normal 34 2 2" xfId="27086" xr:uid="{72352185-C992-446D-9AB9-543D773FFADA}"/>
    <cellStyle name="Normal 34 2 2 2" xfId="27087" xr:uid="{4C30213E-FECE-4D5C-AC24-58543EFD0B43}"/>
    <cellStyle name="Normal 34 2 2 3" xfId="34193" xr:uid="{31017BC6-E93E-4ED6-B529-4E7CE2579656}"/>
    <cellStyle name="Normal 34 2 2_121231-130331" xfId="27088" xr:uid="{FC6271DB-543A-4B88-975E-5C3635CC4CE9}"/>
    <cellStyle name="Normal 34 2 3" xfId="27089" xr:uid="{16D77A31-A8E4-4A0C-BEFC-8F1BB54F324A}"/>
    <cellStyle name="Normal 34 2 3 2" xfId="27090" xr:uid="{22BC4D67-E38A-40A8-8CA3-E7CADBA6A1E5}"/>
    <cellStyle name="Normal 34 2 3_121231-130331" xfId="27091" xr:uid="{F5CB6FF0-3618-47DC-BF27-AF306D351C4B}"/>
    <cellStyle name="Normal 34 2 4" xfId="27092" xr:uid="{8E41C589-7DD8-4703-92FE-800D8C90C16A}"/>
    <cellStyle name="Normal 34 2 5" xfId="27093" xr:uid="{EA98279B-326C-46E1-9415-A320504D1EC1}"/>
    <cellStyle name="Normal 34 2 6" xfId="34194" xr:uid="{E2D9EA8C-8312-4393-87FE-DD31087E547A}"/>
    <cellStyle name="Normal 34 2 7" xfId="36184" xr:uid="{7487AA63-7A73-49A6-A047-40B26D8B0AC4}"/>
    <cellStyle name="Normal 34 2 8" xfId="38644" xr:uid="{C7969A2D-3780-438F-AD3D-4007F696BE5C}"/>
    <cellStyle name="Normal 34 2 9" xfId="47828" xr:uid="{21988187-5ACE-4D96-810F-C0312917A90C}"/>
    <cellStyle name="Normal 34 2_121231-130331" xfId="27094" xr:uid="{75F22D2F-F5D3-4315-A934-294AAB6E4033}"/>
    <cellStyle name="Normal 34 3" xfId="27095" xr:uid="{CC046C13-0DAC-48DD-AC12-BA87433E945C}"/>
    <cellStyle name="Normal 34 3 10" xfId="49061" xr:uid="{555030CC-D504-4263-8BE6-9E3B9AF10775}"/>
    <cellStyle name="Normal 34 3 2" xfId="27096" xr:uid="{A28AE3B3-A04D-425C-BE05-9064742870E3}"/>
    <cellStyle name="Normal 34 3 2 2" xfId="27097" xr:uid="{3F6C12EB-E74D-4B8D-9070-6DD6E692C4BA}"/>
    <cellStyle name="Normal 34 3 2 3" xfId="34195" xr:uid="{9B544490-DC04-4471-ADEF-5CA81EB07436}"/>
    <cellStyle name="Normal 34 3 2_121231-130331" xfId="27098" xr:uid="{6F792390-1BE1-4D58-8F27-0E3BACDE7BDC}"/>
    <cellStyle name="Normal 34 3 3" xfId="27099" xr:uid="{8B84C1A4-1F45-4E15-86D7-259DB847296B}"/>
    <cellStyle name="Normal 34 3 3 2" xfId="27100" xr:uid="{21182843-B251-4BA2-A5A6-8F3206AFC085}"/>
    <cellStyle name="Normal 34 3 3_121231-130331" xfId="27101" xr:uid="{FAF0E97E-9E84-4E47-A917-0AB0CF5B72D5}"/>
    <cellStyle name="Normal 34 3 4" xfId="27102" xr:uid="{EF2D36C3-9C52-4B15-B2BB-EA55D8E6CE9F}"/>
    <cellStyle name="Normal 34 3 5" xfId="27103" xr:uid="{19A9B05E-EA5C-48D8-82B5-B11DB59B6E7C}"/>
    <cellStyle name="Normal 34 3 6" xfId="34196" xr:uid="{A1BA4B77-0392-4632-A067-8A0A5727BE82}"/>
    <cellStyle name="Normal 34 3 7" xfId="36185" xr:uid="{6B5BA811-F853-4A29-BAC5-23456C894640}"/>
    <cellStyle name="Normal 34 3 8" xfId="38643" xr:uid="{6A47928A-DDDE-45E7-ACAF-930AC9DBA7E4}"/>
    <cellStyle name="Normal 34 3 9" xfId="47932" xr:uid="{885D3F63-BCC3-4859-94DD-104BE62F30D5}"/>
    <cellStyle name="Normal 34 3_121231-130331" xfId="27104" xr:uid="{8DEE60AF-C043-45E0-9D5F-6C2B0D3DA79E}"/>
    <cellStyle name="Normal 34 4" xfId="27105" xr:uid="{C14CF35A-F66D-4AAC-A065-B53786B7D0F3}"/>
    <cellStyle name="Normal 34 4 2" xfId="27106" xr:uid="{AFFFC99B-8616-45CB-A5EC-C2601E9EFA45}"/>
    <cellStyle name="Normal 34 4 2 2" xfId="27107" xr:uid="{D133A289-82B9-437E-B45B-3C4703A65688}"/>
    <cellStyle name="Normal 34 4 2_121231-130331" xfId="27108" xr:uid="{0CEFBEAE-F1FE-4C1B-BD6E-7D4388792AF9}"/>
    <cellStyle name="Normal 34 4 3" xfId="27109" xr:uid="{3063E09D-65FD-40E3-99E3-B2DB819688B5}"/>
    <cellStyle name="Normal 34 4 4" xfId="34197" xr:uid="{452F82A6-1A5B-4118-A59F-28D24E866A5D}"/>
    <cellStyle name="Normal 34 4_121231-130331" xfId="27110" xr:uid="{B16B25A9-AA1F-460E-8E5C-348F79EAA208}"/>
    <cellStyle name="Normal 34 5" xfId="27111" xr:uid="{5D42331F-6AFE-468D-9F7A-AC87D2DBF697}"/>
    <cellStyle name="Normal 34 5 2" xfId="27112" xr:uid="{6CBAA0A1-0EB3-4697-8E34-E6F58C1ACD58}"/>
    <cellStyle name="Normal 34 5 3" xfId="27113" xr:uid="{1EB53A80-8676-44F8-B29C-7650081B9E90}"/>
    <cellStyle name="Normal 34 5_121231-130331" xfId="27114" xr:uid="{EB2D6F45-F16F-4A92-8A02-08F74E595527}"/>
    <cellStyle name="Normal 34 6" xfId="27115" xr:uid="{4A14AD88-A16A-4904-AFEA-5806B9A2C786}"/>
    <cellStyle name="Normal 34 6 2" xfId="27116" xr:uid="{68007201-5362-4BC8-A1CF-35BF4F48D68A}"/>
    <cellStyle name="Normal 34 6 3" xfId="27117" xr:uid="{8B6C512A-A564-4696-A091-F410217211C0}"/>
    <cellStyle name="Normal 34 6_AAL 2014-06" xfId="45524" xr:uid="{AAFFC8F6-88CA-4F78-87D9-FED69D05BC44}"/>
    <cellStyle name="Normal 34 7" xfId="27118" xr:uid="{E4161BCA-5BD3-4518-B31C-86908CC49201}"/>
    <cellStyle name="Normal 34 7 2" xfId="27119" xr:uid="{9DC86393-2360-4C20-A21B-BEC1506EED30}"/>
    <cellStyle name="Normal 34 7 3" xfId="27120" xr:uid="{0B768191-1148-438D-8B58-5746F9762F05}"/>
    <cellStyle name="Normal 34 7_AAL 2014-06" xfId="45525" xr:uid="{27DD9605-C302-4D06-BB55-D91858ED7BFF}"/>
    <cellStyle name="Normal 34 8" xfId="27121" xr:uid="{70AA81F5-D347-4302-8700-E34D8DC75E63}"/>
    <cellStyle name="Normal 34 9" xfId="27122" xr:uid="{6D0CA8CE-2690-4624-8CB9-00C54387BDEB}"/>
    <cellStyle name="Normal 34_121231-130331" xfId="27123" xr:uid="{E2A0A0C3-CAF5-4005-B009-C74790FD6167}"/>
    <cellStyle name="Normal 35" xfId="27124" xr:uid="{63B3F9B3-9413-4DF8-B8E9-96521BF0155E}"/>
    <cellStyle name="Normal 35 10" xfId="36186" xr:uid="{D734771D-C92A-4C5F-B2B0-8C22D1BAD978}"/>
    <cellStyle name="Normal 35 11" xfId="47829" xr:uid="{E0B9FF7D-5334-4992-8891-44A9F4B28C0D}"/>
    <cellStyle name="Normal 35 2" xfId="27125" xr:uid="{F482D466-E73B-4000-BCA1-42193506F621}"/>
    <cellStyle name="Normal 35 2 2" xfId="27126" xr:uid="{F64CA5B3-855D-463D-96FD-9B783B3F6CBC}"/>
    <cellStyle name="Normal 35 2 2 2" xfId="27127" xr:uid="{61EE5710-B0A6-4D2B-A556-6CA527582442}"/>
    <cellStyle name="Normal 35 2 2 3" xfId="34198" xr:uid="{0F476012-CA0B-40D7-99C7-D809AF78BB40}"/>
    <cellStyle name="Normal 35 2 2_121231-130331" xfId="27128" xr:uid="{B273A3C8-AD4D-4F22-94A2-F5B454C9D2DC}"/>
    <cellStyle name="Normal 35 2 3" xfId="27129" xr:uid="{045F47C2-DC01-45ED-ABAB-1E26048BA040}"/>
    <cellStyle name="Normal 35 2 3 2" xfId="27130" xr:uid="{E1A2A26D-3E53-4CFE-B849-75099621172E}"/>
    <cellStyle name="Normal 35 2 3_121231-130331" xfId="27131" xr:uid="{A41C22AE-0C4E-4A98-BED1-B34499BE94D7}"/>
    <cellStyle name="Normal 35 2 4" xfId="27132" xr:uid="{C6257AB7-315F-481C-9E5D-4BC09635A814}"/>
    <cellStyle name="Normal 35 2 5" xfId="27133" xr:uid="{749C435A-8453-4E47-A0AC-376EC5805A0D}"/>
    <cellStyle name="Normal 35 2 6" xfId="34199" xr:uid="{FF12D0A2-6FAF-4557-938D-E70A47021B16}"/>
    <cellStyle name="Normal 35 2 7" xfId="36187" xr:uid="{326FB67D-A462-445E-A0E8-07E34AB0DF8A}"/>
    <cellStyle name="Normal 35 2 8" xfId="38642" xr:uid="{BFA278D8-0101-45EC-B4A5-D90A688250B5}"/>
    <cellStyle name="Normal 35 2_121231-130331" xfId="27134" xr:uid="{A6D81DF4-0C92-492F-B52D-E61AAE564A30}"/>
    <cellStyle name="Normal 35 3" xfId="27135" xr:uid="{474800EA-CCE2-493F-83B5-96AD7A2ED41D}"/>
    <cellStyle name="Normal 35 3 2" xfId="27136" xr:uid="{362C61F6-5D78-4123-A848-6104A9D5F1CC}"/>
    <cellStyle name="Normal 35 3 2 2" xfId="27137" xr:uid="{0831D30B-BAE8-45FE-806E-1D70FDDDCFA1}"/>
    <cellStyle name="Normal 35 3 2 3" xfId="34200" xr:uid="{13C93E10-6C1C-4ABA-8E91-94CD1F99B620}"/>
    <cellStyle name="Normal 35 3 2_121231-130331" xfId="27138" xr:uid="{77D2CFD0-E6D9-473A-A890-E25E3973E490}"/>
    <cellStyle name="Normal 35 3 3" xfId="27139" xr:uid="{C9ED07DF-FAE2-4B1C-9641-E456D35BF4E3}"/>
    <cellStyle name="Normal 35 3 3 2" xfId="27140" xr:uid="{5B4BAC59-9555-451F-99D7-C1FE6956CA00}"/>
    <cellStyle name="Normal 35 3 3_121231-130331" xfId="27141" xr:uid="{E19C16D0-B26E-4D1B-B10B-8E83256C2969}"/>
    <cellStyle name="Normal 35 3 4" xfId="27142" xr:uid="{43E5F2E1-D4CD-43E7-809F-60C6716A4B1E}"/>
    <cellStyle name="Normal 35 3 5" xfId="27143" xr:uid="{B680E567-1A3D-492F-86DA-39F4C2FA96E0}"/>
    <cellStyle name="Normal 35 3 6" xfId="34201" xr:uid="{C6FC1D91-F657-477F-BCE8-B92AE2C89BCE}"/>
    <cellStyle name="Normal 35 3 7" xfId="36188" xr:uid="{B9202201-D57B-49CC-A665-87A6DD6AFF13}"/>
    <cellStyle name="Normal 35 3 8" xfId="38641" xr:uid="{98AC97E6-BE02-43F9-8CD1-5998D980ABED}"/>
    <cellStyle name="Normal 35 3_121231-130331" xfId="27144" xr:uid="{386D8E36-D0FE-457C-9258-BA0613D81FA3}"/>
    <cellStyle name="Normal 35 4" xfId="27145" xr:uid="{EB271017-5F85-4E68-B6BF-49B0850705BB}"/>
    <cellStyle name="Normal 35 4 2" xfId="27146" xr:uid="{A1C46C55-C3AE-48CA-91B4-5C80A7D58587}"/>
    <cellStyle name="Normal 35 4 2 2" xfId="27147" xr:uid="{75E1D960-E655-4B7C-897C-658E1ECAB93D}"/>
    <cellStyle name="Normal 35 4 2_121231-130331" xfId="27148" xr:uid="{949B8D53-8183-4EF5-899C-D91F6F835F69}"/>
    <cellStyle name="Normal 35 4 3" xfId="27149" xr:uid="{2132A12D-A39D-43BA-88CD-4058E77A477C}"/>
    <cellStyle name="Normal 35 4 4" xfId="34202" xr:uid="{CC042A5E-4533-459A-8283-DA1ABEF669F4}"/>
    <cellStyle name="Normal 35 4_121231-130331" xfId="27150" xr:uid="{6BA592E1-45B4-4F2C-98BB-133A67711E6C}"/>
    <cellStyle name="Normal 35 5" xfId="27151" xr:uid="{5163392E-E86A-49AA-8537-4FB10047426B}"/>
    <cellStyle name="Normal 35 5 2" xfId="27152" xr:uid="{D6D51535-3C54-4B7B-A46C-20054DC5FD1F}"/>
    <cellStyle name="Normal 35 5 3" xfId="27153" xr:uid="{B4CD45C0-C6DE-459A-ABD0-86CB402FF2BB}"/>
    <cellStyle name="Normal 35 5_121231-130331" xfId="27154" xr:uid="{405DC1C5-FD31-4BCA-BF97-C33EC47B4232}"/>
    <cellStyle name="Normal 35 6" xfId="27155" xr:uid="{34053552-29C8-438A-BE4A-4C176EBAA1F4}"/>
    <cellStyle name="Normal 35 6 2" xfId="27156" xr:uid="{31E581FC-1EDD-4556-BFCA-EE4F0029D568}"/>
    <cellStyle name="Normal 35 6 3" xfId="27157" xr:uid="{C900C6EE-2D6B-4A47-91C5-BBDCBBC4B53A}"/>
    <cellStyle name="Normal 35 6_AAL 2014-06" xfId="45526" xr:uid="{D7C00E8E-AC8F-45F7-806E-05E0EBA4ED1E}"/>
    <cellStyle name="Normal 35 7" xfId="27158" xr:uid="{59279EA5-A691-49D2-BE8F-5C74C74E26B1}"/>
    <cellStyle name="Normal 35 7 2" xfId="27159" xr:uid="{74A83C5A-8C97-424F-9586-AEC32780E7BD}"/>
    <cellStyle name="Normal 35 7 3" xfId="27160" xr:uid="{B17C82F6-8006-4F0C-A33F-7F7EB6624E5C}"/>
    <cellStyle name="Normal 35 7_AAL 2014-06" xfId="45527" xr:uid="{716D70D0-2B01-4844-8140-E6AADB4E0477}"/>
    <cellStyle name="Normal 35 8" xfId="27161" xr:uid="{62F90903-FFD1-4FEB-8C00-B0AEAC134356}"/>
    <cellStyle name="Normal 35 9" xfId="27162" xr:uid="{1E3768D8-D8E6-4438-8038-A89ADE6F2F71}"/>
    <cellStyle name="Normal 35_121231-130331" xfId="27163" xr:uid="{29FCD753-387B-472F-8C3E-1898039C519B}"/>
    <cellStyle name="Normal 36" xfId="27164" xr:uid="{A0EEB1BE-FAB4-4DDE-8628-DFF98950BCDA}"/>
    <cellStyle name="Normal 36 10" xfId="36189" xr:uid="{AF34150C-B8B6-4289-AE5D-1D32F68CBA35}"/>
    <cellStyle name="Normal 36 11" xfId="47830" xr:uid="{D1317900-E570-437A-B3F8-9BEBDF21D018}"/>
    <cellStyle name="Normal 36 2" xfId="27165" xr:uid="{C90744F3-9A56-4407-B0A8-DFA158220D8F}"/>
    <cellStyle name="Normal 36 2 2" xfId="27166" xr:uid="{DA8DEBDA-B63E-4800-B4A8-D1726453F15F}"/>
    <cellStyle name="Normal 36 2 2 2" xfId="27167" xr:uid="{05913CAA-815D-4A25-8CCF-AC196AF82227}"/>
    <cellStyle name="Normal 36 2 2 3" xfId="34203" xr:uid="{C1425963-A6A5-460E-85D4-09C4B535988C}"/>
    <cellStyle name="Normal 36 2 2_121231-130331" xfId="27168" xr:uid="{4497FE87-33D2-43A5-8E4A-AA2E44C51686}"/>
    <cellStyle name="Normal 36 2 3" xfId="27169" xr:uid="{BF946F59-F59C-4F9A-8A84-0F9A72CC64A5}"/>
    <cellStyle name="Normal 36 2 3 2" xfId="27170" xr:uid="{B6D40A58-833C-4EC1-86A3-682F919CB596}"/>
    <cellStyle name="Normal 36 2 3_121231-130331" xfId="27171" xr:uid="{AC2904E7-DFD8-4BB9-86B1-0FEE2641C54E}"/>
    <cellStyle name="Normal 36 2 4" xfId="27172" xr:uid="{EDBF79DD-8F09-4224-A328-0F06C319DF1F}"/>
    <cellStyle name="Normal 36 2 5" xfId="27173" xr:uid="{6DC73176-38BE-4024-899E-48F71F958566}"/>
    <cellStyle name="Normal 36 2 6" xfId="34204" xr:uid="{F654CAD7-8A24-4FD8-A578-3C017D9759C1}"/>
    <cellStyle name="Normal 36 2 7" xfId="36190" xr:uid="{75CF3E72-ABEF-4E4F-8415-B6468D5CF081}"/>
    <cellStyle name="Normal 36 2 8" xfId="38640" xr:uid="{6F000EAE-97B8-4BFA-989F-E97703773648}"/>
    <cellStyle name="Normal 36 2_121231-130331" xfId="27174" xr:uid="{C9194106-9C90-4F92-A394-10A72DEF82A2}"/>
    <cellStyle name="Normal 36 3" xfId="27175" xr:uid="{CC304E89-530E-4F5C-A032-5954965B95A3}"/>
    <cellStyle name="Normal 36 3 2" xfId="27176" xr:uid="{9DD28401-5369-4FEF-885D-6C7676E0572B}"/>
    <cellStyle name="Normal 36 3 2 2" xfId="27177" xr:uid="{2A32FCC4-734B-4554-8B40-4476052AFA95}"/>
    <cellStyle name="Normal 36 3 2 3" xfId="34205" xr:uid="{20C29141-5753-4637-AB37-F520491E3ADC}"/>
    <cellStyle name="Normal 36 3 2_121231-130331" xfId="27178" xr:uid="{7B5C462B-571A-450D-93DF-B2A96CCBAF7A}"/>
    <cellStyle name="Normal 36 3 3" xfId="27179" xr:uid="{286AD2DF-1A11-49EA-83C9-1435E795B799}"/>
    <cellStyle name="Normal 36 3 3 2" xfId="27180" xr:uid="{018CDF1B-F994-4F19-B44F-16FB0111BDCD}"/>
    <cellStyle name="Normal 36 3 3_121231-130331" xfId="27181" xr:uid="{921CEF23-9095-478C-8603-2FF1F4B1CB19}"/>
    <cellStyle name="Normal 36 3 4" xfId="27182" xr:uid="{43A43A63-933D-49E9-9361-4CFCD9DEE910}"/>
    <cellStyle name="Normal 36 3 5" xfId="27183" xr:uid="{11F091A3-174B-4288-9A20-054CB22F064F}"/>
    <cellStyle name="Normal 36 3 6" xfId="34206" xr:uid="{916DC305-97B3-4670-A5DF-8EE15406732F}"/>
    <cellStyle name="Normal 36 3 7" xfId="36191" xr:uid="{29CF423D-DBE8-43A4-8F0F-143DF3046A6C}"/>
    <cellStyle name="Normal 36 3 8" xfId="38639" xr:uid="{2D398FC6-78D9-4018-A42F-3B050069424B}"/>
    <cellStyle name="Normal 36 3_121231-130331" xfId="27184" xr:uid="{A77DC9A5-440B-4B2C-B000-B8D4FB15CFF1}"/>
    <cellStyle name="Normal 36 4" xfId="27185" xr:uid="{8E89B8BE-AB51-4C8D-95EC-67DB1F64595C}"/>
    <cellStyle name="Normal 36 4 2" xfId="27186" xr:uid="{6585B307-D367-4294-A39F-ACCC0E255796}"/>
    <cellStyle name="Normal 36 4 2 2" xfId="27187" xr:uid="{C4907AFA-7E8F-4285-81C8-48C3305000AE}"/>
    <cellStyle name="Normal 36 4 2_121231-130331" xfId="27188" xr:uid="{76F3797E-8F92-4185-B2DD-6163398701DC}"/>
    <cellStyle name="Normal 36 4 3" xfId="27189" xr:uid="{D5E3E5B0-65E4-41BF-9BD7-50689DE6F6E1}"/>
    <cellStyle name="Normal 36 4 4" xfId="34207" xr:uid="{CA6EBDE5-E833-40F3-967E-5613B5F2EFDF}"/>
    <cellStyle name="Normal 36 4_121231-130331" xfId="27190" xr:uid="{0CD78596-02FF-40FC-857D-E1ABB424D8EA}"/>
    <cellStyle name="Normal 36 5" xfId="27191" xr:uid="{390D2DEF-6B1D-44D0-B011-423C741027B7}"/>
    <cellStyle name="Normal 36 5 2" xfId="27192" xr:uid="{F593FDBA-180A-4BBF-A39B-86599BC285A4}"/>
    <cellStyle name="Normal 36 5 3" xfId="27193" xr:uid="{0E6D8EC0-2DDE-4F90-B0DF-9B90F6426AE6}"/>
    <cellStyle name="Normal 36 5_121231-130331" xfId="27194" xr:uid="{36CE307B-99E1-4617-BF79-DC995EC0B157}"/>
    <cellStyle name="Normal 36 6" xfId="27195" xr:uid="{611572AB-C058-405D-83F1-11BDDF3ABF46}"/>
    <cellStyle name="Normal 36 6 2" xfId="27196" xr:uid="{EB4DF0FB-7F07-417A-974D-D82E0795B764}"/>
    <cellStyle name="Normal 36 6 3" xfId="27197" xr:uid="{14C196F2-48FB-4753-9507-BC174951A345}"/>
    <cellStyle name="Normal 36 6_AAL 2014-06" xfId="45528" xr:uid="{A6FE99C1-D75C-44B6-9059-131BF7D77CBE}"/>
    <cellStyle name="Normal 36 7" xfId="27198" xr:uid="{BA42E234-F345-45DA-BAC9-AF82C2A6D00C}"/>
    <cellStyle name="Normal 36 7 2" xfId="27199" xr:uid="{A4024251-99EC-4E0B-9023-D3D8F7F1E1AB}"/>
    <cellStyle name="Normal 36 7 3" xfId="27200" xr:uid="{C8A1B84D-5934-4E22-87F5-64E7464ED4C3}"/>
    <cellStyle name="Normal 36 7_AAL 2014-06" xfId="45529" xr:uid="{20128EC2-9ECC-429C-A3CB-F391478473FD}"/>
    <cellStyle name="Normal 36 8" xfId="27201" xr:uid="{06718243-B859-4B3C-A6B0-19F38D568232}"/>
    <cellStyle name="Normal 36 9" xfId="27202" xr:uid="{4D0DE328-DF8A-4BFD-B22F-3AE97319319E}"/>
    <cellStyle name="Normal 36_121231-130331" xfId="27203" xr:uid="{8B1A96D9-D3D7-4C49-98F3-C6A55EE22C32}"/>
    <cellStyle name="Normal 37" xfId="27204" xr:uid="{7EC6EC2E-D4F3-4698-882D-3DEE44420776}"/>
    <cellStyle name="Normal 37 10" xfId="36192" xr:uid="{247788AF-D7E5-48B2-9A62-430EB413B39E}"/>
    <cellStyle name="Normal 37 11" xfId="47831" xr:uid="{7A235A5C-2E2E-4B31-ACBF-3ADD4B7FEABE}"/>
    <cellStyle name="Normal 37 2" xfId="27205" xr:uid="{915846A0-6712-4E7A-9F59-681294BA581E}"/>
    <cellStyle name="Normal 37 2 2" xfId="27206" xr:uid="{A0ECCD75-E483-4D32-AA01-6447A7359D4A}"/>
    <cellStyle name="Normal 37 2 2 2" xfId="27207" xr:uid="{955FC692-8655-47DC-AFF1-67E9B252FB30}"/>
    <cellStyle name="Normal 37 2 2 3" xfId="34208" xr:uid="{5FC15617-68FA-4694-88E3-7D05E3CBD660}"/>
    <cellStyle name="Normal 37 2 2_121231-130331" xfId="27208" xr:uid="{8E9AE505-7F83-42F9-A7F0-79439088804B}"/>
    <cellStyle name="Normal 37 2 3" xfId="27209" xr:uid="{BFB376BC-1E43-498A-93A1-8636E6383119}"/>
    <cellStyle name="Normal 37 2 3 2" xfId="27210" xr:uid="{29BD78FB-D7DB-4EEF-A960-BEDB524FF403}"/>
    <cellStyle name="Normal 37 2 3_121231-130331" xfId="27211" xr:uid="{9829AC4A-629F-4FF7-AF6E-BCE4637801E8}"/>
    <cellStyle name="Normal 37 2 4" xfId="27212" xr:uid="{7D96DEC4-4DB7-44F8-A8E6-DFB379C597F1}"/>
    <cellStyle name="Normal 37 2 5" xfId="27213" xr:uid="{4751F05A-EA98-47BD-AD90-043DAA477B6F}"/>
    <cellStyle name="Normal 37 2 6" xfId="34209" xr:uid="{965FC9C6-90FB-407E-A2DD-CD7294866957}"/>
    <cellStyle name="Normal 37 2 7" xfId="36193" xr:uid="{567C5ADD-694E-47B2-83EA-55D89FBD6009}"/>
    <cellStyle name="Normal 37 2 8" xfId="38638" xr:uid="{5C9F4D74-8CC8-45D6-9653-72906A1BD1B4}"/>
    <cellStyle name="Normal 37 2_121231-130331" xfId="27214" xr:uid="{C681BB31-FBCF-4758-82D2-E984B23B9607}"/>
    <cellStyle name="Normal 37 3" xfId="27215" xr:uid="{7DC18AA3-1F08-4594-8000-C3D4AAEA5CAD}"/>
    <cellStyle name="Normal 37 3 2" xfId="27216" xr:uid="{ED879787-611D-41B6-A8D6-E76D85635A82}"/>
    <cellStyle name="Normal 37 3 2 2" xfId="27217" xr:uid="{7985DD92-A0F6-46DF-AE2B-E579DEC2D842}"/>
    <cellStyle name="Normal 37 3 2 3" xfId="34210" xr:uid="{F3A7598A-05B3-4EEB-B0F4-3A44876B7980}"/>
    <cellStyle name="Normal 37 3 2_121231-130331" xfId="27218" xr:uid="{9C5963B4-7615-49A1-9776-9770083C1535}"/>
    <cellStyle name="Normal 37 3 3" xfId="27219" xr:uid="{1ED5BB0B-F592-4B73-A2A3-0A80F05D8DEF}"/>
    <cellStyle name="Normal 37 3 3 2" xfId="27220" xr:uid="{45FC3DCD-A1AC-4D51-AAC7-02255B99E241}"/>
    <cellStyle name="Normal 37 3 3_121231-130331" xfId="27221" xr:uid="{6505DA07-3B86-4481-A8F1-2DA763453C5F}"/>
    <cellStyle name="Normal 37 3 4" xfId="27222" xr:uid="{DB8D2626-4073-4D79-A604-2906E9521498}"/>
    <cellStyle name="Normal 37 3 5" xfId="27223" xr:uid="{DE147970-0FC8-46A5-B729-BFA86D7F5841}"/>
    <cellStyle name="Normal 37 3 6" xfId="34211" xr:uid="{F90A4788-5688-429D-B8FA-9ECBCF157F20}"/>
    <cellStyle name="Normal 37 3 7" xfId="36194" xr:uid="{5632DC65-2916-45AA-981D-61604969B0C4}"/>
    <cellStyle name="Normal 37 3 8" xfId="38637" xr:uid="{C13EEB0C-E02A-4C5E-BCB8-4ECF5A57A775}"/>
    <cellStyle name="Normal 37 3_121231-130331" xfId="27224" xr:uid="{5EA9C5B5-3C33-4BBE-BF85-7207750A19B2}"/>
    <cellStyle name="Normal 37 4" xfId="27225" xr:uid="{53BCA876-92E9-47DB-A641-49F7D61C9868}"/>
    <cellStyle name="Normal 37 4 2" xfId="27226" xr:uid="{665BB56C-8133-4B42-AA32-E1CE72CC8C28}"/>
    <cellStyle name="Normal 37 4 2 2" xfId="27227" xr:uid="{B805336C-102D-4820-B15A-AC99A918BA93}"/>
    <cellStyle name="Normal 37 4 2_121231-130331" xfId="27228" xr:uid="{D0DD503E-AF03-4ECF-B037-AB7AAF48579A}"/>
    <cellStyle name="Normal 37 4 3" xfId="27229" xr:uid="{A297A954-46FB-4AF7-A292-B4795012610E}"/>
    <cellStyle name="Normal 37 4 4" xfId="34212" xr:uid="{4BCC0F53-7696-46E2-AFBE-8520984F99F1}"/>
    <cellStyle name="Normal 37 4_121231-130331" xfId="27230" xr:uid="{56472954-67F7-41CD-855E-04BDC1349306}"/>
    <cellStyle name="Normal 37 5" xfId="27231" xr:uid="{1A9380A7-6139-4724-B6CE-C4BE39AF30E6}"/>
    <cellStyle name="Normal 37 5 2" xfId="27232" xr:uid="{53BE7A78-F8C2-47CF-81D1-6367F2FED2CC}"/>
    <cellStyle name="Normal 37 5 3" xfId="27233" xr:uid="{F6BDAEA9-EA22-43B4-9F75-5E6BBAE73D66}"/>
    <cellStyle name="Normal 37 5_121231-130331" xfId="27234" xr:uid="{6682455C-AFDB-4B31-ABD2-0BF80DF1967E}"/>
    <cellStyle name="Normal 37 6" xfId="27235" xr:uid="{F2997FEC-A34F-4F1C-8974-40D3BE89630E}"/>
    <cellStyle name="Normal 37 6 2" xfId="27236" xr:uid="{044996A9-C62E-4D37-A1CE-99A644F19934}"/>
    <cellStyle name="Normal 37 6 3" xfId="27237" xr:uid="{AC92BA8B-29F4-4398-91F8-2D7A5D472DA2}"/>
    <cellStyle name="Normal 37 6_AAL 2014-06" xfId="45530" xr:uid="{126A2F74-2A01-4311-AB23-5BC5BBC635E2}"/>
    <cellStyle name="Normal 37 7" xfId="27238" xr:uid="{7638C2CB-29EF-469F-8859-1B6FEE445850}"/>
    <cellStyle name="Normal 37 7 2" xfId="27239" xr:uid="{A9BE1A6D-8B52-46A5-9D2A-A343D88770FE}"/>
    <cellStyle name="Normal 37 7 3" xfId="27240" xr:uid="{061E778D-69BE-47ED-B11D-2E0D4365A10A}"/>
    <cellStyle name="Normal 37 7_AAL 2014-06" xfId="45531" xr:uid="{5EB6FD9A-52F0-415C-9CF2-0B9C8D890382}"/>
    <cellStyle name="Normal 37 8" xfId="27241" xr:uid="{D7BD3EB8-2510-4FB9-9145-E554162FD8A5}"/>
    <cellStyle name="Normal 37 9" xfId="27242" xr:uid="{62ADD2D2-B92A-4371-8BF7-1712C8DBD1F7}"/>
    <cellStyle name="Normal 37_121231-130331" xfId="27243" xr:uid="{F2AA6BF5-D249-45BC-B38B-FD93B84B88C7}"/>
    <cellStyle name="Normal 38" xfId="27244" xr:uid="{472BCA8D-5ADB-4570-9B30-66D5141EAE19}"/>
    <cellStyle name="Normal 38 10" xfId="27245" xr:uid="{71CAE888-46BA-47A4-A956-95BB7D80B44C}"/>
    <cellStyle name="Normal 38 11" xfId="34213" xr:uid="{05A552BA-D477-49CD-A80F-77828D5696C5}"/>
    <cellStyle name="Normal 38 12" xfId="36195" xr:uid="{B56D11FC-78AB-46A6-9493-DE308918E3F0}"/>
    <cellStyle name="Normal 38 13" xfId="47832" xr:uid="{D96B4D2A-9B12-4BBB-9172-8081843EB0FA}"/>
    <cellStyle name="Normal 38 2" xfId="27246" xr:uid="{35B6ED4F-3008-4CEC-99E7-72F3B14CC814}"/>
    <cellStyle name="Normal 38 2 2" xfId="27247" xr:uid="{E675B548-0698-4649-B48D-4E0A29244666}"/>
    <cellStyle name="Normal 38 2 2 2" xfId="27248" xr:uid="{4E1388D9-16E7-495D-BFBE-ABD22C7C7811}"/>
    <cellStyle name="Normal 38 2 2 2 2" xfId="27249" xr:uid="{DE1FD151-F44C-4C65-92F6-9700E7B9890A}"/>
    <cellStyle name="Normal 38 2 2 2 3" xfId="34214" xr:uid="{6D37C735-BF56-47C2-8CD5-80F5FCCA2972}"/>
    <cellStyle name="Normal 38 2 2 2_121231-130331" xfId="27250" xr:uid="{9FE79D84-8A8B-49D0-92C2-9BF7787CBA3A}"/>
    <cellStyle name="Normal 38 2 2 3" xfId="27251" xr:uid="{84C4D4A8-667E-41E7-A731-0A967EF86DF2}"/>
    <cellStyle name="Normal 38 2 2 3 2" xfId="27252" xr:uid="{DCE752EA-632F-4807-B9A3-E02C85209641}"/>
    <cellStyle name="Normal 38 2 2 3_121231-130331" xfId="27253" xr:uid="{273F6B3D-3724-4CD3-833F-A15FC15A377D}"/>
    <cellStyle name="Normal 38 2 2 4" xfId="27254" xr:uid="{AE0E87AB-C5D7-47FC-BDDD-BF49B6ECF165}"/>
    <cellStyle name="Normal 38 2 2 5" xfId="27255" xr:uid="{FBFFFA21-C742-46C1-86D8-5723DB224568}"/>
    <cellStyle name="Normal 38 2 2 6" xfId="34215" xr:uid="{5529B9F3-0B33-4027-9244-CB976E14A779}"/>
    <cellStyle name="Normal 38 2 2 7" xfId="36197" xr:uid="{E9E4DA07-E575-4B25-96CD-BD765CE5170A}"/>
    <cellStyle name="Normal 38 2 2 8" xfId="38635" xr:uid="{9497945A-9641-4E4F-8C44-CF9D925DA04C}"/>
    <cellStyle name="Normal 38 2 2_121231-130331" xfId="27256" xr:uid="{0FA1AB2C-0058-439A-8FB1-1010DBE56855}"/>
    <cellStyle name="Normal 38 2 3" xfId="27257" xr:uid="{F4BEC0A3-6931-43F9-BE94-8B4CFDE8DC7A}"/>
    <cellStyle name="Normal 38 2 3 2" xfId="27258" xr:uid="{9B8FAFCD-ECE9-4C27-95F9-431D47D38AE1}"/>
    <cellStyle name="Normal 38 2 3 2 2" xfId="27259" xr:uid="{819D6E59-4934-4F0E-927A-100497AEDDB1}"/>
    <cellStyle name="Normal 38 2 3 2_121231-130331" xfId="27260" xr:uid="{A192ACC5-8641-4B1D-88DA-0E73D2510DAE}"/>
    <cellStyle name="Normal 38 2 3 3" xfId="27261" xr:uid="{23258179-73B1-444D-B600-677E322E8E06}"/>
    <cellStyle name="Normal 38 2 3 4" xfId="34216" xr:uid="{634D6671-410B-4C4E-AA26-86EF6F119A00}"/>
    <cellStyle name="Normal 38 2 3_121231-130331" xfId="27262" xr:uid="{A0B34998-73C5-4DF7-9B3C-D6E61FF2CAC1}"/>
    <cellStyle name="Normal 38 2 4" xfId="27263" xr:uid="{99BB6B1D-ACAA-489A-A134-C58E327E5466}"/>
    <cellStyle name="Normal 38 2 4 2" xfId="27264" xr:uid="{B329F11C-96F3-4517-828E-90F1B84DB575}"/>
    <cellStyle name="Normal 38 2 4_121231-130331" xfId="27265" xr:uid="{39C89F99-0792-4EF8-8853-F70036FDBC95}"/>
    <cellStyle name="Normal 38 2 5" xfId="27266" xr:uid="{D54E32C1-E43D-46ED-B50C-CAED59C6C76A}"/>
    <cellStyle name="Normal 38 2 6" xfId="27267" xr:uid="{0FFCA4B8-E096-4177-9885-107F0A96CE99}"/>
    <cellStyle name="Normal 38 2 7" xfId="34217" xr:uid="{26B6C1A4-1919-4378-BF08-48B896ACC7A1}"/>
    <cellStyle name="Normal 38 2 8" xfId="36196" xr:uid="{59D95E6E-A74C-4C48-9703-EE4FF37FF065}"/>
    <cellStyle name="Normal 38 2 9" xfId="38636" xr:uid="{6BC9DDC2-D2D9-4C95-A388-94832906935D}"/>
    <cellStyle name="Normal 38 2_121231-130331" xfId="27268" xr:uid="{C2D11EA2-772C-4C83-8588-141E944F33E9}"/>
    <cellStyle name="Normal 38 3" xfId="27269" xr:uid="{FA4BFCD7-676C-4314-B93F-58CF218BCDD9}"/>
    <cellStyle name="Normal 38 3 2" xfId="27270" xr:uid="{CBD77E90-9966-41F2-BD39-2DA22DD9AF2B}"/>
    <cellStyle name="Normal 38 3 2 2" xfId="27271" xr:uid="{931B5882-508F-48C4-ABFC-85AD37E99BA6}"/>
    <cellStyle name="Normal 38 3 2 2 2" xfId="27272" xr:uid="{6F3879D7-AE5B-40F4-8669-1D5EC0AC4EDB}"/>
    <cellStyle name="Normal 38 3 2 2_121231-130331" xfId="27273" xr:uid="{60AC7DF8-408B-4896-8B84-7D5E54596F86}"/>
    <cellStyle name="Normal 38 3 2 3" xfId="27274" xr:uid="{1EFA7D2B-89A9-4660-8AC6-E45C8E0BC421}"/>
    <cellStyle name="Normal 38 3 2 4" xfId="34218" xr:uid="{1C9636F3-584C-432C-8F9F-D2BC0D446A16}"/>
    <cellStyle name="Normal 38 3 2_121231-130331" xfId="27275" xr:uid="{1858A26E-62E7-4D38-BF54-41C0F1003357}"/>
    <cellStyle name="Normal 38 3 3" xfId="27276" xr:uid="{15503DAE-0D51-4110-AACC-5A0E1DE15E4F}"/>
    <cellStyle name="Normal 38 3 3 2" xfId="27277" xr:uid="{E57D4142-451B-49FC-8CFA-8B137111261E}"/>
    <cellStyle name="Normal 38 3 3_121231-130331" xfId="27278" xr:uid="{164AF81D-FE81-4247-A189-56B5E1D1E8F2}"/>
    <cellStyle name="Normal 38 3 4" xfId="27279" xr:uid="{2D2BA312-407C-4866-A5D4-C0A414DDEBF4}"/>
    <cellStyle name="Normal 38 3 5" xfId="27280" xr:uid="{D4A4A45D-8843-4490-822B-D56C4C51034A}"/>
    <cellStyle name="Normal 38 3 6" xfId="34219" xr:uid="{73816C1C-9045-458D-96E9-65E7B8EA0858}"/>
    <cellStyle name="Normal 38 3 7" xfId="36198" xr:uid="{30CEB738-FA10-46D6-9557-0CDC78D09E35}"/>
    <cellStyle name="Normal 38 3 8" xfId="38634" xr:uid="{692FD986-5E3E-4360-8014-E1D75330CFA6}"/>
    <cellStyle name="Normal 38 3_121231-130331" xfId="27281" xr:uid="{3D46315C-F1C1-4F6E-9821-A5C0130F18E3}"/>
    <cellStyle name="Normal 38 4" xfId="27282" xr:uid="{80965EAD-1512-41AF-A46F-F772548794EE}"/>
    <cellStyle name="Normal 38 4 2" xfId="27283" xr:uid="{C743579B-3D2A-42B1-B643-5E972E3B7357}"/>
    <cellStyle name="Normal 38 4 2 2" xfId="27284" xr:uid="{141CE148-5DB9-4228-B82B-A191A4727DB2}"/>
    <cellStyle name="Normal 38 4 2 2 2" xfId="27285" xr:uid="{5B99F5FD-B80D-437A-9401-8C96FABF8989}"/>
    <cellStyle name="Normal 38 4 2 2_121231-130331" xfId="27286" xr:uid="{4F2BD5E1-31F7-4C97-ADF9-255EF4CD36BF}"/>
    <cellStyle name="Normal 38 4 2 3" xfId="27287" xr:uid="{EA8BF989-3F1E-4F72-A832-F9E95188D7EF}"/>
    <cellStyle name="Normal 38 4 2 4" xfId="34220" xr:uid="{8BD94B07-DE23-46D4-90BB-DE5F661E0954}"/>
    <cellStyle name="Normal 38 4 2_121231-130331" xfId="27288" xr:uid="{C3AB065C-E939-4D93-AD34-9AEA0A4AED10}"/>
    <cellStyle name="Normal 38 4 3" xfId="27289" xr:uid="{7A35A813-40DE-4EB0-8637-68F52B6B423E}"/>
    <cellStyle name="Normal 38 4 3 2" xfId="27290" xr:uid="{9FA06BD7-7917-4D7E-8697-60D4B24B3464}"/>
    <cellStyle name="Normal 38 4 3_121231-130331" xfId="27291" xr:uid="{8B80A2F9-8745-4DC0-9F99-5114DDDC1DC8}"/>
    <cellStyle name="Normal 38 4 4" xfId="27292" xr:uid="{86042B48-DB79-4885-AA01-53613D938283}"/>
    <cellStyle name="Normal 38 4 5" xfId="27293" xr:uid="{ECF2E668-CAEA-458E-A73F-7C2CEF492223}"/>
    <cellStyle name="Normal 38 4 6" xfId="34221" xr:uid="{4174EA2B-DFFF-4CE2-8EAB-19DC9E6C8AD0}"/>
    <cellStyle name="Normal 38 4 7" xfId="36199" xr:uid="{B60BBF21-0BEC-45F8-BFA0-A8CFE312D944}"/>
    <cellStyle name="Normal 38 4 8" xfId="38633" xr:uid="{F030961F-9B99-484C-B0FE-4B852B9C569B}"/>
    <cellStyle name="Normal 38 4_121231-130331" xfId="27294" xr:uid="{69C7A4F0-8CE3-4C17-BD93-04306F893B16}"/>
    <cellStyle name="Normal 38 5" xfId="27295" xr:uid="{97424506-CA7C-4AA7-9976-EF3B6AE50E5D}"/>
    <cellStyle name="Normal 38 5 2" xfId="27296" xr:uid="{FC6929F2-8522-4F0E-9086-ADFBD25D94D6}"/>
    <cellStyle name="Normal 38 5 2 2" xfId="27297" xr:uid="{6222491D-34E5-49D7-B101-E981BF16E007}"/>
    <cellStyle name="Normal 38 5 2 2 2" xfId="27298" xr:uid="{4990010F-B256-4FFD-BB56-A1CC11E21EBE}"/>
    <cellStyle name="Normal 38 5 2 2_121231-130331" xfId="27299" xr:uid="{0EFFE8CD-97E0-478A-B7EB-B880984F18EE}"/>
    <cellStyle name="Normal 38 5 2 3" xfId="27300" xr:uid="{A4D4C2E6-E425-4BEB-BBA8-6084631BA6DE}"/>
    <cellStyle name="Normal 38 5 2 4" xfId="34222" xr:uid="{A8FAF3C0-60D7-4C9C-9329-DE44563FDC73}"/>
    <cellStyle name="Normal 38 5 2_121231-130331" xfId="27301" xr:uid="{678220F6-3055-4F77-9263-FBCDB482700D}"/>
    <cellStyle name="Normal 38 5 3" xfId="27302" xr:uid="{E55C10C4-A891-4649-9DC4-764DDA3F1775}"/>
    <cellStyle name="Normal 38 5 3 2" xfId="27303" xr:uid="{4A918FBB-903A-45A3-B8D1-69EC4339355D}"/>
    <cellStyle name="Normal 38 5 3_121231-130331" xfId="27304" xr:uid="{FB69E305-86C0-4402-BEA4-6F65D0DA0C36}"/>
    <cellStyle name="Normal 38 5 4" xfId="27305" xr:uid="{3A7063EA-F439-45D4-B635-CFC82C14025C}"/>
    <cellStyle name="Normal 38 5 5" xfId="27306" xr:uid="{CEDD95D3-72D9-4B6A-BFCB-8EA479C71DC9}"/>
    <cellStyle name="Normal 38 5 6" xfId="34223" xr:uid="{A36E28B2-9BD3-4D9B-98D9-E6B6E83C50A6}"/>
    <cellStyle name="Normal 38 5 7" xfId="36200" xr:uid="{890CB51A-FEAE-4BDE-A7C5-FAADD5D19097}"/>
    <cellStyle name="Normal 38 5 8" xfId="38632" xr:uid="{05A0104C-36D7-4958-9CF4-BBEE50D3EC0A}"/>
    <cellStyle name="Normal 38 5_121231-130331" xfId="27307" xr:uid="{EE2702E5-0572-474A-80F5-DDDC6C73D72C}"/>
    <cellStyle name="Normal 38 6" xfId="27308" xr:uid="{2AC78BEE-11C7-4FCD-9816-87288CD829E9}"/>
    <cellStyle name="Normal 38 6 2" xfId="27309" xr:uid="{8FC68A40-7FF6-4084-8B66-2158A1DDFFAB}"/>
    <cellStyle name="Normal 38 6 2 2" xfId="27310" xr:uid="{CCD3CDEE-B76E-405C-8221-C52A36B1BD1E}"/>
    <cellStyle name="Normal 38 6 2 3" xfId="34224" xr:uid="{50698030-D326-4C8C-8D3C-2E7042CDE190}"/>
    <cellStyle name="Normal 38 6 2_121231-130331" xfId="27311" xr:uid="{E0B60633-1D2B-4C57-A747-88340F386BE5}"/>
    <cellStyle name="Normal 38 6 3" xfId="27312" xr:uid="{65628D89-731C-48FA-9A4B-7F8802819E4B}"/>
    <cellStyle name="Normal 38 6 3 2" xfId="27313" xr:uid="{488AD166-64CF-43A3-BE35-26D64DFCD44F}"/>
    <cellStyle name="Normal 38 6 3_121231-130331" xfId="27314" xr:uid="{F7F79FBF-7086-4AA8-97A2-C56CEF54F904}"/>
    <cellStyle name="Normal 38 6 4" xfId="27315" xr:uid="{A53D0985-7324-4EF0-8FE6-017824AF7390}"/>
    <cellStyle name="Normal 38 6 5" xfId="27316" xr:uid="{DAB02AAF-D5ED-469C-905E-C720025B9804}"/>
    <cellStyle name="Normal 38 6 6" xfId="34225" xr:uid="{F36426C1-33D7-4075-BFB5-2458978E83E4}"/>
    <cellStyle name="Normal 38 6 7" xfId="36201" xr:uid="{39E3FE95-FD79-4033-AD27-4D45BF6642E3}"/>
    <cellStyle name="Normal 38 6 8" xfId="38631" xr:uid="{CF20878F-07FA-47BD-A957-BAC3F48A9EE8}"/>
    <cellStyle name="Normal 38 6_121231-130331" xfId="27317" xr:uid="{04E1A43C-A20A-4F7B-80B4-231F01FAEEB0}"/>
    <cellStyle name="Normal 38 7" xfId="27318" xr:uid="{F19891B9-9379-43A9-A5F1-E33BCE6F39CE}"/>
    <cellStyle name="Normal 38 7 2" xfId="27319" xr:uid="{6BCB2D2B-5A42-40CF-903F-E2A9DF775D41}"/>
    <cellStyle name="Normal 38 7 2 2" xfId="27320" xr:uid="{0735E7F0-1814-418E-94F4-CD78A6E29AE2}"/>
    <cellStyle name="Normal 38 7 2_121231-130331" xfId="27321" xr:uid="{695A2F04-C254-4276-802A-72F7825C820E}"/>
    <cellStyle name="Normal 38 7 3" xfId="27322" xr:uid="{D4C785C7-42A5-4922-877C-518351F4E644}"/>
    <cellStyle name="Normal 38 7 4" xfId="34226" xr:uid="{08D35E2B-E876-42FE-A0BB-CFEBBDD0B457}"/>
    <cellStyle name="Normal 38 7_121231-130331" xfId="27323" xr:uid="{D9F1CAB9-3974-4BE4-8D4D-1FBDE7A3D7B9}"/>
    <cellStyle name="Normal 38 8" xfId="27324" xr:uid="{DB0A4309-F40A-47F5-99C8-C0179EB06D33}"/>
    <cellStyle name="Normal 38 8 2" xfId="27325" xr:uid="{6C728703-D287-4EB2-9AD5-CB98592F2D2E}"/>
    <cellStyle name="Normal 38 8_121231-130331" xfId="27326" xr:uid="{4A5D8537-1161-4C39-A1BA-66F621F48B69}"/>
    <cellStyle name="Normal 38 9" xfId="27327" xr:uid="{69D1605E-3859-4AF2-AFA1-51FC9063C406}"/>
    <cellStyle name="Normal 38_121231-130331" xfId="27328" xr:uid="{0B3FBA9A-91C6-466D-9F30-C522C69F32F4}"/>
    <cellStyle name="Normal 39" xfId="27329" xr:uid="{A91654D6-848E-4D3A-9191-04D8F5F96BD5}"/>
    <cellStyle name="Normal 39 10" xfId="36202" xr:uid="{B1837F4A-40A2-4D9C-A234-0CAFE4E19E0C}"/>
    <cellStyle name="Normal 39 11" xfId="47833" xr:uid="{9CA92FF9-E17C-4FA9-8623-802631C525FF}"/>
    <cellStyle name="Normal 39 2" xfId="27330" xr:uid="{77003FA4-BE95-4C46-AE02-8D6531C60864}"/>
    <cellStyle name="Normal 39 2 2" xfId="27331" xr:uid="{74D07C73-AA5F-48E5-B61C-66C889229B60}"/>
    <cellStyle name="Normal 39 2 2 2" xfId="27332" xr:uid="{6E317697-3C2C-41F3-82B4-79D36E22C1DA}"/>
    <cellStyle name="Normal 39 2 2 3" xfId="34227" xr:uid="{B9225F6E-9381-4204-AB6F-2C298F876D9C}"/>
    <cellStyle name="Normal 39 2 2_121231-130331" xfId="27333" xr:uid="{6740AD3F-8A18-489B-A908-C85F2F9EDEB4}"/>
    <cellStyle name="Normal 39 2 3" xfId="27334" xr:uid="{F4CEB000-46FD-487A-A224-C9A7CA3B0A49}"/>
    <cellStyle name="Normal 39 2 3 2" xfId="27335" xr:uid="{8B38CBE1-D632-4182-AEB5-CD79880DFEF9}"/>
    <cellStyle name="Normal 39 2 3_121231-130331" xfId="27336" xr:uid="{A3E9232D-3DC9-4A6F-8F1D-B7CCA3BD4273}"/>
    <cellStyle name="Normal 39 2 4" xfId="27337" xr:uid="{1ACA3D44-79D9-4601-8657-3868A65A29F2}"/>
    <cellStyle name="Normal 39 2 5" xfId="27338" xr:uid="{A07210C2-60BA-4EE6-B739-E2D5C539AE4A}"/>
    <cellStyle name="Normal 39 2 6" xfId="34228" xr:uid="{F59CBBA0-72B0-4F59-AD2F-1307BAC6223F}"/>
    <cellStyle name="Normal 39 2 7" xfId="36203" xr:uid="{9EF7BCF8-AB76-4061-942A-625711E5E7E0}"/>
    <cellStyle name="Normal 39 2 8" xfId="38630" xr:uid="{FA8467A1-4481-4134-AC0F-38B909AD231E}"/>
    <cellStyle name="Normal 39 2_121231-130331" xfId="27339" xr:uid="{A2E47A1B-6215-418B-9683-E127D86ACEE4}"/>
    <cellStyle name="Normal 39 3" xfId="27340" xr:uid="{92323C68-C473-48DF-91D1-63FFB2A6346F}"/>
    <cellStyle name="Normal 39 3 2" xfId="27341" xr:uid="{B7992408-5906-487A-AD5E-6FE7E360EEBC}"/>
    <cellStyle name="Normal 39 3 2 2" xfId="27342" xr:uid="{6BBE5ACD-4F92-4537-A46B-76C53169F115}"/>
    <cellStyle name="Normal 39 3 2 3" xfId="34229" xr:uid="{B7F4E056-95FB-42F2-A6D6-E89B4557A712}"/>
    <cellStyle name="Normal 39 3 2_121231-130331" xfId="27343" xr:uid="{E53A0A96-CC67-4EB7-BCEB-54C2A38EDAFD}"/>
    <cellStyle name="Normal 39 3 3" xfId="27344" xr:uid="{BA981F04-5783-4FA8-8879-5E9F3810E145}"/>
    <cellStyle name="Normal 39 3 3 2" xfId="27345" xr:uid="{4697DFD6-34AB-46C8-A64A-B75C416A51A4}"/>
    <cellStyle name="Normal 39 3 3_121231-130331" xfId="27346" xr:uid="{CBDAF476-67B2-4AC5-9E53-D09FED913AD2}"/>
    <cellStyle name="Normal 39 3 4" xfId="27347" xr:uid="{5993D855-BD1B-4231-9AA1-8B357B9AB82B}"/>
    <cellStyle name="Normal 39 3 5" xfId="27348" xr:uid="{8F3B7B31-EE03-4A78-9882-556E57C416F0}"/>
    <cellStyle name="Normal 39 3 6" xfId="34230" xr:uid="{6234FF1F-24F4-4903-89C1-9BD8E20EA9A9}"/>
    <cellStyle name="Normal 39 3 7" xfId="36204" xr:uid="{89249153-5F95-4151-8B93-9654D77142C2}"/>
    <cellStyle name="Normal 39 3 8" xfId="38629" xr:uid="{92E35C4C-6E7C-4605-8128-5C83E6DBEE7E}"/>
    <cellStyle name="Normal 39 3_121231-130331" xfId="27349" xr:uid="{4C23C51A-73C5-4C90-B2E2-CF8823F72C0D}"/>
    <cellStyle name="Normal 39 4" xfId="27350" xr:uid="{54AB37FD-D033-4F10-95B9-7D123E70B9B7}"/>
    <cellStyle name="Normal 39 4 2" xfId="27351" xr:uid="{C2ABE156-ABF4-4BC5-BF17-90B3558A4573}"/>
    <cellStyle name="Normal 39 4 2 2" xfId="27352" xr:uid="{FC640242-209D-4D3E-9CFD-03479E0D199F}"/>
    <cellStyle name="Normal 39 4 2_121231-130331" xfId="27353" xr:uid="{F3CB49EC-2BC0-4C36-817F-70D5E4892028}"/>
    <cellStyle name="Normal 39 4 3" xfId="27354" xr:uid="{6BD28F50-384D-457D-A13E-C0C629A4CD15}"/>
    <cellStyle name="Normal 39 4 4" xfId="34231" xr:uid="{B0E2FFCB-B2A9-4FB8-B379-C749246A4F9B}"/>
    <cellStyle name="Normal 39 4_121231-130331" xfId="27355" xr:uid="{8388B631-A004-4ED6-8B29-F0A350EB7F18}"/>
    <cellStyle name="Normal 39 5" xfId="27356" xr:uid="{CF511BCB-E553-401F-BEFA-B91872D4966E}"/>
    <cellStyle name="Normal 39 5 2" xfId="27357" xr:uid="{3C79E7A0-CA49-4D9A-8431-DE243A2FEC55}"/>
    <cellStyle name="Normal 39 5 3" xfId="27358" xr:uid="{1C9EFB69-A92B-487C-B1FA-48B5FF57599D}"/>
    <cellStyle name="Normal 39 5_121231-130331" xfId="27359" xr:uid="{34E49267-9E96-44B7-998A-E09759F2563D}"/>
    <cellStyle name="Normal 39 6" xfId="27360" xr:uid="{71B8EC1E-1466-467C-B2E2-989140A192F8}"/>
    <cellStyle name="Normal 39 6 2" xfId="27361" xr:uid="{91ACD8A0-08E9-43BC-946C-914926E2C64A}"/>
    <cellStyle name="Normal 39 6 3" xfId="27362" xr:uid="{90C48CF2-4EE9-4544-B5E5-2D61BB164895}"/>
    <cellStyle name="Normal 39 6_AAL 2014-06" xfId="45532" xr:uid="{20252EE2-39E1-4DEA-910B-29992E465DC4}"/>
    <cellStyle name="Normal 39 7" xfId="27363" xr:uid="{E74AD968-CBCD-4D03-8CB2-7F43518F7CE1}"/>
    <cellStyle name="Normal 39 7 2" xfId="27364" xr:uid="{8ACF3AA4-46D4-4E53-964C-8B294BD7737F}"/>
    <cellStyle name="Normal 39 7 3" xfId="27365" xr:uid="{4FE0629A-0EC7-476E-A4FC-135FBCCA0838}"/>
    <cellStyle name="Normal 39 7_AAL 2014-06" xfId="45533" xr:uid="{FB88FDED-0FEB-4FB0-9F6E-37BEF21435A0}"/>
    <cellStyle name="Normal 39 8" xfId="27366" xr:uid="{297D1D4B-8036-461D-B4CE-1CC4A4182F5D}"/>
    <cellStyle name="Normal 39 9" xfId="27367" xr:uid="{17F6F3D0-5372-455D-B68E-D07C7D2243E9}"/>
    <cellStyle name="Normal 39_121231-130331" xfId="27368" xr:uid="{5B73F11E-B0D9-4962-BD51-C0F3CA14CFFE}"/>
    <cellStyle name="Normal 4" xfId="207" xr:uid="{34BFCE31-E1A1-4DF8-83A0-B009EE2E2928}"/>
    <cellStyle name="Normal 4 10" xfId="27369" xr:uid="{11920D7E-6D84-4D2C-B59A-D0C5E651744D}"/>
    <cellStyle name="Normal 4 10 2" xfId="27370" xr:uid="{044F2258-6ED3-43B6-8A04-0920158F46FD}"/>
    <cellStyle name="Normal 4 10_AAL Report" xfId="27371" xr:uid="{3356D00D-58E1-474A-9FC2-1075F0C6EF3D}"/>
    <cellStyle name="Normal 4 11" xfId="36205" xr:uid="{4997D75D-2BC5-4995-9BDE-8378D2C73A79}"/>
    <cellStyle name="Normal 4 12" xfId="38628" xr:uid="{C912757E-53B2-407F-941F-A8DD3FA187E0}"/>
    <cellStyle name="Normal 4 13" xfId="44748" xr:uid="{876B8A22-8E1B-477E-BA29-ECAF52D9C010}"/>
    <cellStyle name="Normal 4 14" xfId="44824" xr:uid="{317E62FB-6143-4914-82BD-A9014BB3D536}"/>
    <cellStyle name="Normal 4 15" xfId="44727" xr:uid="{7669441B-9380-4F4C-8A67-F682C84F1852}"/>
    <cellStyle name="Normal 4 16" xfId="47131" xr:uid="{43809EE7-BA58-4E0C-B506-411A8810B600}"/>
    <cellStyle name="Normal 4 17" xfId="46028" xr:uid="{13D11B05-86A4-434F-9876-2A5FC0BAC398}"/>
    <cellStyle name="Normal 4 2" xfId="208" xr:uid="{EFF97682-6B86-4DA7-BECD-CB82658E3DB2}"/>
    <cellStyle name="Normal 4 2 10" xfId="44749" xr:uid="{6C97A928-1E67-4F22-9DE2-3A3223A7B57A}"/>
    <cellStyle name="Normal 4 2 11" xfId="47132" xr:uid="{01B6EEF8-64FB-4C91-9E2B-953B9B56064D}"/>
    <cellStyle name="Normal 4 2 2" xfId="209" xr:uid="{889A38F2-A3AF-4EA0-862A-062E637E91EA}"/>
    <cellStyle name="Normal 4 2 2 2" xfId="27372" xr:uid="{C2689981-FE28-4C7A-BD5E-2726F80B5580}"/>
    <cellStyle name="Normal 4 2 2 2 2" xfId="27373" xr:uid="{A1463F15-F43F-4C4A-A999-AE0F6C9C4732}"/>
    <cellStyle name="Normal 4 2 2 2 3" xfId="47134" xr:uid="{88FD2367-6B37-4FC0-9FF7-7E34BCEDF79E}"/>
    <cellStyle name="Normal 4 2 2 2_2. Property deals" xfId="27374" xr:uid="{7C8C6134-3AB8-4201-98EA-07FEF616C958}"/>
    <cellStyle name="Normal 4 2 2 3" xfId="27375" xr:uid="{1456CE47-6A44-40CE-B93A-CAE79D2875C5}"/>
    <cellStyle name="Normal 4 2 2 3 2" xfId="47135" xr:uid="{83A72929-9D67-42E7-B7FA-B6BF350575AA}"/>
    <cellStyle name="Normal 4 2 2 4" xfId="36207" xr:uid="{72520D84-924D-4C0E-AA29-2063298AF683}"/>
    <cellStyle name="Normal 4 2 2 5" xfId="38626" xr:uid="{31E0462C-94EC-4C05-A6F0-21876D4D8B28}"/>
    <cellStyle name="Normal 4 2 2 6" xfId="44750" xr:uid="{C69FB72C-42AE-4D99-9923-7E92AC65D7A6}"/>
    <cellStyle name="Normal 4 2 2 7" xfId="44825" xr:uid="{ACA5C5BE-8BEB-4D60-A0C6-A22970968C80}"/>
    <cellStyle name="Normal 4 2 2 8" xfId="44728" xr:uid="{AEFBA1B7-A2F6-45AA-A3A0-C3D701155CF8}"/>
    <cellStyle name="Normal 4 2 2 9" xfId="47133" xr:uid="{CFED7688-AC83-427C-898B-E774628AC89F}"/>
    <cellStyle name="Normal 4 2 2_1" xfId="52332" xr:uid="{B3A3AB8F-B3FB-452C-AF09-32BB1C2C97CA}"/>
    <cellStyle name="Normal 4 2 3" xfId="210" xr:uid="{A5C72914-CE3F-4913-9C1F-375F28CA5396}"/>
    <cellStyle name="Normal 4 2 3 2" xfId="27376" xr:uid="{12B0BEE6-A948-4FF6-AA60-B5202DDF11B8}"/>
    <cellStyle name="Normal 4 2 3 2 2" xfId="27377" xr:uid="{FC518657-5A98-44B4-AAA5-1C3E4B0B35A1}"/>
    <cellStyle name="Normal 4 2 3 2 3" xfId="47834" xr:uid="{0016A90F-AE6B-463F-8E9C-0F88BD90F1D4}"/>
    <cellStyle name="Normal 4 2 3 2_3. Loans" xfId="27378" xr:uid="{DC79692C-FF31-4F5F-9625-CF71B07313E3}"/>
    <cellStyle name="Normal 4 2 3 3" xfId="27379" xr:uid="{69FC49B6-0529-449F-9688-70240B2EF8D5}"/>
    <cellStyle name="Normal 4 2 3 4" xfId="36208" xr:uid="{29922427-0837-4E6B-83E3-F5D0D7B211F7}"/>
    <cellStyle name="Normal 4 2 3 5" xfId="38625" xr:uid="{6A6E1DB3-7B87-43E3-93FD-D7A68EEF1825}"/>
    <cellStyle name="Normal 4 2 3 6" xfId="44751" xr:uid="{846CE3FD-C8A6-4086-990B-4FF3A69D0412}"/>
    <cellStyle name="Normal 4 2 3 7" xfId="44826" xr:uid="{5C3FDC48-63D4-4778-98EC-A7C599BF37DB}"/>
    <cellStyle name="Normal 4 2 3 8" xfId="44730" xr:uid="{6380F42F-E9DC-444E-9889-72CFDC1076AE}"/>
    <cellStyle name="Normal 4 2 3 9" xfId="47136" xr:uid="{1AC56E4A-7A8C-42E7-9491-627662BB4AB4}"/>
    <cellStyle name="Normal 4 2 3_2. Property deals" xfId="27380" xr:uid="{EED159D9-1A0D-45E6-A45D-ABF2F5F23EB3}"/>
    <cellStyle name="Normal 4 2 4" xfId="27381" xr:uid="{7630F2DC-6324-4B56-9A6C-2E0C5BB96DBF}"/>
    <cellStyle name="Normal 4 2 4 2" xfId="27382" xr:uid="{85D6FB8A-1EA3-4EC7-9182-E019B331F631}"/>
    <cellStyle name="Normal 4 2 4 3" xfId="36209" xr:uid="{92F593C8-2283-4DC2-83EE-557CE08AEFF4}"/>
    <cellStyle name="Normal 4 2 4 4" xfId="47137" xr:uid="{EB173FA0-C330-46CD-BCCF-1543D8ACC359}"/>
    <cellStyle name="Normal 4 2 4_2. Property deals" xfId="27383" xr:uid="{41139029-22EF-4B92-B66E-F93DA436160A}"/>
    <cellStyle name="Normal 4 2 5" xfId="27384" xr:uid="{BF01E909-BC16-4135-BF5F-965CE324C3C3}"/>
    <cellStyle name="Normal 4 2 5 2" xfId="34232" xr:uid="{DFF5F0C5-06E3-419E-89F9-4508D1E7344D}"/>
    <cellStyle name="Normal 4 2 5 3" xfId="36210" xr:uid="{A6C09A32-64A4-4D79-8814-355499D4F22F}"/>
    <cellStyle name="Normal 4 2 5_AAL 2014-06" xfId="45534" xr:uid="{B9383742-36AC-4B4B-B63F-20CB232FA64C}"/>
    <cellStyle name="Normal 4 2 6" xfId="27385" xr:uid="{EFDC3073-AFD3-41E7-A0DA-35D3BDEA8316}"/>
    <cellStyle name="Normal 4 2 6 2" xfId="27386" xr:uid="{9723FD40-AB2B-4F4A-9895-F3F69BC9D504}"/>
    <cellStyle name="Normal 4 2 6 3" xfId="34233" xr:uid="{49090D40-51EC-4EF1-B678-F7FFC3CEEFB8}"/>
    <cellStyle name="Normal 4 2 6_AAL Report" xfId="27387" xr:uid="{B9E4D48D-CF15-499D-B186-2DE0583D1DC8}"/>
    <cellStyle name="Normal 4 2 7" xfId="34234" xr:uid="{401F00D3-1BE3-40D9-943A-17EC6F5960F2}"/>
    <cellStyle name="Normal 4 2 8" xfId="36206" xr:uid="{7EAFCD46-190A-48B1-84B6-B6AC1B5408B7}"/>
    <cellStyle name="Normal 4 2 9" xfId="38627" xr:uid="{6C2D220A-394A-4FCF-9703-D37DC98D293F}"/>
    <cellStyle name="Normal 4 2_1" xfId="49543" xr:uid="{694D4158-1AD5-4CF3-98E8-C081877108C2}"/>
    <cellStyle name="Normal 4 3" xfId="211" xr:uid="{8450DFB8-1BF5-42EE-91FE-6E75BD56C9EC}"/>
    <cellStyle name="Normal 4 3 10" xfId="34235" xr:uid="{02B8EB41-2607-4446-8C15-9DBAE6DE0411}"/>
    <cellStyle name="Normal 4 3 11" xfId="36211" xr:uid="{A08BC9C1-3A53-4F5E-AF7C-F7EDD26A11CD}"/>
    <cellStyle name="Normal 4 3 12" xfId="44752" xr:uid="{03F6D237-E702-48BE-B71C-D4D149402401}"/>
    <cellStyle name="Normal 4 3 13" xfId="47138" xr:uid="{C9A368FE-57A7-4D69-91A0-3814675CD534}"/>
    <cellStyle name="Normal 4 3 2" xfId="2199" xr:uid="{04D778B5-5A77-4096-84B6-24C16299823F}"/>
    <cellStyle name="Normal 4 3 2 10" xfId="46025" xr:uid="{646ED3C8-5585-4794-95B2-EF1AA6AAADE8}"/>
    <cellStyle name="Normal 4 3 2 2" xfId="27388" xr:uid="{4B07D14A-5797-4843-91EF-CFA173947F1E}"/>
    <cellStyle name="Normal 4 3 2 2 2" xfId="27389" xr:uid="{9584D8FE-B13E-4DD9-A46F-8CAAA97C09CB}"/>
    <cellStyle name="Normal 4 3 2 2 2 2" xfId="27390" xr:uid="{9275CE18-F7E0-44B1-982F-D2FB672078C8}"/>
    <cellStyle name="Normal 4 3 2 2 2_121231-130331" xfId="27391" xr:uid="{91A16BDE-3D99-4F91-8BA1-4103E8CE2E9E}"/>
    <cellStyle name="Normal 4 3 2 2 3" xfId="27392" xr:uid="{FDCD164A-EEBE-49B5-9ED2-CA90DCA8460B}"/>
    <cellStyle name="Normal 4 3 2 2 4" xfId="34236" xr:uid="{E62A3FAA-8355-4ECE-B4D9-E0335A4A0F7F}"/>
    <cellStyle name="Normal 4 3 2 2 5" xfId="47835" xr:uid="{B8B5FDB4-AA4A-4C28-A53A-31733B97BE38}"/>
    <cellStyle name="Normal 4 3 2 2 6" xfId="49054" xr:uid="{7DEB4D6C-0DF4-4426-BA4C-6D5C33D44A7A}"/>
    <cellStyle name="Normal 4 3 2 2_121231-130331" xfId="27393" xr:uid="{9AE19EDC-B3ED-472E-9E0F-223522B749E0}"/>
    <cellStyle name="Normal 4 3 2 3" xfId="27394" xr:uid="{9C4D469E-3550-4345-B448-B7A0CB573342}"/>
    <cellStyle name="Normal 4 3 2 3 2" xfId="27395" xr:uid="{ED5BC22F-AB4B-44B9-A92B-B5509B23AFF8}"/>
    <cellStyle name="Normal 4 3 2 3_121231-130331" xfId="27396" xr:uid="{5A0A0D2C-BF78-4CB8-ACF3-80EED4EAABE9}"/>
    <cellStyle name="Normal 4 3 2 4" xfId="27397" xr:uid="{3665AAB9-8E23-43D5-AD53-4F2245CCDEF3}"/>
    <cellStyle name="Normal 4 3 2 5" xfId="27398" xr:uid="{D9FFCFBF-6005-4F56-870E-7EA5BE4B97BE}"/>
    <cellStyle name="Normal 4 3 2 6" xfId="34237" xr:uid="{424B5457-AA8B-4387-BAD0-92E84774DCF2}"/>
    <cellStyle name="Normal 4 3 2 7" xfId="36212" xr:uid="{1C8AA805-53A6-44AD-AD6D-31F2726AF7EA}"/>
    <cellStyle name="Normal 4 3 2 8" xfId="38624" xr:uid="{90F5D64E-69B5-4996-84CC-DCE2F4A653DA}"/>
    <cellStyle name="Normal 4 3 2 9" xfId="47139" xr:uid="{3326E871-E2F8-402E-8F30-017A795C5FCD}"/>
    <cellStyle name="Normal 4 3 2_121231-130331" xfId="27399" xr:uid="{EC2D67DF-AD4B-473F-98F0-44CA84967083}"/>
    <cellStyle name="Normal 4 3 3" xfId="2200" xr:uid="{20945F1E-9C24-4711-B138-4C6834D067A4}"/>
    <cellStyle name="Normal 4 3 3 10" xfId="47757" xr:uid="{9CBC8E25-AB5B-41EC-BA3D-CA4021AE624E}"/>
    <cellStyle name="Normal 4 3 3 2" xfId="27400" xr:uid="{3527F8D5-B132-46A5-B90C-D0228E866B1E}"/>
    <cellStyle name="Normal 4 3 3 2 2" xfId="27401" xr:uid="{586D404C-C71E-465F-A8E9-9E5CDD99A59E}"/>
    <cellStyle name="Normal 4 3 3 2 2 2" xfId="27402" xr:uid="{EB218356-267F-4ACD-B5D6-AE9A43C3D36E}"/>
    <cellStyle name="Normal 4 3 3 2 2_121231-130331" xfId="27403" xr:uid="{8769784C-5145-4899-B45E-DEE2DB0FF433}"/>
    <cellStyle name="Normal 4 3 3 2 3" xfId="27404" xr:uid="{7AF76AAF-B46A-4A6C-BC34-BCD0C91076F5}"/>
    <cellStyle name="Normal 4 3 3 2 4" xfId="34238" xr:uid="{8DAB260A-F701-4429-93F1-EDBBB4F21A7E}"/>
    <cellStyle name="Normal 4 3 3 2 5" xfId="47836" xr:uid="{A0691993-6D42-48CE-883A-1317E70462D1}"/>
    <cellStyle name="Normal 4 3 3 2 6" xfId="49055" xr:uid="{35BD86F8-F62D-485D-ACD1-7B32B1439C3D}"/>
    <cellStyle name="Normal 4 3 3 2_121231-130331" xfId="27405" xr:uid="{7FCFFEAA-2312-4DA4-B7EB-FA74495833D6}"/>
    <cellStyle name="Normal 4 3 3 3" xfId="27406" xr:uid="{9481F04C-1430-4244-AB80-31CAB98BDE5B}"/>
    <cellStyle name="Normal 4 3 3 3 2" xfId="27407" xr:uid="{0177B52C-6D5A-4CE8-80F5-B9727D07BAE0}"/>
    <cellStyle name="Normal 4 3 3 3_121231-130331" xfId="27408" xr:uid="{3F270059-BA7A-4A01-85C2-9B7D7A0D2B19}"/>
    <cellStyle name="Normal 4 3 3 4" xfId="27409" xr:uid="{2973F214-3FA7-480A-AA20-38B64A73C3BB}"/>
    <cellStyle name="Normal 4 3 3 5" xfId="27410" xr:uid="{F3D36A9A-5110-4AD6-9088-EDAE1D39F7A1}"/>
    <cellStyle name="Normal 4 3 3 6" xfId="34239" xr:uid="{12D9BD6B-1730-4C33-B877-77C7AB9886E0}"/>
    <cellStyle name="Normal 4 3 3 7" xfId="36213" xr:uid="{17FB8B5C-1CE5-4BBD-AEA8-D8C7FA37E667}"/>
    <cellStyle name="Normal 4 3 3 8" xfId="38623" xr:uid="{D411E884-F895-4C8F-9700-C12A65E482E0}"/>
    <cellStyle name="Normal 4 3 3 9" xfId="47140" xr:uid="{34915DD1-0B6E-4790-B56D-B80272078136}"/>
    <cellStyle name="Normal 4 3 3_121231-130331" xfId="27411" xr:uid="{04952BEB-C894-4F50-9CBF-AC88B42F68A3}"/>
    <cellStyle name="Normal 4 3 4" xfId="27412" xr:uid="{09FF09F9-4E20-45D6-8CC7-0A4F580278ED}"/>
    <cellStyle name="Normal 4 3 4 10" xfId="49056" xr:uid="{3F57D2B0-49B6-423B-9965-B81FC3CBE079}"/>
    <cellStyle name="Normal 4 3 4 2" xfId="27413" xr:uid="{F52CD44A-2F50-47B2-B850-4D53EA78D2BF}"/>
    <cellStyle name="Normal 4 3 4 2 2" xfId="27414" xr:uid="{358D2463-C1B0-4D1C-8EE4-FD52E85D8766}"/>
    <cellStyle name="Normal 4 3 4 2 2 2" xfId="27415" xr:uid="{712A637C-8611-4DED-9B98-F2BDA8C7D5A8}"/>
    <cellStyle name="Normal 4 3 4 2 2_121231-130331" xfId="27416" xr:uid="{7ADBB5BE-1A2F-44B8-8C24-81B18DA19B16}"/>
    <cellStyle name="Normal 4 3 4 2 3" xfId="27417" xr:uid="{E6AD797E-AA8E-4964-A8A8-DF09BF83A64F}"/>
    <cellStyle name="Normal 4 3 4 2 4" xfId="34240" xr:uid="{CF096000-B783-43E5-9402-6A9850E75538}"/>
    <cellStyle name="Normal 4 3 4 2_121231-130331" xfId="27418" xr:uid="{14504B51-B786-4898-9397-DA32D0785CC8}"/>
    <cellStyle name="Normal 4 3 4 3" xfId="27419" xr:uid="{301E8BA5-8235-4217-8B89-1D7C946F0E80}"/>
    <cellStyle name="Normal 4 3 4 3 2" xfId="27420" xr:uid="{7531CEB0-FAB3-4251-B74B-672C2272F70D}"/>
    <cellStyle name="Normal 4 3 4 3_121231-130331" xfId="27421" xr:uid="{79BDD073-4802-42B5-8D4C-88EFE23D3390}"/>
    <cellStyle name="Normal 4 3 4 4" xfId="27422" xr:uid="{34C8038F-F6E4-4A5D-8F19-8927F1898645}"/>
    <cellStyle name="Normal 4 3 4 5" xfId="27423" xr:uid="{FEDC097D-AD92-478B-AA00-430F12FD31AA}"/>
    <cellStyle name="Normal 4 3 4 6" xfId="34241" xr:uid="{08F9920B-ADF6-42B1-9864-10230AEF9606}"/>
    <cellStyle name="Normal 4 3 4 7" xfId="36214" xr:uid="{7D41956D-BD87-4ED9-814B-6CFFCC6F94A2}"/>
    <cellStyle name="Normal 4 3 4 8" xfId="38622" xr:uid="{AFEE65D2-CB6A-4F11-A98E-F8532FAB61DB}"/>
    <cellStyle name="Normal 4 3 4 9" xfId="47837" xr:uid="{ED294F4C-A69D-4361-846D-DD17D8DCC177}"/>
    <cellStyle name="Normal 4 3 4_121231-130331" xfId="27424" xr:uid="{01015064-9703-475B-93D4-BE960FB1AAA1}"/>
    <cellStyle name="Normal 4 3 5" xfId="27425" xr:uid="{3A3C0202-CDD9-4971-A811-76735A1033FE}"/>
    <cellStyle name="Normal 4 3 5 2" xfId="27426" xr:uid="{D0D2A3B8-3815-441D-BE77-80EB209A4782}"/>
    <cellStyle name="Normal 4 3 5 2 2" xfId="27427" xr:uid="{8F451023-89EB-41D2-9911-5ECD5E2FCC9A}"/>
    <cellStyle name="Normal 4 3 5 2 3" xfId="34242" xr:uid="{86A41CDD-7A5E-4F25-8AD9-84FFCACC5F07}"/>
    <cellStyle name="Normal 4 3 5 2_121231-130331" xfId="27428" xr:uid="{51C650D6-7FE0-4D79-9B8C-C9F6250B0F59}"/>
    <cellStyle name="Normal 4 3 5 3" xfId="27429" xr:uid="{DA6547F0-B40C-4A23-8617-1F544F5CAA24}"/>
    <cellStyle name="Normal 4 3 5 3 2" xfId="27430" xr:uid="{8B3A555C-CE67-4825-AEC0-9EB5821027EC}"/>
    <cellStyle name="Normal 4 3 5 3_121231-130331" xfId="27431" xr:uid="{F844496A-4A6E-438D-850D-AFB4A3C22E67}"/>
    <cellStyle name="Normal 4 3 5 4" xfId="27432" xr:uid="{3B9B559D-6929-47BB-9761-2EAA0961990F}"/>
    <cellStyle name="Normal 4 3 5 5" xfId="27433" xr:uid="{1FE9ABC3-088F-4AEE-9AF0-D3A6DA3FAA06}"/>
    <cellStyle name="Normal 4 3 5 6" xfId="34243" xr:uid="{F47318D9-7B9E-4EDE-88A6-330556BEE248}"/>
    <cellStyle name="Normal 4 3 5 7" xfId="36215" xr:uid="{A7F3B137-F6DB-431F-804F-81B2B1C1674A}"/>
    <cellStyle name="Normal 4 3 5 8" xfId="38621" xr:uid="{D47E1716-D64F-4D8D-8E44-B10332F4D676}"/>
    <cellStyle name="Normal 4 3 5_121231-130331" xfId="27434" xr:uid="{ADBF41AF-8638-424B-906E-015ACC1BD372}"/>
    <cellStyle name="Normal 4 3 6" xfId="27435" xr:uid="{F2D19EF4-1CCD-41F3-A02A-2BC958CDF0EF}"/>
    <cellStyle name="Normal 4 3 6 2" xfId="27436" xr:uid="{9D3B65F0-1928-4C58-B867-AE5DA3778A2D}"/>
    <cellStyle name="Normal 4 3 6 2 2" xfId="27437" xr:uid="{F30BA39A-3AF5-49AD-8E46-A6B774D78EB9}"/>
    <cellStyle name="Normal 4 3 6 2_121231-130331" xfId="27438" xr:uid="{47B273DB-76AB-476E-9E0C-A40C5B41751C}"/>
    <cellStyle name="Normal 4 3 6 3" xfId="27439" xr:uid="{9EDEF084-5DD8-4FDA-8B32-F3AB03E915DE}"/>
    <cellStyle name="Normal 4 3 6 4" xfId="34244" xr:uid="{1A01E169-254D-483E-A10F-2B9A87F2F26A}"/>
    <cellStyle name="Normal 4 3 6_121231-130331" xfId="27440" xr:uid="{D32A811B-F810-4F91-8F4A-12C1315497F5}"/>
    <cellStyle name="Normal 4 3 7" xfId="27441" xr:uid="{B227D6D9-FFE2-46A8-90CA-AC4958B753C6}"/>
    <cellStyle name="Normal 4 3 7 2" xfId="27442" xr:uid="{AFFA59FA-B303-41E2-AFA0-5D6D96979F6A}"/>
    <cellStyle name="Normal 4 3 7_121231-130331" xfId="27443" xr:uid="{0EF584F4-5A61-4A9E-A3AE-2554374CC8AA}"/>
    <cellStyle name="Normal 4 3 8" xfId="27444" xr:uid="{8E5CFD82-437A-4FFE-B92E-384EBAEAC60B}"/>
    <cellStyle name="Normal 4 3 9" xfId="27445" xr:uid="{152FFA7C-3ACC-4711-B9D3-183E26412547}"/>
    <cellStyle name="Normal 4 3_1" xfId="49544" xr:uid="{DD445D2E-6E86-45DF-AFFF-F83435D1D059}"/>
    <cellStyle name="Normal 4 4" xfId="212" xr:uid="{D1A5A166-D17D-4DD9-B371-A21829D64A87}"/>
    <cellStyle name="Normal 4 4 10" xfId="44827" xr:uid="{E25F1A5C-4A1D-4D4C-B678-FF2AE3F9D111}"/>
    <cellStyle name="Normal 4 4 11" xfId="47141" xr:uid="{6FDD363C-7D56-4C74-80E6-5A701737BF78}"/>
    <cellStyle name="Normal 4 4 2" xfId="2201" xr:uid="{50FEE8FD-CB7D-46A5-B6D6-DACE67EAF1D0}"/>
    <cellStyle name="Normal 4 4 2 2" xfId="27446" xr:uid="{412DA124-365C-4D65-95DA-9B608453A310}"/>
    <cellStyle name="Normal 4 4 2 2 2" xfId="27447" xr:uid="{33EF43E1-86A8-448A-8699-F25853C37590}"/>
    <cellStyle name="Normal 4 4 2 2 3" xfId="47838" xr:uid="{131863D8-D552-419E-8892-0FC4362F46D0}"/>
    <cellStyle name="Normal 4 4 2 2_121231-130331" xfId="27448" xr:uid="{64FE978B-68E8-4781-9B64-401BAD436E3A}"/>
    <cellStyle name="Normal 4 4 2 3" xfId="27449" xr:uid="{0B09A03B-0599-4B45-A85A-0FC566A998C6}"/>
    <cellStyle name="Normal 4 4 2 4" xfId="34245" xr:uid="{EC626ADB-A3BD-41DA-8585-54E94D128FE0}"/>
    <cellStyle name="Normal 4 4 2 5" xfId="47142" xr:uid="{5ACE8CFD-0048-4E7F-8118-134C8CAF5C27}"/>
    <cellStyle name="Normal 4 4 2_121231-130331" xfId="27450" xr:uid="{68B1F705-68C4-489B-935F-F84EAC84C779}"/>
    <cellStyle name="Normal 4 4 3" xfId="2202" xr:uid="{094CBFCC-CC32-40EF-B912-42E66A47E68B}"/>
    <cellStyle name="Normal 4 4 3 2" xfId="27451" xr:uid="{41C9A5A8-1196-478A-A377-FA1029B8E89B}"/>
    <cellStyle name="Normal 4 4 3 2 2" xfId="27452" xr:uid="{4F0E1382-D266-4B13-979C-D6ECFC01329D}"/>
    <cellStyle name="Normal 4 4 3 2 3" xfId="47839" xr:uid="{6856108B-6D34-4A41-B11F-C5C7FE6B6FD1}"/>
    <cellStyle name="Normal 4 4 3 2_2. Property deals" xfId="27453" xr:uid="{C80AAFD4-1E77-4355-AE06-335EBD44C136}"/>
    <cellStyle name="Normal 4 4 3 3" xfId="27454" xr:uid="{FAA2138E-2E68-4C44-B0E7-33EF76D6846F}"/>
    <cellStyle name="Normal 4 4 3 4" xfId="47143" xr:uid="{D3A5CF16-1E4B-407A-B87A-DF2D767581D9}"/>
    <cellStyle name="Normal 4 4 3_121231-130331" xfId="27455" xr:uid="{5BDE85A3-62BB-4B97-B7AA-0271295DE99D}"/>
    <cellStyle name="Normal 4 4 4" xfId="27456" xr:uid="{F2DBB8B2-CE05-47D8-BE9C-6D886604AE19}"/>
    <cellStyle name="Normal 4 4 4 2" xfId="27457" xr:uid="{2DA75B1D-3EE8-4D10-A213-6D92CEC20F90}"/>
    <cellStyle name="Normal 4 4 4 3" xfId="47840" xr:uid="{951609F8-D123-4D4B-95A0-63811258A10B}"/>
    <cellStyle name="Normal 4 4 4_2. Property deals" xfId="27458" xr:uid="{23A828BC-6C79-47CD-B206-E2A9714FE528}"/>
    <cellStyle name="Normal 4 4 5" xfId="27459" xr:uid="{492F035A-B713-4EAA-AD1D-450C9F10C821}"/>
    <cellStyle name="Normal 4 4 6" xfId="34246" xr:uid="{8026C55C-86BB-4D9B-96CB-5E6C5834E2F6}"/>
    <cellStyle name="Normal 4 4 7" xfId="36216" xr:uid="{EFA2AF43-E763-4D0C-82BF-1B88A2FB3517}"/>
    <cellStyle name="Normal 4 4 8" xfId="38620" xr:uid="{24344406-ED6A-4580-8E1D-40BD9B7CB122}"/>
    <cellStyle name="Normal 4 4 9" xfId="44753" xr:uid="{79A8913D-864D-4B06-AB60-EC9E16AA01CB}"/>
    <cellStyle name="Normal 4 4_1" xfId="49545" xr:uid="{AE73CD84-7BE3-4B27-9A52-E725299C345B}"/>
    <cellStyle name="Normal 4 5" xfId="2203" xr:uid="{FD00FBC5-9714-4BA3-915D-D00C80956E28}"/>
    <cellStyle name="Normal 4 5 2" xfId="2204" xr:uid="{53F16D53-B68E-4FE7-AC2E-A599E580FA15}"/>
    <cellStyle name="Normal 4 5 2 2" xfId="27460" xr:uid="{66AC2D3D-5782-4794-8AB0-90B35C5948CE}"/>
    <cellStyle name="Normal 4 5 2 2 2" xfId="27461" xr:uid="{A09081C8-FE66-49E5-AD36-9CA2ABCA072C}"/>
    <cellStyle name="Normal 4 5 2 2 3" xfId="47841" xr:uid="{A1A4AD2C-0490-4A85-BD7E-33922A32528A}"/>
    <cellStyle name="Normal 4 5 2 2_121231-130331" xfId="27462" xr:uid="{39E7CBD3-683F-4C12-B618-2BD5FD96C417}"/>
    <cellStyle name="Normal 4 5 2 3" xfId="27463" xr:uid="{10DDA248-661E-42BE-ACE9-857E412C3ACB}"/>
    <cellStyle name="Normal 4 5 2 4" xfId="34247" xr:uid="{32AAA2A1-34B9-456C-AD31-39541D49921D}"/>
    <cellStyle name="Normal 4 5 2 5" xfId="47145" xr:uid="{4901D91D-A78A-4B64-B906-026281B84199}"/>
    <cellStyle name="Normal 4 5 2_121231-130331" xfId="27464" xr:uid="{61B41190-3A35-4F61-88EF-6515642138E5}"/>
    <cellStyle name="Normal 4 5 3" xfId="27465" xr:uid="{257167BD-1F49-4A6F-A74C-F80165D41A7C}"/>
    <cellStyle name="Normal 4 5 3 2" xfId="27466" xr:uid="{A8B2966C-7611-4E2B-9239-228152067444}"/>
    <cellStyle name="Normal 4 5 3 3" xfId="47842" xr:uid="{24413DA5-6D67-4E7B-A1AB-3F9E2C01EA05}"/>
    <cellStyle name="Normal 4 5 3_121231-130331" xfId="27467" xr:uid="{AE9B513E-BE71-4D84-A7C8-FF4C91A545FA}"/>
    <cellStyle name="Normal 4 5 4" xfId="27468" xr:uid="{88575122-5923-4109-A921-48F16D2D89DF}"/>
    <cellStyle name="Normal 4 5 5" xfId="27469" xr:uid="{4807BCA7-EF0B-490B-B974-90E6928105B2}"/>
    <cellStyle name="Normal 4 5 6" xfId="34248" xr:uid="{23F71556-CD69-4969-8F23-F6017705290E}"/>
    <cellStyle name="Normal 4 5 7" xfId="36217" xr:uid="{BFF881B2-5D13-496E-9877-9512497447B2}"/>
    <cellStyle name="Normal 4 5 8" xfId="38619" xr:uid="{A2DE3903-FBD4-433B-BEC6-A505916E7B62}"/>
    <cellStyle name="Normal 4 5 9" xfId="47144" xr:uid="{DF7DA5B5-FB51-4EFA-B602-E8DDBC857170}"/>
    <cellStyle name="Normal 4 5_1" xfId="49546" xr:uid="{FCF7620C-DCD0-47D9-8BCD-91CD3A0339F3}"/>
    <cellStyle name="Normal 4 6" xfId="2205" xr:uid="{E66913BD-8737-4274-A05B-82C8E47C8E81}"/>
    <cellStyle name="Normal 4 6 10" xfId="46022" xr:uid="{45EE5447-C244-4A00-BE2A-860C6038BAE2}"/>
    <cellStyle name="Normal 4 6 2" xfId="27470" xr:uid="{0AD588D8-9DFB-4CB8-9541-AA282C4A7856}"/>
    <cellStyle name="Normal 4 6 2 2" xfId="27471" xr:uid="{7680CB58-EE57-41F8-A928-E4E14A733DEB}"/>
    <cellStyle name="Normal 4 6 2 2 2" xfId="27472" xr:uid="{D4FA4302-07AA-4F95-8E65-40E69C724C37}"/>
    <cellStyle name="Normal 4 6 2 2_121231-130331" xfId="27473" xr:uid="{896AAC23-D6C9-4E06-A20D-5CCAA40198B9}"/>
    <cellStyle name="Normal 4 6 2 3" xfId="27474" xr:uid="{0D499C9F-EB96-4249-92D1-014F9376FF2B}"/>
    <cellStyle name="Normal 4 6 2 4" xfId="34249" xr:uid="{5DF94E91-CDAC-44A5-87F4-F8FA71D844F2}"/>
    <cellStyle name="Normal 4 6 2 5" xfId="47843" xr:uid="{AEC65573-D490-4C35-BA75-4B36379D9AC7}"/>
    <cellStyle name="Normal 4 6 2 6" xfId="49057" xr:uid="{7ECD2B8E-50C8-49F3-8DC0-13244AEFD43E}"/>
    <cellStyle name="Normal 4 6 2_121231-130331" xfId="27475" xr:uid="{5FBF8148-1E55-4BB5-9B61-2863F38CC45C}"/>
    <cellStyle name="Normal 4 6 3" xfId="27476" xr:uid="{01CA8764-3880-456A-A040-1A636DA6DAC1}"/>
    <cellStyle name="Normal 4 6 3 2" xfId="27477" xr:uid="{9100CEAD-053E-4CDD-AB69-C87323EBED85}"/>
    <cellStyle name="Normal 4 6 3_121231-130331" xfId="27478" xr:uid="{D34F6BAC-EBB2-4C7F-8515-7C7B0521773D}"/>
    <cellStyle name="Normal 4 6 4" xfId="27479" xr:uid="{CE1CBED5-9E83-4B9E-B2A2-F0B764EB752A}"/>
    <cellStyle name="Normal 4 6 5" xfId="27480" xr:uid="{DBB36389-E72F-4B1D-A29C-EE8CD16CD833}"/>
    <cellStyle name="Normal 4 6 6" xfId="34250" xr:uid="{88096ED2-2834-4040-92E4-50D4FB882ACF}"/>
    <cellStyle name="Normal 4 6 7" xfId="36218" xr:uid="{854852F4-0440-4160-8158-706ACE2D7A3E}"/>
    <cellStyle name="Normal 4 6 8" xfId="38618" xr:uid="{89F6A0B6-8D1C-4EF3-A7EE-D7A6980581AF}"/>
    <cellStyle name="Normal 4 6 9" xfId="47146" xr:uid="{668EC2AD-FA49-457F-B71B-724F4B39E412}"/>
    <cellStyle name="Normal 4 6_121231-130331" xfId="27481" xr:uid="{9E3BE667-8671-424C-A41D-445D7E32DDE9}"/>
    <cellStyle name="Normal 4 7" xfId="27482" xr:uid="{64A68AEE-00BE-42DE-8B2E-EB7A8B3A717C}"/>
    <cellStyle name="Normal 4 7 2" xfId="27483" xr:uid="{19EDA181-DB30-4C04-B2F6-8FFBA4A9927E}"/>
    <cellStyle name="Normal 4 7 3" xfId="27484" xr:uid="{4101AAF2-A799-4D3E-AA64-164BAD63AE20}"/>
    <cellStyle name="Normal 4 7 4" xfId="47844" xr:uid="{796BBEF5-E3C5-41E0-84CA-C4FB8C8285CF}"/>
    <cellStyle name="Normal 4 7_121231-130331" xfId="27485" xr:uid="{02696B89-42C3-4AF5-A5E0-A1CCFFCC04B4}"/>
    <cellStyle name="Normal 4 8" xfId="27486" xr:uid="{D5D2D9F6-A564-4EEB-9546-CD8680A279E1}"/>
    <cellStyle name="Normal 4 8 2" xfId="27487" xr:uid="{FB7947FB-905D-4E10-B0DA-E59E7AB77265}"/>
    <cellStyle name="Normal 4 8 3" xfId="47845" xr:uid="{35808326-EEBB-4976-9C61-139896D601BE}"/>
    <cellStyle name="Normal 4 8_121231-130331" xfId="27488" xr:uid="{ECB69DA5-6E05-485E-A9C1-572046F165C4}"/>
    <cellStyle name="Normal 4 9" xfId="27489" xr:uid="{90389E65-C6C5-423F-859D-69574AB45C60}"/>
    <cellStyle name="Normal 4_1" xfId="49547" xr:uid="{200B076A-A6A1-42DA-BDEA-8FAF23E224FD}"/>
    <cellStyle name="Normal 40" xfId="27490" xr:uid="{C479D522-EF72-4C30-8D4D-8D4DD313B319}"/>
    <cellStyle name="Normal 40 10" xfId="36219" xr:uid="{6C4B7431-81A8-4582-BAFC-15992A022E4C}"/>
    <cellStyle name="Normal 40 11" xfId="47846" xr:uid="{FC9065B7-E577-4674-981F-B928392779C6}"/>
    <cellStyle name="Normal 40 2" xfId="27491" xr:uid="{8BB69D56-C83F-4ED2-9ABF-84DF785CCD4D}"/>
    <cellStyle name="Normal 40 2 2" xfId="27492" xr:uid="{2EA6FF87-CEDF-4639-B0CF-2EE511268A12}"/>
    <cellStyle name="Normal 40 2 2 2" xfId="27493" xr:uid="{B6DC747D-D012-4382-A76C-CE64F4D91517}"/>
    <cellStyle name="Normal 40 2 2 3" xfId="34251" xr:uid="{2695B64F-6C4D-4F2C-AB1F-597B1FCC1361}"/>
    <cellStyle name="Normal 40 2 2_121231-130331" xfId="27494" xr:uid="{C85B650D-9862-428F-B874-C379D76A32EF}"/>
    <cellStyle name="Normal 40 2 3" xfId="27495" xr:uid="{02FADB54-E69A-41FE-96B0-68B5149943B0}"/>
    <cellStyle name="Normal 40 2 3 2" xfId="27496" xr:uid="{D2DBCDD7-8979-4A60-AD35-DD4649CB9412}"/>
    <cellStyle name="Normal 40 2 3_121231-130331" xfId="27497" xr:uid="{A9DADDF8-60F3-47FA-85E3-7D0EB3E64732}"/>
    <cellStyle name="Normal 40 2 4" xfId="27498" xr:uid="{21A0DDB4-A323-4919-AA95-EC30FCF41FDB}"/>
    <cellStyle name="Normal 40 2 5" xfId="27499" xr:uid="{EF2637C2-5EA0-4CE7-B56A-0AF2301DE8D1}"/>
    <cellStyle name="Normal 40 2 6" xfId="34252" xr:uid="{6A1F94EA-E47B-4737-8A81-129F880D4982}"/>
    <cellStyle name="Normal 40 2 7" xfId="36220" xr:uid="{AEAEB772-1C65-4F17-AD00-C9768F6F79B7}"/>
    <cellStyle name="Normal 40 2 8" xfId="38617" xr:uid="{9EABFF59-CC07-42DC-BEE3-D4817E1D30C0}"/>
    <cellStyle name="Normal 40 2_121231-130331" xfId="27500" xr:uid="{455E1B20-E014-4023-B600-5FB497C035C6}"/>
    <cellStyle name="Normal 40 3" xfId="27501" xr:uid="{18F3AEFC-EC77-4167-926D-69943476B49B}"/>
    <cellStyle name="Normal 40 3 2" xfId="27502" xr:uid="{D92952FD-3D94-400B-AB6A-FEC28ADCE145}"/>
    <cellStyle name="Normal 40 3 2 2" xfId="27503" xr:uid="{917721AA-956D-42DB-821E-EB0A8AB25599}"/>
    <cellStyle name="Normal 40 3 2 3" xfId="34253" xr:uid="{D600F433-0A31-42B1-99DF-DD53011884DB}"/>
    <cellStyle name="Normal 40 3 2_121231-130331" xfId="27504" xr:uid="{D995CC26-F488-4B5C-A705-B65D15893A90}"/>
    <cellStyle name="Normal 40 3 3" xfId="27505" xr:uid="{419CA58D-1C24-40EE-98A0-79082D62831C}"/>
    <cellStyle name="Normal 40 3 3 2" xfId="27506" xr:uid="{7A937F6F-98F1-49C9-B5E4-76E721042071}"/>
    <cellStyle name="Normal 40 3 3_121231-130331" xfId="27507" xr:uid="{047DFD27-6A3F-491D-BA16-2E51C73101BD}"/>
    <cellStyle name="Normal 40 3 4" xfId="27508" xr:uid="{D76F30E3-7D7D-4D4C-82B9-D5E67B0CCEE9}"/>
    <cellStyle name="Normal 40 3 5" xfId="27509" xr:uid="{2B323C70-A0EC-43B7-8BF4-A409330C6F78}"/>
    <cellStyle name="Normal 40 3 6" xfId="34254" xr:uid="{4F18987A-0996-4D6D-B213-EBA0C6421DD9}"/>
    <cellStyle name="Normal 40 3 7" xfId="36221" xr:uid="{F29C39C1-2406-4D51-9E6D-382A3185BAA6}"/>
    <cellStyle name="Normal 40 3 8" xfId="38616" xr:uid="{31BE11A3-0C13-42DD-8D29-346D6C9F85ED}"/>
    <cellStyle name="Normal 40 3_121231-130331" xfId="27510" xr:uid="{DAB2A0C9-D19F-42E9-9492-14012E568C83}"/>
    <cellStyle name="Normal 40 4" xfId="27511" xr:uid="{7A571D1C-24CB-41B4-998F-115106BFC2B2}"/>
    <cellStyle name="Normal 40 4 2" xfId="27512" xr:uid="{085EC49D-81C8-47FF-BB6D-02866F5EDCBC}"/>
    <cellStyle name="Normal 40 4 2 2" xfId="27513" xr:uid="{1B5CD631-BBE8-4A2E-9CEE-13984FB0523D}"/>
    <cellStyle name="Normal 40 4 2_121231-130331" xfId="27514" xr:uid="{D75DE8B4-9E1F-4023-A393-A039F293DBE6}"/>
    <cellStyle name="Normal 40 4 3" xfId="27515" xr:uid="{57ABD7D8-505C-43B4-82D9-E98F1A3EFA57}"/>
    <cellStyle name="Normal 40 4 4" xfId="34255" xr:uid="{72E3B884-CB5A-429B-B569-DCC823EAD695}"/>
    <cellStyle name="Normal 40 4_121231-130331" xfId="27516" xr:uid="{EB577134-AE55-4488-9B6E-C7EB1E53511C}"/>
    <cellStyle name="Normal 40 5" xfId="27517" xr:uid="{D1973F25-7B84-4866-AB23-0594D0DA53CB}"/>
    <cellStyle name="Normal 40 5 2" xfId="27518" xr:uid="{A5BD60AB-BD45-4090-B7F9-FB2AE70AF66B}"/>
    <cellStyle name="Normal 40 5 3" xfId="27519" xr:uid="{3A152920-D9F4-4FB7-A62B-2E37D967C865}"/>
    <cellStyle name="Normal 40 5_121231-130331" xfId="27520" xr:uid="{058F7826-8447-44F1-8C70-E7EAB3365126}"/>
    <cellStyle name="Normal 40 6" xfId="27521" xr:uid="{F061B7F1-7897-4177-AFF7-1F7DFE522854}"/>
    <cellStyle name="Normal 40 6 2" xfId="27522" xr:uid="{7C7B8FCD-9D7E-4DC3-AD3C-788E985E189B}"/>
    <cellStyle name="Normal 40 6 3" xfId="27523" xr:uid="{0514E07C-55E2-4C3B-B01B-AF8547C83CA7}"/>
    <cellStyle name="Normal 40 6_AAL 2014-06" xfId="45535" xr:uid="{F7D1DBC2-3A44-4E9F-BC15-E3B84BF86423}"/>
    <cellStyle name="Normal 40 7" xfId="27524" xr:uid="{8F4AA612-12B2-43EE-82E4-88FFFEC1A6C4}"/>
    <cellStyle name="Normal 40 7 2" xfId="27525" xr:uid="{889969A7-0713-4A13-81EC-6270BF35C5ED}"/>
    <cellStyle name="Normal 40 7 3" xfId="27526" xr:uid="{5BF47B95-7E5E-4AA1-A9C7-D2F0A42DBCCD}"/>
    <cellStyle name="Normal 40 7_AAL 2014-06" xfId="45536" xr:uid="{5313B32A-87E9-46A8-9674-E289E32AA49A}"/>
    <cellStyle name="Normal 40 8" xfId="27527" xr:uid="{E353069F-90F4-4B3B-9350-5C0971059DE0}"/>
    <cellStyle name="Normal 40 9" xfId="27528" xr:uid="{C32855F8-3F5D-48A8-A230-DB3C6CD1D613}"/>
    <cellStyle name="Normal 40_121231-130331" xfId="27529" xr:uid="{B3850FEA-CFB5-4DD0-A074-5A61ED5F75C8}"/>
    <cellStyle name="Normal 41" xfId="27530" xr:uid="{81A3FD5F-EECE-48C2-8DC4-F264E1D06378}"/>
    <cellStyle name="Normal 41 10" xfId="36222" xr:uid="{EFD01FFE-AE13-4C8D-9A5A-D221E02DCA2F}"/>
    <cellStyle name="Normal 41 11" xfId="47847" xr:uid="{0407ED71-67FC-4F80-BA31-4E268CD10C86}"/>
    <cellStyle name="Normal 41 2" xfId="27531" xr:uid="{8E87BDCA-F822-4ED0-B2CB-16AD8C642825}"/>
    <cellStyle name="Normal 41 2 2" xfId="27532" xr:uid="{5A7BA336-49D8-4BF0-BAEF-8BE53089D745}"/>
    <cellStyle name="Normal 41 2 2 2" xfId="27533" xr:uid="{3FFBC11E-1328-4BFB-8172-9E7A3C0C905E}"/>
    <cellStyle name="Normal 41 2 2 3" xfId="34256" xr:uid="{3FBBA91D-4F04-43CF-8BDA-6A5648109C45}"/>
    <cellStyle name="Normal 41 2 2_121231-130331" xfId="27534" xr:uid="{E220B97F-A876-4013-9B10-461399AA0873}"/>
    <cellStyle name="Normal 41 2 3" xfId="27535" xr:uid="{6F5A3EFE-C8F4-4B2F-9C28-692EBDA00966}"/>
    <cellStyle name="Normal 41 2 3 2" xfId="27536" xr:uid="{4EF6691A-EAA8-43EC-83E7-A64C6C5C4AB5}"/>
    <cellStyle name="Normal 41 2 3_121231-130331" xfId="27537" xr:uid="{2F7B2E9E-2206-4409-A226-F45FB508D20E}"/>
    <cellStyle name="Normal 41 2 4" xfId="27538" xr:uid="{6D0CA20A-11F1-4535-96A6-5644F4ECA189}"/>
    <cellStyle name="Normal 41 2 5" xfId="27539" xr:uid="{3704C100-404C-4886-B43C-E86473C6A871}"/>
    <cellStyle name="Normal 41 2 6" xfId="34257" xr:uid="{307172B2-C499-4DE0-BE26-BF1040492BB3}"/>
    <cellStyle name="Normal 41 2 7" xfId="36223" xr:uid="{918E2481-E5BB-4318-90F4-B7561E8C89A0}"/>
    <cellStyle name="Normal 41 2 8" xfId="38615" xr:uid="{E617AEF7-D57A-4F5C-87FA-36B6F14761FD}"/>
    <cellStyle name="Normal 41 2_121231-130331" xfId="27540" xr:uid="{C288D1D9-B27D-42D3-941B-A839A4A5F40A}"/>
    <cellStyle name="Normal 41 3" xfId="27541" xr:uid="{8AF844AD-6D7E-4872-80D1-B66130DF93B3}"/>
    <cellStyle name="Normal 41 3 2" xfId="27542" xr:uid="{CE660B38-F3A6-4582-9837-7DE0A989B085}"/>
    <cellStyle name="Normal 41 3 2 2" xfId="27543" xr:uid="{78376BFC-6A87-40F1-AC48-03D7144940B5}"/>
    <cellStyle name="Normal 41 3 2 3" xfId="34258" xr:uid="{E2B9C4D9-1C30-4BAD-ACFC-7CE1945DD823}"/>
    <cellStyle name="Normal 41 3 2_121231-130331" xfId="27544" xr:uid="{6A561973-9B22-4C5D-83B6-F883A4CB7A62}"/>
    <cellStyle name="Normal 41 3 3" xfId="27545" xr:uid="{ABD9FEC4-11E0-4394-94C3-D4F68A316F64}"/>
    <cellStyle name="Normal 41 3 3 2" xfId="27546" xr:uid="{D06B756F-AE17-4142-A941-121B1D4144E1}"/>
    <cellStyle name="Normal 41 3 3_121231-130331" xfId="27547" xr:uid="{5E1A931F-53C4-4F17-A467-7F193AB805B0}"/>
    <cellStyle name="Normal 41 3 4" xfId="27548" xr:uid="{F016AD5F-DF84-4073-918F-BC3EFF53AA09}"/>
    <cellStyle name="Normal 41 3 5" xfId="27549" xr:uid="{CA703443-2026-4D9C-8E8E-9DAD9B4A6D78}"/>
    <cellStyle name="Normal 41 3 6" xfId="34259" xr:uid="{50CB6423-E4F1-4747-9820-F0CF3405124F}"/>
    <cellStyle name="Normal 41 3 7" xfId="36224" xr:uid="{5441973F-4713-46C3-BE9D-96E86742047E}"/>
    <cellStyle name="Normal 41 3 8" xfId="38614" xr:uid="{A0A5280D-742D-4683-BF5C-749F27AA5D3D}"/>
    <cellStyle name="Normal 41 3_121231-130331" xfId="27550" xr:uid="{1346C221-4AF5-4BB6-B6D7-734C69667EDF}"/>
    <cellStyle name="Normal 41 4" xfId="27551" xr:uid="{7B32CC72-0B4B-4267-A929-96B6B892EC9C}"/>
    <cellStyle name="Normal 41 4 2" xfId="27552" xr:uid="{2D86654C-5C88-42CB-8C52-5C7447DED6B3}"/>
    <cellStyle name="Normal 41 4 2 2" xfId="27553" xr:uid="{AD091507-F625-405A-B16F-945051DBAA39}"/>
    <cellStyle name="Normal 41 4 2_121231-130331" xfId="27554" xr:uid="{34444542-3F67-4C87-B372-EBBEED5191BE}"/>
    <cellStyle name="Normal 41 4 3" xfId="27555" xr:uid="{29F06322-52A9-481F-B944-40A4EE37B4D8}"/>
    <cellStyle name="Normal 41 4 4" xfId="34260" xr:uid="{EBD2447C-8F16-48C1-B132-BBCE2F76E145}"/>
    <cellStyle name="Normal 41 4_121231-130331" xfId="27556" xr:uid="{134F3299-EEDA-44A7-B3B0-47F2EE33DB3D}"/>
    <cellStyle name="Normal 41 5" xfId="27557" xr:uid="{48EAEDA0-CDDB-4B1F-B6BB-F50D42045185}"/>
    <cellStyle name="Normal 41 5 2" xfId="27558" xr:uid="{D5E4BF26-D512-49AB-ABC0-CC2D61B8F1C8}"/>
    <cellStyle name="Normal 41 5 3" xfId="27559" xr:uid="{50F084CC-BDA8-4CB1-A99F-B1303341E98C}"/>
    <cellStyle name="Normal 41 5_121231-130331" xfId="27560" xr:uid="{4C0CEC12-6D8C-4817-A2CD-3CB306E03E4E}"/>
    <cellStyle name="Normal 41 6" xfId="27561" xr:uid="{E171F566-5EEA-4B4A-AC63-99698CF5CBF7}"/>
    <cellStyle name="Normal 41 6 2" xfId="27562" xr:uid="{582E786B-D10D-4AA9-9F15-1E1C0CCF92AF}"/>
    <cellStyle name="Normal 41 6 3" xfId="27563" xr:uid="{271C9630-6CA4-4BC0-9380-006F8471EAF5}"/>
    <cellStyle name="Normal 41 6_AAL 2014-06" xfId="45537" xr:uid="{D916EE41-988E-46C0-8CEB-04BE8EAA30E2}"/>
    <cellStyle name="Normal 41 7" xfId="27564" xr:uid="{7E697730-D05B-4A74-A64A-F4C12D595598}"/>
    <cellStyle name="Normal 41 7 2" xfId="27565" xr:uid="{DF981505-8B75-42B2-8ACC-3FFED49C915E}"/>
    <cellStyle name="Normal 41 7 3" xfId="27566" xr:uid="{4A5EA2FA-A1D6-446C-8476-35DE78C93906}"/>
    <cellStyle name="Normal 41 7_AAL 2014-06" xfId="45538" xr:uid="{FAB8E827-8166-4A3E-B1F4-74BE4F842A46}"/>
    <cellStyle name="Normal 41 8" xfId="27567" xr:uid="{4499115C-1553-4441-8704-637318B56480}"/>
    <cellStyle name="Normal 41 9" xfId="27568" xr:uid="{C10FB63F-560F-423D-B561-635B3E489F06}"/>
    <cellStyle name="Normal 41_121231-130331" xfId="27569" xr:uid="{32EC6509-25C5-41D9-87B2-8344B99BFEEC}"/>
    <cellStyle name="Normal 42" xfId="27570" xr:uid="{382387AD-213A-4075-8608-68DC3D3F4D8E}"/>
    <cellStyle name="Normal 42 10" xfId="27571" xr:uid="{54652301-E489-4F4F-97A0-9DFB427D28A5}"/>
    <cellStyle name="Normal 42 11" xfId="34261" xr:uid="{B28280EF-ABA0-4869-89A5-B296DC11572A}"/>
    <cellStyle name="Normal 42 12" xfId="36225" xr:uid="{E290792C-762E-42B3-ABE1-A39E238336BD}"/>
    <cellStyle name="Normal 42 13" xfId="47848" xr:uid="{1E40BF77-BC73-45FD-AB18-F80089C45080}"/>
    <cellStyle name="Normal 42 2" xfId="27572" xr:uid="{702A9F45-683A-406B-8B86-F7C88F0E09D3}"/>
    <cellStyle name="Normal 42 2 2" xfId="27573" xr:uid="{A12809C0-CBF7-4579-A877-F19395231773}"/>
    <cellStyle name="Normal 42 2 2 2" xfId="27574" xr:uid="{8BF052E2-0494-4C0B-98AD-3401D353B051}"/>
    <cellStyle name="Normal 42 2 2 2 2" xfId="27575" xr:uid="{CBFD10B9-D806-42EC-A085-67E6987258A0}"/>
    <cellStyle name="Normal 42 2 2 2 3" xfId="34262" xr:uid="{B31714D3-CFD1-467F-B364-49DD3ED69260}"/>
    <cellStyle name="Normal 42 2 2 2_121231-130331" xfId="27576" xr:uid="{E52FB9C6-C076-4AD2-9857-EA28027BAF18}"/>
    <cellStyle name="Normal 42 2 2 3" xfId="27577" xr:uid="{1C239840-A07F-48F6-AFF6-3347BDA8E8C6}"/>
    <cellStyle name="Normal 42 2 2 3 2" xfId="27578" xr:uid="{A342D97B-6117-4799-8B47-DE4E3899630B}"/>
    <cellStyle name="Normal 42 2 2 3_121231-130331" xfId="27579" xr:uid="{EFB6DE3A-71E5-46D8-90A4-16925482F3EA}"/>
    <cellStyle name="Normal 42 2 2 4" xfId="27580" xr:uid="{A302A0A7-C554-4E16-B0D3-56D16B15EABF}"/>
    <cellStyle name="Normal 42 2 2 5" xfId="27581" xr:uid="{EB199BF6-E08A-4620-9614-972BF2E9BA81}"/>
    <cellStyle name="Normal 42 2 2 6" xfId="34263" xr:uid="{EF2F3E86-9C21-4804-AF7C-AB2E0D5F26D1}"/>
    <cellStyle name="Normal 42 2 2 7" xfId="36227" xr:uid="{CF0A8D46-E601-422D-8F77-92DE98E39830}"/>
    <cellStyle name="Normal 42 2 2 8" xfId="38612" xr:uid="{B4E1621A-48EE-4F55-908D-8C41439650F4}"/>
    <cellStyle name="Normal 42 2 2_121231-130331" xfId="27582" xr:uid="{CBDD9761-B2C2-445F-BB43-05B9F2365C84}"/>
    <cellStyle name="Normal 42 2 3" xfId="27583" xr:uid="{58B49A51-204F-4C84-8E2F-6E508901A8E7}"/>
    <cellStyle name="Normal 42 2 3 2" xfId="27584" xr:uid="{AA6D76B8-5C24-46A0-A00F-94690E7D1E9C}"/>
    <cellStyle name="Normal 42 2 3 2 2" xfId="27585" xr:uid="{A01DC355-F3B9-4ECD-90FD-43ED70B79977}"/>
    <cellStyle name="Normal 42 2 3 2_121231-130331" xfId="27586" xr:uid="{962ED7F5-C628-42D9-BB77-2DB3BE9AE1C4}"/>
    <cellStyle name="Normal 42 2 3 3" xfId="27587" xr:uid="{60810415-16AE-456C-B978-8867C143022D}"/>
    <cellStyle name="Normal 42 2 3 4" xfId="34264" xr:uid="{6F4C40EF-38BA-4A65-A3D3-768062032064}"/>
    <cellStyle name="Normal 42 2 3_121231-130331" xfId="27588" xr:uid="{F23B4D8A-4195-47DA-91BF-361787CD976B}"/>
    <cellStyle name="Normal 42 2 4" xfId="27589" xr:uid="{A01C3462-F90D-4FA0-9908-1EEB5FD5C48C}"/>
    <cellStyle name="Normal 42 2 4 2" xfId="27590" xr:uid="{BBD80663-F8FD-470B-9FB9-90AA8C21ABA5}"/>
    <cellStyle name="Normal 42 2 4_121231-130331" xfId="27591" xr:uid="{A97024E7-CDE4-4634-8EE7-02280C06CCC5}"/>
    <cellStyle name="Normal 42 2 5" xfId="27592" xr:uid="{4EF2149E-87BF-4D0A-8EC9-B46BDB982F3C}"/>
    <cellStyle name="Normal 42 2 6" xfId="27593" xr:uid="{5AB46C7E-A16E-4771-A937-7943CCD9C027}"/>
    <cellStyle name="Normal 42 2 7" xfId="34265" xr:uid="{D2D3DCFF-E50A-4BA7-AEB3-5BFE075D99EE}"/>
    <cellStyle name="Normal 42 2 8" xfId="36226" xr:uid="{04DD187F-D873-49CC-966E-D8DCCED033C8}"/>
    <cellStyle name="Normal 42 2 9" xfId="38613" xr:uid="{55B83DC3-4FE8-4130-8108-A0291E3BA69E}"/>
    <cellStyle name="Normal 42 2_121231-130331" xfId="27594" xr:uid="{3F4010A6-6B8D-4083-8A88-36AC152EAB6D}"/>
    <cellStyle name="Normal 42 3" xfId="27595" xr:uid="{0380E0A6-FB77-4345-A3D5-13D05A583372}"/>
    <cellStyle name="Normal 42 3 2" xfId="27596" xr:uid="{7B22D6F7-D249-4171-9F0C-77442A5CAD3A}"/>
    <cellStyle name="Normal 42 3 2 2" xfId="27597" xr:uid="{78C6C1AA-45D1-4FF4-B385-995E7CECBEEE}"/>
    <cellStyle name="Normal 42 3 2 2 2" xfId="27598" xr:uid="{59395AC6-010E-4A9C-A960-8B3B8C05CF49}"/>
    <cellStyle name="Normal 42 3 2 2_121231-130331" xfId="27599" xr:uid="{D853FB1C-70BE-473A-8066-3DF9524E5BFA}"/>
    <cellStyle name="Normal 42 3 2 3" xfId="27600" xr:uid="{469AC9AF-82A2-4A7C-ABC5-124B582D70A3}"/>
    <cellStyle name="Normal 42 3 2 4" xfId="34266" xr:uid="{08DA189B-6738-4D5F-81F6-E21687D74BE8}"/>
    <cellStyle name="Normal 42 3 2_121231-130331" xfId="27601" xr:uid="{89559410-241E-47AC-B4AA-117CADE3FE86}"/>
    <cellStyle name="Normal 42 3 3" xfId="27602" xr:uid="{9867A22B-00FE-481D-85B7-27559DA28566}"/>
    <cellStyle name="Normal 42 3 3 2" xfId="27603" xr:uid="{F2B78A0C-B08E-4205-A26D-31CBF70DDF06}"/>
    <cellStyle name="Normal 42 3 3_121231-130331" xfId="27604" xr:uid="{7B99D900-89E0-4610-8DB5-A5EA563BF7F9}"/>
    <cellStyle name="Normal 42 3 4" xfId="27605" xr:uid="{86C92916-0EDC-4062-90B6-3769525C924C}"/>
    <cellStyle name="Normal 42 3 5" xfId="27606" xr:uid="{FA31CFFE-E8F9-41AF-A696-7534CD770171}"/>
    <cellStyle name="Normal 42 3 6" xfId="34267" xr:uid="{32A28BFB-0F1D-4BA0-9C12-7FF423422357}"/>
    <cellStyle name="Normal 42 3 7" xfId="36228" xr:uid="{06CF8989-4222-4FF3-8CCD-5AE4692353FC}"/>
    <cellStyle name="Normal 42 3 8" xfId="38611" xr:uid="{C7823F7A-13E0-4353-AC8E-2886D8237EEE}"/>
    <cellStyle name="Normal 42 3_121231-130331" xfId="27607" xr:uid="{850FBA24-D619-4B80-9093-13CEBE6D9415}"/>
    <cellStyle name="Normal 42 4" xfId="27608" xr:uid="{FDA60297-14F9-482D-930C-89436FBF06BD}"/>
    <cellStyle name="Normal 42 4 2" xfId="27609" xr:uid="{9AAA612F-852E-4844-BB61-D3D8D421D847}"/>
    <cellStyle name="Normal 42 4 2 2" xfId="27610" xr:uid="{70700BC9-59AA-4146-9D82-BDCF4BF873DE}"/>
    <cellStyle name="Normal 42 4 2 2 2" xfId="27611" xr:uid="{1BC83CCE-ED24-461A-BD76-2212B2142B76}"/>
    <cellStyle name="Normal 42 4 2 2_121231-130331" xfId="27612" xr:uid="{142E5A9A-2AC9-440E-839F-416709AF2101}"/>
    <cellStyle name="Normal 42 4 2 3" xfId="27613" xr:uid="{3221E9FF-8432-4078-A900-D399DDFDE3DC}"/>
    <cellStyle name="Normal 42 4 2 4" xfId="34268" xr:uid="{700C5F26-0D75-4D5F-B938-1298EB86297F}"/>
    <cellStyle name="Normal 42 4 2_121231-130331" xfId="27614" xr:uid="{55319A10-ED65-43C4-A50A-D92169E30944}"/>
    <cellStyle name="Normal 42 4 3" xfId="27615" xr:uid="{8A859259-B69D-439C-8096-1285ACB1C43B}"/>
    <cellStyle name="Normal 42 4 3 2" xfId="27616" xr:uid="{E182E12E-BB34-4313-8166-999847ED4F00}"/>
    <cellStyle name="Normal 42 4 3_121231-130331" xfId="27617" xr:uid="{A05BF88F-348B-4ACB-99D9-671357D05FE1}"/>
    <cellStyle name="Normal 42 4 4" xfId="27618" xr:uid="{AE280967-E156-4B8B-AAB5-3B8707E0A31F}"/>
    <cellStyle name="Normal 42 4 5" xfId="27619" xr:uid="{1914AFA0-DAC1-4CB2-8805-D33225F1AA5E}"/>
    <cellStyle name="Normal 42 4 6" xfId="34269" xr:uid="{906712FD-B9E3-43D9-8B56-EF25048D911F}"/>
    <cellStyle name="Normal 42 4 7" xfId="36229" xr:uid="{A5EC1B22-E4D2-4292-9761-0A46C7C62E27}"/>
    <cellStyle name="Normal 42 4 8" xfId="38610" xr:uid="{5A2DFC50-66D5-4147-B73C-5F8C9427F5C0}"/>
    <cellStyle name="Normal 42 4_121231-130331" xfId="27620" xr:uid="{7A319254-67B5-4D23-8870-ABD12D444096}"/>
    <cellStyle name="Normal 42 5" xfId="27621" xr:uid="{7EDDB6BB-B81D-48CD-AD6D-7AB19AF3B343}"/>
    <cellStyle name="Normal 42 5 2" xfId="27622" xr:uid="{753264F3-D25F-4820-A126-4FDCB98EA59F}"/>
    <cellStyle name="Normal 42 5 2 2" xfId="27623" xr:uid="{FF0B5FB1-F7DB-472E-9A35-3E69FEA0CA69}"/>
    <cellStyle name="Normal 42 5 2 2 2" xfId="27624" xr:uid="{7D13E196-1F4D-4A37-A2B6-921D8E1B6537}"/>
    <cellStyle name="Normal 42 5 2 2_121231-130331" xfId="27625" xr:uid="{390820B5-7AB5-44FB-94BE-1AAE3F484FDC}"/>
    <cellStyle name="Normal 42 5 2 3" xfId="27626" xr:uid="{C6AD39B9-B05D-47F4-A6A8-C04C52A8C082}"/>
    <cellStyle name="Normal 42 5 2 4" xfId="34270" xr:uid="{A25C52BB-2300-4ED6-BD8A-E2D07D00815B}"/>
    <cellStyle name="Normal 42 5 2_121231-130331" xfId="27627" xr:uid="{0E474B89-7606-4642-87CA-AAD89A000943}"/>
    <cellStyle name="Normal 42 5 3" xfId="27628" xr:uid="{3A808D44-BBE2-4C9F-B5E3-DC0F52D05188}"/>
    <cellStyle name="Normal 42 5 3 2" xfId="27629" xr:uid="{B3DCF70E-F849-4791-9210-81A83F71235A}"/>
    <cellStyle name="Normal 42 5 3_121231-130331" xfId="27630" xr:uid="{7EA391DF-1332-4519-9D9A-039E5F6700C1}"/>
    <cellStyle name="Normal 42 5 4" xfId="27631" xr:uid="{AE86A40D-7D47-4601-B285-8133DBE2833F}"/>
    <cellStyle name="Normal 42 5 5" xfId="27632" xr:uid="{AE72C718-EA0D-4C71-AF6D-4F362F4C9A41}"/>
    <cellStyle name="Normal 42 5 6" xfId="34271" xr:uid="{DADAA014-A6C2-4245-B5D1-DC297762878F}"/>
    <cellStyle name="Normal 42 5 7" xfId="36230" xr:uid="{ED4D9516-523F-4F2E-B52B-F66FCB722699}"/>
    <cellStyle name="Normal 42 5 8" xfId="38609" xr:uid="{8F317F75-052B-4353-A539-C1A7FAC276E3}"/>
    <cellStyle name="Normal 42 5_121231-130331" xfId="27633" xr:uid="{13AD559E-B39B-49ED-BDDE-DDEE6614039F}"/>
    <cellStyle name="Normal 42 6" xfId="27634" xr:uid="{1A44BDB3-ABAF-4F66-B273-CE717FD8F0D9}"/>
    <cellStyle name="Normal 42 6 2" xfId="27635" xr:uid="{119A39C2-CA24-4573-AD4C-F4FF5A69FF75}"/>
    <cellStyle name="Normal 42 6 2 2" xfId="27636" xr:uid="{8A3568BF-7AD4-4CDE-8D6D-4D91E2C51EF7}"/>
    <cellStyle name="Normal 42 6 2 3" xfId="34272" xr:uid="{9E63B502-5945-4218-9B0A-E74167195302}"/>
    <cellStyle name="Normal 42 6 2_121231-130331" xfId="27637" xr:uid="{0FC02CF2-A03B-4E71-B1E5-16ECBCB05E72}"/>
    <cellStyle name="Normal 42 6 3" xfId="27638" xr:uid="{711D44CC-FDAB-4E72-B6F9-2AE9013BF48E}"/>
    <cellStyle name="Normal 42 6 3 2" xfId="27639" xr:uid="{8DE12A1E-CE48-4A49-BAF8-2CB8A910E8E0}"/>
    <cellStyle name="Normal 42 6 3_121231-130331" xfId="27640" xr:uid="{D2F18858-B08A-4DB9-929A-1ABD92BEA7AE}"/>
    <cellStyle name="Normal 42 6 4" xfId="27641" xr:uid="{652B0A4E-A63F-4D9C-8D59-70AC5A4BE3C9}"/>
    <cellStyle name="Normal 42 6 5" xfId="27642" xr:uid="{EE80A7FE-4DDD-40C8-BFBD-30659757E196}"/>
    <cellStyle name="Normal 42 6 6" xfId="34273" xr:uid="{5232A5D9-6908-43EA-92EF-4B3B4371324F}"/>
    <cellStyle name="Normal 42 6 7" xfId="36231" xr:uid="{7EA47301-D8EE-47C1-A9DB-8A81648FF606}"/>
    <cellStyle name="Normal 42 6 8" xfId="38608" xr:uid="{9911EA50-5642-454B-B7B5-D39BDCFE769C}"/>
    <cellStyle name="Normal 42 6_121231-130331" xfId="27643" xr:uid="{952B3F6D-EAF7-4194-8072-C5E28D3C0B3C}"/>
    <cellStyle name="Normal 42 7" xfId="27644" xr:uid="{C62C7963-72B7-47E4-A40F-7D3E85FDAC71}"/>
    <cellStyle name="Normal 42 7 2" xfId="27645" xr:uid="{822F041E-CE9D-42AF-8CB5-FFACE2DEF0D4}"/>
    <cellStyle name="Normal 42 7 2 2" xfId="27646" xr:uid="{AFB2E38B-BFD8-47BB-B972-C310C17CC5B4}"/>
    <cellStyle name="Normal 42 7 2_121231-130331" xfId="27647" xr:uid="{B743B926-48A6-4A89-8596-0A613DD5B62F}"/>
    <cellStyle name="Normal 42 7 3" xfId="27648" xr:uid="{A251E131-6A2A-4A11-B958-A7CDA10E8DA3}"/>
    <cellStyle name="Normal 42 7 4" xfId="34274" xr:uid="{BD039D3B-AD4E-4651-AE1D-447ED9758797}"/>
    <cellStyle name="Normal 42 7_121231-130331" xfId="27649" xr:uid="{4CCAB199-516F-4383-AD66-53570A4602DA}"/>
    <cellStyle name="Normal 42 8" xfId="27650" xr:uid="{1AD5638D-5DF9-49A1-9CA1-FD2A5513C700}"/>
    <cellStyle name="Normal 42 8 2" xfId="27651" xr:uid="{88D57A07-8F54-42BB-87B4-D2C4995C31FF}"/>
    <cellStyle name="Normal 42 8_121231-130331" xfId="27652" xr:uid="{14B32AB0-D783-47BA-936C-8616100DD3AD}"/>
    <cellStyle name="Normal 42 9" xfId="27653" xr:uid="{B19D7424-E653-4160-8D41-F4AB12AFC591}"/>
    <cellStyle name="Normal 42_121231-130331" xfId="27654" xr:uid="{F1AE2D8B-4A2B-49F8-9552-645B694F7186}"/>
    <cellStyle name="Normal 43" xfId="27655" xr:uid="{958C179C-3CCC-4028-AF5B-E728BA7B19AE}"/>
    <cellStyle name="Normal 43 10" xfId="27656" xr:uid="{05DB6670-68B5-43CF-8C0E-D89C958AD09D}"/>
    <cellStyle name="Normal 43 11" xfId="34275" xr:uid="{4BFE2C08-6A61-41BB-83C2-9EEC353903E8}"/>
    <cellStyle name="Normal 43 12" xfId="36232" xr:uid="{C50D9D12-8E19-48B9-B3C5-996A1D99F54A}"/>
    <cellStyle name="Normal 43 13" xfId="47849" xr:uid="{EA01446A-A4A2-4358-8D98-C0D36A034D5D}"/>
    <cellStyle name="Normal 43 2" xfId="27657" xr:uid="{A74EA5B6-CBED-451A-A816-07344D1B2EBB}"/>
    <cellStyle name="Normal 43 2 2" xfId="27658" xr:uid="{7D1478D2-E228-4FF4-BD4E-5095CB323405}"/>
    <cellStyle name="Normal 43 2 2 2" xfId="27659" xr:uid="{A5607C37-248C-4768-B6D1-673B35C5031D}"/>
    <cellStyle name="Normal 43 2 2 2 2" xfId="27660" xr:uid="{40A70E22-64AB-423F-A286-01A74131C9D9}"/>
    <cellStyle name="Normal 43 2 2 2 3" xfId="34276" xr:uid="{96338C4F-26E9-47E6-9E1C-9B79EA9AF73D}"/>
    <cellStyle name="Normal 43 2 2 2_121231-130331" xfId="27661" xr:uid="{32E61450-B3DB-42E2-8DFC-B16A02929999}"/>
    <cellStyle name="Normal 43 2 2 3" xfId="27662" xr:uid="{C9754C60-1EDC-48A7-8FED-DC72D157AFAB}"/>
    <cellStyle name="Normal 43 2 2 3 2" xfId="27663" xr:uid="{1F515AB8-A456-448C-9AFA-EE8D4FA1E6B1}"/>
    <cellStyle name="Normal 43 2 2 3_121231-130331" xfId="27664" xr:uid="{2D87D344-636C-4575-9801-24DE80414FE3}"/>
    <cellStyle name="Normal 43 2 2 4" xfId="27665" xr:uid="{FBA5B566-F880-497D-AA8F-6683D3ED419F}"/>
    <cellStyle name="Normal 43 2 2 5" xfId="27666" xr:uid="{D7BEA375-5D63-4F38-BF06-57641795DEF8}"/>
    <cellStyle name="Normal 43 2 2 6" xfId="34277" xr:uid="{502E5C5F-DFE1-43E8-9033-463CBA3BB672}"/>
    <cellStyle name="Normal 43 2 2 7" xfId="36234" xr:uid="{21E2262F-8DE6-4717-84BB-509498B412DE}"/>
    <cellStyle name="Normal 43 2 2 8" xfId="38606" xr:uid="{97BA3896-8AD0-4041-AC19-412BA608814E}"/>
    <cellStyle name="Normal 43 2 2_121231-130331" xfId="27667" xr:uid="{4F58D9DF-0CE1-4D14-A842-4C1290793A18}"/>
    <cellStyle name="Normal 43 2 3" xfId="27668" xr:uid="{B70C974B-3FEC-46EA-B2DE-1DAE1ACB9C52}"/>
    <cellStyle name="Normal 43 2 3 2" xfId="27669" xr:uid="{54BBE2F0-30D3-420F-A1AE-F6402C50D893}"/>
    <cellStyle name="Normal 43 2 3 2 2" xfId="27670" xr:uid="{4B7FC49D-694B-45F1-927A-91F80D161EFE}"/>
    <cellStyle name="Normal 43 2 3 2_121231-130331" xfId="27671" xr:uid="{B7BC7E55-9820-4F14-B3F6-3264332CE321}"/>
    <cellStyle name="Normal 43 2 3 3" xfId="27672" xr:uid="{F07EC3A0-55B0-412A-88F2-36D67D3B2B24}"/>
    <cellStyle name="Normal 43 2 3 4" xfId="34278" xr:uid="{14C8A5FF-2DB2-4838-A921-078341541013}"/>
    <cellStyle name="Normal 43 2 3_121231-130331" xfId="27673" xr:uid="{87B530E2-08C6-4D44-B136-ED42DF9C9B54}"/>
    <cellStyle name="Normal 43 2 4" xfId="27674" xr:uid="{4C1259A5-8B5F-4C4A-877B-B362EE0EE72B}"/>
    <cellStyle name="Normal 43 2 4 2" xfId="27675" xr:uid="{C67C7D6A-26BE-4C14-A245-591AB21E679F}"/>
    <cellStyle name="Normal 43 2 4_121231-130331" xfId="27676" xr:uid="{44EB3D78-69BA-4013-A26F-40B581231886}"/>
    <cellStyle name="Normal 43 2 5" xfId="27677" xr:uid="{DF81F8DB-A57D-4AD5-94DB-F93C76B9928A}"/>
    <cellStyle name="Normal 43 2 6" xfId="27678" xr:uid="{DE656E7B-9E15-490A-89FB-F4AA2046943D}"/>
    <cellStyle name="Normal 43 2 7" xfId="34279" xr:uid="{75220142-DE19-4153-AE5A-C883B4C9E334}"/>
    <cellStyle name="Normal 43 2 8" xfId="36233" xr:uid="{253C850F-36FE-4692-A222-FFAFE106B888}"/>
    <cellStyle name="Normal 43 2 9" xfId="38607" xr:uid="{A237A6FA-D814-4410-8F94-C2F7ADE97CC3}"/>
    <cellStyle name="Normal 43 2_121231-130331" xfId="27679" xr:uid="{6938CC35-9D9B-4B11-9A56-56B4F26D0012}"/>
    <cellStyle name="Normal 43 3" xfId="27680" xr:uid="{62DA2E89-FBF6-4AC6-9BBF-CB7B3253958A}"/>
    <cellStyle name="Normal 43 3 2" xfId="27681" xr:uid="{C2D4B771-9E7F-416A-AD7F-9D61D3BE9F2B}"/>
    <cellStyle name="Normal 43 3 2 2" xfId="27682" xr:uid="{BB9E626C-3812-4132-97ED-D48E7B7D7539}"/>
    <cellStyle name="Normal 43 3 2 2 2" xfId="27683" xr:uid="{9D81EB19-A6CA-48D1-95D1-CF997DA57C0C}"/>
    <cellStyle name="Normal 43 3 2 2_121231-130331" xfId="27684" xr:uid="{59BE6D5E-502A-4E72-B2DA-31C074FC921A}"/>
    <cellStyle name="Normal 43 3 2 3" xfId="27685" xr:uid="{EF3C179D-552B-4A84-AC6F-589AD67B7062}"/>
    <cellStyle name="Normal 43 3 2 4" xfId="34280" xr:uid="{34BE5428-EED2-4675-870E-35D406A24B42}"/>
    <cellStyle name="Normal 43 3 2_121231-130331" xfId="27686" xr:uid="{CE69EC9E-F3D5-4DE7-931E-FC3BE6EEA58E}"/>
    <cellStyle name="Normal 43 3 3" xfId="27687" xr:uid="{F55C5C16-14D6-47C9-8492-0459021D61E4}"/>
    <cellStyle name="Normal 43 3 3 2" xfId="27688" xr:uid="{E3C9AE7C-CDB5-4082-8B79-1E995C04AD8C}"/>
    <cellStyle name="Normal 43 3 3_121231-130331" xfId="27689" xr:uid="{52B44896-1197-4195-AD9E-A1B5A407714C}"/>
    <cellStyle name="Normal 43 3 4" xfId="27690" xr:uid="{31798AD0-8792-45BC-96D4-C9025B016C3D}"/>
    <cellStyle name="Normal 43 3 5" xfId="27691" xr:uid="{5A8B29DB-2E9B-4094-9880-54B9ED2889CF}"/>
    <cellStyle name="Normal 43 3 6" xfId="34281" xr:uid="{0FB65ADD-2B73-4C68-9419-9D99B1222E96}"/>
    <cellStyle name="Normal 43 3 7" xfId="36235" xr:uid="{EB201768-9707-4ADA-BCA2-39B51DB8B1F8}"/>
    <cellStyle name="Normal 43 3 8" xfId="38605" xr:uid="{A5477777-1D5A-472A-9909-6FBE011F45CD}"/>
    <cellStyle name="Normal 43 3_121231-130331" xfId="27692" xr:uid="{F6E5D419-9725-4E74-9F8E-D4A90857467B}"/>
    <cellStyle name="Normal 43 4" xfId="27693" xr:uid="{383FB03F-0AA4-43F0-9E17-FD3AFFEB9871}"/>
    <cellStyle name="Normal 43 4 2" xfId="27694" xr:uid="{C3E9595E-2214-4ADD-B161-E04BFA2277C2}"/>
    <cellStyle name="Normal 43 4 2 2" xfId="27695" xr:uid="{26FFF384-DD25-4751-BE40-169219AF2200}"/>
    <cellStyle name="Normal 43 4 2 2 2" xfId="27696" xr:uid="{79DBCB4B-0A8D-44DF-929D-208868602196}"/>
    <cellStyle name="Normal 43 4 2 2_121231-130331" xfId="27697" xr:uid="{BFAAADD3-0D73-4EEF-9D9C-B93D677BCDA6}"/>
    <cellStyle name="Normal 43 4 2 3" xfId="27698" xr:uid="{22C95131-2564-4680-AAC4-6C4CB08940D0}"/>
    <cellStyle name="Normal 43 4 2 4" xfId="34282" xr:uid="{5C4AABB4-B309-4E3C-9BB4-371B09A95084}"/>
    <cellStyle name="Normal 43 4 2_121231-130331" xfId="27699" xr:uid="{39C62678-264A-4990-B007-823D94D3DEB9}"/>
    <cellStyle name="Normal 43 4 3" xfId="27700" xr:uid="{E517318D-7298-4771-9E8F-40A65E97A216}"/>
    <cellStyle name="Normal 43 4 3 2" xfId="27701" xr:uid="{F7937BB4-0DFA-40D6-B7A8-8FEFA16AC84F}"/>
    <cellStyle name="Normal 43 4 3_121231-130331" xfId="27702" xr:uid="{9368877A-F0BF-4A33-BBB5-97056E9BF5C8}"/>
    <cellStyle name="Normal 43 4 4" xfId="27703" xr:uid="{699D6073-25B1-4CC4-92EC-994B08BE67B6}"/>
    <cellStyle name="Normal 43 4 5" xfId="27704" xr:uid="{52983D3E-C780-4711-AF20-D388C4BA9364}"/>
    <cellStyle name="Normal 43 4 6" xfId="34283" xr:uid="{5F1B1868-63BC-4E89-A013-40A2CBA32A77}"/>
    <cellStyle name="Normal 43 4 7" xfId="36236" xr:uid="{C2A0E84C-70E5-48D2-BAA2-A6A636058F76}"/>
    <cellStyle name="Normal 43 4 8" xfId="38604" xr:uid="{44E47216-44D3-4DDC-BD34-3F4338E726BF}"/>
    <cellStyle name="Normal 43 4_121231-130331" xfId="27705" xr:uid="{A4CBF79F-4742-42BC-AA1F-754666E6AF92}"/>
    <cellStyle name="Normal 43 5" xfId="27706" xr:uid="{202370E9-90E4-48D1-987C-DC57347B375C}"/>
    <cellStyle name="Normal 43 5 2" xfId="27707" xr:uid="{95F4FD30-C9B7-4188-89E0-0F194C513BC6}"/>
    <cellStyle name="Normal 43 5 2 2" xfId="27708" xr:uid="{CF5EED92-720C-43B2-A8C2-F48897FFE10D}"/>
    <cellStyle name="Normal 43 5 2 2 2" xfId="27709" xr:uid="{97C85850-3F4C-4AA0-8B81-82598A6CBD95}"/>
    <cellStyle name="Normal 43 5 2 2_121231-130331" xfId="27710" xr:uid="{495E86E6-4D72-4D76-A26F-D74269B30F16}"/>
    <cellStyle name="Normal 43 5 2 3" xfId="27711" xr:uid="{8138CB9D-807E-415D-8BAF-418351CEF184}"/>
    <cellStyle name="Normal 43 5 2 4" xfId="34284" xr:uid="{27D07440-4542-4EB2-84DC-494D4B8B998A}"/>
    <cellStyle name="Normal 43 5 2_121231-130331" xfId="27712" xr:uid="{BA8F189D-B4AF-4A2E-9AE8-6052D2348887}"/>
    <cellStyle name="Normal 43 5 3" xfId="27713" xr:uid="{E019320C-EF83-4A03-A706-F4319DBCEA9D}"/>
    <cellStyle name="Normal 43 5 3 2" xfId="27714" xr:uid="{67F6B63D-2B24-40E4-92E7-53979300ECBF}"/>
    <cellStyle name="Normal 43 5 3_121231-130331" xfId="27715" xr:uid="{F8FC8B62-436F-4CDC-AB42-4B3475AC4F6E}"/>
    <cellStyle name="Normal 43 5 4" xfId="27716" xr:uid="{EAA85A71-98C4-4C32-BF76-3F68A70737C3}"/>
    <cellStyle name="Normal 43 5 5" xfId="27717" xr:uid="{F7066BC3-3F71-4629-9097-89BB6BE94FFA}"/>
    <cellStyle name="Normal 43 5 6" xfId="34285" xr:uid="{2BD97587-888D-49FD-BACD-9C44272DA820}"/>
    <cellStyle name="Normal 43 5 7" xfId="36237" xr:uid="{ED60FF59-642E-46FE-BB98-3786B4CFE4C9}"/>
    <cellStyle name="Normal 43 5 8" xfId="38603" xr:uid="{3F88EE25-6C73-42CF-A194-ED6DFFE84517}"/>
    <cellStyle name="Normal 43 5_121231-130331" xfId="27718" xr:uid="{62DED44F-A255-444F-8CDC-54A2654C40B3}"/>
    <cellStyle name="Normal 43 6" xfId="27719" xr:uid="{73794B3E-868D-4389-8AC4-E1AD4E86080E}"/>
    <cellStyle name="Normal 43 6 2" xfId="27720" xr:uid="{5FECC20D-4300-42A2-9DC6-E9E977C695A6}"/>
    <cellStyle name="Normal 43 6 2 2" xfId="27721" xr:uid="{F428B572-1C67-49F7-B4C2-6725E01422F2}"/>
    <cellStyle name="Normal 43 6 2 3" xfId="34286" xr:uid="{393FD28D-76DD-464D-899E-E4926658DCB5}"/>
    <cellStyle name="Normal 43 6 2_121231-130331" xfId="27722" xr:uid="{CD37BCF7-0678-46DA-955D-43F861FDAF21}"/>
    <cellStyle name="Normal 43 6 3" xfId="27723" xr:uid="{8639B5B6-8A09-4206-98B4-F97884EFF246}"/>
    <cellStyle name="Normal 43 6 3 2" xfId="27724" xr:uid="{B24BCBA3-F8C7-42FB-B783-61C0F870098B}"/>
    <cellStyle name="Normal 43 6 3_121231-130331" xfId="27725" xr:uid="{B4755332-02D6-4B25-87D0-DB6F19198F9E}"/>
    <cellStyle name="Normal 43 6 4" xfId="27726" xr:uid="{743578E5-1DE6-414A-8CEE-4FC1190ED42D}"/>
    <cellStyle name="Normal 43 6 5" xfId="27727" xr:uid="{2DF4AD8E-EC48-42E0-ADD5-651D59880716}"/>
    <cellStyle name="Normal 43 6 6" xfId="34287" xr:uid="{85228CC4-28C8-4D39-A9D3-B67897C2FC86}"/>
    <cellStyle name="Normal 43 6 7" xfId="36238" xr:uid="{BFC92035-3489-4206-83BA-F3BBE2CAA7C4}"/>
    <cellStyle name="Normal 43 6 8" xfId="38602" xr:uid="{8990BB63-B102-4C53-A31C-709F3729164F}"/>
    <cellStyle name="Normal 43 6_121231-130331" xfId="27728" xr:uid="{9A303AB8-6FF1-4553-B688-C2AD0CD9D1B0}"/>
    <cellStyle name="Normal 43 7" xfId="27729" xr:uid="{72F62850-DF1F-4ECE-B977-E26FDC522CB9}"/>
    <cellStyle name="Normal 43 7 2" xfId="27730" xr:uid="{05427E52-9AD8-45D8-80DE-C217765B5105}"/>
    <cellStyle name="Normal 43 7 2 2" xfId="27731" xr:uid="{69D788DD-4509-485F-987B-4E11DC9563D5}"/>
    <cellStyle name="Normal 43 7 2_121231-130331" xfId="27732" xr:uid="{4F76F281-C7F9-4E24-835B-0072D3E54F28}"/>
    <cellStyle name="Normal 43 7 3" xfId="27733" xr:uid="{106538F6-72AB-4BF7-B10E-D516C798DE7A}"/>
    <cellStyle name="Normal 43 7 4" xfId="34288" xr:uid="{A45FE17E-21D2-40F5-BC7B-C5FCBDA3490D}"/>
    <cellStyle name="Normal 43 7_121231-130331" xfId="27734" xr:uid="{DE5D08AF-BFBC-4893-903E-71D72AC97537}"/>
    <cellStyle name="Normal 43 8" xfId="27735" xr:uid="{86B98207-D6E0-4F41-A97A-ADD7154FFAC8}"/>
    <cellStyle name="Normal 43 8 2" xfId="27736" xr:uid="{7449F4FD-0059-4E91-A981-6023381560FA}"/>
    <cellStyle name="Normal 43 8_121231-130331" xfId="27737" xr:uid="{15FA2379-A2E6-480C-A291-59602AB4A24A}"/>
    <cellStyle name="Normal 43 9" xfId="27738" xr:uid="{656BD9E0-AEA8-4A70-BAF3-DA2FC8CFAAEA}"/>
    <cellStyle name="Normal 43_121231-130331" xfId="27739" xr:uid="{85B6A90A-795C-4DE7-9DF6-9386A4B970E0}"/>
    <cellStyle name="Normal 44" xfId="27740" xr:uid="{DFFC2D0C-B153-4A68-911B-297D31FA8E28}"/>
    <cellStyle name="Normal 44 10" xfId="27741" xr:uid="{299670A5-7226-471D-B2BB-2A41A72D66B8}"/>
    <cellStyle name="Normal 44 11" xfId="34289" xr:uid="{04FACF68-B257-489E-95D2-03BCE0B368CB}"/>
    <cellStyle name="Normal 44 12" xfId="36239" xr:uid="{DF05C238-5BF2-4BDF-A89B-152DAA635DE9}"/>
    <cellStyle name="Normal 44 13" xfId="47850" xr:uid="{4FF82027-2FCD-4BD6-A5A9-7EDC7B94D757}"/>
    <cellStyle name="Normal 44 2" xfId="27742" xr:uid="{4992B4D9-9FE8-4DE0-A956-5C7C06B34588}"/>
    <cellStyle name="Normal 44 2 2" xfId="27743" xr:uid="{9A9CD5DB-8BB0-4DD8-9CD6-1CF3DCBC005E}"/>
    <cellStyle name="Normal 44 2 2 2" xfId="27744" xr:uid="{75FE7BF1-7ECD-43E4-BE48-0A6C7194CF4E}"/>
    <cellStyle name="Normal 44 2 2 2 2" xfId="27745" xr:uid="{4CDEF49B-2D66-45DB-896F-3A1FD8D24736}"/>
    <cellStyle name="Normal 44 2 2 2 3" xfId="34290" xr:uid="{4B47F58F-0D0F-4B6E-9700-C8614AA6F70F}"/>
    <cellStyle name="Normal 44 2 2 2_121231-130331" xfId="27746" xr:uid="{EF8F07B9-9AD0-44AB-A1E4-42EE0EAFFBCA}"/>
    <cellStyle name="Normal 44 2 2 3" xfId="27747" xr:uid="{E899704B-0790-4415-A82E-920BE50E6DED}"/>
    <cellStyle name="Normal 44 2 2 3 2" xfId="27748" xr:uid="{9C0997A9-C1A8-44E3-8F8D-25B8B416A589}"/>
    <cellStyle name="Normal 44 2 2 3_121231-130331" xfId="27749" xr:uid="{9DEA8C52-327C-4F0D-9EDC-7ACA4A18D145}"/>
    <cellStyle name="Normal 44 2 2 4" xfId="27750" xr:uid="{2F6349C5-0348-4C85-93FB-3A96A3FE6F3B}"/>
    <cellStyle name="Normal 44 2 2 5" xfId="27751" xr:uid="{24B1000C-0A30-428D-B89A-6320C0F714F9}"/>
    <cellStyle name="Normal 44 2 2 6" xfId="34291" xr:uid="{BD783792-3A29-4104-A32A-C669D9E34124}"/>
    <cellStyle name="Normal 44 2 2 7" xfId="36241" xr:uid="{EEB1AC9F-CBFE-4A13-9514-FEDFB0554ABE}"/>
    <cellStyle name="Normal 44 2 2 8" xfId="38600" xr:uid="{91FF826C-BBDD-41DE-9E78-63995B396675}"/>
    <cellStyle name="Normal 44 2 2_121231-130331" xfId="27752" xr:uid="{3AB092AA-57E6-4A3D-B254-E5A96961288F}"/>
    <cellStyle name="Normal 44 2 3" xfId="27753" xr:uid="{0DE72340-F506-4576-AF9B-F41E2A95D1D4}"/>
    <cellStyle name="Normal 44 2 3 2" xfId="27754" xr:uid="{A394F102-A7CC-4292-B381-50AB6352F652}"/>
    <cellStyle name="Normal 44 2 3 2 2" xfId="27755" xr:uid="{1164A4B3-42EB-47CF-A307-86EA194C5202}"/>
    <cellStyle name="Normal 44 2 3 2_121231-130331" xfId="27756" xr:uid="{6AD28E5C-6374-497F-A16A-A8AF5B917AF5}"/>
    <cellStyle name="Normal 44 2 3 3" xfId="27757" xr:uid="{C4C22108-65B7-45D9-A7A2-A3555257E140}"/>
    <cellStyle name="Normal 44 2 3 4" xfId="34292" xr:uid="{FD73BAAD-9135-4F14-8950-4991955D6827}"/>
    <cellStyle name="Normal 44 2 3_121231-130331" xfId="27758" xr:uid="{06AFC1DC-AB3A-4F94-87A1-5B811769D213}"/>
    <cellStyle name="Normal 44 2 4" xfId="27759" xr:uid="{FBA49557-D985-405F-BC58-260DDDAC14A1}"/>
    <cellStyle name="Normal 44 2 4 2" xfId="27760" xr:uid="{14A645FA-E52E-44DB-A337-BB03AD51DA1B}"/>
    <cellStyle name="Normal 44 2 4_121231-130331" xfId="27761" xr:uid="{0C3D3829-CB76-4DFB-99EC-B623E8FB22CB}"/>
    <cellStyle name="Normal 44 2 5" xfId="27762" xr:uid="{215F1831-5E6E-4B7A-BD16-5838F709E0EC}"/>
    <cellStyle name="Normal 44 2 6" xfId="27763" xr:uid="{0447DA07-CCA4-4160-BA05-F910C1F48A07}"/>
    <cellStyle name="Normal 44 2 7" xfId="34293" xr:uid="{3728B88A-2C08-4793-99E5-AB17B1C7180D}"/>
    <cellStyle name="Normal 44 2 8" xfId="36240" xr:uid="{6468CF23-FDB8-466A-84FD-41D4534F9376}"/>
    <cellStyle name="Normal 44 2 9" xfId="38601" xr:uid="{5BC64E9B-A94B-45C3-B88A-47D90161EE27}"/>
    <cellStyle name="Normal 44 2_121231-130331" xfId="27764" xr:uid="{47A39638-37E3-4883-AF90-DE1C222FCCCF}"/>
    <cellStyle name="Normal 44 3" xfId="27765" xr:uid="{236CC624-1AB9-4AEE-8FD7-3BF541F16AC7}"/>
    <cellStyle name="Normal 44 3 2" xfId="27766" xr:uid="{E90113B4-7DE9-4512-9E51-6379DDE1F1B2}"/>
    <cellStyle name="Normal 44 3 2 2" xfId="27767" xr:uid="{2AD413F2-EB71-401B-980A-30B9043124F3}"/>
    <cellStyle name="Normal 44 3 2 2 2" xfId="27768" xr:uid="{6D6EAC0E-3CDC-43A6-A16F-117647E9DE6D}"/>
    <cellStyle name="Normal 44 3 2 2_121231-130331" xfId="27769" xr:uid="{0CDB2137-6840-440A-B230-96F27B8D13ED}"/>
    <cellStyle name="Normal 44 3 2 3" xfId="27770" xr:uid="{F3A1127B-3195-4EF7-8C16-0C17B74B424E}"/>
    <cellStyle name="Normal 44 3 2 4" xfId="34294" xr:uid="{49CF5E0F-4A29-4558-986F-F28D702998C9}"/>
    <cellStyle name="Normal 44 3 2_121231-130331" xfId="27771" xr:uid="{F2370C82-3EED-499F-91B5-7CD5527F7D88}"/>
    <cellStyle name="Normal 44 3 3" xfId="27772" xr:uid="{64D6A614-EDAE-4507-99E3-6EE505B597EC}"/>
    <cellStyle name="Normal 44 3 3 2" xfId="27773" xr:uid="{53346563-60CB-4633-B9FE-79844F304425}"/>
    <cellStyle name="Normal 44 3 3_121231-130331" xfId="27774" xr:uid="{8E8B92C1-ED3B-4282-89BA-7D321452728D}"/>
    <cellStyle name="Normal 44 3 4" xfId="27775" xr:uid="{AC27E2A3-F7C4-4296-ABD4-93E823780632}"/>
    <cellStyle name="Normal 44 3 5" xfId="27776" xr:uid="{C86E9688-C464-45D2-875C-03C3D4C3EBB9}"/>
    <cellStyle name="Normal 44 3 6" xfId="34295" xr:uid="{85B00590-7DF3-475A-886F-EF51AB1BAA59}"/>
    <cellStyle name="Normal 44 3 7" xfId="36242" xr:uid="{4096F867-C7DD-49C2-B719-3B44E1B840F9}"/>
    <cellStyle name="Normal 44 3 8" xfId="38599" xr:uid="{27897DBF-3C8C-4FB8-9433-3F2A6B63401B}"/>
    <cellStyle name="Normal 44 3_121231-130331" xfId="27777" xr:uid="{8FB1EBBB-5117-444A-893C-2A68A9B86881}"/>
    <cellStyle name="Normal 44 4" xfId="27778" xr:uid="{AC6C7683-9F45-4434-82AC-4E850963227C}"/>
    <cellStyle name="Normal 44 4 2" xfId="27779" xr:uid="{A7EDF49D-0C40-4835-8A48-C23E9A3B31E5}"/>
    <cellStyle name="Normal 44 4 2 2" xfId="27780" xr:uid="{2904B8CC-22DA-4348-A73B-D4C7CB0091C6}"/>
    <cellStyle name="Normal 44 4 2 2 2" xfId="27781" xr:uid="{2A8D49C0-A118-44F0-9158-A20B864FE650}"/>
    <cellStyle name="Normal 44 4 2 2_121231-130331" xfId="27782" xr:uid="{BF07C0F9-2617-4B12-89E8-B98F665BA2DE}"/>
    <cellStyle name="Normal 44 4 2 3" xfId="27783" xr:uid="{52DBCE8E-FEB7-4900-84B9-6E80A2F5F906}"/>
    <cellStyle name="Normal 44 4 2 4" xfId="34296" xr:uid="{52702BD3-1BB3-4A9E-A368-3701676BF7CE}"/>
    <cellStyle name="Normal 44 4 2_121231-130331" xfId="27784" xr:uid="{62D0630C-454A-446A-A322-BDAA49BE217A}"/>
    <cellStyle name="Normal 44 4 3" xfId="27785" xr:uid="{A50D7CBA-303B-4D11-8265-8C684C1CE03C}"/>
    <cellStyle name="Normal 44 4 3 2" xfId="27786" xr:uid="{BEAF7807-22C6-4EA5-B641-DC10D5937DCC}"/>
    <cellStyle name="Normal 44 4 3_121231-130331" xfId="27787" xr:uid="{777DB81C-53E7-4E84-A0F9-BE9F40BFE414}"/>
    <cellStyle name="Normal 44 4 4" xfId="27788" xr:uid="{548519A8-9077-4CDA-B27A-09C77B3F7832}"/>
    <cellStyle name="Normal 44 4 5" xfId="27789" xr:uid="{36BE4B00-69AD-4B89-9080-7EA73F6428EF}"/>
    <cellStyle name="Normal 44 4 6" xfId="34297" xr:uid="{5289E46A-D457-40BE-B416-E70E7418AFA3}"/>
    <cellStyle name="Normal 44 4 7" xfId="36243" xr:uid="{7106FD05-F182-4FAE-BED8-09FAD600C37E}"/>
    <cellStyle name="Normal 44 4 8" xfId="38598" xr:uid="{1E32F126-DF50-47DC-9C8E-9E193FDF6883}"/>
    <cellStyle name="Normal 44 4_121231-130331" xfId="27790" xr:uid="{6320E720-76C8-483B-AF94-D25150853F20}"/>
    <cellStyle name="Normal 44 5" xfId="27791" xr:uid="{ADBA4E51-01F2-4E64-9E25-5B5CFA7B8D4A}"/>
    <cellStyle name="Normal 44 5 2" xfId="27792" xr:uid="{7EC7B9F6-341B-497D-8748-70FCE88032F2}"/>
    <cellStyle name="Normal 44 5 2 2" xfId="27793" xr:uid="{6871A2E4-D5F3-4AB9-B635-B1D1E7D27EF1}"/>
    <cellStyle name="Normal 44 5 2 2 2" xfId="27794" xr:uid="{09744C45-BE39-4442-A2CF-522BE676CCA4}"/>
    <cellStyle name="Normal 44 5 2 2_121231-130331" xfId="27795" xr:uid="{29E4742E-32B5-4BB1-B807-80830ADC12FF}"/>
    <cellStyle name="Normal 44 5 2 3" xfId="27796" xr:uid="{7792445F-A54F-4251-B215-93C4CF283A35}"/>
    <cellStyle name="Normal 44 5 2 4" xfId="34298" xr:uid="{C8450C2A-51EA-4AF6-89A0-14E4D778CE5F}"/>
    <cellStyle name="Normal 44 5 2_121231-130331" xfId="27797" xr:uid="{1506AD2D-7624-4CB2-8AAD-A52677F9E8F6}"/>
    <cellStyle name="Normal 44 5 3" xfId="27798" xr:uid="{057BB0D8-C659-4A8D-B63C-1298899DA19B}"/>
    <cellStyle name="Normal 44 5 3 2" xfId="27799" xr:uid="{344A5E87-534D-4004-B558-0C11DAA6BF82}"/>
    <cellStyle name="Normal 44 5 3_121231-130331" xfId="27800" xr:uid="{904D2991-1FEE-4563-984A-C9491864AB89}"/>
    <cellStyle name="Normal 44 5 4" xfId="27801" xr:uid="{35BA5969-F96F-4044-BEA6-E5467B567AD3}"/>
    <cellStyle name="Normal 44 5 5" xfId="27802" xr:uid="{A3A04D9A-53C1-42A1-A802-30F08EC153D3}"/>
    <cellStyle name="Normal 44 5 6" xfId="34299" xr:uid="{D6C7B07F-029C-49A7-9AD5-08E41D4EC67F}"/>
    <cellStyle name="Normal 44 5 7" xfId="36244" xr:uid="{516E7111-88CB-42E1-B476-01E7221EC04C}"/>
    <cellStyle name="Normal 44 5 8" xfId="38597" xr:uid="{F7FB592F-3E49-4FF9-9A8E-649A529D7012}"/>
    <cellStyle name="Normal 44 5_121231-130331" xfId="27803" xr:uid="{343ED327-80A1-448D-8A4E-E8262622D4D6}"/>
    <cellStyle name="Normal 44 6" xfId="27804" xr:uid="{6EDCD7D3-3AD6-48B9-BD88-41D1B560982D}"/>
    <cellStyle name="Normal 44 6 2" xfId="27805" xr:uid="{C31F23F0-03C4-4B2F-8CDF-E0367C4381FE}"/>
    <cellStyle name="Normal 44 6 2 2" xfId="27806" xr:uid="{94C496E7-8D7F-4610-9D10-623AFCCBAC35}"/>
    <cellStyle name="Normal 44 6 2 3" xfId="34300" xr:uid="{867961F4-513A-41DB-836E-151BA837D37E}"/>
    <cellStyle name="Normal 44 6 2_121231-130331" xfId="27807" xr:uid="{DF2F2C84-1DA3-4CA3-8F48-170C338D5C62}"/>
    <cellStyle name="Normal 44 6 3" xfId="27808" xr:uid="{FD5B98CD-13AF-47AA-907E-B0C833423FD9}"/>
    <cellStyle name="Normal 44 6 3 2" xfId="27809" xr:uid="{0428010D-4A96-466A-8B1B-8A721F17FC0F}"/>
    <cellStyle name="Normal 44 6 3_121231-130331" xfId="27810" xr:uid="{C1A0F21F-0C98-4285-8B42-096314632675}"/>
    <cellStyle name="Normal 44 6 4" xfId="27811" xr:uid="{80BF47E3-5E5D-42C4-AD6E-272E611F7D48}"/>
    <cellStyle name="Normal 44 6 5" xfId="27812" xr:uid="{4E0AA900-FA23-4C4A-92B0-6D10127A623E}"/>
    <cellStyle name="Normal 44 6 6" xfId="34301" xr:uid="{E585AEAF-A04B-4728-B53F-417E2950AD12}"/>
    <cellStyle name="Normal 44 6 7" xfId="36245" xr:uid="{936236A1-C109-4757-A3E4-7657D7FA9DE5}"/>
    <cellStyle name="Normal 44 6 8" xfId="38596" xr:uid="{C04BD276-1016-4CA7-9358-3474680A39B1}"/>
    <cellStyle name="Normal 44 6_121231-130331" xfId="27813" xr:uid="{BE7A2297-0B66-4859-B3F8-B7D784C986B4}"/>
    <cellStyle name="Normal 44 7" xfId="27814" xr:uid="{BFEE2F7A-B3D1-46DF-85BE-C7A870B50C8D}"/>
    <cellStyle name="Normal 44 7 2" xfId="27815" xr:uid="{C40DE50F-5316-4436-92F6-0807B72BD654}"/>
    <cellStyle name="Normal 44 7 2 2" xfId="27816" xr:uid="{82C38817-BF93-4709-B1D4-22FC513A96C5}"/>
    <cellStyle name="Normal 44 7 2_121231-130331" xfId="27817" xr:uid="{1487E9D0-2817-49BA-B9E5-74E5CAAC19E2}"/>
    <cellStyle name="Normal 44 7 3" xfId="27818" xr:uid="{79B5146A-9909-4E6C-ADA0-72863D9DB1B3}"/>
    <cellStyle name="Normal 44 7 4" xfId="34302" xr:uid="{3DF96C12-6C7D-43BF-85EC-7301D96D212D}"/>
    <cellStyle name="Normal 44 7_121231-130331" xfId="27819" xr:uid="{A09F75FD-BE8D-46B4-9EA5-422F4BC57F32}"/>
    <cellStyle name="Normal 44 8" xfId="27820" xr:uid="{2C656A6B-EAF9-445B-AF60-81BE210C5EA6}"/>
    <cellStyle name="Normal 44 8 2" xfId="27821" xr:uid="{D0067211-F6AD-4BAB-B4D3-F0F5A5CAB4BF}"/>
    <cellStyle name="Normal 44 8_121231-130331" xfId="27822" xr:uid="{E716BF67-AEFD-42E9-B420-94C5C95D47AD}"/>
    <cellStyle name="Normal 44 9" xfId="27823" xr:uid="{E3458A53-66A3-4E17-9984-CCF095B34A9F}"/>
    <cellStyle name="Normal 44_121231-130331" xfId="27824" xr:uid="{77B2486A-0FBD-4F04-81A0-481D39DEB8D3}"/>
    <cellStyle name="Normal 45" xfId="27825" xr:uid="{F7BC9AB7-5C5A-4492-9C60-13EB3198A52D}"/>
    <cellStyle name="Normal 45 10" xfId="27826" xr:uid="{4CB4361B-FE2D-4CC8-8C17-281CA4B3E034}"/>
    <cellStyle name="Normal 45 11" xfId="34303" xr:uid="{D1D31203-C40A-4F13-90AD-9BC7A434E568}"/>
    <cellStyle name="Normal 45 12" xfId="36246" xr:uid="{D83909F1-2405-470B-AED6-4A087D2FDA11}"/>
    <cellStyle name="Normal 45 13" xfId="47851" xr:uid="{87A9ABAE-3497-4642-945C-BBB0880B95C0}"/>
    <cellStyle name="Normal 45 2" xfId="27827" xr:uid="{4C3B7BF3-1E1A-43F6-8A46-CF437A38C811}"/>
    <cellStyle name="Normal 45 2 2" xfId="27828" xr:uid="{ABD26D1E-9FB1-45C6-9143-6646FE6607D4}"/>
    <cellStyle name="Normal 45 2 2 2" xfId="27829" xr:uid="{D4005804-9541-41F8-B112-5CC4D2AE4678}"/>
    <cellStyle name="Normal 45 2 2 2 2" xfId="27830" xr:uid="{3425A47A-0F02-4627-9FE6-EC578C01C0CF}"/>
    <cellStyle name="Normal 45 2 2 2 3" xfId="34304" xr:uid="{803D8B4B-79A5-4658-9B1F-63DC2056AFF4}"/>
    <cellStyle name="Normal 45 2 2 2_121231-130331" xfId="27831" xr:uid="{D25D2652-0083-4B93-9D41-F1884B2D2AC6}"/>
    <cellStyle name="Normal 45 2 2 3" xfId="27832" xr:uid="{C11F19F9-AC7E-48C9-882E-0B8CE3CA5558}"/>
    <cellStyle name="Normal 45 2 2 3 2" xfId="27833" xr:uid="{2B035CA3-0935-4306-AEE5-6066BB3278CA}"/>
    <cellStyle name="Normal 45 2 2 3_121231-130331" xfId="27834" xr:uid="{46D27368-8B1C-467B-91FD-B55228CA396A}"/>
    <cellStyle name="Normal 45 2 2 4" xfId="27835" xr:uid="{5E552DF5-F276-48ED-A399-97B2622587C4}"/>
    <cellStyle name="Normal 45 2 2 5" xfId="27836" xr:uid="{D5CE6CCA-1E28-4AFC-860D-694C78951B3F}"/>
    <cellStyle name="Normal 45 2 2 6" xfId="34305" xr:uid="{8A920250-1A1A-45CB-B334-6A7DC2926FC4}"/>
    <cellStyle name="Normal 45 2 2 7" xfId="36248" xr:uid="{D7D8A059-C9F5-428B-A9D8-774D7EEDD91A}"/>
    <cellStyle name="Normal 45 2 2 8" xfId="38594" xr:uid="{FEFBEC2C-3C0A-4BA9-9715-44A630C60BC4}"/>
    <cellStyle name="Normal 45 2 2_121231-130331" xfId="27837" xr:uid="{A4C6AE51-2E61-4361-9720-F2A9B6CA683C}"/>
    <cellStyle name="Normal 45 2 3" xfId="27838" xr:uid="{81FD2AEC-A6B7-4EF4-801C-9A2555ED8383}"/>
    <cellStyle name="Normal 45 2 3 2" xfId="27839" xr:uid="{C65DE94A-F272-46EF-A4F6-A9BACB7A5E4A}"/>
    <cellStyle name="Normal 45 2 3 2 2" xfId="27840" xr:uid="{43F9C828-BDB6-4D4C-A49E-3CE9DFC9C9B9}"/>
    <cellStyle name="Normal 45 2 3 2_121231-130331" xfId="27841" xr:uid="{F9649D79-623A-4B67-A973-BF82E18328EA}"/>
    <cellStyle name="Normal 45 2 3 3" xfId="27842" xr:uid="{E82A482B-3582-4FA0-9E19-5BFFF164AD1B}"/>
    <cellStyle name="Normal 45 2 3 4" xfId="34306" xr:uid="{D46EE563-5CBF-4DD7-AB49-5B48007BE83D}"/>
    <cellStyle name="Normal 45 2 3_121231-130331" xfId="27843" xr:uid="{2D178F1F-A8A0-40C9-A047-1142CF361E90}"/>
    <cellStyle name="Normal 45 2 4" xfId="27844" xr:uid="{194DB05E-3883-4B27-B138-C6F629825C48}"/>
    <cellStyle name="Normal 45 2 4 2" xfId="27845" xr:uid="{0760D790-6B19-4029-9263-49C5E19BDF5D}"/>
    <cellStyle name="Normal 45 2 4_121231-130331" xfId="27846" xr:uid="{91D8EFF8-47A2-4AFC-9DEA-0F67FDC415C0}"/>
    <cellStyle name="Normal 45 2 5" xfId="27847" xr:uid="{A3197046-2C73-4CA6-AFA7-050F12454079}"/>
    <cellStyle name="Normal 45 2 6" xfId="27848" xr:uid="{CB3069D7-11EB-4F84-BCBE-073D5BECEB0D}"/>
    <cellStyle name="Normal 45 2 7" xfId="34307" xr:uid="{110CBBEF-9739-4532-B063-654FFB37A26C}"/>
    <cellStyle name="Normal 45 2 8" xfId="36247" xr:uid="{69F43E2D-9BD4-415C-B4D3-04E735CD52BC}"/>
    <cellStyle name="Normal 45 2 9" xfId="38595" xr:uid="{0DEF38D2-016F-4AEF-8A1C-5777CF971E6C}"/>
    <cellStyle name="Normal 45 2_121231-130331" xfId="27849" xr:uid="{4CD107B7-D4B2-474F-96A8-A9F0D75F8982}"/>
    <cellStyle name="Normal 45 3" xfId="27850" xr:uid="{EB333B84-8AED-45B7-A417-B581D2BB1B1A}"/>
    <cellStyle name="Normal 45 3 2" xfId="27851" xr:uid="{EF28ECBC-C92F-4BAB-BF94-2075638449A5}"/>
    <cellStyle name="Normal 45 3 2 2" xfId="27852" xr:uid="{CFC41B3D-80FD-4930-A924-9CADCE645D4B}"/>
    <cellStyle name="Normal 45 3 2 2 2" xfId="27853" xr:uid="{CFF0BB50-3FE6-4008-A9E5-94D1E7268D58}"/>
    <cellStyle name="Normal 45 3 2 2_121231-130331" xfId="27854" xr:uid="{07C029C6-F3E5-4E29-ACEC-43965C5F1FC6}"/>
    <cellStyle name="Normal 45 3 2 3" xfId="27855" xr:uid="{C9F2D7EA-3755-4C12-B513-E51C61EA6CCB}"/>
    <cellStyle name="Normal 45 3 2 4" xfId="34308" xr:uid="{B828F322-80A6-496B-8082-8D0116AB73BB}"/>
    <cellStyle name="Normal 45 3 2_121231-130331" xfId="27856" xr:uid="{9491F90F-D338-4EBC-A38D-26130126AB79}"/>
    <cellStyle name="Normal 45 3 3" xfId="27857" xr:uid="{F6C739A9-5235-44C6-82DE-DBB6600B919C}"/>
    <cellStyle name="Normal 45 3 3 2" xfId="27858" xr:uid="{C261002A-129A-498E-A731-47129DB508BC}"/>
    <cellStyle name="Normal 45 3 3_121231-130331" xfId="27859" xr:uid="{237095C2-5999-494D-ADA0-2DBDC47D6B7C}"/>
    <cellStyle name="Normal 45 3 4" xfId="27860" xr:uid="{949D01E1-54A0-4F5E-B313-B4E1357FD756}"/>
    <cellStyle name="Normal 45 3 5" xfId="27861" xr:uid="{F63B8249-E3F5-43E2-8DE5-B8238A98E757}"/>
    <cellStyle name="Normal 45 3 6" xfId="34309" xr:uid="{C31E3D4C-639F-495A-AE92-E9FF6EE8C266}"/>
    <cellStyle name="Normal 45 3 7" xfId="36249" xr:uid="{9E280FC8-DB56-4B83-85AE-54552051DB69}"/>
    <cellStyle name="Normal 45 3 8" xfId="38593" xr:uid="{29B5FE0C-CC52-4DE5-8C48-3D02FE33DFA6}"/>
    <cellStyle name="Normal 45 3_121231-130331" xfId="27862" xr:uid="{BF19949F-1A3D-4F7D-B4D0-8F7F263964F8}"/>
    <cellStyle name="Normal 45 4" xfId="27863" xr:uid="{B352EDAC-DC7E-4F87-BC0E-101CAAEB55BB}"/>
    <cellStyle name="Normal 45 4 2" xfId="27864" xr:uid="{F3543503-34B5-4B28-ACAD-0A75D39921D3}"/>
    <cellStyle name="Normal 45 4 2 2" xfId="27865" xr:uid="{5765C270-4E63-45A9-BAD3-E75938E85E0A}"/>
    <cellStyle name="Normal 45 4 2 2 2" xfId="27866" xr:uid="{25B74188-58E9-427A-B8E1-C13F6DCA1B42}"/>
    <cellStyle name="Normal 45 4 2 2_121231-130331" xfId="27867" xr:uid="{647B9DB8-46B0-485D-AF3F-EBB05D80C1E9}"/>
    <cellStyle name="Normal 45 4 2 3" xfId="27868" xr:uid="{870CA5B3-B72B-4242-B47F-78E1B33785CC}"/>
    <cellStyle name="Normal 45 4 2 4" xfId="34310" xr:uid="{A7513BB4-A856-495C-8A87-FBF3E36668DD}"/>
    <cellStyle name="Normal 45 4 2_121231-130331" xfId="27869" xr:uid="{C49279A6-0B9A-4741-B541-A1C46F6B18A9}"/>
    <cellStyle name="Normal 45 4 3" xfId="27870" xr:uid="{18405ED4-7173-49A9-9CFC-EC84FC0651B1}"/>
    <cellStyle name="Normal 45 4 3 2" xfId="27871" xr:uid="{5856D2CA-6535-4B6F-B1AC-1B794ECA8512}"/>
    <cellStyle name="Normal 45 4 3_121231-130331" xfId="27872" xr:uid="{59C73A81-5743-400C-A1BE-CD68D8EA00BE}"/>
    <cellStyle name="Normal 45 4 4" xfId="27873" xr:uid="{FC7B21F7-CA97-4D71-9314-B1FA18E4B80A}"/>
    <cellStyle name="Normal 45 4 5" xfId="27874" xr:uid="{76BF693B-4C75-4E92-88D6-14B6D4B29CAD}"/>
    <cellStyle name="Normal 45 4 6" xfId="34311" xr:uid="{456B7D19-D2DE-4204-9A28-D791758D386A}"/>
    <cellStyle name="Normal 45 4 7" xfId="36250" xr:uid="{26E7B556-1550-4207-B832-DCB2A4289822}"/>
    <cellStyle name="Normal 45 4 8" xfId="38592" xr:uid="{325BB35A-B39E-4339-ADE9-C59A92A3086B}"/>
    <cellStyle name="Normal 45 4_121231-130331" xfId="27875" xr:uid="{FAB5103E-9510-416A-97F3-AD8E1CFE5AE3}"/>
    <cellStyle name="Normal 45 5" xfId="27876" xr:uid="{E2DA14F6-A30E-4E50-A95A-B2810C27838B}"/>
    <cellStyle name="Normal 45 5 2" xfId="27877" xr:uid="{88427054-3A3C-4DBE-9720-CF65020C3667}"/>
    <cellStyle name="Normal 45 5 2 2" xfId="27878" xr:uid="{402C2859-5B82-4D30-8FB9-F0E657E4DDB7}"/>
    <cellStyle name="Normal 45 5 2 2 2" xfId="27879" xr:uid="{26536623-DD58-4EE7-8AED-1058F0C02FA0}"/>
    <cellStyle name="Normal 45 5 2 2_121231-130331" xfId="27880" xr:uid="{AEE7DE2B-A676-4285-A8CE-8323B55B6717}"/>
    <cellStyle name="Normal 45 5 2 3" xfId="27881" xr:uid="{3E6AA9CB-873E-43FD-88E8-579791F8F116}"/>
    <cellStyle name="Normal 45 5 2 4" xfId="34312" xr:uid="{2137125E-6C4A-4767-817A-6E54AF9528F5}"/>
    <cellStyle name="Normal 45 5 2_121231-130331" xfId="27882" xr:uid="{1689AACC-A000-414B-88E9-ABD14E2A9399}"/>
    <cellStyle name="Normal 45 5 3" xfId="27883" xr:uid="{8CA4D14A-721A-4A7D-938C-4E6368D423D8}"/>
    <cellStyle name="Normal 45 5 3 2" xfId="27884" xr:uid="{769DA348-C81C-4415-8E2D-DF5E166CA329}"/>
    <cellStyle name="Normal 45 5 3_121231-130331" xfId="27885" xr:uid="{D45B35EA-28F5-4896-99ED-4BA8D64D33CD}"/>
    <cellStyle name="Normal 45 5 4" xfId="27886" xr:uid="{EE6C40DB-CD15-4501-A7E2-FE41E8D03AD5}"/>
    <cellStyle name="Normal 45 5 5" xfId="27887" xr:uid="{942E1E49-47AB-488D-9356-3620BF64CE13}"/>
    <cellStyle name="Normal 45 5 6" xfId="34313" xr:uid="{A0B42C2E-47AA-4F00-B493-87BA014CBA0A}"/>
    <cellStyle name="Normal 45 5 7" xfId="36251" xr:uid="{199B8B7A-E03A-4B54-9EC8-9897FB3C54A0}"/>
    <cellStyle name="Normal 45 5 8" xfId="38591" xr:uid="{86A3F526-881E-4445-85FC-0DF833DEA831}"/>
    <cellStyle name="Normal 45 5_121231-130331" xfId="27888" xr:uid="{2AA78DD2-45D5-43CF-BAB1-14366BBDFD60}"/>
    <cellStyle name="Normal 45 6" xfId="27889" xr:uid="{532DC955-7709-4431-BA7B-55C7F4A8E625}"/>
    <cellStyle name="Normal 45 6 2" xfId="27890" xr:uid="{19E8048B-B54F-48EC-96C2-39AABFD69114}"/>
    <cellStyle name="Normal 45 6 2 2" xfId="27891" xr:uid="{2FDCBBDD-27CE-428F-815E-242228F345C8}"/>
    <cellStyle name="Normal 45 6 2 3" xfId="34314" xr:uid="{B74DB3C6-8B9F-404C-80FA-ED01617F588D}"/>
    <cellStyle name="Normal 45 6 2_121231-130331" xfId="27892" xr:uid="{E96217B5-D774-4C7A-A881-8FF870715E7F}"/>
    <cellStyle name="Normal 45 6 3" xfId="27893" xr:uid="{B3F628B7-B1F0-4EA7-9C54-9E43EBCBEEBB}"/>
    <cellStyle name="Normal 45 6 3 2" xfId="27894" xr:uid="{FFFCF41F-0676-4E0B-B675-14D8292EF96D}"/>
    <cellStyle name="Normal 45 6 3_121231-130331" xfId="27895" xr:uid="{CC3A8ABD-B872-43FC-9EED-8A262364ECF2}"/>
    <cellStyle name="Normal 45 6 4" xfId="27896" xr:uid="{A381A211-7D91-4F2F-8B6B-3B57111CD551}"/>
    <cellStyle name="Normal 45 6 5" xfId="27897" xr:uid="{868BBE72-C178-4647-B0D2-3B51F4462DBD}"/>
    <cellStyle name="Normal 45 6 6" xfId="34315" xr:uid="{3D7A22AA-D895-42AF-9EF3-756F48C24D05}"/>
    <cellStyle name="Normal 45 6 7" xfId="36252" xr:uid="{1815DE6C-DB40-4907-ADC4-3F5CC55F017C}"/>
    <cellStyle name="Normal 45 6 8" xfId="38590" xr:uid="{7D07906D-0150-4D5E-BD69-D12566EF5321}"/>
    <cellStyle name="Normal 45 6_121231-130331" xfId="27898" xr:uid="{64FFEA2A-4AEB-458C-BE8A-1A8204D6F097}"/>
    <cellStyle name="Normal 45 7" xfId="27899" xr:uid="{56D2BFA7-CEC5-4D94-A7FE-961B325F6DCD}"/>
    <cellStyle name="Normal 45 7 2" xfId="27900" xr:uid="{41A4B1E2-7CF0-4F92-AF47-0B6A802FB08A}"/>
    <cellStyle name="Normal 45 7 2 2" xfId="27901" xr:uid="{34FF4A1D-3DD5-462F-BBCE-CE10ABE6A87F}"/>
    <cellStyle name="Normal 45 7 2_121231-130331" xfId="27902" xr:uid="{B590A905-CE9E-49AD-AB2E-BFEFDCBE987E}"/>
    <cellStyle name="Normal 45 7 3" xfId="27903" xr:uid="{3D8FAB22-8F09-4D74-9565-14A043807687}"/>
    <cellStyle name="Normal 45 7 4" xfId="34316" xr:uid="{32EF1DAF-0CAD-48BE-95B6-571E2E1467FD}"/>
    <cellStyle name="Normal 45 7_121231-130331" xfId="27904" xr:uid="{53E62E5D-C94C-4F01-9397-B6D6F0967CFC}"/>
    <cellStyle name="Normal 45 8" xfId="27905" xr:uid="{7D2412A2-B39B-47D0-BA16-40CC6A9282DD}"/>
    <cellStyle name="Normal 45 8 2" xfId="27906" xr:uid="{866196A3-C1B9-466B-873B-A0D22A4BF879}"/>
    <cellStyle name="Normal 45 8_121231-130331" xfId="27907" xr:uid="{61B00730-14B7-410F-AF16-8C7028972FCD}"/>
    <cellStyle name="Normal 45 9" xfId="27908" xr:uid="{235FECC2-8F44-4BFD-B6F9-FBB67B1698FA}"/>
    <cellStyle name="Normal 45_121231-130331" xfId="27909" xr:uid="{0DB00C3C-D514-477B-9764-22BB5F0AFF07}"/>
    <cellStyle name="Normal 46" xfId="27910" xr:uid="{F58A4D80-46D3-4FEF-935D-F4E2F6AA8BCF}"/>
    <cellStyle name="Normal 46 10" xfId="27911" xr:uid="{072A6920-0F27-4813-8D55-B0244A3F1065}"/>
    <cellStyle name="Normal 46 11" xfId="34317" xr:uid="{4D90D481-35CA-4956-B58E-EBB718CE9AFF}"/>
    <cellStyle name="Normal 46 12" xfId="36253" xr:uid="{C0C8B2A4-DC1A-41CE-AAC8-17802B3594DA}"/>
    <cellStyle name="Normal 46 13" xfId="47852" xr:uid="{FAAFDFC4-263C-4883-8EB3-C2C4F2ED57F8}"/>
    <cellStyle name="Normal 46 2" xfId="27912" xr:uid="{9FCBFFDF-6BC8-415F-A16E-52B48EA67D40}"/>
    <cellStyle name="Normal 46 2 2" xfId="27913" xr:uid="{0A16C38A-CEC3-4E60-8D7C-A09E02CA9368}"/>
    <cellStyle name="Normal 46 2 2 2" xfId="27914" xr:uid="{D6644378-255E-48D4-A45A-69DA5E140E0C}"/>
    <cellStyle name="Normal 46 2 2 2 2" xfId="27915" xr:uid="{2714629D-41B4-4594-A236-AC82B66D4FD1}"/>
    <cellStyle name="Normal 46 2 2 2 3" xfId="34318" xr:uid="{EA81FA80-9575-4CAE-9D62-9224C4C751A8}"/>
    <cellStyle name="Normal 46 2 2 2_121231-130331" xfId="27916" xr:uid="{2A721B0F-F2F0-4B92-B088-8332525D1BF6}"/>
    <cellStyle name="Normal 46 2 2 3" xfId="27917" xr:uid="{416AE23D-6CEC-4544-A1CE-F96070D6929C}"/>
    <cellStyle name="Normal 46 2 2 3 2" xfId="27918" xr:uid="{6B39F0DF-B9D3-4155-BB4D-4E7655C65EDD}"/>
    <cellStyle name="Normal 46 2 2 3_121231-130331" xfId="27919" xr:uid="{068701A9-A6D7-4898-A7E8-239B9A81C29C}"/>
    <cellStyle name="Normal 46 2 2 4" xfId="27920" xr:uid="{951435E3-6AEC-45A3-9744-D09F6EFCD216}"/>
    <cellStyle name="Normal 46 2 2 5" xfId="27921" xr:uid="{B3AC5D6B-07C2-44E6-B129-E85695301EE3}"/>
    <cellStyle name="Normal 46 2 2 6" xfId="34319" xr:uid="{07065411-BB97-4114-BD55-FE3D0E795449}"/>
    <cellStyle name="Normal 46 2 2 7" xfId="36255" xr:uid="{A302D6E0-DCB5-469B-B39E-0BE11E8AA1D9}"/>
    <cellStyle name="Normal 46 2 2 8" xfId="38588" xr:uid="{B0CFED45-6A06-4895-9013-E58E8631147E}"/>
    <cellStyle name="Normal 46 2 2_121231-130331" xfId="27922" xr:uid="{C39D2C79-481F-483F-AFF6-4073867371B6}"/>
    <cellStyle name="Normal 46 2 3" xfId="27923" xr:uid="{9CDA2B38-FDE7-4E46-A23D-3F2E79FEB137}"/>
    <cellStyle name="Normal 46 2 3 2" xfId="27924" xr:uid="{920EEDEC-B99F-4EB5-89B0-2E61BBC5C58F}"/>
    <cellStyle name="Normal 46 2 3 2 2" xfId="27925" xr:uid="{AE2E3736-EE9D-4C79-B134-3E21746504C7}"/>
    <cellStyle name="Normal 46 2 3 2_121231-130331" xfId="27926" xr:uid="{BC1EB282-0147-41F9-AECC-361B7F014638}"/>
    <cellStyle name="Normal 46 2 3 3" xfId="27927" xr:uid="{E6279949-9372-4171-A1DE-7D45D821DFD7}"/>
    <cellStyle name="Normal 46 2 3 4" xfId="34320" xr:uid="{0A2220C8-80E0-41A6-B117-ED4B21246893}"/>
    <cellStyle name="Normal 46 2 3_121231-130331" xfId="27928" xr:uid="{6CB72815-B77F-4C79-945A-8C75B39D65F9}"/>
    <cellStyle name="Normal 46 2 4" xfId="27929" xr:uid="{F7A27BD5-1463-49EC-B1BE-20CCFEE9A242}"/>
    <cellStyle name="Normal 46 2 4 2" xfId="27930" xr:uid="{23A19AFB-127B-46AB-B2CF-B57D2CFF5D68}"/>
    <cellStyle name="Normal 46 2 4_121231-130331" xfId="27931" xr:uid="{87D26B43-B6A8-42CD-8DD0-690CE44D289A}"/>
    <cellStyle name="Normal 46 2 5" xfId="27932" xr:uid="{2E717209-988A-4987-B72C-D8C50501F609}"/>
    <cellStyle name="Normal 46 2 6" xfId="27933" xr:uid="{92275F29-42B7-4A9C-A0E1-FC6FBB7EBC27}"/>
    <cellStyle name="Normal 46 2 7" xfId="34321" xr:uid="{4BDC732E-6808-46F6-AAA5-F76F6AE1DB8C}"/>
    <cellStyle name="Normal 46 2 8" xfId="36254" xr:uid="{74AED6A3-6A55-496E-AB0D-6B54E674DD1A}"/>
    <cellStyle name="Normal 46 2 9" xfId="38589" xr:uid="{225BBA0E-03FA-4A71-909D-97F63C03CD30}"/>
    <cellStyle name="Normal 46 2_121231-130331" xfId="27934" xr:uid="{E7FC3C90-2BC8-41F6-A00D-6C7C83C275F6}"/>
    <cellStyle name="Normal 46 3" xfId="27935" xr:uid="{3B2C0390-0F1F-49D5-A71C-F9922CB8CE04}"/>
    <cellStyle name="Normal 46 3 2" xfId="27936" xr:uid="{120A6628-2B87-4874-AB8B-0ACF3B452154}"/>
    <cellStyle name="Normal 46 3 2 2" xfId="27937" xr:uid="{4B8E529D-2ACF-4705-83F4-9A632264E276}"/>
    <cellStyle name="Normal 46 3 2 2 2" xfId="27938" xr:uid="{82DD7CA2-A183-4993-88A4-B5EA29628A2F}"/>
    <cellStyle name="Normal 46 3 2 2_121231-130331" xfId="27939" xr:uid="{950656C7-3DC2-4CF6-84A8-F41AA3160C42}"/>
    <cellStyle name="Normal 46 3 2 3" xfId="27940" xr:uid="{733D758F-DEE7-4D20-8A09-EA1D9C4B6BFA}"/>
    <cellStyle name="Normal 46 3 2 4" xfId="34322" xr:uid="{31643FB0-D6FA-4D27-9234-7476D24136E0}"/>
    <cellStyle name="Normal 46 3 2_121231-130331" xfId="27941" xr:uid="{D9E92930-074F-4846-B05B-E478260FC045}"/>
    <cellStyle name="Normal 46 3 3" xfId="27942" xr:uid="{C641D744-277C-42B5-9FD8-E37A3C5FF42E}"/>
    <cellStyle name="Normal 46 3 3 2" xfId="27943" xr:uid="{F27F1791-5106-492B-BDFB-8184F97CB8E1}"/>
    <cellStyle name="Normal 46 3 3_121231-130331" xfId="27944" xr:uid="{8BD02B75-CACB-4732-A1FC-2BEC1DDC5AAE}"/>
    <cellStyle name="Normal 46 3 4" xfId="27945" xr:uid="{9B0F43A8-5423-48D6-9A5D-4914C0E538FA}"/>
    <cellStyle name="Normal 46 3 5" xfId="27946" xr:uid="{9B0D398F-C66F-4BAB-A7B4-081775A20FCC}"/>
    <cellStyle name="Normal 46 3 6" xfId="34323" xr:uid="{26EC1BEB-E7C9-4BEE-82AE-D5DCBD4CFB2D}"/>
    <cellStyle name="Normal 46 3 7" xfId="36256" xr:uid="{C500DB2D-9702-4F6F-A4A7-DE0ED08744F7}"/>
    <cellStyle name="Normal 46 3 8" xfId="38587" xr:uid="{89BECC00-B7E7-43B4-8CC2-D18F86560461}"/>
    <cellStyle name="Normal 46 3_121231-130331" xfId="27947" xr:uid="{71143AB5-B614-4F06-80C3-2F318A4A8882}"/>
    <cellStyle name="Normal 46 4" xfId="27948" xr:uid="{86B7972D-D10B-47E2-A769-591D1D347F39}"/>
    <cellStyle name="Normal 46 4 2" xfId="27949" xr:uid="{122935E2-F839-412F-9D35-A2B3CF268182}"/>
    <cellStyle name="Normal 46 4 2 2" xfId="27950" xr:uid="{CE3880D7-07A6-40E6-83E5-D8E109A71BE9}"/>
    <cellStyle name="Normal 46 4 2 2 2" xfId="27951" xr:uid="{27908568-F2D9-4791-955A-5E239CD76598}"/>
    <cellStyle name="Normal 46 4 2 2_121231-130331" xfId="27952" xr:uid="{D56B87A1-3024-4084-AA4E-72A7CBC30109}"/>
    <cellStyle name="Normal 46 4 2 3" xfId="27953" xr:uid="{9AF95432-8B14-4E53-B6C5-0272A8D848B4}"/>
    <cellStyle name="Normal 46 4 2 4" xfId="34324" xr:uid="{466A8DDA-3367-42F3-8E9B-0BD32A5A30A6}"/>
    <cellStyle name="Normal 46 4 2_121231-130331" xfId="27954" xr:uid="{E46A6532-C9E1-4260-817A-E6DCBF12D828}"/>
    <cellStyle name="Normal 46 4 3" xfId="27955" xr:uid="{A9D12D5F-3D0E-4D3D-92E1-31C05DC941F9}"/>
    <cellStyle name="Normal 46 4 3 2" xfId="27956" xr:uid="{62E57BDA-CC54-4C5A-91A0-D1758311F205}"/>
    <cellStyle name="Normal 46 4 3_121231-130331" xfId="27957" xr:uid="{A8093D15-2292-4AF4-97B1-EF7C3BDDB681}"/>
    <cellStyle name="Normal 46 4 4" xfId="27958" xr:uid="{D2D635D4-C0C3-4632-8454-8A19BB2A2C81}"/>
    <cellStyle name="Normal 46 4 5" xfId="27959" xr:uid="{483E2A19-94D8-44E1-BE42-C84AA5993E5C}"/>
    <cellStyle name="Normal 46 4 6" xfId="34325" xr:uid="{8024B88C-BA63-42BE-BDB5-40D41B874EDD}"/>
    <cellStyle name="Normal 46 4 7" xfId="36257" xr:uid="{4419D408-47B1-41FA-91B3-1CD516317799}"/>
    <cellStyle name="Normal 46 4 8" xfId="38586" xr:uid="{EB532675-E752-4375-A8C2-85DDC1CA7D04}"/>
    <cellStyle name="Normal 46 4_121231-130331" xfId="27960" xr:uid="{5DBD702D-C2B0-4B71-AA57-472EFF263B3B}"/>
    <cellStyle name="Normal 46 5" xfId="27961" xr:uid="{9E7723E9-36B3-481C-BBD8-03F7FB4B7416}"/>
    <cellStyle name="Normal 46 5 2" xfId="27962" xr:uid="{8869C1F7-CBAE-45EF-9F93-38F6A7E863F3}"/>
    <cellStyle name="Normal 46 5 2 2" xfId="27963" xr:uid="{D0994BA6-FFEC-4C29-BD98-DB9D167EF39C}"/>
    <cellStyle name="Normal 46 5 2 2 2" xfId="27964" xr:uid="{990E6C1E-B896-4376-9C25-3B9346CCFAB8}"/>
    <cellStyle name="Normal 46 5 2 2_121231-130331" xfId="27965" xr:uid="{642AFA7F-83E1-4B38-B117-4D0138ECDD3A}"/>
    <cellStyle name="Normal 46 5 2 3" xfId="27966" xr:uid="{17CD3ECE-5BC6-4133-AF53-80AC4286E88E}"/>
    <cellStyle name="Normal 46 5 2 4" xfId="34326" xr:uid="{F6351DD0-B453-4B8A-8FF4-7A04AEDD4C1D}"/>
    <cellStyle name="Normal 46 5 2_121231-130331" xfId="27967" xr:uid="{F7869E82-D284-48B3-9A46-928C4A9C028E}"/>
    <cellStyle name="Normal 46 5 3" xfId="27968" xr:uid="{07DCE0E7-BED1-4B67-9858-DE340F88B32F}"/>
    <cellStyle name="Normal 46 5 3 2" xfId="27969" xr:uid="{649475F0-5CF0-46DE-BEDC-029A9B2AD178}"/>
    <cellStyle name="Normal 46 5 3_121231-130331" xfId="27970" xr:uid="{568B54B1-99C6-4BF6-9220-E856131639D2}"/>
    <cellStyle name="Normal 46 5 4" xfId="27971" xr:uid="{AF9FB414-8354-47EC-BE02-31BF30FEBBCD}"/>
    <cellStyle name="Normal 46 5 5" xfId="27972" xr:uid="{5D02EC7E-EBF7-4197-91D4-87CD0B8A48C9}"/>
    <cellStyle name="Normal 46 5 6" xfId="34327" xr:uid="{EB7FABC9-CA09-4146-915B-DF63B102425D}"/>
    <cellStyle name="Normal 46 5 7" xfId="36258" xr:uid="{FF43268F-0478-4AB0-8E46-29059A52BC10}"/>
    <cellStyle name="Normal 46 5 8" xfId="38585" xr:uid="{67492669-53D7-44A3-A824-574D94C72748}"/>
    <cellStyle name="Normal 46 5_121231-130331" xfId="27973" xr:uid="{58DEF6E2-E72D-462F-B638-F5EC30B2ACA8}"/>
    <cellStyle name="Normal 46 6" xfId="27974" xr:uid="{9C4B041B-18C6-453D-A944-4618D4E6F495}"/>
    <cellStyle name="Normal 46 6 2" xfId="27975" xr:uid="{0821C5BC-63B9-4651-88A8-361F5CF9EE9C}"/>
    <cellStyle name="Normal 46 6 2 2" xfId="27976" xr:uid="{F922C542-6F7E-4A9F-98A9-0E2469420D4E}"/>
    <cellStyle name="Normal 46 6 2 3" xfId="34328" xr:uid="{9F7E67E0-767A-453B-8E6C-21C0B99748B0}"/>
    <cellStyle name="Normal 46 6 2_121231-130331" xfId="27977" xr:uid="{933E764F-BDEA-46B3-85A6-92E6DC29F6B4}"/>
    <cellStyle name="Normal 46 6 3" xfId="27978" xr:uid="{9CBC6EE8-A5FA-482E-A91E-1376CF7509D7}"/>
    <cellStyle name="Normal 46 6 3 2" xfId="27979" xr:uid="{903194FD-5C1B-4B50-84E6-D1057C840357}"/>
    <cellStyle name="Normal 46 6 3_121231-130331" xfId="27980" xr:uid="{5F3774C3-182E-4740-A825-673F1F3B4E39}"/>
    <cellStyle name="Normal 46 6 4" xfId="27981" xr:uid="{6DEE2120-1C45-439C-A23E-E80B2B92BCEF}"/>
    <cellStyle name="Normal 46 6 5" xfId="27982" xr:uid="{8ED8122C-61B8-4921-8CBA-D7B398C4E25B}"/>
    <cellStyle name="Normal 46 6 6" xfId="34329" xr:uid="{1BEBC583-0F8E-4C61-A538-85AD7680D75F}"/>
    <cellStyle name="Normal 46 6 7" xfId="36259" xr:uid="{3D8EA0A0-2534-47D6-9252-193650720ACA}"/>
    <cellStyle name="Normal 46 6 8" xfId="38584" xr:uid="{C3F3937D-088F-4816-86EC-446551517FCB}"/>
    <cellStyle name="Normal 46 6_121231-130331" xfId="27983" xr:uid="{5EDEC4C4-BD9E-4E21-AA82-895EA644FD70}"/>
    <cellStyle name="Normal 46 7" xfId="27984" xr:uid="{74541A2E-F0C8-4E68-89D1-FB37EFBBB0B1}"/>
    <cellStyle name="Normal 46 7 2" xfId="27985" xr:uid="{F2B343EF-B2DA-4CDC-A746-79A6C4FBED65}"/>
    <cellStyle name="Normal 46 7 2 2" xfId="27986" xr:uid="{34924ACA-84BB-4004-94E4-AC6C533DE823}"/>
    <cellStyle name="Normal 46 7 2_121231-130331" xfId="27987" xr:uid="{BD4381AA-C865-47DC-B3CC-4A8F1C7600DC}"/>
    <cellStyle name="Normal 46 7 3" xfId="27988" xr:uid="{AD9E559A-E5C6-47BC-87F5-D517A9343940}"/>
    <cellStyle name="Normal 46 7 4" xfId="34330" xr:uid="{0C874E61-0DF3-47A8-9AF3-816F472C33FF}"/>
    <cellStyle name="Normal 46 7_121231-130331" xfId="27989" xr:uid="{DCB8C0F1-8278-46AE-A6EB-0513483C8DF7}"/>
    <cellStyle name="Normal 46 8" xfId="27990" xr:uid="{404B4438-0F21-4F10-9F55-CFAFB7794C3D}"/>
    <cellStyle name="Normal 46 8 2" xfId="27991" xr:uid="{0CB6091F-F8B9-4483-930E-B00EEA4AC059}"/>
    <cellStyle name="Normal 46 8_121231-130331" xfId="27992" xr:uid="{34E53C6D-F95F-4750-AEE1-9DAE4A829CF8}"/>
    <cellStyle name="Normal 46 9" xfId="27993" xr:uid="{5B01C02D-5F95-41CF-854C-6883191A2E9C}"/>
    <cellStyle name="Normal 46_121231-130331" xfId="27994" xr:uid="{87D3D886-CA56-4994-8591-F19C7D581557}"/>
    <cellStyle name="Normal 47" xfId="27995" xr:uid="{AEA6FCD7-493C-4F54-A1C5-8FA8755CB9BF}"/>
    <cellStyle name="Normal 47 10" xfId="27996" xr:uid="{249805A8-9882-4C4B-A232-9F34E084D5D7}"/>
    <cellStyle name="Normal 47 11" xfId="34331" xr:uid="{C8C5E709-8896-4790-A944-992A5587C47E}"/>
    <cellStyle name="Normal 47 12" xfId="36260" xr:uid="{2BAF9E75-430E-43F5-9636-2EC7CDEF09EF}"/>
    <cellStyle name="Normal 47 13" xfId="47853" xr:uid="{FB8F03A6-7A0E-4C3B-ADD4-389757D9AF62}"/>
    <cellStyle name="Normal 47 2" xfId="27997" xr:uid="{6D23A4E6-5C20-4681-9792-849E94A37D5D}"/>
    <cellStyle name="Normal 47 2 2" xfId="27998" xr:uid="{50BBE70A-9828-405D-BE91-83A5B0E976E9}"/>
    <cellStyle name="Normal 47 2 2 2" xfId="27999" xr:uid="{3C83DBED-9289-48D0-8944-61745BE6975D}"/>
    <cellStyle name="Normal 47 2 2 2 2" xfId="28000" xr:uid="{E661F866-6477-4C61-A304-9F9202F7A1C0}"/>
    <cellStyle name="Normal 47 2 2 2 3" xfId="34332" xr:uid="{455C83B0-9AC7-41CB-BB3A-441C53B9DB1F}"/>
    <cellStyle name="Normal 47 2 2 2_121231-130331" xfId="28001" xr:uid="{29977D2D-9E9A-4566-9F6F-05A542F5B014}"/>
    <cellStyle name="Normal 47 2 2 3" xfId="28002" xr:uid="{CA266F71-22CE-4898-A507-8CC2012309A4}"/>
    <cellStyle name="Normal 47 2 2 3 2" xfId="28003" xr:uid="{205BE415-405C-4465-892C-0B36CD32848F}"/>
    <cellStyle name="Normal 47 2 2 3_121231-130331" xfId="28004" xr:uid="{42A617BD-22F5-465D-B5C3-689A3EBE4A26}"/>
    <cellStyle name="Normal 47 2 2 4" xfId="28005" xr:uid="{A65DC7E6-FEBB-4017-90BA-09ADB8561D5F}"/>
    <cellStyle name="Normal 47 2 2 5" xfId="28006" xr:uid="{249BB550-A6C0-40B1-B03F-4539F7B17636}"/>
    <cellStyle name="Normal 47 2 2 6" xfId="34333" xr:uid="{639365BB-C959-42E8-BB1E-DA5BE91EB058}"/>
    <cellStyle name="Normal 47 2 2 7" xfId="36262" xr:uid="{B8C9A814-F0CE-40AA-9EEF-689A3B828520}"/>
    <cellStyle name="Normal 47 2 2 8" xfId="38582" xr:uid="{B17A4CAC-61F0-496E-8370-9CE176606887}"/>
    <cellStyle name="Normal 47 2 2_121231-130331" xfId="28007" xr:uid="{68AB9003-F43E-4BC1-81E7-D771474419C8}"/>
    <cellStyle name="Normal 47 2 3" xfId="28008" xr:uid="{CD102D14-0B8E-421F-B487-B81F5DD6C663}"/>
    <cellStyle name="Normal 47 2 3 2" xfId="28009" xr:uid="{2D594032-B755-4924-82A9-DD9D6A50B991}"/>
    <cellStyle name="Normal 47 2 3 2 2" xfId="28010" xr:uid="{F7C54801-CF1C-4AD8-87D2-E3B83EBAFAF3}"/>
    <cellStyle name="Normal 47 2 3 2_121231-130331" xfId="28011" xr:uid="{7C647BEB-AEF4-4FF5-80A3-EBEC2424EF27}"/>
    <cellStyle name="Normal 47 2 3 3" xfId="28012" xr:uid="{06E112AF-24CE-4637-B2EE-EB7DB8D954FB}"/>
    <cellStyle name="Normal 47 2 3 4" xfId="34334" xr:uid="{925C4FB1-55D8-4063-84C0-CC2B52460E70}"/>
    <cellStyle name="Normal 47 2 3_121231-130331" xfId="28013" xr:uid="{CCD9BB67-58B4-477E-8689-5F11C5B6E7B4}"/>
    <cellStyle name="Normal 47 2 4" xfId="28014" xr:uid="{6B25CDF9-CC1E-4181-BCB5-F160AD797DC0}"/>
    <cellStyle name="Normal 47 2 4 2" xfId="28015" xr:uid="{00006E72-3AE6-4F14-BAB6-DDF88FE9029E}"/>
    <cellStyle name="Normal 47 2 4_121231-130331" xfId="28016" xr:uid="{0F68188C-48CA-4660-A028-BA00F641EB7D}"/>
    <cellStyle name="Normal 47 2 5" xfId="28017" xr:uid="{D3417236-C25C-4793-9590-89A798CBD5AD}"/>
    <cellStyle name="Normal 47 2 6" xfId="28018" xr:uid="{D74553D5-A369-461C-8CE5-65EF2A06E3D4}"/>
    <cellStyle name="Normal 47 2 7" xfId="34335" xr:uid="{D3424E40-EB9B-4F34-B714-B033CA09C384}"/>
    <cellStyle name="Normal 47 2 8" xfId="36261" xr:uid="{AD6376BD-CB85-4F01-8530-329952F4948D}"/>
    <cellStyle name="Normal 47 2 9" xfId="38583" xr:uid="{D9D94DB1-23A7-45A2-B364-1B186C6CFE03}"/>
    <cellStyle name="Normal 47 2_121231-130331" xfId="28019" xr:uid="{B958007E-045A-4389-9854-19F90BE29B09}"/>
    <cellStyle name="Normal 47 3" xfId="28020" xr:uid="{638ACC55-D421-4B59-B399-1FC199D8734A}"/>
    <cellStyle name="Normal 47 3 2" xfId="28021" xr:uid="{D845A567-3CA7-41A0-9A80-0E6D27D0663A}"/>
    <cellStyle name="Normal 47 3 2 2" xfId="28022" xr:uid="{3AA33B5C-D19B-4EEC-B530-2807F9CB2FC3}"/>
    <cellStyle name="Normal 47 3 2 2 2" xfId="28023" xr:uid="{04FFBC2E-4A67-42C4-AAAA-6A2EDD14292D}"/>
    <cellStyle name="Normal 47 3 2 2_121231-130331" xfId="28024" xr:uid="{5AAA2825-CD13-4E0B-8EAD-F2683059A5F3}"/>
    <cellStyle name="Normal 47 3 2 3" xfId="28025" xr:uid="{DD49B635-F32C-4BC3-9D9E-FF614B4082BC}"/>
    <cellStyle name="Normal 47 3 2 4" xfId="34336" xr:uid="{B294A7E0-6E94-445A-A2F7-F51524988673}"/>
    <cellStyle name="Normal 47 3 2_121231-130331" xfId="28026" xr:uid="{462ACD8F-6B71-457D-A6CC-F369C5642360}"/>
    <cellStyle name="Normal 47 3 3" xfId="28027" xr:uid="{3FD5815E-521E-4363-BEAD-0261722B1670}"/>
    <cellStyle name="Normal 47 3 3 2" xfId="28028" xr:uid="{942C21FA-63E3-42E9-B629-1AA6E1CE4BB4}"/>
    <cellStyle name="Normal 47 3 3_121231-130331" xfId="28029" xr:uid="{F5365178-1278-442F-93B3-3C67D0249774}"/>
    <cellStyle name="Normal 47 3 4" xfId="28030" xr:uid="{BDC303CE-72F3-42E4-B456-F82761F9D288}"/>
    <cellStyle name="Normal 47 3 5" xfId="28031" xr:uid="{BFB0D894-7EFC-49FE-B68E-53878172167F}"/>
    <cellStyle name="Normal 47 3 6" xfId="34337" xr:uid="{F27EA89E-779D-4674-B464-8FDF4A2F0817}"/>
    <cellStyle name="Normal 47 3 7" xfId="36263" xr:uid="{3D2EDC27-C60A-4BC4-AB8F-A05882438CEA}"/>
    <cellStyle name="Normal 47 3 8" xfId="38581" xr:uid="{E5723271-A8A9-4877-877B-5028C457D11D}"/>
    <cellStyle name="Normal 47 3_121231-130331" xfId="28032" xr:uid="{6D3F4143-0DBA-4317-B904-0F1B01501E45}"/>
    <cellStyle name="Normal 47 4" xfId="28033" xr:uid="{9CD384F6-0757-4BF1-B199-B2B247FFFEC6}"/>
    <cellStyle name="Normal 47 4 2" xfId="28034" xr:uid="{F9242196-98CD-4917-ACC4-80428905D150}"/>
    <cellStyle name="Normal 47 4 2 2" xfId="28035" xr:uid="{1F71C170-9CD1-4B18-8391-56FA3D3D545E}"/>
    <cellStyle name="Normal 47 4 2 2 2" xfId="28036" xr:uid="{A63E098E-C59D-4EAE-B914-BA3C55DED701}"/>
    <cellStyle name="Normal 47 4 2 2_121231-130331" xfId="28037" xr:uid="{CA109411-1C8F-4393-917E-DC92960B1EA2}"/>
    <cellStyle name="Normal 47 4 2 3" xfId="28038" xr:uid="{F356D855-1F75-40EB-8680-269F2FB8FE1F}"/>
    <cellStyle name="Normal 47 4 2 4" xfId="34338" xr:uid="{4B1B51EA-6E86-4A1E-8CF8-B0625764797C}"/>
    <cellStyle name="Normal 47 4 2_121231-130331" xfId="28039" xr:uid="{7601B16B-2DD0-454F-B3D4-987285E71D07}"/>
    <cellStyle name="Normal 47 4 3" xfId="28040" xr:uid="{DABC5323-961F-49FA-A521-97DEDB3A4997}"/>
    <cellStyle name="Normal 47 4 3 2" xfId="28041" xr:uid="{B2281C06-EBCD-46F9-8CA1-D8242DFA7804}"/>
    <cellStyle name="Normal 47 4 3_121231-130331" xfId="28042" xr:uid="{B9EBB2A8-5DB7-492D-A97A-825891EC661A}"/>
    <cellStyle name="Normal 47 4 4" xfId="28043" xr:uid="{6FADC0F7-7418-4FBA-9D75-9BD4FA572E4B}"/>
    <cellStyle name="Normal 47 4 5" xfId="28044" xr:uid="{E1638792-94B9-43AE-AA0D-C1618817E1B2}"/>
    <cellStyle name="Normal 47 4 6" xfId="34339" xr:uid="{E7AC1D68-8F4F-48CC-A21A-40FD5E249C62}"/>
    <cellStyle name="Normal 47 4 7" xfId="36264" xr:uid="{BD992806-C197-44A7-A183-6EFFC9D29997}"/>
    <cellStyle name="Normal 47 4 8" xfId="38580" xr:uid="{A263A133-059D-4CD7-85C7-23E5F4A9859E}"/>
    <cellStyle name="Normal 47 4_121231-130331" xfId="28045" xr:uid="{8343388D-B166-442D-B711-835279029C56}"/>
    <cellStyle name="Normal 47 5" xfId="28046" xr:uid="{5B140489-2C45-4A3D-B19F-CC8639DF2309}"/>
    <cellStyle name="Normal 47 5 2" xfId="28047" xr:uid="{ABDD5802-9F48-491B-B33A-84CA9D6E140A}"/>
    <cellStyle name="Normal 47 5 2 2" xfId="28048" xr:uid="{FC072085-1893-415A-A6EF-BE02F13EFA6B}"/>
    <cellStyle name="Normal 47 5 2 2 2" xfId="28049" xr:uid="{43C32DC9-CE22-45B1-AEF2-860B2C33073F}"/>
    <cellStyle name="Normal 47 5 2 2_121231-130331" xfId="28050" xr:uid="{37160E3F-9958-4E9A-9F8A-9AEB413E1260}"/>
    <cellStyle name="Normal 47 5 2 3" xfId="28051" xr:uid="{B63122F5-CB40-4864-8E39-95F0B0C272EF}"/>
    <cellStyle name="Normal 47 5 2 4" xfId="34340" xr:uid="{8EF1DF95-00F4-441A-BB63-228BBA39A31F}"/>
    <cellStyle name="Normal 47 5 2_121231-130331" xfId="28052" xr:uid="{0D3FD42E-8892-4406-BE4B-A6B4C8A65F32}"/>
    <cellStyle name="Normal 47 5 3" xfId="28053" xr:uid="{1C022300-C2C4-46F9-9712-DA389365D1AC}"/>
    <cellStyle name="Normal 47 5 3 2" xfId="28054" xr:uid="{FA0C529E-2EE5-4BFD-91BA-77946782C8F9}"/>
    <cellStyle name="Normal 47 5 3_121231-130331" xfId="28055" xr:uid="{1EC56702-AD02-4754-A7B8-2242AFB45CF0}"/>
    <cellStyle name="Normal 47 5 4" xfId="28056" xr:uid="{F5E980FC-30BD-4845-A572-6EC39470843A}"/>
    <cellStyle name="Normal 47 5 5" xfId="28057" xr:uid="{CC53FF13-C462-4266-BDE4-3C56CE537D4C}"/>
    <cellStyle name="Normal 47 5 6" xfId="34341" xr:uid="{1DB23DC9-EA5C-4846-A390-2072FBFB3DDE}"/>
    <cellStyle name="Normal 47 5 7" xfId="36265" xr:uid="{BAACEF27-B33B-424C-828F-9634A5C49AA7}"/>
    <cellStyle name="Normal 47 5 8" xfId="38579" xr:uid="{F61E9856-1F2B-45ED-AC0D-45A3505AAEF2}"/>
    <cellStyle name="Normal 47 5_121231-130331" xfId="28058" xr:uid="{63984E72-B1EF-44EA-82F6-59FF376E3739}"/>
    <cellStyle name="Normal 47 6" xfId="28059" xr:uid="{10AD0988-3662-4E75-93F7-50FD7603985E}"/>
    <cellStyle name="Normal 47 6 2" xfId="28060" xr:uid="{ADF7B7CB-C732-4CF6-ACC9-AA3BB616BBCF}"/>
    <cellStyle name="Normal 47 6 2 2" xfId="28061" xr:uid="{B0CEAE32-A4F0-4EAF-8A0F-88821BFA395E}"/>
    <cellStyle name="Normal 47 6 2 3" xfId="34342" xr:uid="{0F7BAD1F-EE76-4EFD-A0D1-DA1233302E26}"/>
    <cellStyle name="Normal 47 6 2_121231-130331" xfId="28062" xr:uid="{EB97116D-753A-4032-BA84-2C4D67106A63}"/>
    <cellStyle name="Normal 47 6 3" xfId="28063" xr:uid="{F9A404DE-E0DC-4E08-80FE-C9F1C5E2F3D2}"/>
    <cellStyle name="Normal 47 6 3 2" xfId="28064" xr:uid="{B9D002BB-3EFD-4EEB-A7B2-633429BD7C7E}"/>
    <cellStyle name="Normal 47 6 3_121231-130331" xfId="28065" xr:uid="{51B433D5-92F1-4DD0-9CBE-9C6D5FEE0CE5}"/>
    <cellStyle name="Normal 47 6 4" xfId="28066" xr:uid="{34B7C7F1-B32D-4DF4-BE56-2F9772093632}"/>
    <cellStyle name="Normal 47 6 5" xfId="28067" xr:uid="{137D7863-EF5F-4562-BA31-357FE6401C58}"/>
    <cellStyle name="Normal 47 6 6" xfId="34343" xr:uid="{510E2E6E-A8D6-4778-AF36-2A7AA2A981D8}"/>
    <cellStyle name="Normal 47 6 7" xfId="36266" xr:uid="{B9DF8170-389F-4F2C-AC1A-A5F490EB4320}"/>
    <cellStyle name="Normal 47 6 8" xfId="38578" xr:uid="{5DA45FD0-75CA-4175-A76E-CD3150B11B67}"/>
    <cellStyle name="Normal 47 6_121231-130331" xfId="28068" xr:uid="{AEBEAFBF-519C-446F-AE80-6627DC31CABF}"/>
    <cellStyle name="Normal 47 7" xfId="28069" xr:uid="{D302C395-E1B5-445B-B52E-11FCD21343F8}"/>
    <cellStyle name="Normal 47 7 2" xfId="28070" xr:uid="{3B31383B-9CC3-407C-A9B1-B87F181DAD8E}"/>
    <cellStyle name="Normal 47 7 2 2" xfId="28071" xr:uid="{DD306770-82D1-401F-89A2-382AD17EFAB4}"/>
    <cellStyle name="Normal 47 7 2_121231-130331" xfId="28072" xr:uid="{BF13B996-E69B-4888-8B2D-ABADA26E3E60}"/>
    <cellStyle name="Normal 47 7 3" xfId="28073" xr:uid="{0628A9BA-78BC-49DE-B9AF-8F9C734473CB}"/>
    <cellStyle name="Normal 47 7 4" xfId="34344" xr:uid="{ADCE98DA-43B1-4106-998C-2B4C423AAD9D}"/>
    <cellStyle name="Normal 47 7_121231-130331" xfId="28074" xr:uid="{CA41391F-E282-4723-A0CE-6E830AEB6711}"/>
    <cellStyle name="Normal 47 8" xfId="28075" xr:uid="{1F4F2661-B94E-4398-BDC2-9661ECB045A4}"/>
    <cellStyle name="Normal 47 8 2" xfId="28076" xr:uid="{FCC4E963-75E2-43FC-8571-2BCBE6151FF1}"/>
    <cellStyle name="Normal 47 8_121231-130331" xfId="28077" xr:uid="{63738366-93DF-430B-9504-C6F9AC108989}"/>
    <cellStyle name="Normal 47 9" xfId="28078" xr:uid="{02546838-3646-4525-9D29-8DE68A058C81}"/>
    <cellStyle name="Normal 47_121231-130331" xfId="28079" xr:uid="{D7E5C0BF-EDCC-40A7-9CFA-C10FBDCCB1F4}"/>
    <cellStyle name="Normal 48" xfId="28080" xr:uid="{6CA1D95B-AD99-4422-8954-DF27F265350B}"/>
    <cellStyle name="Normal 48 10" xfId="36267" xr:uid="{685D474F-5CF2-4124-90D3-7E3D37F87CDE}"/>
    <cellStyle name="Normal 48 11" xfId="47854" xr:uid="{5D7668D5-503C-4A42-ADB5-0AD4C8A59637}"/>
    <cellStyle name="Normal 48 2" xfId="28081" xr:uid="{280CEEBF-4CC1-4D4A-A56F-260468F93AC9}"/>
    <cellStyle name="Normal 48 2 2" xfId="28082" xr:uid="{F0394EBA-8BA5-4BFA-ABCF-5EA5659FB671}"/>
    <cellStyle name="Normal 48 2 2 2" xfId="28083" xr:uid="{CB29EF84-B2B9-4B1C-A4E1-9B41A701C58B}"/>
    <cellStyle name="Normal 48 2 2 3" xfId="34345" xr:uid="{7A6774A0-83C4-42FE-8B03-0418E4DF6243}"/>
    <cellStyle name="Normal 48 2 2_121231-130331" xfId="28084" xr:uid="{6610EEBC-61A7-4BA3-8DCD-129DCAAC646E}"/>
    <cellStyle name="Normal 48 2 3" xfId="28085" xr:uid="{74A165E3-89E8-4AD7-A503-21FCB695E75A}"/>
    <cellStyle name="Normal 48 2 3 2" xfId="28086" xr:uid="{839BD782-ADB7-4E1E-BFD9-CFA80FFB3BCC}"/>
    <cellStyle name="Normal 48 2 3_121231-130331" xfId="28087" xr:uid="{366B38D0-AADC-46F7-B1C0-BFF00D0D6F4F}"/>
    <cellStyle name="Normal 48 2 4" xfId="28088" xr:uid="{E4882CA3-BC30-4B74-B82B-C762E0491082}"/>
    <cellStyle name="Normal 48 2 5" xfId="28089" xr:uid="{A70C10BD-F8CA-439D-8CA8-29D8ABB0AC5E}"/>
    <cellStyle name="Normal 48 2 6" xfId="34346" xr:uid="{E3019BFC-74F3-40FA-8F1D-0149D2AEE8D5}"/>
    <cellStyle name="Normal 48 2 7" xfId="36268" xr:uid="{107BE93D-9418-41FC-8962-17E4D615C3A8}"/>
    <cellStyle name="Normal 48 2 8" xfId="38577" xr:uid="{0938D794-ADFC-4F69-A886-1B41EC826531}"/>
    <cellStyle name="Normal 48 2_121231-130331" xfId="28090" xr:uid="{7A0D5F67-5ACE-4350-BF60-F4913C4B312F}"/>
    <cellStyle name="Normal 48 3" xfId="28091" xr:uid="{CCBF04DA-73C1-4827-95B7-25C3B541A8AC}"/>
    <cellStyle name="Normal 48 3 2" xfId="28092" xr:uid="{D30762E2-4DB3-41EA-B2E5-EDE25DB30589}"/>
    <cellStyle name="Normal 48 3 2 2" xfId="28093" xr:uid="{9020B0EA-81E8-47B9-BD4B-86E85A2CEAB8}"/>
    <cellStyle name="Normal 48 3 2 3" xfId="34347" xr:uid="{1B0D08AB-3157-4A8D-9A38-05A089CCD0CF}"/>
    <cellStyle name="Normal 48 3 2_121231-130331" xfId="28094" xr:uid="{1575FC10-20BC-480F-A577-21298A6F7ADF}"/>
    <cellStyle name="Normal 48 3 3" xfId="28095" xr:uid="{5FA750FF-2795-4AC9-A97B-D928905E4771}"/>
    <cellStyle name="Normal 48 3 3 2" xfId="28096" xr:uid="{58A90DF0-7052-4501-AEB4-B7DCC89B4F47}"/>
    <cellStyle name="Normal 48 3 3_121231-130331" xfId="28097" xr:uid="{80FA6C6C-156B-45CE-AD8B-2455783C44AC}"/>
    <cellStyle name="Normal 48 3 4" xfId="28098" xr:uid="{872BC6D3-0E01-4003-B0EE-56D47C11E5E9}"/>
    <cellStyle name="Normal 48 3 5" xfId="28099" xr:uid="{36B73B30-A42E-4827-A84F-EE2EEC2CDFC5}"/>
    <cellStyle name="Normal 48 3 6" xfId="34348" xr:uid="{A249D633-EE92-4D6B-AF2F-7662429148FF}"/>
    <cellStyle name="Normal 48 3 7" xfId="36269" xr:uid="{9B06F2AD-6880-4B8A-8E84-C2473DAE59FB}"/>
    <cellStyle name="Normal 48 3 8" xfId="38576" xr:uid="{7AC4B3F8-F0FB-45B1-AA47-47F291FC583D}"/>
    <cellStyle name="Normal 48 3_121231-130331" xfId="28100" xr:uid="{5EED93CE-5BB5-4238-85B0-D5B8FAA7A315}"/>
    <cellStyle name="Normal 48 4" xfId="28101" xr:uid="{46DDA89C-95C1-4D75-84BF-91DAD36DB1AB}"/>
    <cellStyle name="Normal 48 4 2" xfId="28102" xr:uid="{C3381817-F745-4F64-B6BB-1A211AE078C8}"/>
    <cellStyle name="Normal 48 4 2 2" xfId="28103" xr:uid="{389DEE00-FB5F-4C7C-AE11-78B314058221}"/>
    <cellStyle name="Normal 48 4 2_121231-130331" xfId="28104" xr:uid="{7BA5DAB6-E318-4190-A124-AFC4EDD00C8E}"/>
    <cellStyle name="Normal 48 4 3" xfId="28105" xr:uid="{FD294FC3-55E0-40A4-A8A3-048E7DDF1EC2}"/>
    <cellStyle name="Normal 48 4 4" xfId="34349" xr:uid="{90A6B970-1A5A-4FF4-90D0-0CFDCA03E339}"/>
    <cellStyle name="Normal 48 4_121231-130331" xfId="28106" xr:uid="{F2D92558-AD7A-487C-B711-B31A837687A4}"/>
    <cellStyle name="Normal 48 5" xfId="28107" xr:uid="{416856E1-C5EC-4E37-B110-5750B7ACA61D}"/>
    <cellStyle name="Normal 48 5 2" xfId="28108" xr:uid="{E5D02003-2367-476B-8012-10E2E5583989}"/>
    <cellStyle name="Normal 48 5 3" xfId="28109" xr:uid="{CADC667E-8B2D-4A43-991B-08B87D4118A0}"/>
    <cellStyle name="Normal 48 5_121231-130331" xfId="28110" xr:uid="{EDCBB417-B5AB-4EFA-B381-22F79CEBEE30}"/>
    <cellStyle name="Normal 48 6" xfId="28111" xr:uid="{2EB68DE0-3572-4321-AEB6-8E1E30352165}"/>
    <cellStyle name="Normal 48 6 2" xfId="28112" xr:uid="{4DBC9F9C-C244-41B9-A514-E75960AA8EC0}"/>
    <cellStyle name="Normal 48 6 3" xfId="28113" xr:uid="{9E25ED27-524B-44FB-B95D-E297D97425DD}"/>
    <cellStyle name="Normal 48 6_AAL 2014-06" xfId="45539" xr:uid="{9C00178E-E89C-4BE5-91F2-7C17E9474FB5}"/>
    <cellStyle name="Normal 48 7" xfId="28114" xr:uid="{3EDF310D-2B9E-4DA5-9D05-F79B26560F05}"/>
    <cellStyle name="Normal 48 7 2" xfId="28115" xr:uid="{92D4CE19-0B4A-4480-A83E-8F74006C1652}"/>
    <cellStyle name="Normal 48 7 3" xfId="28116" xr:uid="{ED7612D8-2650-4261-B706-79F47A9DB5F3}"/>
    <cellStyle name="Normal 48 7_AAL 2014-06" xfId="45540" xr:uid="{27171AFC-2188-43A3-BE79-F234F6DB720A}"/>
    <cellStyle name="Normal 48 8" xfId="28117" xr:uid="{22B4B0E8-EA8A-445C-ACDA-B0A1F11BBE04}"/>
    <cellStyle name="Normal 48 9" xfId="28118" xr:uid="{0A3031BD-02D1-47D2-ABF4-FD84703EA91C}"/>
    <cellStyle name="Normal 48_121231-130331" xfId="28119" xr:uid="{FE50A598-A98D-45D8-B681-3DC1455D206E}"/>
    <cellStyle name="Normal 49" xfId="28120" xr:uid="{02BAC431-67AE-41D8-B3F1-55553A1A2A6D}"/>
    <cellStyle name="Normal 49 10" xfId="36270" xr:uid="{7A8F5207-BF6E-4FB2-A9EF-C84B58027175}"/>
    <cellStyle name="Normal 49 11" xfId="47855" xr:uid="{F876F75F-AC75-42F4-A9A1-6A8D03092921}"/>
    <cellStyle name="Normal 49 2" xfId="28121" xr:uid="{C1B3C23B-6CD0-47AD-9901-3EA2BEDF5890}"/>
    <cellStyle name="Normal 49 2 2" xfId="28122" xr:uid="{AE7E2942-ADAF-4659-B1D2-1501A7862B1F}"/>
    <cellStyle name="Normal 49 2 2 2" xfId="28123" xr:uid="{11A28B67-6C7E-4469-A056-5CFC066A07E2}"/>
    <cellStyle name="Normal 49 2 2 3" xfId="34350" xr:uid="{1995E427-2D00-4316-BC17-AAC0C7A36E6D}"/>
    <cellStyle name="Normal 49 2 2_121231-130331" xfId="28124" xr:uid="{101AFE99-CAB9-4845-96A8-B7CE6C527F2A}"/>
    <cellStyle name="Normal 49 2 3" xfId="28125" xr:uid="{B01DD35C-94D2-4C4A-9011-FE3B14F69A89}"/>
    <cellStyle name="Normal 49 2 3 2" xfId="28126" xr:uid="{6C841CA0-D8CD-4D0D-A87E-CF2CA4F1DC70}"/>
    <cellStyle name="Normal 49 2 3_121231-130331" xfId="28127" xr:uid="{D11C957F-4B6E-4E25-B94F-CDAEE5D58034}"/>
    <cellStyle name="Normal 49 2 4" xfId="28128" xr:uid="{CB58A4D9-6297-4AB9-B554-6638156E1F75}"/>
    <cellStyle name="Normal 49 2 5" xfId="28129" xr:uid="{33B7F060-CD9E-49D5-9E43-AE5C86070B2A}"/>
    <cellStyle name="Normal 49 2 6" xfId="34351" xr:uid="{BF125F42-E03F-4A2D-A0C5-262FE488CBF4}"/>
    <cellStyle name="Normal 49 2 7" xfId="36271" xr:uid="{FCC15E49-876B-46E3-A8CD-4A87030E10DD}"/>
    <cellStyle name="Normal 49 2 8" xfId="38575" xr:uid="{40F323AD-9E30-424A-A09F-DF8B1E0DCCB9}"/>
    <cellStyle name="Normal 49 2_121231-130331" xfId="28130" xr:uid="{B45CBCFE-0D01-4BAB-85EE-23D29069CA86}"/>
    <cellStyle name="Normal 49 3" xfId="28131" xr:uid="{844FB737-D40C-4D1E-B04F-42F2E57DE7D7}"/>
    <cellStyle name="Normal 49 3 2" xfId="28132" xr:uid="{E58F7F62-31F0-49CB-9431-690314F5BBD0}"/>
    <cellStyle name="Normal 49 3 2 2" xfId="28133" xr:uid="{6FA20794-D9F3-40F1-BF7D-766DC748F702}"/>
    <cellStyle name="Normal 49 3 2 3" xfId="34352" xr:uid="{176075B7-0797-445B-BDE0-303A1D1BBC11}"/>
    <cellStyle name="Normal 49 3 2_121231-130331" xfId="28134" xr:uid="{2F5E0A18-4E6A-4333-8F3B-7C8106356FAE}"/>
    <cellStyle name="Normal 49 3 3" xfId="28135" xr:uid="{07BBB5FE-6E56-4AF9-B9BA-83DBAFF135D8}"/>
    <cellStyle name="Normal 49 3 3 2" xfId="28136" xr:uid="{9F3A2817-2FA8-47D8-A218-77A534CF2FF0}"/>
    <cellStyle name="Normal 49 3 3_121231-130331" xfId="28137" xr:uid="{83C057A3-614B-4575-B749-ECE9CD9216B4}"/>
    <cellStyle name="Normal 49 3 4" xfId="28138" xr:uid="{6613E5BC-46AE-448A-9906-032F2380336A}"/>
    <cellStyle name="Normal 49 3 5" xfId="28139" xr:uid="{FD0F3103-5D47-45F3-9B0C-B00021A6B0F5}"/>
    <cellStyle name="Normal 49 3 6" xfId="34353" xr:uid="{6461D32C-757D-495A-8B20-6C6B1032B7D7}"/>
    <cellStyle name="Normal 49 3 7" xfId="36272" xr:uid="{D36EAEB6-2C5C-482A-B7AD-70A7E72374E4}"/>
    <cellStyle name="Normal 49 3 8" xfId="38574" xr:uid="{836800DF-9F30-40EF-A295-76E5BBCCFBC9}"/>
    <cellStyle name="Normal 49 3_121231-130331" xfId="28140" xr:uid="{2149E25F-DEBA-4127-B9F6-EF6D55072328}"/>
    <cellStyle name="Normal 49 4" xfId="28141" xr:uid="{7447EAB5-B722-4680-9555-F747264871FB}"/>
    <cellStyle name="Normal 49 4 2" xfId="28142" xr:uid="{3C6ED854-165C-40E4-B9FB-967A8CA63F85}"/>
    <cellStyle name="Normal 49 4 2 2" xfId="28143" xr:uid="{5C11EF85-0E72-4EEF-ABA5-7ADEA034382F}"/>
    <cellStyle name="Normal 49 4 2_121231-130331" xfId="28144" xr:uid="{670778E2-C771-412D-8E95-F5AE717CFF63}"/>
    <cellStyle name="Normal 49 4 3" xfId="28145" xr:uid="{F9C08E34-601F-48B0-91B5-6A4B0E8040AA}"/>
    <cellStyle name="Normal 49 4 4" xfId="34354" xr:uid="{8956F601-1D20-43C5-B066-368F0CA34901}"/>
    <cellStyle name="Normal 49 4_121231-130331" xfId="28146" xr:uid="{EE63FF80-0DD7-4817-940A-7ACAB8CC1397}"/>
    <cellStyle name="Normal 49 5" xfId="28147" xr:uid="{D33B952D-95E7-44EE-8EF1-D9C59376FB20}"/>
    <cellStyle name="Normal 49 5 2" xfId="28148" xr:uid="{F2C56DBD-A874-4800-BDE2-F4F7236CFC00}"/>
    <cellStyle name="Normal 49 5 3" xfId="28149" xr:uid="{69D6D50C-3132-4869-B0B2-D01ECD5D3E5E}"/>
    <cellStyle name="Normal 49 5_121231-130331" xfId="28150" xr:uid="{B9A48C87-60AF-420D-B38B-EF5FCE260C57}"/>
    <cellStyle name="Normal 49 6" xfId="28151" xr:uid="{B650EF4F-32BD-4466-8E8D-D40DD062A85B}"/>
    <cellStyle name="Normal 49 6 2" xfId="28152" xr:uid="{07B220D0-26DA-40D1-B660-15F541FB3A47}"/>
    <cellStyle name="Normal 49 6 3" xfId="28153" xr:uid="{CDDD9CAE-EB69-4498-AA2F-0928A46AC401}"/>
    <cellStyle name="Normal 49 6_AAL 2014-06" xfId="45541" xr:uid="{B8710F68-A5A9-4134-8B7B-687E5D8526E1}"/>
    <cellStyle name="Normal 49 7" xfId="28154" xr:uid="{87B42566-A757-455A-88B4-4E555D86C7E9}"/>
    <cellStyle name="Normal 49 7 2" xfId="28155" xr:uid="{97DA15B9-E20E-435D-8FE8-AEAAD104264B}"/>
    <cellStyle name="Normal 49 7 3" xfId="28156" xr:uid="{C7A9A0AF-6369-42DC-A913-DAFFA869F41C}"/>
    <cellStyle name="Normal 49 7_AAL 2014-06" xfId="45542" xr:uid="{F037E62D-1F6C-4CD1-802E-0D5449EFD9EB}"/>
    <cellStyle name="Normal 49 8" xfId="28157" xr:uid="{B4F35C74-3A7E-45F9-841F-E951906DBE2C}"/>
    <cellStyle name="Normal 49 9" xfId="28158" xr:uid="{F1D052E9-62FF-49B1-B808-1070A40F2E3D}"/>
    <cellStyle name="Normal 49_121231-130331" xfId="28159" xr:uid="{0EEFB06A-4B1A-44C2-BC61-EC9691E72138}"/>
    <cellStyle name="Normal 5" xfId="213" xr:uid="{489BF048-CA60-46D2-BC91-A6E42A1F8123}"/>
    <cellStyle name="Normal 5 10" xfId="28160" xr:uid="{5BB0B981-0893-4AC3-90F8-9576FDEDAF84}"/>
    <cellStyle name="Normal 5 11" xfId="28161" xr:uid="{D5E9F205-DA30-4B17-ABB2-4467AA7E3278}"/>
    <cellStyle name="Normal 5 11 2" xfId="34355" xr:uid="{75C2CD27-3554-4A07-A799-3F4349F84B44}"/>
    <cellStyle name="Normal 5 12" xfId="36273" xr:uid="{18BA4E04-287E-40E9-83AE-8D4118909AE8}"/>
    <cellStyle name="Normal 5 13" xfId="44754" xr:uid="{40D7BB44-EC2B-46E9-88C4-B598AD36751B}"/>
    <cellStyle name="Normal 5 14" xfId="47147" xr:uid="{B346F83E-ED7E-4A26-B54B-A2C61EC2110F}"/>
    <cellStyle name="Normal 5 2" xfId="214" xr:uid="{0D4A1F8E-3720-4C5B-AFBD-0D47B5699BCA}"/>
    <cellStyle name="Normal 5 2 10" xfId="44828" xr:uid="{150EECF3-E1F2-4D38-A709-C7B37151E933}"/>
    <cellStyle name="Normal 5 2 11" xfId="47148" xr:uid="{26E90290-DAE5-41BE-B56B-F5CAF68A1AA2}"/>
    <cellStyle name="Normal 5 2 2" xfId="2206" xr:uid="{257BAEBB-D481-4DD3-A223-95AA796CB47F}"/>
    <cellStyle name="Normal 5 2 2 2" xfId="28162" xr:uid="{DB13FF52-726B-404E-B97F-BA470538C043}"/>
    <cellStyle name="Normal 5 2 2 2 2" xfId="28163" xr:uid="{97F0FCD0-36A1-4C7E-B45F-7883F20AAB8A}"/>
    <cellStyle name="Normal 5 2 2 2 3" xfId="47856" xr:uid="{4A7E0BBA-7A32-47AA-8E03-D43472C893A8}"/>
    <cellStyle name="Normal 5 2 2 2_3. Loans" xfId="28164" xr:uid="{C7A99BEA-ADC4-4D08-BD54-BD817E6F68C0}"/>
    <cellStyle name="Normal 5 2 2 3" xfId="28165" xr:uid="{985D1C56-0E82-467E-AAF8-3FDD543A0DB7}"/>
    <cellStyle name="Normal 5 2 2 4" xfId="36275" xr:uid="{B1F4ACA3-08EA-4DA6-A7BC-63429D1733E8}"/>
    <cellStyle name="Normal 5 2 2 5" xfId="38572" xr:uid="{DC4BA254-0A95-4BC2-88F0-288C5058C2AB}"/>
    <cellStyle name="Normal 5 2 2 6" xfId="47149" xr:uid="{89B39666-923E-4ABD-A061-A95DB6FCE966}"/>
    <cellStyle name="Normal 5 2 2 7" xfId="46021" xr:uid="{857D37CA-08B1-4C7C-8E77-602C96063A92}"/>
    <cellStyle name="Normal 5 2 2_1" xfId="52333" xr:uid="{1BAAC2FA-5C06-425E-8136-C47F473F521A}"/>
    <cellStyle name="Normal 5 2 3" xfId="2207" xr:uid="{3458A349-0111-405D-BEE3-25D92CA12157}"/>
    <cellStyle name="Normal 5 2 3 2" xfId="28166" xr:uid="{4CF51BB7-E638-4661-8C4E-F64A8948D491}"/>
    <cellStyle name="Normal 5 2 3 2 2" xfId="28167" xr:uid="{D7FFFEC9-421B-4BB5-A681-5DE480F5498E}"/>
    <cellStyle name="Normal 5 2 3 2 3" xfId="47857" xr:uid="{94BAA9FE-4EDF-44D0-8A87-8499438CB9F7}"/>
    <cellStyle name="Normal 5 2 3 2_3. Loans" xfId="28168" xr:uid="{2103FF7E-9941-4D2F-B1E6-48AF5E5123A6}"/>
    <cellStyle name="Normal 5 2 3 3" xfId="28169" xr:uid="{C166B6A6-F563-412F-8B49-5B7BC4A969AB}"/>
    <cellStyle name="Normal 5 2 3 4" xfId="36276" xr:uid="{6BB33745-2BA0-4AF0-A52B-CB992EA3E52F}"/>
    <cellStyle name="Normal 5 2 3 5" xfId="38571" xr:uid="{90C4350B-61A6-4186-9E1D-02CAA39D387F}"/>
    <cellStyle name="Normal 5 2 3 6" xfId="47150" xr:uid="{0A14F29B-768E-4F5D-8F13-3C0CD0D8B695}"/>
    <cellStyle name="Normal 5 2 3_2. Property deals" xfId="28170" xr:uid="{58CDD0F3-DBE4-4037-A039-C816D70CA619}"/>
    <cellStyle name="Normal 5 2 4" xfId="28171" xr:uid="{E40FF65F-C9F3-461F-B497-113BC66E6954}"/>
    <cellStyle name="Normal 5 2 4 2" xfId="28172" xr:uid="{C3E986A5-0F0D-411A-972B-DEAB3F8EC030}"/>
    <cellStyle name="Normal 5 2 4 3" xfId="36277" xr:uid="{97530C7B-295D-4210-A028-9478E877751C}"/>
    <cellStyle name="Normal 5 2 4 4" xfId="47858" xr:uid="{C20959FA-186E-475F-8ADC-7FB8A95C5794}"/>
    <cellStyle name="Normal 5 2 4_2. Property deals" xfId="28173" xr:uid="{3C7998BD-C9C1-4AB4-8077-4B95AE0BF54F}"/>
    <cellStyle name="Normal 5 2 5" xfId="28174" xr:uid="{E0D3AD1A-137C-44A4-AF52-8C4D0FBC0836}"/>
    <cellStyle name="Normal 5 2 5 2" xfId="34356" xr:uid="{E8711CCE-B53E-4542-9526-B5442BE255A7}"/>
    <cellStyle name="Normal 5 2 5 3" xfId="36278" xr:uid="{D72F6A2E-91F0-4AD8-9BCD-A7B1A98313D9}"/>
    <cellStyle name="Normal 5 2 5_AAL 2014-06" xfId="45543" xr:uid="{1FD03E1A-F477-4C6B-BDB3-9689F4D48B7E}"/>
    <cellStyle name="Normal 5 2 6" xfId="28175" xr:uid="{B6B6C8AB-4C4A-4651-A1D1-491F6754B91F}"/>
    <cellStyle name="Normal 5 2 6 2" xfId="28176" xr:uid="{EC88843F-6C44-4AF8-BF83-137CB2FBFAF5}"/>
    <cellStyle name="Normal 5 2 6_AAL Report" xfId="28177" xr:uid="{5DFFECB3-E396-445D-83BD-4930C3FE6A21}"/>
    <cellStyle name="Normal 5 2 7" xfId="36274" xr:uid="{FC33CCE2-B30C-43C8-B229-7D1BEA6DF3FD}"/>
    <cellStyle name="Normal 5 2 8" xfId="38573" xr:uid="{969F6F35-DFD5-4286-AE9C-1440D3C9F1E6}"/>
    <cellStyle name="Normal 5 2 9" xfId="44755" xr:uid="{60E60245-8A56-426F-8A16-249C16FAE677}"/>
    <cellStyle name="Normal 5 2_1" xfId="49548" xr:uid="{095A42A3-8947-4E38-9097-D32FFD866FD3}"/>
    <cellStyle name="Normal 5 3" xfId="215" xr:uid="{92D1A12E-899F-4120-8F0D-792E899E6795}"/>
    <cellStyle name="Normal 5 3 10" xfId="44739" xr:uid="{32079828-AB21-4638-BB07-C8D15D0C3AB1}"/>
    <cellStyle name="Normal 5 3 11" xfId="47151" xr:uid="{1CEBE6B4-960B-4D9C-BFEF-1AC1A60FC891}"/>
    <cellStyle name="Normal 5 3 2" xfId="2208" xr:uid="{88DA9C85-55C5-4619-ADF8-B3E1E9C2B3F2}"/>
    <cellStyle name="Normal 5 3 2 2" xfId="28178" xr:uid="{8C20BC15-F1AC-42F5-BC9A-BC3965087EEB}"/>
    <cellStyle name="Normal 5 3 2 2 2" xfId="28179" xr:uid="{31658BDC-81F0-4FF6-BF1A-401CAF6D2F31}"/>
    <cellStyle name="Normal 5 3 2 2 3" xfId="47859" xr:uid="{682C667B-14FA-4DF5-AE74-5F5279A9DB14}"/>
    <cellStyle name="Normal 5 3 2 2_3. Loans" xfId="28180" xr:uid="{C6B5AB95-0A2E-41CA-B119-67AFABA8E883}"/>
    <cellStyle name="Normal 5 3 2 3" xfId="28181" xr:uid="{BF7C094E-5B05-4591-AC2C-5F417414508A}"/>
    <cellStyle name="Normal 5 3 2 4" xfId="47152" xr:uid="{B641F380-BDAD-48D6-8E7E-83049D70E779}"/>
    <cellStyle name="Normal 5 3 2_2. Property deals" xfId="28182" xr:uid="{5691131C-C5A1-4B06-B0C1-87AD1AD838CE}"/>
    <cellStyle name="Normal 5 3 3" xfId="2209" xr:uid="{982E38F4-413A-45EA-AFCE-21CB694FFE46}"/>
    <cellStyle name="Normal 5 3 3 2" xfId="28183" xr:uid="{4A36C0B7-8113-451F-8530-A72259C79A8C}"/>
    <cellStyle name="Normal 5 3 3 2 2" xfId="28184" xr:uid="{F90240F6-3BF9-41FA-8C07-6A995B76F295}"/>
    <cellStyle name="Normal 5 3 3 2 3" xfId="47860" xr:uid="{72D1B49B-7B1F-4FF7-9C48-E05556ACC528}"/>
    <cellStyle name="Normal 5 3 3 2_3. Loans" xfId="28185" xr:uid="{30B514AE-9F11-4FC5-AE60-AA50F8C647D3}"/>
    <cellStyle name="Normal 5 3 3 3" xfId="28186" xr:uid="{1A97B7A0-0B14-4D6D-BAF0-1A02D80E0823}"/>
    <cellStyle name="Normal 5 3 3 4" xfId="47153" xr:uid="{DCB174A6-277D-4916-8E59-C27A3714DEF4}"/>
    <cellStyle name="Normal 5 3 3_2. Property deals" xfId="28187" xr:uid="{ACAA5A70-8530-40EA-A3B4-9500FED2D89D}"/>
    <cellStyle name="Normal 5 3 4" xfId="28188" xr:uid="{1F39F775-7425-49FA-9601-D0D6331C4E1D}"/>
    <cellStyle name="Normal 5 3 4 2" xfId="28189" xr:uid="{DEA4C890-B303-4047-8B4F-A06E44F4B13E}"/>
    <cellStyle name="Normal 5 3 4 3" xfId="47861" xr:uid="{BC16F216-8A9A-4786-BEFB-54B9E284E142}"/>
    <cellStyle name="Normal 5 3 4_3. Loans" xfId="28190" xr:uid="{E98BB3B6-7E7C-4F67-A09E-3EAF605A3B49}"/>
    <cellStyle name="Normal 5 3 5" xfId="28191" xr:uid="{CEDCA166-C30C-4576-9F87-3630CD4A85BD}"/>
    <cellStyle name="Normal 5 3 6" xfId="36279" xr:uid="{35392EBA-E84C-43FC-84C5-81CC25744167}"/>
    <cellStyle name="Normal 5 3 7" xfId="38570" xr:uid="{41017462-0C8F-4F9D-A512-A2831CDF47F7}"/>
    <cellStyle name="Normal 5 3 8" xfId="44756" xr:uid="{0CD03A11-C6F6-46BB-A121-0D2DD4023FE4}"/>
    <cellStyle name="Normal 5 3 9" xfId="44829" xr:uid="{D573D252-C3A7-41DB-AF3E-B6F4F9097B8E}"/>
    <cellStyle name="Normal 5 3_1" xfId="49549" xr:uid="{10B149C6-7C76-441C-AF97-517307F2851E}"/>
    <cellStyle name="Normal 5 4" xfId="2210" xr:uid="{5131A2FD-D6E9-473F-9490-495EC9455999}"/>
    <cellStyle name="Normal 5 4 2" xfId="2211" xr:uid="{4C5046C4-A6BA-4ADC-BB34-5AC1AD2742E2}"/>
    <cellStyle name="Normal 5 4 2 2" xfId="28192" xr:uid="{D2365007-E68E-4CD7-9754-FBC2E2603849}"/>
    <cellStyle name="Normal 5 4 2 2 2" xfId="28193" xr:uid="{5DC9A098-9221-4E7E-AB01-A60BF4A6F6E9}"/>
    <cellStyle name="Normal 5 4 2 2 3" xfId="47862" xr:uid="{C64D4646-3C63-454D-AA41-8B44C1772EB1}"/>
    <cellStyle name="Normal 5 4 2 2_3. Loans" xfId="28194" xr:uid="{A2476E96-88F0-4AED-A6B9-EABE3483802C}"/>
    <cellStyle name="Normal 5 4 2 3" xfId="28195" xr:uid="{C7DFAF72-A369-44B9-BF92-C6DE26133F25}"/>
    <cellStyle name="Normal 5 4 2 4" xfId="47155" xr:uid="{3EE9A7B6-2F3D-46AE-9D23-9EE06B26717C}"/>
    <cellStyle name="Normal 5 4 2_2. Property deals" xfId="28196" xr:uid="{BB7404AF-F991-4374-BE7E-683ED5D562A3}"/>
    <cellStyle name="Normal 5 4 3" xfId="2212" xr:uid="{AB0AEDEE-2932-44E4-A7FD-AB0057A8E59F}"/>
    <cellStyle name="Normal 5 4 3 2" xfId="28197" xr:uid="{D50FD3FE-2957-42D7-8B54-652992198576}"/>
    <cellStyle name="Normal 5 4 3 2 2" xfId="28198" xr:uid="{EEEB02E6-69AF-42B8-9DB7-3882CE3AF23C}"/>
    <cellStyle name="Normal 5 4 3 2 3" xfId="47863" xr:uid="{4D04E318-AF58-4CC0-800F-BF5E03469A8B}"/>
    <cellStyle name="Normal 5 4 3 2_3. Loans" xfId="28199" xr:uid="{938A8E30-AED6-4629-AA49-C31148B70250}"/>
    <cellStyle name="Normal 5 4 3 3" xfId="28200" xr:uid="{8A8930F2-B298-49BA-9A1E-AEB85D63483B}"/>
    <cellStyle name="Normal 5 4 3 4" xfId="47156" xr:uid="{8F18FEDA-24A0-4E68-9526-C3DF5470D80E}"/>
    <cellStyle name="Normal 5 4 3_2. Property deals" xfId="28201" xr:uid="{F783B9E3-D5B5-4FE7-B9F4-54F03BC29F7E}"/>
    <cellStyle name="Normal 5 4 4" xfId="28202" xr:uid="{47ABFCD7-B7C4-48E4-B0B9-2A2C0E4EE871}"/>
    <cellStyle name="Normal 5 4 4 2" xfId="28203" xr:uid="{7AD733CD-A528-4AAA-A749-CC46C9965209}"/>
    <cellStyle name="Normal 5 4 4 3" xfId="47864" xr:uid="{3B748DC3-A7CF-4A5D-8E76-6B2E03EEA093}"/>
    <cellStyle name="Normal 5 4 4_3. Loans" xfId="28204" xr:uid="{255A2A1B-CBBF-4D48-9C38-5EA4D670A2A0}"/>
    <cellStyle name="Normal 5 4 5" xfId="28205" xr:uid="{1D0D9B6E-D335-42A0-B1F0-05858ACF421B}"/>
    <cellStyle name="Normal 5 4 6" xfId="36280" xr:uid="{75DD73EC-9A7E-47BD-8B5A-61C826DBA0A7}"/>
    <cellStyle name="Normal 5 4 7" xfId="38569" xr:uid="{4C1D4110-36E3-4EDA-AC79-AB8BEBB21408}"/>
    <cellStyle name="Normal 5 4 8" xfId="47154" xr:uid="{84AA6C63-253D-40DA-AC34-4D0AEB13DBD8}"/>
    <cellStyle name="Normal 5 4_1" xfId="49550" xr:uid="{88FAEF22-3979-4EF6-B31C-D7EFD97BE8C0}"/>
    <cellStyle name="Normal 5 5" xfId="2213" xr:uid="{7EB562E0-361D-40B1-BFF0-742FAD2BAB96}"/>
    <cellStyle name="Normal 5 5 2" xfId="28206" xr:uid="{A2364607-EAAB-4B64-A4EC-C3B9078BDAFF}"/>
    <cellStyle name="Normal 5 5 2 2" xfId="28207" xr:uid="{A5B32009-3F1D-4BE3-8909-81202CA3C47D}"/>
    <cellStyle name="Normal 5 5 2 3" xfId="47865" xr:uid="{63AA1845-0965-46D2-8817-C770C8F2F31E}"/>
    <cellStyle name="Normal 5 5 2_3. Loans" xfId="28208" xr:uid="{49BEC197-3315-43F6-AD3B-192781EB7C7C}"/>
    <cellStyle name="Normal 5 5 3" xfId="28209" xr:uid="{DA291493-AF47-4FC6-879E-02B354A0EA71}"/>
    <cellStyle name="Normal 5 5 4" xfId="28210" xr:uid="{3C8BCDD5-4DD2-43A3-B2E4-62C5A55DB6F3}"/>
    <cellStyle name="Normal 5 5 5" xfId="36281" xr:uid="{C3350889-6008-42A7-AF8B-3C83C783D469}"/>
    <cellStyle name="Normal 5 5 6" xfId="38568" xr:uid="{9236A469-FB55-4584-8988-DFDB6F262639}"/>
    <cellStyle name="Normal 5 5 7" xfId="47157" xr:uid="{9237E255-24C3-46C3-A29E-D0FBFD3533D5}"/>
    <cellStyle name="Normal 5 5_2. Property deals" xfId="28211" xr:uid="{6FC83757-7662-45AF-9A95-ACE482051548}"/>
    <cellStyle name="Normal 5 6" xfId="2214" xr:uid="{91F04A56-4EBF-4615-AE1A-9978F72C53C7}"/>
    <cellStyle name="Normal 5 6 2" xfId="28212" xr:uid="{A17F31C5-FAB3-4706-BE91-D4D317805FEF}"/>
    <cellStyle name="Normal 5 6 2 2" xfId="28213" xr:uid="{EFECDFD1-2983-4F10-9086-3FDDF7689891}"/>
    <cellStyle name="Normal 5 6 2 3" xfId="47866" xr:uid="{9BECF074-1E2C-4553-ADFE-DA73E565B697}"/>
    <cellStyle name="Normal 5 6 2_3. Loans" xfId="28214" xr:uid="{F9606582-D841-4D74-B37C-5EF4D4C6B391}"/>
    <cellStyle name="Normal 5 6 3" xfId="28215" xr:uid="{F0C6C908-6041-4E65-924D-042CB674C9C7}"/>
    <cellStyle name="Normal 5 6 4" xfId="28216" xr:uid="{497A91CD-09DE-40E2-BAF9-49AB487EE1C7}"/>
    <cellStyle name="Normal 5 6 5" xfId="36282" xr:uid="{AB3A0801-89B0-4824-83F8-09202AAF51DE}"/>
    <cellStyle name="Normal 5 6 6" xfId="38567" xr:uid="{16A75EA4-00CC-4096-AE9A-A2EAF4CA0F1B}"/>
    <cellStyle name="Normal 5 6 7" xfId="47158" xr:uid="{E32E1D1C-1628-43E5-8D97-667558E334BC}"/>
    <cellStyle name="Normal 5 6_2. Property deals" xfId="28217" xr:uid="{A7DB9029-05AE-4704-A440-EB6FA4A76B96}"/>
    <cellStyle name="Normal 5 7" xfId="28218" xr:uid="{10FEEC2C-FC29-4B9C-93C7-C2E7ED76BC00}"/>
    <cellStyle name="Normal 5 7 10" xfId="49058" xr:uid="{B2099C91-5BA8-4792-9D3C-6EF03AF0DBB0}"/>
    <cellStyle name="Normal 5 7 2" xfId="28219" xr:uid="{8533CDE9-07BD-4CC2-8077-F5C4FC4BBD29}"/>
    <cellStyle name="Normal 5 7 2 2" xfId="28220" xr:uid="{87C26F6C-C8F0-44FD-8267-FBAFA920422C}"/>
    <cellStyle name="Normal 5 7 2 3" xfId="34357" xr:uid="{071F2529-FCDA-4BA1-A068-F15A90AFE95A}"/>
    <cellStyle name="Normal 5 7 2_121231-130331" xfId="28221" xr:uid="{BEB25FF2-062C-48DC-9A4F-33AEA0ECFBFE}"/>
    <cellStyle name="Normal 5 7 3" xfId="28222" xr:uid="{2CD34CE0-7085-4C6D-A9C4-E03635343AD3}"/>
    <cellStyle name="Normal 5 7 3 2" xfId="28223" xr:uid="{4760740E-0486-4FA1-B3F1-9C3BE2C6F04B}"/>
    <cellStyle name="Normal 5 7 3_121231-130331" xfId="28224" xr:uid="{3EFFE3F0-4196-4888-A323-49EABBAE8190}"/>
    <cellStyle name="Normal 5 7 4" xfId="28225" xr:uid="{BCCB2D3B-75AB-44B1-ADA0-3058042100B1}"/>
    <cellStyle name="Normal 5 7 5" xfId="28226" xr:uid="{B270FD95-C106-4ECA-A249-51B256FC5D8B}"/>
    <cellStyle name="Normal 5 7 6" xfId="34358" xr:uid="{93095177-5672-4F83-82C1-F045CF58D3DE}"/>
    <cellStyle name="Normal 5 7 7" xfId="36283" xr:uid="{A22C618A-1B64-4D6C-A3B4-3128D6AE12D2}"/>
    <cellStyle name="Normal 5 7 8" xfId="38566" xr:uid="{960FA87B-B5A7-4410-8B59-1E34D391E5AC}"/>
    <cellStyle name="Normal 5 7 9" xfId="47867" xr:uid="{AE4EB81B-E4DF-4E9E-B027-3F1983BCC8A6}"/>
    <cellStyle name="Normal 5 7_121231-130331" xfId="28227" xr:uid="{87A00B2E-BFEE-4DA2-9D7A-C41213EA7307}"/>
    <cellStyle name="Normal 5 8" xfId="28228" xr:uid="{27AFA77B-37C3-45BE-A8F3-B733D252BAF9}"/>
    <cellStyle name="Normal 5 8 2" xfId="28229" xr:uid="{EAC7C8DA-4613-4ED7-AC04-DD2FEC6C10F2}"/>
    <cellStyle name="Normal 5 8 3" xfId="34359" xr:uid="{6A7DEE9B-4661-4FD0-8053-B57E11B91D49}"/>
    <cellStyle name="Normal 5 8_121231-130331" xfId="28230" xr:uid="{162EC9EC-169C-4F07-B77B-467724E2246D}"/>
    <cellStyle name="Normal 5 9" xfId="28231" xr:uid="{E83FE8EF-6CA1-4437-9992-87B02E8937E1}"/>
    <cellStyle name="Normal 5 9 2" xfId="28232" xr:uid="{06B507FA-C623-45D6-B926-BB1EF21D48C2}"/>
    <cellStyle name="Normal 5 9_AAL 2014-06" xfId="45544" xr:uid="{03CEF624-7F17-4BBA-83B8-78B7743B9599}"/>
    <cellStyle name="Normal 5_11" xfId="216" xr:uid="{5547AB7A-3417-44AF-B545-F52E63F6ABC7}"/>
    <cellStyle name="Normal 50" xfId="28233" xr:uid="{B51F12B2-7557-49C8-912B-C145180DDFB3}"/>
    <cellStyle name="Normal 50 10" xfId="36284" xr:uid="{446C4929-0948-4A63-A2A2-E9AC340093C4}"/>
    <cellStyle name="Normal 50 11" xfId="47868" xr:uid="{0C9E4316-09D2-4664-B8A1-C340D332C628}"/>
    <cellStyle name="Normal 50 2" xfId="28234" xr:uid="{866CE5E6-9F0C-4B95-996E-FDAFFC6448B2}"/>
    <cellStyle name="Normal 50 2 2" xfId="28235" xr:uid="{A34C5780-FD19-4BFC-BBC2-E8684C22A0E1}"/>
    <cellStyle name="Normal 50 2 2 2" xfId="28236" xr:uid="{ACDED12A-472A-4396-A5A1-1B3FBFE52342}"/>
    <cellStyle name="Normal 50 2 2 3" xfId="34360" xr:uid="{537187C5-48EF-4D11-B21F-99C02C9B96A0}"/>
    <cellStyle name="Normal 50 2 2_121231-130331" xfId="28237" xr:uid="{3CD8031E-E6C2-4E5F-A04B-C0825C18ED5D}"/>
    <cellStyle name="Normal 50 2 3" xfId="28238" xr:uid="{A3A018A3-A0E6-422A-B7A4-43BB1A5C440D}"/>
    <cellStyle name="Normal 50 2 3 2" xfId="28239" xr:uid="{A62CEB00-5E2F-46EA-A060-5038CDCE5152}"/>
    <cellStyle name="Normal 50 2 3_121231-130331" xfId="28240" xr:uid="{83F5F4A3-4BC9-43B0-86CA-C1571FEA4263}"/>
    <cellStyle name="Normal 50 2 4" xfId="28241" xr:uid="{43D63313-A751-4B38-893B-50C2368466F7}"/>
    <cellStyle name="Normal 50 2 5" xfId="28242" xr:uid="{F8D743EB-10B8-4931-8D9F-6B43376D7F44}"/>
    <cellStyle name="Normal 50 2 6" xfId="34361" xr:uid="{1F898941-6F86-4BCB-92A3-FCE895994F27}"/>
    <cellStyle name="Normal 50 2 7" xfId="36285" xr:uid="{AE4AE7B9-4B38-4A20-8B4C-59001DF9C58A}"/>
    <cellStyle name="Normal 50 2 8" xfId="38565" xr:uid="{E330E269-AB1C-4383-B229-613E1E5EAF95}"/>
    <cellStyle name="Normal 50 2_121231-130331" xfId="28243" xr:uid="{0D437799-D4B2-4621-BD49-55CD7266FC6E}"/>
    <cellStyle name="Normal 50 3" xfId="28244" xr:uid="{5B048EB5-E6C5-4E4F-B617-B9FF5D401292}"/>
    <cellStyle name="Normal 50 3 2" xfId="28245" xr:uid="{E40D715C-EEDE-4366-8021-FFF98D719FB2}"/>
    <cellStyle name="Normal 50 3 2 2" xfId="28246" xr:uid="{BDA76303-767A-4DA4-9862-EE46503435C8}"/>
    <cellStyle name="Normal 50 3 2 3" xfId="34362" xr:uid="{580D5A8A-EA57-47AF-A60C-7E2ACA1FB2BF}"/>
    <cellStyle name="Normal 50 3 2_121231-130331" xfId="28247" xr:uid="{8CA3F8FB-1D4F-4963-B537-85305F8F5DE1}"/>
    <cellStyle name="Normal 50 3 3" xfId="28248" xr:uid="{A3CC4358-AE6D-465D-91E5-81A40EDFDAB1}"/>
    <cellStyle name="Normal 50 3 3 2" xfId="28249" xr:uid="{C6EDCDE2-A53E-4A51-9456-474B2FB73865}"/>
    <cellStyle name="Normal 50 3 3_121231-130331" xfId="28250" xr:uid="{27BBD6BD-89F9-4E4D-867B-1930554924EA}"/>
    <cellStyle name="Normal 50 3 4" xfId="28251" xr:uid="{EE95D6E6-1B59-45B2-B74A-6281ABCF0CDA}"/>
    <cellStyle name="Normal 50 3 5" xfId="28252" xr:uid="{510AB51A-D801-4536-892C-95572609258C}"/>
    <cellStyle name="Normal 50 3 6" xfId="34363" xr:uid="{EBD0B45B-E535-4DC7-B5ED-89412FF7AEDD}"/>
    <cellStyle name="Normal 50 3 7" xfId="36286" xr:uid="{C4923228-A24A-4716-851F-F8C471A9B9B1}"/>
    <cellStyle name="Normal 50 3 8" xfId="38564" xr:uid="{007E56C7-A571-4451-8367-B4D305C7A25A}"/>
    <cellStyle name="Normal 50 3_121231-130331" xfId="28253" xr:uid="{F50CCA65-31BD-4B04-9C15-86CC79C6A185}"/>
    <cellStyle name="Normal 50 4" xfId="28254" xr:uid="{2E3B4F3D-541A-44AF-89E2-77F32C8A7177}"/>
    <cellStyle name="Normal 50 4 2" xfId="28255" xr:uid="{D47DCBA1-CA46-4BE2-B2E6-16B52493E8D5}"/>
    <cellStyle name="Normal 50 4 2 2" xfId="28256" xr:uid="{C7CC80EA-3A97-434C-94DB-4E495697B6E2}"/>
    <cellStyle name="Normal 50 4 2_121231-130331" xfId="28257" xr:uid="{00C66BA1-8E38-4347-A0DB-76EC78DF045E}"/>
    <cellStyle name="Normal 50 4 3" xfId="28258" xr:uid="{9D286104-5248-4D31-9EA2-441482E3A623}"/>
    <cellStyle name="Normal 50 4 4" xfId="34364" xr:uid="{8749184F-D11A-4468-BD33-BAD21DB6FBE0}"/>
    <cellStyle name="Normal 50 4_121231-130331" xfId="28259" xr:uid="{3F38FEEF-E11C-4663-9C67-E4FD609B4783}"/>
    <cellStyle name="Normal 50 5" xfId="28260" xr:uid="{62DB46D3-F8DD-4099-8E50-8BDD83F0A75D}"/>
    <cellStyle name="Normal 50 5 2" xfId="28261" xr:uid="{AE71A981-3F13-45F8-9494-4B0AF05E08CD}"/>
    <cellStyle name="Normal 50 5 3" xfId="28262" xr:uid="{8472CB1F-1FE5-4055-AF4D-17E2084AA61C}"/>
    <cellStyle name="Normal 50 5_121231-130331" xfId="28263" xr:uid="{5E7DEB08-4079-48AA-A10A-AC9943F4D4FC}"/>
    <cellStyle name="Normal 50 6" xfId="28264" xr:uid="{05BBE6D9-4490-4688-9D16-C58E9D2534BF}"/>
    <cellStyle name="Normal 50 6 2" xfId="28265" xr:uid="{72293FBC-D5D6-4D2B-B843-4A91B6CCF296}"/>
    <cellStyle name="Normal 50 6 3" xfId="28266" xr:uid="{64A49F14-B794-4600-B16C-FAE72FFE6885}"/>
    <cellStyle name="Normal 50 6_AAL 2014-06" xfId="45545" xr:uid="{7944E93A-E404-4A2B-9D24-102F4AC45851}"/>
    <cellStyle name="Normal 50 7" xfId="28267" xr:uid="{FBEEFBA7-7847-4D32-B99D-5102041DD81C}"/>
    <cellStyle name="Normal 50 7 2" xfId="28268" xr:uid="{C466C617-6F5C-4F73-A08C-1CA7809E486C}"/>
    <cellStyle name="Normal 50 7 3" xfId="28269" xr:uid="{33F2D094-A86D-4F1F-BB38-14130A62018C}"/>
    <cellStyle name="Normal 50 7_AAL 2014-06" xfId="45546" xr:uid="{4B9E8163-191F-4115-9C06-87A38D750613}"/>
    <cellStyle name="Normal 50 8" xfId="28270" xr:uid="{2A666891-0BAA-4D4C-B141-BD657E39DC03}"/>
    <cellStyle name="Normal 50 9" xfId="28271" xr:uid="{38FDE59C-85F7-4B41-ADE9-DF5AE493886D}"/>
    <cellStyle name="Normal 50_121231-130331" xfId="28272" xr:uid="{8B95FB75-5B28-496C-86AD-AA889B2BA3F4}"/>
    <cellStyle name="Normal 51" xfId="28273" xr:uid="{4C897BF1-8E0D-4451-9F13-72FD0171221F}"/>
    <cellStyle name="Normal 51 10" xfId="36287" xr:uid="{360C481F-F596-4520-9FC0-33F8F483079E}"/>
    <cellStyle name="Normal 51 11" xfId="47869" xr:uid="{BD99EE74-7F9C-4681-BC9E-0E631CC506EC}"/>
    <cellStyle name="Normal 51 2" xfId="28274" xr:uid="{69673CA7-A539-44F2-8EAE-89E1304BFEC7}"/>
    <cellStyle name="Normal 51 2 2" xfId="28275" xr:uid="{BBE3758A-5C01-4AFB-BE31-4C7AE8301D5C}"/>
    <cellStyle name="Normal 51 2 2 2" xfId="28276" xr:uid="{E88869BB-C587-4741-AE81-E6A07F5862DD}"/>
    <cellStyle name="Normal 51 2 2 3" xfId="34365" xr:uid="{3046983D-9735-4499-8722-FD633454AC56}"/>
    <cellStyle name="Normal 51 2 2_121231-130331" xfId="28277" xr:uid="{190A5833-219E-4764-84FE-F93B715FE145}"/>
    <cellStyle name="Normal 51 2 3" xfId="28278" xr:uid="{B49813D0-A004-45DF-8ADF-D3B180FF351D}"/>
    <cellStyle name="Normal 51 2 3 2" xfId="28279" xr:uid="{DE426FF0-9188-48E4-B963-E5E9F7889131}"/>
    <cellStyle name="Normal 51 2 3_121231-130331" xfId="28280" xr:uid="{AF6171C4-2612-4E55-BEDC-A3FE43C65982}"/>
    <cellStyle name="Normal 51 2 4" xfId="28281" xr:uid="{0635C9AB-03D2-4EE9-AD13-3356DD5D4554}"/>
    <cellStyle name="Normal 51 2 5" xfId="28282" xr:uid="{0F1CA3B5-D32F-4931-A00C-4F11307D4E70}"/>
    <cellStyle name="Normal 51 2 6" xfId="34366" xr:uid="{239ECD29-3516-4FDA-8698-853A0334F861}"/>
    <cellStyle name="Normal 51 2 7" xfId="36288" xr:uid="{C5126BAA-DC1E-41F3-AD14-9D90E64C4D09}"/>
    <cellStyle name="Normal 51 2 8" xfId="38563" xr:uid="{A220D518-6B55-450C-B615-D9EB14F4BF37}"/>
    <cellStyle name="Normal 51 2_121231-130331" xfId="28283" xr:uid="{2F274E6B-EFF1-45BE-AB5F-692033DCF472}"/>
    <cellStyle name="Normal 51 3" xfId="28284" xr:uid="{ED06B70B-BB9B-4479-B9F3-56BAF672D664}"/>
    <cellStyle name="Normal 51 3 2" xfId="28285" xr:uid="{FC1E342E-5B0F-48C5-A831-8FF39D00DB10}"/>
    <cellStyle name="Normal 51 3 2 2" xfId="28286" xr:uid="{E0A30BF0-A30A-4DC6-98F2-70C018B8C511}"/>
    <cellStyle name="Normal 51 3 2 3" xfId="34367" xr:uid="{B48E47A4-1936-42EE-B25D-C74638D37E4B}"/>
    <cellStyle name="Normal 51 3 2_121231-130331" xfId="28287" xr:uid="{4DA11DE9-29AD-4BCA-938E-65B4A771187A}"/>
    <cellStyle name="Normal 51 3 3" xfId="28288" xr:uid="{E28017AD-D463-49D5-81F6-996DCA831DA8}"/>
    <cellStyle name="Normal 51 3 3 2" xfId="28289" xr:uid="{376AEF7C-D209-49B7-85D7-40B89E6B80B3}"/>
    <cellStyle name="Normal 51 3 3_121231-130331" xfId="28290" xr:uid="{56CA53EC-C3BF-4569-B864-084AF63B0971}"/>
    <cellStyle name="Normal 51 3 4" xfId="28291" xr:uid="{C6A05211-E7B4-45BD-9153-55D4FC295255}"/>
    <cellStyle name="Normal 51 3 5" xfId="28292" xr:uid="{954F73A2-60A3-455D-8B53-E456544D8196}"/>
    <cellStyle name="Normal 51 3 6" xfId="34368" xr:uid="{74BF8C7C-E22B-44E8-B196-A0ADF5FB6263}"/>
    <cellStyle name="Normal 51 3 7" xfId="36289" xr:uid="{12363C25-B580-4907-AC22-04B575155B67}"/>
    <cellStyle name="Normal 51 3 8" xfId="38562" xr:uid="{4D711261-3D8F-474D-98C5-AC05E713F3A1}"/>
    <cellStyle name="Normal 51 3_121231-130331" xfId="28293" xr:uid="{0A15518C-8351-475A-A41E-C5794C34BE04}"/>
    <cellStyle name="Normal 51 4" xfId="28294" xr:uid="{50AA6F82-258A-4B49-B799-1BC10CBDB86A}"/>
    <cellStyle name="Normal 51 4 2" xfId="28295" xr:uid="{9817F9AD-B4C8-4A27-B19B-73F12B978F4F}"/>
    <cellStyle name="Normal 51 4 2 2" xfId="28296" xr:uid="{529BB58E-2435-47AB-943C-E7AE4AD931EE}"/>
    <cellStyle name="Normal 51 4 2_121231-130331" xfId="28297" xr:uid="{554B90EF-AB4B-4558-8401-390225EB7C21}"/>
    <cellStyle name="Normal 51 4 3" xfId="28298" xr:uid="{1B6BC856-7BC9-4C65-AB28-9FB055BAC0FC}"/>
    <cellStyle name="Normal 51 4 4" xfId="34369" xr:uid="{C88D481A-306E-4D23-A5CC-3328C9C6FFF6}"/>
    <cellStyle name="Normal 51 4_121231-130331" xfId="28299" xr:uid="{DC0D7B9B-39CF-4225-B15B-5F052E07192C}"/>
    <cellStyle name="Normal 51 5" xfId="28300" xr:uid="{0B8CCB0B-2B58-470C-A3DB-2BA311E51A4B}"/>
    <cellStyle name="Normal 51 5 2" xfId="28301" xr:uid="{30DA3609-4F1A-46C3-A1B9-6729061F2D77}"/>
    <cellStyle name="Normal 51 5 3" xfId="28302" xr:uid="{3BB4C1BC-F483-4F60-B957-283FA6FABA22}"/>
    <cellStyle name="Normal 51 5_121231-130331" xfId="28303" xr:uid="{7630E9ED-199A-4E37-8B5B-DBB8EF9F5AF9}"/>
    <cellStyle name="Normal 51 6" xfId="28304" xr:uid="{D1A685D9-0092-47F9-841C-34C2BCB083C8}"/>
    <cellStyle name="Normal 51 6 2" xfId="28305" xr:uid="{CFCCBAB8-33D5-4DC4-B8B3-A8F4C88AC118}"/>
    <cellStyle name="Normal 51 6 3" xfId="28306" xr:uid="{DA37C799-98C0-4326-ACCC-816A4FD603FF}"/>
    <cellStyle name="Normal 51 6_AAL 2014-06" xfId="45547" xr:uid="{B2BB22CC-A53E-41B8-BC64-8ABFD37570AE}"/>
    <cellStyle name="Normal 51 7" xfId="28307" xr:uid="{EE66DEF2-E5C0-479B-A160-0871874CD2B7}"/>
    <cellStyle name="Normal 51 7 2" xfId="28308" xr:uid="{0F6429AC-9EF4-4E71-96BE-E6CF66AD71A1}"/>
    <cellStyle name="Normal 51 7 3" xfId="28309" xr:uid="{3A058B1B-4019-4D6C-AD3E-9EB480A185D2}"/>
    <cellStyle name="Normal 51 7_AAL 2014-06" xfId="45548" xr:uid="{017ED17C-D412-43B6-A2E3-7D072ACBFDEB}"/>
    <cellStyle name="Normal 51 8" xfId="28310" xr:uid="{E098839D-630D-4EC3-BE1E-5B364E8BCE97}"/>
    <cellStyle name="Normal 51 9" xfId="28311" xr:uid="{17591336-CC33-42EA-ADDE-BCF1BB2EC86F}"/>
    <cellStyle name="Normal 51_121231-130331" xfId="28312" xr:uid="{13A982C9-B523-4FB7-9E1A-BBC1887D6CE3}"/>
    <cellStyle name="Normal 52" xfId="28313" xr:uid="{A99625FF-A4EB-4BB6-BFAA-9BBF29FEC46A}"/>
    <cellStyle name="Normal 52 10" xfId="38561" xr:uid="{0B581633-860E-40C0-BCF3-E52833656561}"/>
    <cellStyle name="Normal 52 11" xfId="47870" xr:uid="{900B1603-4A44-4A65-9025-B5B4C7F64EE8}"/>
    <cellStyle name="Normal 52 2" xfId="28314" xr:uid="{3077F17A-11BA-418F-A4C6-C5AFE2D5BC34}"/>
    <cellStyle name="Normal 52 2 2" xfId="28315" xr:uid="{9521F76F-54D6-4700-A26A-778FAF0B71E5}"/>
    <cellStyle name="Normal 52 2 2 2" xfId="28316" xr:uid="{465020A4-1867-4B5E-99A4-D821BFF72579}"/>
    <cellStyle name="Normal 52 2 2 3" xfId="34370" xr:uid="{C9708996-C1B0-4A74-9504-A1CD09D3021E}"/>
    <cellStyle name="Normal 52 2 2_121231-130331" xfId="28317" xr:uid="{4A394EC5-4315-4704-AABA-35B9F084F0DB}"/>
    <cellStyle name="Normal 52 2 3" xfId="28318" xr:uid="{732B7EA4-17A7-434D-B649-E41898B82AF7}"/>
    <cellStyle name="Normal 52 2 3 2" xfId="28319" xr:uid="{198BAFCA-9C97-4337-8640-CE172C8FC382}"/>
    <cellStyle name="Normal 52 2 3_121231-130331" xfId="28320" xr:uid="{2FE3C70B-1CE4-4F55-B150-58621276170E}"/>
    <cellStyle name="Normal 52 2 4" xfId="28321" xr:uid="{C227E3AD-2708-4D62-8222-185F0D1C4A7B}"/>
    <cellStyle name="Normal 52 2 5" xfId="28322" xr:uid="{047A5B35-968B-4E97-8342-803CFDC21670}"/>
    <cellStyle name="Normal 52 2 6" xfId="34371" xr:uid="{901E77B2-9146-4EE6-963B-522C9023C692}"/>
    <cellStyle name="Normal 52 2 7" xfId="36291" xr:uid="{65983FF5-F8C6-4C8E-91F0-A0E755558998}"/>
    <cellStyle name="Normal 52 2 8" xfId="38560" xr:uid="{BD88C55E-D91B-465F-9B2C-6A6975080689}"/>
    <cellStyle name="Normal 52 2_121231-130331" xfId="28323" xr:uid="{57C2FCB3-9D71-4094-9449-AEAFEC946E47}"/>
    <cellStyle name="Normal 52 3" xfId="28324" xr:uid="{787197D8-E3BA-4917-8941-AD6B3CB521BA}"/>
    <cellStyle name="Normal 52 3 2" xfId="28325" xr:uid="{2CEBAE5B-7636-4128-9464-116F20A50ED4}"/>
    <cellStyle name="Normal 52 3 2 2" xfId="28326" xr:uid="{BA0AE628-A3A0-4FBD-8739-5CE954F9887E}"/>
    <cellStyle name="Normal 52 3 2 3" xfId="34372" xr:uid="{0232E0EE-FA28-437E-932C-B008B463E702}"/>
    <cellStyle name="Normal 52 3 2_121231-130331" xfId="28327" xr:uid="{0FBF4E54-27BC-4B1D-B84D-AE6EC136DA62}"/>
    <cellStyle name="Normal 52 3 3" xfId="28328" xr:uid="{6ADF1736-3DBC-4933-AF7F-C0E702B8B1C1}"/>
    <cellStyle name="Normal 52 3 3 2" xfId="28329" xr:uid="{539AF98D-F00E-4D86-AA00-866F066BD0B9}"/>
    <cellStyle name="Normal 52 3 3_121231-130331" xfId="28330" xr:uid="{C47A01FC-EDA1-440C-BB7F-4EB3608E00E4}"/>
    <cellStyle name="Normal 52 3 4" xfId="28331" xr:uid="{D6198748-16E4-4072-AFBE-5C205901719F}"/>
    <cellStyle name="Normal 52 3 5" xfId="28332" xr:uid="{B1EDD2A0-E795-401C-A699-68E26A9BF788}"/>
    <cellStyle name="Normal 52 3 6" xfId="34373" xr:uid="{1CD12896-5D21-4017-9D2D-E0DF5FC5BCEB}"/>
    <cellStyle name="Normal 52 3 7" xfId="36292" xr:uid="{844F2E2B-54DE-447D-85D5-16376275938E}"/>
    <cellStyle name="Normal 52 3 8" xfId="38559" xr:uid="{F9744699-96CF-4F2D-BEFD-7556472E0BC4}"/>
    <cellStyle name="Normal 52 3_121231-130331" xfId="28333" xr:uid="{F292DE3B-1F19-4822-8F31-4BB38F9B67CA}"/>
    <cellStyle name="Normal 52 4" xfId="28334" xr:uid="{BCCF38A6-6247-461B-86DA-011555FED8FB}"/>
    <cellStyle name="Normal 52 4 2" xfId="28335" xr:uid="{2C8DE75D-43C4-439E-8D8A-56479BA783A8}"/>
    <cellStyle name="Normal 52 4 2 2" xfId="28336" xr:uid="{CB9E64F6-076D-4A19-B365-330D5052699A}"/>
    <cellStyle name="Normal 52 4 2_121231-130331" xfId="28337" xr:uid="{927C224A-C198-4E8C-8868-A4081959C2EA}"/>
    <cellStyle name="Normal 52 4 3" xfId="28338" xr:uid="{00D6D772-1D7F-4034-86FA-45B705C7D13D}"/>
    <cellStyle name="Normal 52 4 4" xfId="34374" xr:uid="{7BF1559A-6095-4821-8577-A56ED42CC0FC}"/>
    <cellStyle name="Normal 52 4_121231-130331" xfId="28339" xr:uid="{85EAC4BB-3640-4CFA-8470-2B2BE9400694}"/>
    <cellStyle name="Normal 52 5" xfId="28340" xr:uid="{14898247-4CC4-4AF2-AC78-AF23AC0BAC47}"/>
    <cellStyle name="Normal 52 5 2" xfId="28341" xr:uid="{46A0F751-F432-4777-BB64-CB9A38CE1300}"/>
    <cellStyle name="Normal 52 5_121231-130331" xfId="28342" xr:uid="{6AFE69DA-D919-4BE9-9778-A046AB089F25}"/>
    <cellStyle name="Normal 52 6" xfId="28343" xr:uid="{AC63C083-BF75-4DEA-B579-09DCFD8588C6}"/>
    <cellStyle name="Normal 52 7" xfId="28344" xr:uid="{476E4734-349C-4151-91D2-B526E44663D1}"/>
    <cellStyle name="Normal 52 8" xfId="34375" xr:uid="{F975D686-2B18-4AFF-B93B-3398052F572A}"/>
    <cellStyle name="Normal 52 9" xfId="36290" xr:uid="{6B5A3802-445F-44C3-9086-D57A3F9D84C3}"/>
    <cellStyle name="Normal 52_121231-130331" xfId="28345" xr:uid="{657C06E9-81D9-4EAE-96E1-4D927B6BE1EC}"/>
    <cellStyle name="Normal 53" xfId="28346" xr:uid="{6FCF2636-9C57-4DF4-868E-0FF76F433007}"/>
    <cellStyle name="Normal 53 10" xfId="36293" xr:uid="{C8222647-7140-44DE-90C9-C8237EA1D183}"/>
    <cellStyle name="Normal 53 11" xfId="47871" xr:uid="{B429AB05-C98F-4534-BEC3-0F1A13B8B29B}"/>
    <cellStyle name="Normal 53 2" xfId="28347" xr:uid="{FA3EF10F-518C-4E7B-BACB-D9FD395C2E0E}"/>
    <cellStyle name="Normal 53 2 2" xfId="28348" xr:uid="{6DE017C2-B380-4253-AC9B-EE51F34F95E6}"/>
    <cellStyle name="Normal 53 2 2 2" xfId="28349" xr:uid="{962B4E14-76DA-4013-8F53-2F473FFF281E}"/>
    <cellStyle name="Normal 53 2 2 3" xfId="34376" xr:uid="{A715A4BC-390C-46CA-B745-A187A1CD67C1}"/>
    <cellStyle name="Normal 53 2 2_121231-130331" xfId="28350" xr:uid="{B0A2DA7E-3220-446D-A7BB-AAE696C30277}"/>
    <cellStyle name="Normal 53 2 3" xfId="28351" xr:uid="{D659D71D-F9EB-4C1A-922C-282BE72AA0DD}"/>
    <cellStyle name="Normal 53 2 3 2" xfId="28352" xr:uid="{5ECA3418-F097-4838-BD44-AAAE77074EBD}"/>
    <cellStyle name="Normal 53 2 3_121231-130331" xfId="28353" xr:uid="{99F63E08-60AF-494E-8EA0-1622D0A3996F}"/>
    <cellStyle name="Normal 53 2 4" xfId="28354" xr:uid="{7CEB6DC1-34E1-4B32-803E-C8A8936797FA}"/>
    <cellStyle name="Normal 53 2 5" xfId="28355" xr:uid="{0E5B198D-C467-4F7C-BA80-AE0995E05552}"/>
    <cellStyle name="Normal 53 2 6" xfId="34377" xr:uid="{97EFAA06-AFB2-49CB-B10A-CFC5B4AA3A2E}"/>
    <cellStyle name="Normal 53 2 7" xfId="36294" xr:uid="{EA985367-A173-4356-B0BA-F83A61326054}"/>
    <cellStyle name="Normal 53 2 8" xfId="38558" xr:uid="{5143F5E7-2906-42AF-A80A-CE1CDE85A802}"/>
    <cellStyle name="Normal 53 2_121231-130331" xfId="28356" xr:uid="{35599B38-4B2F-4F5D-9A90-D3D2EDD9B372}"/>
    <cellStyle name="Normal 53 3" xfId="28357" xr:uid="{919F91F5-7549-4CF7-AB20-B9AB090B7544}"/>
    <cellStyle name="Normal 53 3 2" xfId="28358" xr:uid="{4131770B-E9EA-472E-8518-0C7CFC37B3FE}"/>
    <cellStyle name="Normal 53 3 2 2" xfId="28359" xr:uid="{831A7D39-D0F4-4BA3-89E0-5C77165AAA33}"/>
    <cellStyle name="Normal 53 3 2 3" xfId="34378" xr:uid="{FF516726-DE6F-4BCA-8F8F-93CDDE525E31}"/>
    <cellStyle name="Normal 53 3 2_121231-130331" xfId="28360" xr:uid="{4436F101-5E4E-4E9B-A779-0897FF6D4C94}"/>
    <cellStyle name="Normal 53 3 3" xfId="28361" xr:uid="{EBF61213-33B4-4A74-8C52-B1FA7495785B}"/>
    <cellStyle name="Normal 53 3 3 2" xfId="28362" xr:uid="{961DFABA-3117-4A56-B559-7D689C18370A}"/>
    <cellStyle name="Normal 53 3 3_121231-130331" xfId="28363" xr:uid="{8B9AA895-DC4A-425D-9BD6-1037FAB99638}"/>
    <cellStyle name="Normal 53 3 4" xfId="28364" xr:uid="{C17523BF-1A37-4F2C-9D44-96A65D8D020F}"/>
    <cellStyle name="Normal 53 3 5" xfId="28365" xr:uid="{1BF50A76-011B-4E82-985B-ECFAF1A8E9A3}"/>
    <cellStyle name="Normal 53 3 6" xfId="34379" xr:uid="{1957FEA1-B0D7-47B3-BAF3-79CD3350E99D}"/>
    <cellStyle name="Normal 53 3 7" xfId="36295" xr:uid="{33B60047-18E2-432D-9CC9-1322FFB51B77}"/>
    <cellStyle name="Normal 53 3 8" xfId="38557" xr:uid="{50862C61-A97B-488F-84FE-F8DD4C1B52E3}"/>
    <cellStyle name="Normal 53 3_121231-130331" xfId="28366" xr:uid="{5B421493-5D74-4A1F-8E15-A237367F6358}"/>
    <cellStyle name="Normal 53 4" xfId="28367" xr:uid="{8249DDEF-9227-4979-968F-825CC721E0B4}"/>
    <cellStyle name="Normal 53 4 2" xfId="28368" xr:uid="{A96CBB4E-9DF4-49E7-BFBE-7B00267AB637}"/>
    <cellStyle name="Normal 53 4 2 2" xfId="28369" xr:uid="{094ADC4B-F200-4DD7-80A7-CBCC3F9FDD27}"/>
    <cellStyle name="Normal 53 4 2_121231-130331" xfId="28370" xr:uid="{80895006-AC47-4BBD-BB21-93D8C4209B23}"/>
    <cellStyle name="Normal 53 4 3" xfId="28371" xr:uid="{E360CDDA-55EE-41AE-93CA-6FD242568964}"/>
    <cellStyle name="Normal 53 4 4" xfId="34380" xr:uid="{118E27CB-AEA5-4AD6-A3D9-5CE463B580F0}"/>
    <cellStyle name="Normal 53 4_121231-130331" xfId="28372" xr:uid="{FAE76754-F0CF-4FE9-9029-09AA13C00A7F}"/>
    <cellStyle name="Normal 53 5" xfId="28373" xr:uid="{1F42B6EA-D3DD-4387-ADC1-834309345B3E}"/>
    <cellStyle name="Normal 53 5 2" xfId="28374" xr:uid="{81138D56-1457-4F38-B2FC-FF1376ED4835}"/>
    <cellStyle name="Normal 53 5 3" xfId="28375" xr:uid="{53EB7F91-9B2D-4BBE-B4E5-69F8D62576F6}"/>
    <cellStyle name="Normal 53 5_121231-130331" xfId="28376" xr:uid="{3A300456-46E5-4110-81FC-7B7A15FADB85}"/>
    <cellStyle name="Normal 53 6" xfId="28377" xr:uid="{FEEC45C5-C085-4A85-A22C-F5AD88EB2FDA}"/>
    <cellStyle name="Normal 53 6 2" xfId="28378" xr:uid="{C1AEB99B-53DB-4E94-A052-85450BFD90CF}"/>
    <cellStyle name="Normal 53 6 3" xfId="28379" xr:uid="{BCDF8E81-70D5-47AA-AC46-123DB0487020}"/>
    <cellStyle name="Normal 53 6_AAL 2014-06" xfId="45549" xr:uid="{64A8AC47-B8EF-4246-8880-43F9DEBC342F}"/>
    <cellStyle name="Normal 53 7" xfId="28380" xr:uid="{9EB2B564-E7CC-40F4-86AA-2196BA8F6B53}"/>
    <cellStyle name="Normal 53 7 2" xfId="28381" xr:uid="{E609802F-7B70-473E-9BCA-A5E2A2609166}"/>
    <cellStyle name="Normal 53 7 3" xfId="28382" xr:uid="{938AD2F6-4869-4FAF-8D52-4CF6045B515B}"/>
    <cellStyle name="Normal 53 7_AAL 2014-06" xfId="45550" xr:uid="{C471DB50-6492-4DE7-9DA8-6468315C18B0}"/>
    <cellStyle name="Normal 53 8" xfId="28383" xr:uid="{7F40DB2E-B131-4DB5-B9B4-FC16745231C6}"/>
    <cellStyle name="Normal 53 9" xfId="28384" xr:uid="{D79DF6E6-1973-4344-9D64-A630E5E6191A}"/>
    <cellStyle name="Normal 53_121231-130331" xfId="28385" xr:uid="{05CFEACB-788C-4334-BAA0-91AF86A8F03E}"/>
    <cellStyle name="Normal 54" xfId="28386" xr:uid="{A2D6746F-D142-4FC7-AFC3-15F0CF69596E}"/>
    <cellStyle name="Normal 54 10" xfId="36296" xr:uid="{227B51B1-6502-4EE4-9940-01862363D442}"/>
    <cellStyle name="Normal 54 11" xfId="47872" xr:uid="{46EED5EA-6B18-467F-B5BB-E030225EA64F}"/>
    <cellStyle name="Normal 54 2" xfId="28387" xr:uid="{54A6F7B4-2EE5-4C48-BEE6-93D065A23F86}"/>
    <cellStyle name="Normal 54 2 2" xfId="28388" xr:uid="{0D275C4B-9118-422A-92CF-D69A747CE2D2}"/>
    <cellStyle name="Normal 54 2 2 2" xfId="28389" xr:uid="{0FB80F0B-7EFD-4D6D-A678-0F183C48E74E}"/>
    <cellStyle name="Normal 54 2 2 3" xfId="34381" xr:uid="{17550546-44BA-4EBD-9F62-AC58C2B2A73D}"/>
    <cellStyle name="Normal 54 2 2_121231-130331" xfId="28390" xr:uid="{2C8AE349-EFE9-4908-8CFB-361C82A44496}"/>
    <cellStyle name="Normal 54 2 3" xfId="28391" xr:uid="{C2B7B408-71EA-476C-8636-F508D2CE8DE0}"/>
    <cellStyle name="Normal 54 2 3 2" xfId="28392" xr:uid="{BA35FA67-8002-4EE1-8101-26A06684FC12}"/>
    <cellStyle name="Normal 54 2 3_121231-130331" xfId="28393" xr:uid="{83A0B170-995F-4C80-930C-FE437815945F}"/>
    <cellStyle name="Normal 54 2 4" xfId="28394" xr:uid="{17B27401-6E1D-4E05-9CC1-D601BF39FAD1}"/>
    <cellStyle name="Normal 54 2 5" xfId="28395" xr:uid="{073DDFD1-F0EB-4F4A-9EAF-DDF1D8CA199A}"/>
    <cellStyle name="Normal 54 2 6" xfId="34382" xr:uid="{F0B382EE-F161-4DDD-BCD6-C7B57D0F5746}"/>
    <cellStyle name="Normal 54 2 7" xfId="36297" xr:uid="{46F4C98B-34EA-4E4E-9382-B816CFAE25CD}"/>
    <cellStyle name="Normal 54 2 8" xfId="38556" xr:uid="{F5B4CC19-5AB1-45A2-B7BC-A28F211EA055}"/>
    <cellStyle name="Normal 54 2_121231-130331" xfId="28396" xr:uid="{CBD1F997-8C65-4149-8CE9-CE35B32D9B92}"/>
    <cellStyle name="Normal 54 3" xfId="28397" xr:uid="{3F091F92-702A-44A1-A21A-3628D5B836BA}"/>
    <cellStyle name="Normal 54 3 2" xfId="28398" xr:uid="{5D76EB1E-C8A2-4988-AA4A-F1C7C8155ACE}"/>
    <cellStyle name="Normal 54 3 2 2" xfId="28399" xr:uid="{411BAF80-9292-4BD2-93C3-991F72832FD0}"/>
    <cellStyle name="Normal 54 3 2 3" xfId="34383" xr:uid="{B63E761A-BD55-4CA8-8AA7-EB6A139DE169}"/>
    <cellStyle name="Normal 54 3 2_121231-130331" xfId="28400" xr:uid="{0377ADB8-551D-4E97-99E0-8BCBB7BA1277}"/>
    <cellStyle name="Normal 54 3 3" xfId="28401" xr:uid="{593BC560-D7BF-458E-8171-EF4354094DCF}"/>
    <cellStyle name="Normal 54 3 3 2" xfId="28402" xr:uid="{6126DBF1-615F-41A3-8F98-D9F945C66DFB}"/>
    <cellStyle name="Normal 54 3 3_121231-130331" xfId="28403" xr:uid="{C75023BE-838B-4681-AD48-2BAB4917B407}"/>
    <cellStyle name="Normal 54 3 4" xfId="28404" xr:uid="{A6C2B6BF-409D-4A95-B978-9B3F2501F4B7}"/>
    <cellStyle name="Normal 54 3 5" xfId="28405" xr:uid="{FEC9AEE0-9D85-4D63-84BD-DA40ADFF36C3}"/>
    <cellStyle name="Normal 54 3 6" xfId="34384" xr:uid="{879FDB27-A198-44C1-A996-68799FDF0202}"/>
    <cellStyle name="Normal 54 3 7" xfId="36298" xr:uid="{9848D713-BC7B-4164-A9CA-3E03860523F5}"/>
    <cellStyle name="Normal 54 3 8" xfId="38555" xr:uid="{FA3F4174-FEF6-441F-B747-926A8CBDB2E0}"/>
    <cellStyle name="Normal 54 3_121231-130331" xfId="28406" xr:uid="{5111E02E-C2C1-4D36-97E8-FBC751A77CD3}"/>
    <cellStyle name="Normal 54 4" xfId="28407" xr:uid="{AE9887D3-4FEA-451D-94B3-AE9D23C847F4}"/>
    <cellStyle name="Normal 54 4 2" xfId="28408" xr:uid="{4D69A42C-ED6B-4C4D-A38C-7E9D524467AE}"/>
    <cellStyle name="Normal 54 4 2 2" xfId="28409" xr:uid="{B99036D4-337D-4A55-BCB6-941AE15207D3}"/>
    <cellStyle name="Normal 54 4 2_121231-130331" xfId="28410" xr:uid="{3DB9432F-46E4-4F63-8C6B-EB938892B4BD}"/>
    <cellStyle name="Normal 54 4 3" xfId="28411" xr:uid="{0CF4114E-D948-41C6-B7DD-C9DDCE0B8457}"/>
    <cellStyle name="Normal 54 4 4" xfId="34385" xr:uid="{620F03D9-9DB6-494D-BEF1-F572EE9CDBF0}"/>
    <cellStyle name="Normal 54 4_121231-130331" xfId="28412" xr:uid="{0B0F9A76-1D0D-4D48-9A55-529E00D47E40}"/>
    <cellStyle name="Normal 54 5" xfId="28413" xr:uid="{5D10A1E3-08BD-48E3-A308-B3CFB05A5B07}"/>
    <cellStyle name="Normal 54 5 2" xfId="28414" xr:uid="{D43313C5-0F47-4F5F-8720-7622F4C8EF6B}"/>
    <cellStyle name="Normal 54 5 3" xfId="28415" xr:uid="{B372E40B-19F3-4DAA-AE82-59F2ABF21362}"/>
    <cellStyle name="Normal 54 5_121231-130331" xfId="28416" xr:uid="{DAB6C635-8321-48B7-B1FF-FD247E256E6E}"/>
    <cellStyle name="Normal 54 6" xfId="28417" xr:uid="{E1ADE9A4-196F-4377-B981-C8837105D0A7}"/>
    <cellStyle name="Normal 54 6 2" xfId="28418" xr:uid="{7E5EA14C-3892-4231-B236-6E28D4BF376F}"/>
    <cellStyle name="Normal 54 6 3" xfId="28419" xr:uid="{706C6B13-7CD4-498F-93E3-7D1A12F19BFD}"/>
    <cellStyle name="Normal 54 6_AAL 2014-06" xfId="45551" xr:uid="{68739D0B-CF65-4CA4-B7DC-FEF530814680}"/>
    <cellStyle name="Normal 54 7" xfId="28420" xr:uid="{9264E9EA-BA54-449E-91C3-1094231E1D37}"/>
    <cellStyle name="Normal 54 7 2" xfId="28421" xr:uid="{EB38F1EE-3DD5-4033-950A-B8588207C5B5}"/>
    <cellStyle name="Normal 54 7 3" xfId="28422" xr:uid="{A6BAB388-1741-4CD0-87BE-33674C55BF00}"/>
    <cellStyle name="Normal 54 7_AAL 2014-06" xfId="45552" xr:uid="{D5441345-C7D9-41E4-B0A7-D43139A387F4}"/>
    <cellStyle name="Normal 54 8" xfId="28423" xr:uid="{913FC19C-F10C-44F1-A46A-F5D43F8026E4}"/>
    <cellStyle name="Normal 54 9" xfId="28424" xr:uid="{13D9AAD6-6711-4E06-AE4F-36FF914F069E}"/>
    <cellStyle name="Normal 54_121231-130331" xfId="28425" xr:uid="{490D5CB8-2B51-4524-A58A-D77DAD91426E}"/>
    <cellStyle name="Normal 55" xfId="28426" xr:uid="{8473F1D3-31B0-40A1-87C6-67D68EA87045}"/>
    <cellStyle name="Normal 55 10" xfId="36299" xr:uid="{8E0C98FF-3485-4DB6-A719-00D7CBABBFF4}"/>
    <cellStyle name="Normal 55 11" xfId="47873" xr:uid="{646834F5-CCCF-44A9-BDE4-88A1A92CC1E5}"/>
    <cellStyle name="Normal 55 2" xfId="28427" xr:uid="{4E3F1265-AF80-48E6-9D9C-EE69CDA2D6BE}"/>
    <cellStyle name="Normal 55 2 2" xfId="28428" xr:uid="{3ADF3420-0A94-4440-9EA5-16A90A1937E8}"/>
    <cellStyle name="Normal 55 2 2 2" xfId="28429" xr:uid="{4E1D2355-BEF3-4239-87CE-8CDF7C1D6D13}"/>
    <cellStyle name="Normal 55 2 2 3" xfId="34386" xr:uid="{AA984E50-5EB3-4F25-85EF-67A0BDCE6E37}"/>
    <cellStyle name="Normal 55 2 2_121231-130331" xfId="28430" xr:uid="{755D137F-26B8-4510-9733-321D47AFF31C}"/>
    <cellStyle name="Normal 55 2 3" xfId="28431" xr:uid="{AD523E7C-FF6C-4D49-82C2-92AEC73CA3DD}"/>
    <cellStyle name="Normal 55 2 3 2" xfId="28432" xr:uid="{B0AA8CD4-E575-4DFF-A982-09516354081A}"/>
    <cellStyle name="Normal 55 2 3_121231-130331" xfId="28433" xr:uid="{EE554B47-60F1-43D8-89B5-348E97034D89}"/>
    <cellStyle name="Normal 55 2 4" xfId="28434" xr:uid="{A7C9AF20-90E8-46A3-B3A1-B06010109DCD}"/>
    <cellStyle name="Normal 55 2 5" xfId="28435" xr:uid="{34BCE4F2-F79B-4B28-9555-7BE00489EFD0}"/>
    <cellStyle name="Normal 55 2 6" xfId="34387" xr:uid="{17F15DD6-FD14-4FF4-BA43-736CBF4FA7E7}"/>
    <cellStyle name="Normal 55 2 7" xfId="36300" xr:uid="{8DAD784C-490D-4BB3-9C3C-8AD117567001}"/>
    <cellStyle name="Normal 55 2 8" xfId="38554" xr:uid="{308398C9-CB24-4C9A-A390-4A9B289AD103}"/>
    <cellStyle name="Normal 55 2_121231-130331" xfId="28436" xr:uid="{9E4682D5-2029-4F2A-A0FE-2A97F7081FAB}"/>
    <cellStyle name="Normal 55 3" xfId="28437" xr:uid="{B2965DD2-1F2F-4AE0-96DD-957917F21BCD}"/>
    <cellStyle name="Normal 55 3 2" xfId="28438" xr:uid="{E4A20925-E5AC-4220-AF81-D3F1968EBC11}"/>
    <cellStyle name="Normal 55 3 2 2" xfId="28439" xr:uid="{605708EE-1D13-49E2-95A4-51AF6C6B2496}"/>
    <cellStyle name="Normal 55 3 2 3" xfId="34388" xr:uid="{36EEB603-5160-4726-BE72-A8605DFDB173}"/>
    <cellStyle name="Normal 55 3 2_121231-130331" xfId="28440" xr:uid="{CF6444BA-EBC0-4B95-AD4F-3DBB0B73C9B6}"/>
    <cellStyle name="Normal 55 3 3" xfId="28441" xr:uid="{804B23DD-9007-427F-A208-EEC73227F07E}"/>
    <cellStyle name="Normal 55 3 3 2" xfId="28442" xr:uid="{D769FC28-40DA-4845-A3DF-A1B988E0ACB2}"/>
    <cellStyle name="Normal 55 3 3_121231-130331" xfId="28443" xr:uid="{2129B953-046E-4FFA-A1F9-15AD9534BD7E}"/>
    <cellStyle name="Normal 55 3 4" xfId="28444" xr:uid="{A8AB9D66-A6AF-4B3B-9F7D-492B1B200486}"/>
    <cellStyle name="Normal 55 3 5" xfId="28445" xr:uid="{6EEF95CA-92F2-4A53-B768-967035BF454E}"/>
    <cellStyle name="Normal 55 3 6" xfId="34389" xr:uid="{50674E0C-F5BE-40F7-85E5-FD1CDF262C2A}"/>
    <cellStyle name="Normal 55 3 7" xfId="36301" xr:uid="{5124AD03-11EB-45BA-88CB-43250FE1F283}"/>
    <cellStyle name="Normal 55 3 8" xfId="38553" xr:uid="{0AE061FF-21FD-44A9-A502-B5FFE0F3C948}"/>
    <cellStyle name="Normal 55 3_121231-130331" xfId="28446" xr:uid="{F7A19285-0F9C-4C14-8E1D-F4A6F10ED51F}"/>
    <cellStyle name="Normal 55 4" xfId="28447" xr:uid="{CDE6613F-B691-491C-903E-962945B6AA11}"/>
    <cellStyle name="Normal 55 4 2" xfId="28448" xr:uid="{2C30F155-898E-4E35-A459-0EE9BD953ADF}"/>
    <cellStyle name="Normal 55 4 2 2" xfId="28449" xr:uid="{B0ED4455-D1C3-409B-936F-2039CC00E380}"/>
    <cellStyle name="Normal 55 4 2_121231-130331" xfId="28450" xr:uid="{A4E2E626-28B7-4374-899E-08D1091027BC}"/>
    <cellStyle name="Normal 55 4 3" xfId="28451" xr:uid="{7FB8FF5E-8043-4B27-A12C-63DE05EB29D5}"/>
    <cellStyle name="Normal 55 4 4" xfId="34390" xr:uid="{D4856355-2423-41FE-BF99-231015B3A302}"/>
    <cellStyle name="Normal 55 4_121231-130331" xfId="28452" xr:uid="{C34020D1-8312-4734-860C-751F1E7C871C}"/>
    <cellStyle name="Normal 55 5" xfId="28453" xr:uid="{20CA184D-51A7-4B22-84A2-81B752150FC1}"/>
    <cellStyle name="Normal 55 5 2" xfId="28454" xr:uid="{C9479DF1-0597-49DF-A703-26AC7910D857}"/>
    <cellStyle name="Normal 55 5 3" xfId="28455" xr:uid="{25814DFF-EB44-4564-B41B-736CE004850E}"/>
    <cellStyle name="Normal 55 5_121231-130331" xfId="28456" xr:uid="{1F6A78BC-6FB3-487E-9C55-6FDC9D49379A}"/>
    <cellStyle name="Normal 55 6" xfId="28457" xr:uid="{640EEF61-5B2E-43B7-9CAA-50A77C065320}"/>
    <cellStyle name="Normal 55 6 2" xfId="28458" xr:uid="{43275B2A-97F9-44D2-8BE5-5E65614D9D79}"/>
    <cellStyle name="Normal 55 6 3" xfId="28459" xr:uid="{0D71F264-846C-4F61-949D-AECA8F5ED05F}"/>
    <cellStyle name="Normal 55 6_AAL 2014-06" xfId="45553" xr:uid="{A1F1DD65-8893-4258-93FF-DDD592B4984E}"/>
    <cellStyle name="Normal 55 7" xfId="28460" xr:uid="{4D837D82-E759-417A-AB9D-01FD0CD640E2}"/>
    <cellStyle name="Normal 55 7 2" xfId="28461" xr:uid="{AA4A2675-6C78-4E2C-99D3-93B33E8A55A8}"/>
    <cellStyle name="Normal 55 7 3" xfId="28462" xr:uid="{2CEAA72C-3724-4C75-9E35-6F912D18BB06}"/>
    <cellStyle name="Normal 55 7_AAL 2014-06" xfId="45554" xr:uid="{B511E4A2-3718-4189-A52B-FF08FC308399}"/>
    <cellStyle name="Normal 55 8" xfId="28463" xr:uid="{8781F980-6A1C-4416-AA5D-9FED48DB8A6C}"/>
    <cellStyle name="Normal 55 9" xfId="28464" xr:uid="{B1910EA8-038D-4E1D-878F-6686025B7E27}"/>
    <cellStyle name="Normal 55_121231-130331" xfId="28465" xr:uid="{109DDFD3-50B4-4679-90E2-457A0FA3AF9A}"/>
    <cellStyle name="Normal 56" xfId="28466" xr:uid="{8BE1E3F5-174B-4FD8-8526-086B3F2CE955}"/>
    <cellStyle name="Normal 56 10" xfId="36302" xr:uid="{30CD929C-9D31-4938-8FDF-6BBA4B11EEE6}"/>
    <cellStyle name="Normal 56 11" xfId="47874" xr:uid="{0BD7EE55-EEC1-4778-8128-E0B2F7A3CF3D}"/>
    <cellStyle name="Normal 56 2" xfId="28467" xr:uid="{3899127F-412C-4496-AF35-48FC8D1636CD}"/>
    <cellStyle name="Normal 56 2 2" xfId="28468" xr:uid="{F8EF1B3E-690E-4DA8-B201-C896A9794B65}"/>
    <cellStyle name="Normal 56 2 2 2" xfId="28469" xr:uid="{A7BEF287-D906-49D0-B325-F65CE32D60BD}"/>
    <cellStyle name="Normal 56 2 2 3" xfId="34391" xr:uid="{4A8AFCCA-C89D-41B4-988F-C91E4CFEAE51}"/>
    <cellStyle name="Normal 56 2 2_121231-130331" xfId="28470" xr:uid="{61A2A2C5-3857-434B-AB52-20177FFADE52}"/>
    <cellStyle name="Normal 56 2 3" xfId="28471" xr:uid="{F7D06F4C-A82F-49F8-8DA2-486ACD8FE2E9}"/>
    <cellStyle name="Normal 56 2 3 2" xfId="28472" xr:uid="{4CB06A25-3C51-4948-9BD4-D47FF5472940}"/>
    <cellStyle name="Normal 56 2 3_121231-130331" xfId="28473" xr:uid="{7DE1F467-A7F4-47E2-8C98-903AB2FB517A}"/>
    <cellStyle name="Normal 56 2 4" xfId="28474" xr:uid="{3DD4B1F0-7E7B-42DD-9CCD-A0553CB89C44}"/>
    <cellStyle name="Normal 56 2 5" xfId="28475" xr:uid="{CA7D716A-8700-448A-8441-72A2839C69DC}"/>
    <cellStyle name="Normal 56 2 6" xfId="34392" xr:uid="{2DF6FFE7-3775-44A4-BED4-ECB7CA861090}"/>
    <cellStyle name="Normal 56 2 7" xfId="36303" xr:uid="{9586024F-0C4A-4FDC-AE0F-38AD69B5E961}"/>
    <cellStyle name="Normal 56 2 8" xfId="38552" xr:uid="{D3A16D41-E772-4B38-9C4A-0FF30F80ADEA}"/>
    <cellStyle name="Normal 56 2_121231-130331" xfId="28476" xr:uid="{6A69013A-1741-40E5-B493-4B95DC42FE49}"/>
    <cellStyle name="Normal 56 3" xfId="28477" xr:uid="{F4F3AE40-AE84-459D-BFD4-9636943A4677}"/>
    <cellStyle name="Normal 56 3 2" xfId="28478" xr:uid="{C56413DA-AE6A-4196-B70D-1624057FA927}"/>
    <cellStyle name="Normal 56 3 2 2" xfId="28479" xr:uid="{FEBF6DEE-E8F2-4959-A1DF-2E670D500D2A}"/>
    <cellStyle name="Normal 56 3 2 3" xfId="34393" xr:uid="{13CBCC59-A250-403A-9C4D-0556A6D91C34}"/>
    <cellStyle name="Normal 56 3 2_121231-130331" xfId="28480" xr:uid="{17444B6F-CD5A-4445-B28A-F863B9A5842E}"/>
    <cellStyle name="Normal 56 3 3" xfId="28481" xr:uid="{E924ED1B-5BC2-4FAB-A423-42839CB111C7}"/>
    <cellStyle name="Normal 56 3 3 2" xfId="28482" xr:uid="{140ADA28-6D43-4F2C-9273-C685C09361C9}"/>
    <cellStyle name="Normal 56 3 3_121231-130331" xfId="28483" xr:uid="{5068711E-AEDB-4F46-ADE9-4048CFB754BC}"/>
    <cellStyle name="Normal 56 3 4" xfId="28484" xr:uid="{BDE89FAB-FB2B-420B-B444-CA80E2D02A31}"/>
    <cellStyle name="Normal 56 3 5" xfId="28485" xr:uid="{D98E1954-86D5-45CD-BDD2-CFEA7887ABCD}"/>
    <cellStyle name="Normal 56 3 6" xfId="34394" xr:uid="{8F881A79-4001-4659-812A-636E2F6E3248}"/>
    <cellStyle name="Normal 56 3 7" xfId="36304" xr:uid="{C7D69594-B06D-4B49-A046-925FA1E4C70E}"/>
    <cellStyle name="Normal 56 3 8" xfId="38551" xr:uid="{E55846C0-3DEB-465D-9536-2F810BC16CC4}"/>
    <cellStyle name="Normal 56 3_121231-130331" xfId="28486" xr:uid="{D10A3B7D-A2EC-4BBD-BEE6-D54F3F4DD417}"/>
    <cellStyle name="Normal 56 4" xfId="28487" xr:uid="{9261BE19-9108-4490-98DB-987CE9DF8805}"/>
    <cellStyle name="Normal 56 4 2" xfId="28488" xr:uid="{E50FC2BF-1910-4F70-9ECA-D423068BB4A1}"/>
    <cellStyle name="Normal 56 4 2 2" xfId="28489" xr:uid="{621BDAAF-7CB2-4A78-94BF-2407F52684AD}"/>
    <cellStyle name="Normal 56 4 2_121231-130331" xfId="28490" xr:uid="{724C8980-F1B2-49FD-A90B-806B52013D65}"/>
    <cellStyle name="Normal 56 4 3" xfId="28491" xr:uid="{B382020D-816D-4D6A-A487-2733F3550B30}"/>
    <cellStyle name="Normal 56 4 4" xfId="34395" xr:uid="{E675AED6-C834-44B1-BC1B-E92433FD501E}"/>
    <cellStyle name="Normal 56 4_121231-130331" xfId="28492" xr:uid="{27263F67-4B75-4CAD-8F2B-6E37F2363A14}"/>
    <cellStyle name="Normal 56 5" xfId="28493" xr:uid="{4514A604-D5DB-4C9A-94B5-021ABE54A82F}"/>
    <cellStyle name="Normal 56 5 2" xfId="28494" xr:uid="{02B15787-82D7-4C3D-8085-CF9F17EBCD2D}"/>
    <cellStyle name="Normal 56 5 3" xfId="28495" xr:uid="{477C6A55-4A06-484F-A407-F213ABA242C5}"/>
    <cellStyle name="Normal 56 5_121231-130331" xfId="28496" xr:uid="{4EAB736A-EC0C-4BB0-8B14-785E59080BF9}"/>
    <cellStyle name="Normal 56 6" xfId="28497" xr:uid="{F404A6E2-4129-4A9B-BAD8-9CAF87D37657}"/>
    <cellStyle name="Normal 56 6 2" xfId="28498" xr:uid="{44E33A9F-7CF2-44CB-95CD-C1D9C2407EAD}"/>
    <cellStyle name="Normal 56 6 3" xfId="28499" xr:uid="{3C460A31-5A08-44CB-9318-85EEB8419958}"/>
    <cellStyle name="Normal 56 6_AAL 2014-06" xfId="45555" xr:uid="{434C8293-7A0D-4B23-A6B0-BD541B3FEF9E}"/>
    <cellStyle name="Normal 56 7" xfId="28500" xr:uid="{5649056B-94CC-4678-A264-C9158F0DEEEA}"/>
    <cellStyle name="Normal 56 7 2" xfId="28501" xr:uid="{B7B1E153-8B4C-46A1-8356-8185845445E2}"/>
    <cellStyle name="Normal 56 7 3" xfId="28502" xr:uid="{2F7CDB12-25C5-403F-8A8E-0D49057C74C3}"/>
    <cellStyle name="Normal 56 7_AAL 2014-06" xfId="45556" xr:uid="{1FB839BA-524F-44D9-9025-7B2CC94EF6A5}"/>
    <cellStyle name="Normal 56 8" xfId="28503" xr:uid="{54ECF461-646E-45E2-9DE2-CA0BF1FB82A7}"/>
    <cellStyle name="Normal 56 9" xfId="28504" xr:uid="{D83F6713-3D7B-451D-82CA-E8FE56B753D8}"/>
    <cellStyle name="Normal 56_121231-130331" xfId="28505" xr:uid="{9876DE9B-6FD6-491C-B78F-0D1C73F616A8}"/>
    <cellStyle name="Normal 57" xfId="28506" xr:uid="{95BA76FB-965E-4FFA-8D01-0DFE54028755}"/>
    <cellStyle name="Normal 57 10" xfId="36305" xr:uid="{C5A5D73C-196C-4B2E-9358-5A7C44DB9F4C}"/>
    <cellStyle name="Normal 57 11" xfId="47875" xr:uid="{CD0B5F8E-7CFE-47FB-B0A4-9A6DFF5E5F2D}"/>
    <cellStyle name="Normal 57 2" xfId="28507" xr:uid="{502A11BA-39B0-43DC-8F70-3EAD11B84EFB}"/>
    <cellStyle name="Normal 57 2 2" xfId="28508" xr:uid="{23CFDAB7-5FBB-4A66-98AD-B0C6490BBC5F}"/>
    <cellStyle name="Normal 57 2 2 2" xfId="28509" xr:uid="{C86DD7D0-D530-4E47-BAB8-6AC6A7F90522}"/>
    <cellStyle name="Normal 57 2 2 3" xfId="34396" xr:uid="{EE61B9E2-F987-4085-A28A-B489D58A7ACD}"/>
    <cellStyle name="Normal 57 2 2_121231-130331" xfId="28510" xr:uid="{79863BF2-7287-4655-972F-D40A51131DD9}"/>
    <cellStyle name="Normal 57 2 3" xfId="28511" xr:uid="{5D4A7F0B-6D63-418A-84A8-C19A7A82D83E}"/>
    <cellStyle name="Normal 57 2 3 2" xfId="28512" xr:uid="{1A278A31-5B3C-4FCD-82A1-C8771A6D936A}"/>
    <cellStyle name="Normal 57 2 3_121231-130331" xfId="28513" xr:uid="{8D34747B-C08F-4DAD-9D2B-323AD2E0C89F}"/>
    <cellStyle name="Normal 57 2 4" xfId="28514" xr:uid="{AB93D527-4976-4E79-BF3F-C6569AAE9978}"/>
    <cellStyle name="Normal 57 2 5" xfId="28515" xr:uid="{930F7614-FE18-4D0D-BC48-7F831702FE6F}"/>
    <cellStyle name="Normal 57 2 6" xfId="34397" xr:uid="{7CB3D8D0-A49F-4F34-AED5-04D173F020BE}"/>
    <cellStyle name="Normal 57 2 7" xfId="36306" xr:uid="{F19E6D40-009B-472B-8846-5B97F23C6BC7}"/>
    <cellStyle name="Normal 57 2 8" xfId="38550" xr:uid="{9EA673CA-E1E7-4C42-92D1-1D9DFB6362F4}"/>
    <cellStyle name="Normal 57 2_121231-130331" xfId="28516" xr:uid="{688DD878-8370-49F3-9723-AA555617D9FF}"/>
    <cellStyle name="Normal 57 3" xfId="28517" xr:uid="{FBA28E10-2C21-40FE-9EA0-EF8E7BC36F7A}"/>
    <cellStyle name="Normal 57 3 2" xfId="28518" xr:uid="{460CB121-A4DB-46F3-9339-E1A928BF1697}"/>
    <cellStyle name="Normal 57 3 2 2" xfId="28519" xr:uid="{40D7E69C-E354-40F4-BFD6-138726382619}"/>
    <cellStyle name="Normal 57 3 2 3" xfId="34398" xr:uid="{EEEB3646-ECD8-46F7-A174-CF85215D09D8}"/>
    <cellStyle name="Normal 57 3 2_121231-130331" xfId="28520" xr:uid="{4AF810E1-4746-4E99-AD42-DFE771CF5506}"/>
    <cellStyle name="Normal 57 3 3" xfId="28521" xr:uid="{41A50047-2F48-4864-9008-73B7F86BED37}"/>
    <cellStyle name="Normal 57 3 3 2" xfId="28522" xr:uid="{0B0B3B8A-647D-4E5D-B954-3FD290E001F4}"/>
    <cellStyle name="Normal 57 3 3_121231-130331" xfId="28523" xr:uid="{6289F613-6983-40E8-8937-E26371A46FD8}"/>
    <cellStyle name="Normal 57 3 4" xfId="28524" xr:uid="{E1A47790-D6D6-4EFA-A222-D995DB38D51E}"/>
    <cellStyle name="Normal 57 3 5" xfId="28525" xr:uid="{9DA33FBA-5F10-4B8F-B5E3-C2E308169F0E}"/>
    <cellStyle name="Normal 57 3 6" xfId="34399" xr:uid="{D863F0DF-A370-4B6F-8F2C-9019E9B2C143}"/>
    <cellStyle name="Normal 57 3 7" xfId="36307" xr:uid="{8244C2B7-203F-4F7F-97C1-9516D3C56861}"/>
    <cellStyle name="Normal 57 3 8" xfId="38549" xr:uid="{11A4A3F0-13A3-421A-A76F-77B11AE8DA25}"/>
    <cellStyle name="Normal 57 3_121231-130331" xfId="28526" xr:uid="{9BA15D8B-3E22-4969-9D6D-6CC52373050B}"/>
    <cellStyle name="Normal 57 4" xfId="28527" xr:uid="{4AB3E011-4359-4B9E-A978-4D69A395A5E8}"/>
    <cellStyle name="Normal 57 4 2" xfId="28528" xr:uid="{2F714AB0-66E8-4FD3-9490-5EDA9073BFF8}"/>
    <cellStyle name="Normal 57 4 2 2" xfId="28529" xr:uid="{DCAD8C8C-A028-4F6E-9802-0B08BB8D6C26}"/>
    <cellStyle name="Normal 57 4 2_121231-130331" xfId="28530" xr:uid="{B58D2BBA-529E-47C9-9555-3D67C9AFBCF7}"/>
    <cellStyle name="Normal 57 4 3" xfId="28531" xr:uid="{BBFBACFB-5773-4AC8-9606-9A48C78E54C3}"/>
    <cellStyle name="Normal 57 4 4" xfId="34400" xr:uid="{066129A0-C92D-4F0D-8E76-FEC196CE9F36}"/>
    <cellStyle name="Normal 57 4_121231-130331" xfId="28532" xr:uid="{6F4D902F-BA19-450A-8319-5D572ACA87F5}"/>
    <cellStyle name="Normal 57 5" xfId="28533" xr:uid="{0470620F-B25E-48E5-B8B7-77986372ED81}"/>
    <cellStyle name="Normal 57 5 2" xfId="28534" xr:uid="{7C0F52C5-9F62-4785-A01D-4C74BC8BE27E}"/>
    <cellStyle name="Normal 57 5 3" xfId="28535" xr:uid="{4AFABAE8-767D-477F-8987-3ADE7D8C560A}"/>
    <cellStyle name="Normal 57 5_121231-130331" xfId="28536" xr:uid="{B7FD5569-9E0E-4DA8-B6E2-703766A9C421}"/>
    <cellStyle name="Normal 57 6" xfId="28537" xr:uid="{2E6DDB1B-7F69-4A7B-ACF5-3BA26B26C4D4}"/>
    <cellStyle name="Normal 57 6 2" xfId="28538" xr:uid="{6F555DB2-D5D9-493E-86F1-28A9E9A9B8FA}"/>
    <cellStyle name="Normal 57 6 3" xfId="28539" xr:uid="{BCE1AE84-E570-4E2C-829B-CBBFA17D03BD}"/>
    <cellStyle name="Normal 57 6_AAL 2014-06" xfId="45557" xr:uid="{262E122F-9AE1-4D03-96EC-2E10B1BC1904}"/>
    <cellStyle name="Normal 57 7" xfId="28540" xr:uid="{EE490300-885D-41BD-B635-1EE9D52A2658}"/>
    <cellStyle name="Normal 57 7 2" xfId="28541" xr:uid="{7BFC1885-90C1-40E0-8EE6-2B86E6EFA760}"/>
    <cellStyle name="Normal 57 7 3" xfId="28542" xr:uid="{DFD5E453-85A7-4D05-9FF3-13378957844D}"/>
    <cellStyle name="Normal 57 7_AAL 2014-06" xfId="45558" xr:uid="{4316A31C-D490-49EF-8E55-478E3B5503D3}"/>
    <cellStyle name="Normal 57 8" xfId="28543" xr:uid="{EABEDBF2-6A67-45B6-B5A5-C45516CC27EB}"/>
    <cellStyle name="Normal 57 9" xfId="28544" xr:uid="{48A8954C-2B8A-4ECB-BC71-87FC0C6A912C}"/>
    <cellStyle name="Normal 57_121231-130331" xfId="28545" xr:uid="{03C81050-D4DA-4FD1-B4BB-51F93450379D}"/>
    <cellStyle name="Normal 58" xfId="28546" xr:uid="{18108D2E-0BA9-40B2-81F4-2D238853E4F0}"/>
    <cellStyle name="Normal 58 10" xfId="38548" xr:uid="{61AFCCE3-14DE-4EEA-8529-02716DB74E03}"/>
    <cellStyle name="Normal 58 11" xfId="47876" xr:uid="{DA5926C3-5F04-4F8A-B593-7CE412DF9492}"/>
    <cellStyle name="Normal 58 2" xfId="28547" xr:uid="{65B3671A-D389-462B-AFC2-BD0D4E0A8A0A}"/>
    <cellStyle name="Normal 58 2 2" xfId="28548" xr:uid="{D3E81149-7656-4D9A-90C9-739C7EA54C24}"/>
    <cellStyle name="Normal 58 2 2 2" xfId="28549" xr:uid="{A3543F16-EE0F-4EC8-A850-36ED3303A206}"/>
    <cellStyle name="Normal 58 2 2 3" xfId="34401" xr:uid="{C39DF742-D947-48A1-831F-7061703DCF46}"/>
    <cellStyle name="Normal 58 2 2_121231-130331" xfId="28550" xr:uid="{0E30E0A3-CF0C-4A27-ACA8-0B254E654E70}"/>
    <cellStyle name="Normal 58 2 3" xfId="28551" xr:uid="{81CDE883-8AC2-4223-8FD9-AB3FEDB8DC6F}"/>
    <cellStyle name="Normal 58 2 3 2" xfId="28552" xr:uid="{4032D3BC-1EAA-488B-B3EC-CCC31E347A2B}"/>
    <cellStyle name="Normal 58 2 3_121231-130331" xfId="28553" xr:uid="{00AD8052-A141-4B81-B51B-EC0B95DA80E1}"/>
    <cellStyle name="Normal 58 2 4" xfId="28554" xr:uid="{B8B4816D-CE73-4D75-B0C9-16C4C8346F41}"/>
    <cellStyle name="Normal 58 2 5" xfId="28555" xr:uid="{B4A13118-036D-427D-B810-F86E30E53058}"/>
    <cellStyle name="Normal 58 2 6" xfId="34402" xr:uid="{0FA876A7-899C-4EE0-A47D-EF41351A815A}"/>
    <cellStyle name="Normal 58 2 7" xfId="36309" xr:uid="{5A991E86-66A0-4CE2-A01F-3674567C657B}"/>
    <cellStyle name="Normal 58 2 8" xfId="38547" xr:uid="{1282D660-7A5C-4BB8-8266-40255BED2B00}"/>
    <cellStyle name="Normal 58 2_121231-130331" xfId="28556" xr:uid="{3D170EA3-063F-45B9-B0BA-E6B886E315F6}"/>
    <cellStyle name="Normal 58 3" xfId="28557" xr:uid="{24A89E90-ADB0-450F-942E-219E4844C086}"/>
    <cellStyle name="Normal 58 3 2" xfId="28558" xr:uid="{77E71A23-B52D-4A67-A949-F3352018F455}"/>
    <cellStyle name="Normal 58 3 2 2" xfId="28559" xr:uid="{06E124E3-45E7-4D93-B875-00734CD1752A}"/>
    <cellStyle name="Normal 58 3 2 3" xfId="34403" xr:uid="{C2DE7779-6C9A-43D0-AAF0-BE7E3B1FE0DD}"/>
    <cellStyle name="Normal 58 3 2_121231-130331" xfId="28560" xr:uid="{BF5DE48C-C947-4738-9699-6FA88B06F84B}"/>
    <cellStyle name="Normal 58 3 3" xfId="28561" xr:uid="{B1FDF66B-D3AD-45CB-9FB4-46C6D42D45A3}"/>
    <cellStyle name="Normal 58 3 3 2" xfId="28562" xr:uid="{3A1AD4CE-21C3-4153-887E-376261CF9734}"/>
    <cellStyle name="Normal 58 3 3_121231-130331" xfId="28563" xr:uid="{F901B5BA-7212-4AD8-8F70-5822C52F0787}"/>
    <cellStyle name="Normal 58 3 4" xfId="28564" xr:uid="{3A16F3B7-F0D6-4CFD-A954-51982A9AA07A}"/>
    <cellStyle name="Normal 58 3 5" xfId="28565" xr:uid="{1AC3EDD0-CB55-4AC5-B80A-514049CAA402}"/>
    <cellStyle name="Normal 58 3 6" xfId="34404" xr:uid="{CF4167BD-0C30-4412-9CDC-803398CBBCBE}"/>
    <cellStyle name="Normal 58 3 7" xfId="36310" xr:uid="{CC56BF22-167E-4015-ADFC-5171041A6408}"/>
    <cellStyle name="Normal 58 3 8" xfId="38546" xr:uid="{12375163-F34A-4E53-B85E-FF8F48F414C2}"/>
    <cellStyle name="Normal 58 3_121231-130331" xfId="28566" xr:uid="{521B31A0-26A8-4EB0-B31E-6D81AFFE4DAD}"/>
    <cellStyle name="Normal 58 4" xfId="28567" xr:uid="{F88FA1B6-B613-4D50-BD5F-F72029A9E733}"/>
    <cellStyle name="Normal 58 4 2" xfId="28568" xr:uid="{1BB907A9-5667-43AD-B505-7E6908DE8DD6}"/>
    <cellStyle name="Normal 58 4 2 2" xfId="28569" xr:uid="{64E2D9E7-44ED-41ED-A9B6-E6749DBA2043}"/>
    <cellStyle name="Normal 58 4 2_121231-130331" xfId="28570" xr:uid="{9DB1B029-CEEA-4171-9BA2-05824C7C8F98}"/>
    <cellStyle name="Normal 58 4 3" xfId="28571" xr:uid="{6B549437-1CF9-4D8C-B4DC-AEC5322A0817}"/>
    <cellStyle name="Normal 58 4 4" xfId="34405" xr:uid="{3AA6DC7E-69C1-4B1F-BAEA-5F2E38A00F54}"/>
    <cellStyle name="Normal 58 4_121231-130331" xfId="28572" xr:uid="{0B402A3A-A87C-4DCC-8405-BA17E2FBABB8}"/>
    <cellStyle name="Normal 58 5" xfId="28573" xr:uid="{9B10F1F8-5878-4C7F-9922-3E2CACF4D051}"/>
    <cellStyle name="Normal 58 5 2" xfId="28574" xr:uid="{DE6D9635-55C3-4A6B-8BE5-97B334903728}"/>
    <cellStyle name="Normal 58 5 3" xfId="28575" xr:uid="{A27D9761-E7D9-4896-AC91-0BDBEA2ADB33}"/>
    <cellStyle name="Normal 58 5_121231-130331" xfId="28576" xr:uid="{B4D31C8F-04EF-4751-984D-F4345818E941}"/>
    <cellStyle name="Normal 58 6" xfId="28577" xr:uid="{2693C22A-6891-4663-922D-5652E767C37E}"/>
    <cellStyle name="Normal 58 6 2" xfId="28578" xr:uid="{11D7603C-11A0-455A-A5AB-46639E4A22CC}"/>
    <cellStyle name="Normal 58 6 3" xfId="28579" xr:uid="{C0ED7917-4DC1-4E9E-816F-618BD420874A}"/>
    <cellStyle name="Normal 58 6_AAL 2014-06" xfId="45559" xr:uid="{3CBFF547-2850-4D0C-A55C-E3B0FEFE87B4}"/>
    <cellStyle name="Normal 58 7" xfId="28580" xr:uid="{0700D492-ED2D-42CD-B8DF-AD864246CEB7}"/>
    <cellStyle name="Normal 58 7 2" xfId="28581" xr:uid="{51EDE7FD-61AF-4689-B136-D5DB78762C81}"/>
    <cellStyle name="Normal 58 7 3" xfId="28582" xr:uid="{84FBD4B2-7BCC-4AB9-97A3-2FDEE4077775}"/>
    <cellStyle name="Normal 58 7_AAL 2014-06" xfId="45560" xr:uid="{443BA1CB-4591-4A4A-8D70-6BBA1B178B4C}"/>
    <cellStyle name="Normal 58 8" xfId="34406" xr:uid="{EFFDCE97-DD08-4BDA-AF51-5409B8B860BE}"/>
    <cellStyle name="Normal 58 9" xfId="36308" xr:uid="{CCE885B1-0D84-4212-A122-DA560D52885E}"/>
    <cellStyle name="Normal 58_121231-130331" xfId="28583" xr:uid="{9CB85E89-2D11-4321-9BF7-BDB4AEFD8664}"/>
    <cellStyle name="Normal 59" xfId="28584" xr:uid="{EEF57DF5-6B38-4C63-AEE1-A3365CBA31F0}"/>
    <cellStyle name="Normal 59 10" xfId="38545" xr:uid="{3FF974CE-1DAA-41D0-BCE1-4CDC7B1447FF}"/>
    <cellStyle name="Normal 59 11" xfId="47877" xr:uid="{B1D5B9D3-149F-4DF3-8803-79E98CB8AEB2}"/>
    <cellStyle name="Normal 59 2" xfId="28585" xr:uid="{336E7DF1-1C6C-41BE-8ECA-12898461B694}"/>
    <cellStyle name="Normal 59 2 2" xfId="28586" xr:uid="{95915CF8-FAA2-41F4-AC00-61D3B0A2EEF2}"/>
    <cellStyle name="Normal 59 2 2 2" xfId="28587" xr:uid="{7569CCCB-35B0-490E-92F4-1C0D4B6246A2}"/>
    <cellStyle name="Normal 59 2 2 3" xfId="34407" xr:uid="{58F1D96C-E5F8-4ECC-A972-A45D16962AFE}"/>
    <cellStyle name="Normal 59 2 2_121231-130331" xfId="28588" xr:uid="{C5B5883D-B82B-40D4-8F2D-AB52051A1A8A}"/>
    <cellStyle name="Normal 59 2 3" xfId="28589" xr:uid="{0476BCB3-DC69-4643-BC7E-9B2AC1E828C9}"/>
    <cellStyle name="Normal 59 2 3 2" xfId="28590" xr:uid="{54D61F7F-1EC2-4491-BEC8-DDB00323C686}"/>
    <cellStyle name="Normal 59 2 3_121231-130331" xfId="28591" xr:uid="{188C78F8-0803-4D26-A563-4F821DE9B9D6}"/>
    <cellStyle name="Normal 59 2 4" xfId="28592" xr:uid="{94FD1DF2-7201-4545-A76B-0C3E4D116A4D}"/>
    <cellStyle name="Normal 59 2 5" xfId="28593" xr:uid="{CD34BDFC-BCDB-4A95-BC19-1A30E02E92E6}"/>
    <cellStyle name="Normal 59 2 6" xfId="34408" xr:uid="{F1B092BE-3DCA-4783-AE67-96441021CCAF}"/>
    <cellStyle name="Normal 59 2 7" xfId="36312" xr:uid="{B9F8B539-3C35-4D58-9E51-C99B97D29FCD}"/>
    <cellStyle name="Normal 59 2 8" xfId="38544" xr:uid="{DA8263D1-BD9C-4738-9ACE-5766903DBC6E}"/>
    <cellStyle name="Normal 59 2_121231-130331" xfId="28594" xr:uid="{759EA84A-438C-42FC-A2BD-572557FA6D98}"/>
    <cellStyle name="Normal 59 3" xfId="28595" xr:uid="{2AD8A954-0768-42EA-B3B8-114A45DEAC37}"/>
    <cellStyle name="Normal 59 3 2" xfId="28596" xr:uid="{69A01914-6F10-49F6-B0E5-1CA19CC400C4}"/>
    <cellStyle name="Normal 59 3 2 2" xfId="28597" xr:uid="{24C4B551-1374-414D-9792-98E0B1531495}"/>
    <cellStyle name="Normal 59 3 2 3" xfId="34409" xr:uid="{662A716D-A791-40F4-AEC9-A5F06DA29009}"/>
    <cellStyle name="Normal 59 3 2_121231-130331" xfId="28598" xr:uid="{194A3248-6557-4F54-AFE9-9204EF697E85}"/>
    <cellStyle name="Normal 59 3 3" xfId="28599" xr:uid="{AB984E65-D12C-41C8-A998-7C2F7C3A8A23}"/>
    <cellStyle name="Normal 59 3 3 2" xfId="28600" xr:uid="{FE9953DB-0B2C-42D1-83B4-19F1E5B6920D}"/>
    <cellStyle name="Normal 59 3 3_121231-130331" xfId="28601" xr:uid="{12A41686-3F74-4D32-BF96-59ACECA4B6D2}"/>
    <cellStyle name="Normal 59 3 4" xfId="28602" xr:uid="{F317C2A9-BD57-4BE0-B440-9003B825B2B8}"/>
    <cellStyle name="Normal 59 3 5" xfId="28603" xr:uid="{40A63D95-D6A2-4935-A139-1FA80B2AFA83}"/>
    <cellStyle name="Normal 59 3 6" xfId="34410" xr:uid="{070EEC07-0B2D-43A2-88E3-4419C20E0CA4}"/>
    <cellStyle name="Normal 59 3 7" xfId="36313" xr:uid="{06BE058A-71A0-495A-BB5E-3DC6BACD9F1C}"/>
    <cellStyle name="Normal 59 3 8" xfId="38543" xr:uid="{FE28BC75-E845-4370-B370-BCEF6928F09B}"/>
    <cellStyle name="Normal 59 3_121231-130331" xfId="28604" xr:uid="{17C20DA1-9057-4054-A166-AA811B5D1B0D}"/>
    <cellStyle name="Normal 59 4" xfId="28605" xr:uid="{1E2091BD-0CDF-4272-9A27-35AD65574CFA}"/>
    <cellStyle name="Normal 59 4 2" xfId="28606" xr:uid="{9D5162D4-5801-4755-92D7-23B5E67ADC6D}"/>
    <cellStyle name="Normal 59 4 2 2" xfId="28607" xr:uid="{A88DDED3-609A-4408-8FDF-27C35191CBCC}"/>
    <cellStyle name="Normal 59 4 2_121231-130331" xfId="28608" xr:uid="{0BDD8ACF-D4A4-4C34-93BD-EB602A70CF80}"/>
    <cellStyle name="Normal 59 4 3" xfId="28609" xr:uid="{40C94213-7596-49A9-A30D-675A2F594C8E}"/>
    <cellStyle name="Normal 59 4 4" xfId="34411" xr:uid="{65563338-5A12-4D44-881A-77266A62FC7A}"/>
    <cellStyle name="Normal 59 4_121231-130331" xfId="28610" xr:uid="{0F6FB366-F3CB-4621-A3AF-971A96C7961F}"/>
    <cellStyle name="Normal 59 5" xfId="28611" xr:uid="{736DE2DB-6C01-4529-BA99-9CD4F664CEC4}"/>
    <cellStyle name="Normal 59 5 2" xfId="28612" xr:uid="{97C65F1C-E2A3-47AC-8DC8-A3950D81B8AE}"/>
    <cellStyle name="Normal 59 5_121231-130331" xfId="28613" xr:uid="{95713636-C138-4DE0-95D8-938E78D82505}"/>
    <cellStyle name="Normal 59 6" xfId="28614" xr:uid="{D3D3A261-5D10-4664-B5EE-D6A40E4AD279}"/>
    <cellStyle name="Normal 59 7" xfId="28615" xr:uid="{532B0A36-A53E-4919-9FAF-0AACF168EDD2}"/>
    <cellStyle name="Normal 59 8" xfId="34412" xr:uid="{FEBC511F-226A-49CF-B76E-E917E72D8341}"/>
    <cellStyle name="Normal 59 9" xfId="36311" xr:uid="{C66ABAA1-09B7-4BCE-9FC9-F958EADEC738}"/>
    <cellStyle name="Normal 59_121231-130331" xfId="28616" xr:uid="{9FFE067A-0D9F-40E9-B9B0-1EDD2521BB2A}"/>
    <cellStyle name="Normal 6" xfId="217" xr:uid="{741317EA-5749-42B4-AFE2-1910E41DF576}"/>
    <cellStyle name="Normal 6 10" xfId="36314" xr:uid="{728405F4-09B4-42A8-BC19-483E0C1D7EAD}"/>
    <cellStyle name="Normal 6 11" xfId="44757" xr:uid="{6A458982-2F47-463F-87B4-705D7B106BE8}"/>
    <cellStyle name="Normal 6 12" xfId="47159" xr:uid="{832DA087-5E35-4207-9E36-41B533A8665A}"/>
    <cellStyle name="Normal 6 2" xfId="2215" xr:uid="{D82BD998-8713-41F3-B358-2B6404AA5249}"/>
    <cellStyle name="Normal 6 2 2" xfId="28617" xr:uid="{F06AA03D-F043-4E89-AF04-E9AB07C6B823}"/>
    <cellStyle name="Normal 6 2 2 2" xfId="28618" xr:uid="{AFEBCBC4-62B2-4B94-8505-E7C9619BAB92}"/>
    <cellStyle name="Normal 6 2 2 3" xfId="34413" xr:uid="{392EF740-96D8-4D3D-BF82-984D3CD18D36}"/>
    <cellStyle name="Normal 6 2 2 4" xfId="47161" xr:uid="{87784A7B-D5F3-40B2-AA17-23A8141ED5B1}"/>
    <cellStyle name="Normal 6 2 2_121231-130331" xfId="28619" xr:uid="{C021A759-D854-46C0-A5FE-4B402478F1B0}"/>
    <cellStyle name="Normal 6 2 3" xfId="28620" xr:uid="{68304F70-0748-4B84-B2B9-6378716E4D89}"/>
    <cellStyle name="Normal 6 2 3 2" xfId="28621" xr:uid="{FC2EF423-D0E7-47A8-8602-1F88A7D2360F}"/>
    <cellStyle name="Normal 6 2 3 3" xfId="47162" xr:uid="{353C0CDB-7975-4CC7-9434-B838E8BDC8BE}"/>
    <cellStyle name="Normal 6 2 3_121231-130331" xfId="28622" xr:uid="{CCD2A7E0-15F0-4748-AF00-28C17C99B5F6}"/>
    <cellStyle name="Normal 6 2 4" xfId="28623" xr:uid="{9D4627B9-A2DF-4D23-A11C-BB59C44BBCFA}"/>
    <cellStyle name="Normal 6 2 5" xfId="28624" xr:uid="{87511627-ED29-40B0-A48E-57220F95D383}"/>
    <cellStyle name="Normal 6 2 6" xfId="34414" xr:uid="{E5E7BEC4-07C8-4283-A0E7-97BFED3A1BC6}"/>
    <cellStyle name="Normal 6 2 6 2" xfId="34415" xr:uid="{F4725909-DA7D-4CAE-BF38-5C36E37F449A}"/>
    <cellStyle name="Normal 6 2 7" xfId="36315" xr:uid="{3A2A14CF-4918-43DB-B1C8-7ACC0ED86718}"/>
    <cellStyle name="Normal 6 2 8" xfId="38542" xr:uid="{EB18FF4F-BEFC-4C49-83AB-AA54564B3F87}"/>
    <cellStyle name="Normal 6 2 9" xfId="47160" xr:uid="{6F1C10E6-23AA-497D-B6A5-8B9C193FA38A}"/>
    <cellStyle name="Normal 6 2_121231-130331" xfId="28625" xr:uid="{E3706008-9C50-4745-8171-7561728CDAF1}"/>
    <cellStyle name="Normal 6 3" xfId="28626" xr:uid="{088F2A0A-D683-47B3-91AD-D00FE80C6E8D}"/>
    <cellStyle name="Normal 6 3 10" xfId="46018" xr:uid="{524BAEC0-C732-4C52-A48C-A71E3870633B}"/>
    <cellStyle name="Normal 6 3 2" xfId="28627" xr:uid="{A7C65FCB-52AC-465B-AB66-FC88E6808772}"/>
    <cellStyle name="Normal 6 3 2 2" xfId="28628" xr:uid="{E497C453-6201-4278-8478-B753BFEEF569}"/>
    <cellStyle name="Normal 6 3 2 3" xfId="34416" xr:uid="{8E22C2EA-459D-4AB7-81EE-D71774ED87D3}"/>
    <cellStyle name="Normal 6 3 2_121231-130331" xfId="28629" xr:uid="{64075C77-4296-4A4B-9304-3BFF4B27502C}"/>
    <cellStyle name="Normal 6 3 3" xfId="28630" xr:uid="{2D5F5B1C-107D-4316-9CDD-DB50211BFA4B}"/>
    <cellStyle name="Normal 6 3 3 2" xfId="28631" xr:uid="{E9D10535-2577-4215-9F8B-5451152D9307}"/>
    <cellStyle name="Normal 6 3 3_121231-130331" xfId="28632" xr:uid="{2A9F202E-43E7-4776-AA47-90147B1E5FE8}"/>
    <cellStyle name="Normal 6 3 4" xfId="28633" xr:uid="{4B589CFB-00CF-49C0-996A-26F8AC950C63}"/>
    <cellStyle name="Normal 6 3 5" xfId="28634" xr:uid="{E3780609-8AF5-4AE9-BFBA-CA7D0197F17C}"/>
    <cellStyle name="Normal 6 3 6" xfId="34417" xr:uid="{59735F5C-6EAA-48C9-8DFA-D2EF8C5D281B}"/>
    <cellStyle name="Normal 6 3 7" xfId="36316" xr:uid="{0A40A2D2-C97E-4FFF-96DE-34207BB4230E}"/>
    <cellStyle name="Normal 6 3 8" xfId="38541" xr:uid="{8A517647-A75C-41E8-81F8-789C6AC51B93}"/>
    <cellStyle name="Normal 6 3 9" xfId="47163" xr:uid="{EF9069E3-101E-4D98-A820-A69889E34D18}"/>
    <cellStyle name="Normal 6 3_121231-130331" xfId="28635" xr:uid="{37F0FB5D-0AC0-4297-B46C-1C1B9A7C329B}"/>
    <cellStyle name="Normal 6 4" xfId="28636" xr:uid="{9B8A2F62-355B-4D06-AE70-FDE31813F20A}"/>
    <cellStyle name="Normal 6 4 2" xfId="28637" xr:uid="{E059D129-24BC-4C4E-BC5C-1042E258C797}"/>
    <cellStyle name="Normal 6 4 2 2" xfId="28638" xr:uid="{BC46957B-1160-43D7-BDBE-D3E9AD7EC296}"/>
    <cellStyle name="Normal 6 4 2_121231-130331" xfId="28639" xr:uid="{1352C73E-76C1-47CD-9C82-29B6E280F594}"/>
    <cellStyle name="Normal 6 4 3" xfId="28640" xr:uid="{05479836-4DDF-4FD9-917A-BA275030FCCC}"/>
    <cellStyle name="Normal 6 4 4" xfId="34418" xr:uid="{1747684E-59D2-47FE-AB5B-ACDB9657875A}"/>
    <cellStyle name="Normal 6 4 5" xfId="47164" xr:uid="{98AF0CAF-5ACF-4783-81CD-E6B92DBE6C3B}"/>
    <cellStyle name="Normal 6 4 6" xfId="46017" xr:uid="{FE930693-B933-4D5D-9A37-A43CCBB47C73}"/>
    <cellStyle name="Normal 6 4_121231-130331" xfId="28641" xr:uid="{B2856954-AC5A-4190-BDE2-CA3AC2D422B2}"/>
    <cellStyle name="Normal 6 5" xfId="28642" xr:uid="{ED2AD94C-1B74-4A4C-BC94-8B85E74D5A5C}"/>
    <cellStyle name="Normal 6 5 2" xfId="28643" xr:uid="{221B6AF3-7BFE-4FF5-97CC-7CD410C01738}"/>
    <cellStyle name="Normal 6 5 3" xfId="28644" xr:uid="{D7ADCF6D-2FD4-4055-9EC8-202514109ACB}"/>
    <cellStyle name="Normal 6 5 4" xfId="34419" xr:uid="{FF77B827-7472-4CDF-A5C0-B8CC791DF4E1}"/>
    <cellStyle name="Normal 6 5_121231-130331" xfId="28645" xr:uid="{3F97E7E5-DE07-486F-85F6-A57584891A40}"/>
    <cellStyle name="Normal 6 6" xfId="28646" xr:uid="{4A427FD0-62D3-4CAA-8E72-E45CD252CA6D}"/>
    <cellStyle name="Normal 6 6 2" xfId="28647" xr:uid="{0AED31D0-3422-4CE1-B8AC-3604696249D3}"/>
    <cellStyle name="Normal 6 6 3" xfId="28648" xr:uid="{FB97E942-B37D-40C5-A285-1FE3C47148CF}"/>
    <cellStyle name="Normal 6 6_AAL 2014-06" xfId="45561" xr:uid="{2B1BE1EB-CB6B-43CF-BD65-FF31226F06BB}"/>
    <cellStyle name="Normal 6 7" xfId="28649" xr:uid="{DCC4A6F0-9A2F-487E-BA96-0064B5E5E1A6}"/>
    <cellStyle name="Normal 6 7 2" xfId="28650" xr:uid="{59335C9A-31DA-40B4-863D-2DA9D8130C4F}"/>
    <cellStyle name="Normal 6 7 3" xfId="28651" xr:uid="{F0B72916-95C0-41BA-B937-E0BD8700E811}"/>
    <cellStyle name="Normal 6 7_AAL 2014-06" xfId="45562" xr:uid="{625545A2-03DA-4DE9-B787-3A39C112F1F1}"/>
    <cellStyle name="Normal 6 8" xfId="28652" xr:uid="{D1389364-ADD6-4B96-841D-C3FD4BE489C7}"/>
    <cellStyle name="Normal 6 8 2" xfId="34420" xr:uid="{CA57DDF6-3AE0-475C-87C2-299700ABCFC2}"/>
    <cellStyle name="Normal 6 9" xfId="28653" xr:uid="{058DF389-E368-4D47-A027-13EA276520F2}"/>
    <cellStyle name="Normal 6_121231-130331" xfId="28654" xr:uid="{10CE365C-B293-4482-A671-C1B8E4F60BF2}"/>
    <cellStyle name="Normal 60" xfId="28655" xr:uid="{CCAFC9B2-12F5-4AA9-88DB-AC878C28C103}"/>
    <cellStyle name="Normal 60 10" xfId="38540" xr:uid="{7F1B8E02-F9A7-40A5-A5EB-23DC04D76830}"/>
    <cellStyle name="Normal 60 11" xfId="47878" xr:uid="{0F308F3C-AEFA-4D28-A4F3-3E68123BAEBB}"/>
    <cellStyle name="Normal 60 2" xfId="28656" xr:uid="{DA9D4EA1-2960-44A3-A615-705811EB7A5F}"/>
    <cellStyle name="Normal 60 2 2" xfId="28657" xr:uid="{D6856AA6-E256-4D34-B95A-CCB05CB8DBA9}"/>
    <cellStyle name="Normal 60 2 2 2" xfId="28658" xr:uid="{8ECCD6C9-BADE-4E30-AAFB-A28BD85A1F8B}"/>
    <cellStyle name="Normal 60 2 2 3" xfId="34421" xr:uid="{62B510B9-9D63-4D2A-8EE4-43D3AE9B98B4}"/>
    <cellStyle name="Normal 60 2 2_121231-130331" xfId="28659" xr:uid="{63EB7C9C-BACC-4ECE-96B7-5B65A617DA19}"/>
    <cellStyle name="Normal 60 2 3" xfId="28660" xr:uid="{35EEC2D9-0112-4543-BE83-D2C044927F49}"/>
    <cellStyle name="Normal 60 2 3 2" xfId="28661" xr:uid="{315AEEF0-65F3-4DBE-B1E4-03CC7D188EA3}"/>
    <cellStyle name="Normal 60 2 3_121231-130331" xfId="28662" xr:uid="{DA1FC66E-55B8-4163-A5C3-2D1B6498E3E9}"/>
    <cellStyle name="Normal 60 2 4" xfId="28663" xr:uid="{61DB2DD3-8624-40E7-A708-CDA3159CA0DF}"/>
    <cellStyle name="Normal 60 2 5" xfId="28664" xr:uid="{F543459A-8CC0-408B-BA24-AFAFD2EFD896}"/>
    <cellStyle name="Normal 60 2 6" xfId="34422" xr:uid="{769BD929-9BAE-4850-A48A-CB26D78EA432}"/>
    <cellStyle name="Normal 60 2 7" xfId="36318" xr:uid="{997B99F4-77E8-40F8-B81B-69A0A3049C80}"/>
    <cellStyle name="Normal 60 2 8" xfId="38539" xr:uid="{627AB2E8-F760-4EF6-BB3F-C26737B6CADA}"/>
    <cellStyle name="Normal 60 2_121231-130331" xfId="28665" xr:uid="{3CE37828-506D-487D-BC55-0114B4593E98}"/>
    <cellStyle name="Normal 60 3" xfId="28666" xr:uid="{028FBAFC-CDF0-4A93-BC63-8D64E0DE050A}"/>
    <cellStyle name="Normal 60 3 2" xfId="28667" xr:uid="{15525C62-BC39-421E-A69F-6A4E2397FBF6}"/>
    <cellStyle name="Normal 60 3 2 2" xfId="28668" xr:uid="{B38765EB-5CBF-4B56-BF2A-68ECED5E5FA7}"/>
    <cellStyle name="Normal 60 3 2 3" xfId="34423" xr:uid="{76DDCC34-6955-4D7F-A490-421A3824C116}"/>
    <cellStyle name="Normal 60 3 2_121231-130331" xfId="28669" xr:uid="{6B6CBC24-E118-42DA-9BD8-574D3A7DDB09}"/>
    <cellStyle name="Normal 60 3 3" xfId="28670" xr:uid="{8DFACD24-0E0E-487A-B34F-155D6D71DC91}"/>
    <cellStyle name="Normal 60 3 3 2" xfId="28671" xr:uid="{F8E3293F-C8F8-41B8-B9BA-30F4BBE6D319}"/>
    <cellStyle name="Normal 60 3 3_121231-130331" xfId="28672" xr:uid="{4748339D-C93E-4271-BAAA-D8EFDA16821D}"/>
    <cellStyle name="Normal 60 3 4" xfId="28673" xr:uid="{7D86C8E6-7C20-479F-8B0D-909E0782EF46}"/>
    <cellStyle name="Normal 60 3 5" xfId="28674" xr:uid="{1B2C71F7-8C4E-47E9-B7DB-58518FDDA1B3}"/>
    <cellStyle name="Normal 60 3 6" xfId="34424" xr:uid="{E4B53186-7146-4050-A6C9-10C474A36B5E}"/>
    <cellStyle name="Normal 60 3 7" xfId="36319" xr:uid="{2B9695E9-EEE1-4CA5-9992-E7D22BB46ECD}"/>
    <cellStyle name="Normal 60 3 8" xfId="38538" xr:uid="{852A42E0-6D33-4029-A7D0-EE8DC1B0080B}"/>
    <cellStyle name="Normal 60 3_121231-130331" xfId="28675" xr:uid="{51FD9AF5-BF89-4CCE-8A08-90DF270945A0}"/>
    <cellStyle name="Normal 60 4" xfId="28676" xr:uid="{2757AF04-E824-4578-A624-027F2958551D}"/>
    <cellStyle name="Normal 60 4 2" xfId="28677" xr:uid="{2A2ECCA6-3ACE-4E3A-99BB-09DDC92A56EC}"/>
    <cellStyle name="Normal 60 4 2 2" xfId="28678" xr:uid="{0F4DD8D3-FB23-4C1A-9261-A9980C288F8D}"/>
    <cellStyle name="Normal 60 4 2_121231-130331" xfId="28679" xr:uid="{D5BE2598-4D88-4224-B6AC-2D81295697AF}"/>
    <cellStyle name="Normal 60 4 3" xfId="28680" xr:uid="{3454AA78-A558-4C2A-B3F9-FA95629B054A}"/>
    <cellStyle name="Normal 60 4 4" xfId="34425" xr:uid="{7741944E-92E7-43EA-83A9-83B7BC2B6EC1}"/>
    <cellStyle name="Normal 60 4_121231-130331" xfId="28681" xr:uid="{2DF37995-4FD8-478C-A2D8-3C83DE382B48}"/>
    <cellStyle name="Normal 60 5" xfId="28682" xr:uid="{37939A52-E098-4263-8422-124836283130}"/>
    <cellStyle name="Normal 60 5 2" xfId="28683" xr:uid="{0493EA2C-E78D-469D-B25A-1038FA6FA2FC}"/>
    <cellStyle name="Normal 60 5_121231-130331" xfId="28684" xr:uid="{3CB87691-49F4-4ADD-8AB5-E6CF09D5DBA5}"/>
    <cellStyle name="Normal 60 6" xfId="28685" xr:uid="{F8F91640-E446-4F7C-B088-0012841B7830}"/>
    <cellStyle name="Normal 60 7" xfId="28686" xr:uid="{825D76A5-B1BA-4B97-A56A-C00E61CD0CDA}"/>
    <cellStyle name="Normal 60 8" xfId="34426" xr:uid="{071B5B7A-2310-4574-9B7B-E8F3CF303BDC}"/>
    <cellStyle name="Normal 60 9" xfId="36317" xr:uid="{F3B6885F-EA3B-4D24-9F36-E040904A74D6}"/>
    <cellStyle name="Normal 60_121231-130331" xfId="28687" xr:uid="{5F10107D-FC0D-4CE8-B70B-AF49A2BCAA83}"/>
    <cellStyle name="Normal 61" xfId="28688" xr:uid="{BEDB8A0C-6327-4D75-888D-EC90D4B4A40D}"/>
    <cellStyle name="Normal 61 10" xfId="38537" xr:uid="{81C09CF2-DDEF-4110-BD02-062D62424FDA}"/>
    <cellStyle name="Normal 61 11" xfId="47879" xr:uid="{ABAB6DC6-CAC5-49EA-855E-46622835D91B}"/>
    <cellStyle name="Normal 61 2" xfId="28689" xr:uid="{349A74BE-5A58-4765-BFA7-A1FCB9384B7D}"/>
    <cellStyle name="Normal 61 2 2" xfId="28690" xr:uid="{60C5120F-3935-4873-98BC-3B9D7F474E24}"/>
    <cellStyle name="Normal 61 2 2 2" xfId="28691" xr:uid="{B4ABB045-C072-4777-A2EE-7F4BCBA9DB03}"/>
    <cellStyle name="Normal 61 2 2 3" xfId="34427" xr:uid="{ACB363A2-3C73-40DC-A8C8-7BCF9DA2128E}"/>
    <cellStyle name="Normal 61 2 2_121231-130331" xfId="28692" xr:uid="{F3BE36C6-B5B3-4217-8900-110B5C5CB886}"/>
    <cellStyle name="Normal 61 2 3" xfId="28693" xr:uid="{AEF31C87-B651-449A-824F-DCBBB16444FC}"/>
    <cellStyle name="Normal 61 2 3 2" xfId="28694" xr:uid="{550E6B29-7B3A-4CD6-B74E-38FA6A576FDD}"/>
    <cellStyle name="Normal 61 2 3_121231-130331" xfId="28695" xr:uid="{183D9245-39E1-4975-B5A1-C8C9F4B9529B}"/>
    <cellStyle name="Normal 61 2 4" xfId="28696" xr:uid="{223B1BF0-5DB0-4356-9DE1-C5327753EF0C}"/>
    <cellStyle name="Normal 61 2 5" xfId="28697" xr:uid="{DF0B4A39-4C95-4EF5-A8E8-9DFD5A6C13DC}"/>
    <cellStyle name="Normal 61 2 6" xfId="34428" xr:uid="{5046AF18-ABA6-48E5-9499-CD4C08E90BC4}"/>
    <cellStyle name="Normal 61 2 7" xfId="36321" xr:uid="{F44BD51A-B072-44E6-B9EB-212B7C6DB228}"/>
    <cellStyle name="Normal 61 2 8" xfId="38536" xr:uid="{CA310AC9-5EE9-4FDD-BDFD-B3E993268820}"/>
    <cellStyle name="Normal 61 2_121231-130331" xfId="28698" xr:uid="{F5E433D8-BC47-40C0-AF2C-26FF1CB80386}"/>
    <cellStyle name="Normal 61 3" xfId="28699" xr:uid="{1B687692-AE09-43F4-9DCC-C0CDCD084846}"/>
    <cellStyle name="Normal 61 3 2" xfId="28700" xr:uid="{1E128DBE-EB91-4B47-ACE8-4EB7C5FF1198}"/>
    <cellStyle name="Normal 61 3 2 2" xfId="28701" xr:uid="{A167B721-8993-49D0-B17E-53D2D48C0834}"/>
    <cellStyle name="Normal 61 3 2 3" xfId="34429" xr:uid="{4C33C89D-EF22-4979-9C4C-6EFDE26FACC7}"/>
    <cellStyle name="Normal 61 3 2_121231-130331" xfId="28702" xr:uid="{442EEF1F-1635-4749-984C-F357CDACB9A3}"/>
    <cellStyle name="Normal 61 3 3" xfId="28703" xr:uid="{11949639-82EB-4012-BBE2-D07956883C00}"/>
    <cellStyle name="Normal 61 3 3 2" xfId="28704" xr:uid="{1E2DD750-A181-4AF7-8543-6F921DF61C4A}"/>
    <cellStyle name="Normal 61 3 3_121231-130331" xfId="28705" xr:uid="{944D4D5E-BE39-4211-A341-D9178E154048}"/>
    <cellStyle name="Normal 61 3 4" xfId="28706" xr:uid="{80206213-D0BD-4D49-BFE7-5D6A748CA2C8}"/>
    <cellStyle name="Normal 61 3 5" xfId="28707" xr:uid="{DB8CAE12-5006-4B35-A33C-FF028400A2B4}"/>
    <cellStyle name="Normal 61 3 6" xfId="34430" xr:uid="{AF952169-A1A0-45F9-886F-4BED87A0E6D7}"/>
    <cellStyle name="Normal 61 3 7" xfId="36322" xr:uid="{626F65BA-C282-4C7E-9370-62F1EA8A2383}"/>
    <cellStyle name="Normal 61 3 8" xfId="38535" xr:uid="{6DFDC6BD-A184-452F-AB35-C636674A5117}"/>
    <cellStyle name="Normal 61 3_121231-130331" xfId="28708" xr:uid="{4214E12C-1584-40E3-B7B8-68BC25DD7385}"/>
    <cellStyle name="Normal 61 4" xfId="28709" xr:uid="{7D84C10F-A383-42CC-9C20-497FBE6D2B66}"/>
    <cellStyle name="Normal 61 4 2" xfId="28710" xr:uid="{6C84CB9E-E437-4AD3-91AA-816AE747E690}"/>
    <cellStyle name="Normal 61 4 2 2" xfId="28711" xr:uid="{6D7BFFD8-9180-40D2-A736-BBDA5F608E04}"/>
    <cellStyle name="Normal 61 4 2_121231-130331" xfId="28712" xr:uid="{F087F695-201D-4CC3-A6FC-6DD6B6D6CB2C}"/>
    <cellStyle name="Normal 61 4 3" xfId="28713" xr:uid="{E43CEAE2-715A-4781-AB61-448076B6886D}"/>
    <cellStyle name="Normal 61 4 4" xfId="34431" xr:uid="{8D8340A2-5F9F-4E6F-A428-5E18F427900D}"/>
    <cellStyle name="Normal 61 4_121231-130331" xfId="28714" xr:uid="{CEC39AB9-F7BE-456A-8854-F2E8CE965FDD}"/>
    <cellStyle name="Normal 61 5" xfId="28715" xr:uid="{72164006-474A-4C37-9CEE-C255815162E6}"/>
    <cellStyle name="Normal 61 5 2" xfId="28716" xr:uid="{057549D9-463D-46A7-9B62-1BA5D178ADEC}"/>
    <cellStyle name="Normal 61 5_121231-130331" xfId="28717" xr:uid="{0F697F76-ACB9-4D29-BA4F-1666E6CD87A8}"/>
    <cellStyle name="Normal 61 6" xfId="28718" xr:uid="{DA08381A-5B10-4B84-97AF-3DE5432DA6C6}"/>
    <cellStyle name="Normal 61 7" xfId="28719" xr:uid="{A3270DB3-02F9-43DC-914F-B2E64F6E9C77}"/>
    <cellStyle name="Normal 61 8" xfId="34432" xr:uid="{A5A4C79A-72BB-4EDA-9B1D-9839CA02D344}"/>
    <cellStyle name="Normal 61 9" xfId="36320" xr:uid="{298DEE93-BF4E-4153-ABCE-DFB0001027D6}"/>
    <cellStyle name="Normal 61_121231-130331" xfId="28720" xr:uid="{9AC1BAB8-1176-4D92-B523-0124DECCF857}"/>
    <cellStyle name="Normal 62" xfId="28721" xr:uid="{B8225B8A-AB0C-4F18-8DF9-563069D6C70A}"/>
    <cellStyle name="Normal 62 10" xfId="38534" xr:uid="{CF415C92-5BC5-486B-8B39-686390115AF6}"/>
    <cellStyle name="Normal 62 11" xfId="47880" xr:uid="{610CE4A0-FF1F-43C1-8C4B-1A8A348D8C13}"/>
    <cellStyle name="Normal 62 2" xfId="28722" xr:uid="{B038078B-7A10-41F9-AB1F-8597B204D171}"/>
    <cellStyle name="Normal 62 2 2" xfId="28723" xr:uid="{5FFFBA02-7267-4601-AC87-74BA8C3B59F3}"/>
    <cellStyle name="Normal 62 2 2 2" xfId="28724" xr:uid="{2DB89A57-808B-4C1F-B89A-E216AD57E980}"/>
    <cellStyle name="Normal 62 2 2 3" xfId="34433" xr:uid="{AF7278F5-C4FB-4422-B42A-DFC73435577F}"/>
    <cellStyle name="Normal 62 2 2_121231-130331" xfId="28725" xr:uid="{122D440A-1CC7-4099-B586-5A752B1D2515}"/>
    <cellStyle name="Normal 62 2 3" xfId="28726" xr:uid="{22AB5507-75A1-4606-B45F-DF9AC0E89655}"/>
    <cellStyle name="Normal 62 2 3 2" xfId="28727" xr:uid="{AB6FEAC1-D327-41B1-AB4E-A03FF3F481BA}"/>
    <cellStyle name="Normal 62 2 3_121231-130331" xfId="28728" xr:uid="{191B594A-C7ED-4B12-9F09-17393CB127DD}"/>
    <cellStyle name="Normal 62 2 4" xfId="28729" xr:uid="{01EF1FCE-6871-4796-9644-8B6EB9CD4AC0}"/>
    <cellStyle name="Normal 62 2 5" xfId="28730" xr:uid="{CE212D11-4C9E-4A1C-9C7F-0CEC565D483C}"/>
    <cellStyle name="Normal 62 2 6" xfId="34434" xr:uid="{7BD3C832-8922-42C4-A44C-FD92AFE733B3}"/>
    <cellStyle name="Normal 62 2 7" xfId="36324" xr:uid="{B81F86B0-7B02-4133-85EB-BEA37E570804}"/>
    <cellStyle name="Normal 62 2 8" xfId="38533" xr:uid="{871A739E-45AE-4A00-9A65-F452F292F29A}"/>
    <cellStyle name="Normal 62 2_121231-130331" xfId="28731" xr:uid="{EB03352F-5E78-4F82-9E2C-5496F226A8A4}"/>
    <cellStyle name="Normal 62 3" xfId="28732" xr:uid="{5D4E931B-55F1-466B-B135-1E904B2EBA8B}"/>
    <cellStyle name="Normal 62 3 2" xfId="28733" xr:uid="{3B95C3C8-71B1-47A9-8B8B-F6F32010DB45}"/>
    <cellStyle name="Normal 62 3 2 2" xfId="28734" xr:uid="{EBADAA3B-A8C3-4BAB-B52C-C2588F869399}"/>
    <cellStyle name="Normal 62 3 2 3" xfId="34435" xr:uid="{2F260C0D-2240-46B4-8166-F36B985DE453}"/>
    <cellStyle name="Normal 62 3 2_121231-130331" xfId="28735" xr:uid="{B5F20B55-CFD2-494E-BAE5-C6443CCE0D6E}"/>
    <cellStyle name="Normal 62 3 3" xfId="28736" xr:uid="{D5C502F8-4861-4C14-95FE-2BF93873FEAE}"/>
    <cellStyle name="Normal 62 3 3 2" xfId="28737" xr:uid="{44421996-DEC1-4EC9-A7FA-7B81881576FD}"/>
    <cellStyle name="Normal 62 3 3_121231-130331" xfId="28738" xr:uid="{A7E5CAC0-93B5-4B97-BD6C-3EB2DCAAE701}"/>
    <cellStyle name="Normal 62 3 4" xfId="28739" xr:uid="{5952418B-DF9E-4592-8158-046D00FB896F}"/>
    <cellStyle name="Normal 62 3 5" xfId="28740" xr:uid="{E3D0EF28-EC7F-430F-85F1-A2B3937C082B}"/>
    <cellStyle name="Normal 62 3 6" xfId="34436" xr:uid="{F601D1D2-540B-4D6E-91DD-41442D136339}"/>
    <cellStyle name="Normal 62 3 7" xfId="36325" xr:uid="{EADE2764-3395-48A4-B5DB-AFC46463E7C2}"/>
    <cellStyle name="Normal 62 3 8" xfId="38532" xr:uid="{A72481C2-6CE7-4E63-B33C-342B156CF861}"/>
    <cellStyle name="Normal 62 3_121231-130331" xfId="28741" xr:uid="{4DBD1129-AF18-4BF3-A3F5-6E32CD56EA0F}"/>
    <cellStyle name="Normal 62 4" xfId="28742" xr:uid="{06EAF27B-6224-4E54-98FA-E65D39039854}"/>
    <cellStyle name="Normal 62 4 2" xfId="28743" xr:uid="{98EB5018-ABB4-43DF-BA0E-F94BF7B46292}"/>
    <cellStyle name="Normal 62 4 2 2" xfId="28744" xr:uid="{D1BCFFD8-1E13-4DBA-AD17-00A72372E853}"/>
    <cellStyle name="Normal 62 4 2_121231-130331" xfId="28745" xr:uid="{D814E49D-B0AE-4AF9-B3F3-C83F55243655}"/>
    <cellStyle name="Normal 62 4 3" xfId="28746" xr:uid="{7655C4A3-05D4-4E08-9902-E7E9C93CE444}"/>
    <cellStyle name="Normal 62 4 4" xfId="34437" xr:uid="{845D1320-93E8-442E-A50C-17CCBD10E6D7}"/>
    <cellStyle name="Normal 62 4_121231-130331" xfId="28747" xr:uid="{EABB20CC-55A3-4996-8102-E0C6EE5EB32E}"/>
    <cellStyle name="Normal 62 5" xfId="28748" xr:uid="{FC8BBD33-EF58-49B6-AC03-EE4F6CB5396E}"/>
    <cellStyle name="Normal 62 5 2" xfId="28749" xr:uid="{18CFCFF6-63AD-4BC9-936D-C4F7476F37C9}"/>
    <cellStyle name="Normal 62 5_121231-130331" xfId="28750" xr:uid="{A319208C-4E05-45EA-B072-C89AAE480C11}"/>
    <cellStyle name="Normal 62 6" xfId="28751" xr:uid="{67334E59-8B22-40D0-AF8E-D8E541D1E09A}"/>
    <cellStyle name="Normal 62 7" xfId="28752" xr:uid="{110A1423-F94C-4AF2-A736-5910752D4376}"/>
    <cellStyle name="Normal 62 8" xfId="34438" xr:uid="{EFBF6791-B131-4DFA-8039-07A44CDC7582}"/>
    <cellStyle name="Normal 62 9" xfId="36323" xr:uid="{4CBEF8E5-6C23-4217-9D3B-830197FFA504}"/>
    <cellStyle name="Normal 62_121231-130331" xfId="28753" xr:uid="{7CFC7621-4504-44A3-BB9C-E85D886E08E7}"/>
    <cellStyle name="Normal 63" xfId="28754" xr:uid="{7C3F760B-4FB1-4BA4-A52C-83E0471EE6F9}"/>
    <cellStyle name="Normal 63 10" xfId="38531" xr:uid="{5F674C66-5146-46A6-B321-3C2C3C1DFCB4}"/>
    <cellStyle name="Normal 63 11" xfId="47881" xr:uid="{1D9BDC7C-6DD2-4E84-8FCB-CB309A0F8BD6}"/>
    <cellStyle name="Normal 63 2" xfId="28755" xr:uid="{33E366B0-6E75-4122-8ECC-DEDB9128BA72}"/>
    <cellStyle name="Normal 63 2 2" xfId="28756" xr:uid="{BE5093F9-DE53-4E30-B7AF-B16E80498029}"/>
    <cellStyle name="Normal 63 2 2 2" xfId="28757" xr:uid="{1DDE0B9D-F37E-48A2-9050-3DB94864FD08}"/>
    <cellStyle name="Normal 63 2 2 3" xfId="34439" xr:uid="{0F260446-C01A-497E-8C27-F9A7F31E7B96}"/>
    <cellStyle name="Normal 63 2 2_121231-130331" xfId="28758" xr:uid="{3EA7014F-E317-4425-8B09-C47A5D9953A5}"/>
    <cellStyle name="Normal 63 2 3" xfId="28759" xr:uid="{C51A2D17-09C8-4358-8C97-0E96BB2ECA89}"/>
    <cellStyle name="Normal 63 2 3 2" xfId="28760" xr:uid="{B2B9F165-2F27-4503-9105-1FE372FF944D}"/>
    <cellStyle name="Normal 63 2 3_121231-130331" xfId="28761" xr:uid="{A3951054-E919-4AE3-A32B-EEF10EE7A756}"/>
    <cellStyle name="Normal 63 2 4" xfId="28762" xr:uid="{41729E02-5DF2-4222-AFFA-8A6552509756}"/>
    <cellStyle name="Normal 63 2 5" xfId="28763" xr:uid="{91AAE772-623D-4241-A56D-50BFB5C08742}"/>
    <cellStyle name="Normal 63 2 6" xfId="34440" xr:uid="{EAB2BE57-874A-4A15-94F9-ED0260294572}"/>
    <cellStyle name="Normal 63 2 7" xfId="36327" xr:uid="{C13EE51F-74F7-4FBA-96FF-85B8718FF307}"/>
    <cellStyle name="Normal 63 2 8" xfId="38530" xr:uid="{895C6996-2778-4EDF-921C-CB31941BBA2B}"/>
    <cellStyle name="Normal 63 2_121231-130331" xfId="28764" xr:uid="{6D16928A-6DEA-4FC1-9A75-6D891D725378}"/>
    <cellStyle name="Normal 63 3" xfId="28765" xr:uid="{74C1023E-2515-401D-A271-17B58ADC47BE}"/>
    <cellStyle name="Normal 63 3 2" xfId="28766" xr:uid="{9C66EFE3-7C44-41DE-B9CA-4FE9E13D25FE}"/>
    <cellStyle name="Normal 63 3 2 2" xfId="28767" xr:uid="{E82143B6-40D5-4071-9A58-1D39CF330D32}"/>
    <cellStyle name="Normal 63 3 2 3" xfId="34441" xr:uid="{449E88D1-37D3-4B92-B2DE-D591AC8EF19E}"/>
    <cellStyle name="Normal 63 3 2_121231-130331" xfId="28768" xr:uid="{E7C6E175-1533-43B5-9FBE-F048E4215FED}"/>
    <cellStyle name="Normal 63 3 3" xfId="28769" xr:uid="{3402DF9C-D9D3-437A-935A-74F83F60F07D}"/>
    <cellStyle name="Normal 63 3 3 2" xfId="28770" xr:uid="{77953FD8-75BE-4F2F-A37C-D30EFCF05EB3}"/>
    <cellStyle name="Normal 63 3 3_121231-130331" xfId="28771" xr:uid="{46EDC08C-D27C-46CC-9D0E-62C83515E387}"/>
    <cellStyle name="Normal 63 3 4" xfId="28772" xr:uid="{042ABBDE-4762-4D06-B04E-F501AA98DEF5}"/>
    <cellStyle name="Normal 63 3 5" xfId="28773" xr:uid="{29BFFC5A-ABBB-459B-8780-CEAAE1D9E49F}"/>
    <cellStyle name="Normal 63 3 6" xfId="34442" xr:uid="{EF06D955-EB8E-4F49-A92A-1BB040F4D809}"/>
    <cellStyle name="Normal 63 3 7" xfId="36328" xr:uid="{40EDD674-5A0D-4FAE-9C8D-F2CFA6B3F3A7}"/>
    <cellStyle name="Normal 63 3 8" xfId="38529" xr:uid="{0C9805B3-43E5-4C46-9605-DD758E60FD70}"/>
    <cellStyle name="Normal 63 3_121231-130331" xfId="28774" xr:uid="{55458B23-49A6-43DA-99F6-516EFFAED85E}"/>
    <cellStyle name="Normal 63 4" xfId="28775" xr:uid="{F822D70B-F71A-44B5-906B-4BE966EA0832}"/>
    <cellStyle name="Normal 63 4 2" xfId="28776" xr:uid="{C4D85465-FE52-4791-BF60-CF4C59DF5E62}"/>
    <cellStyle name="Normal 63 4 2 2" xfId="28777" xr:uid="{C72EFA20-0FF6-4D23-AC04-4C1BD05ED478}"/>
    <cellStyle name="Normal 63 4 2_121231-130331" xfId="28778" xr:uid="{7CAF47D8-0424-4225-9EC8-6CFE72D09898}"/>
    <cellStyle name="Normal 63 4 3" xfId="28779" xr:uid="{0942B7D6-5F96-46FB-9C43-E61BA552CBB0}"/>
    <cellStyle name="Normal 63 4 4" xfId="34443" xr:uid="{6C7D447F-C454-458C-80D4-9AF39A1568A8}"/>
    <cellStyle name="Normal 63 4_121231-130331" xfId="28780" xr:uid="{26B2CB17-B5EC-46E4-9CB3-9CC41F84EA50}"/>
    <cellStyle name="Normal 63 5" xfId="28781" xr:uid="{81484971-4C63-4795-AE96-C63808611AF7}"/>
    <cellStyle name="Normal 63 5 2" xfId="28782" xr:uid="{B9CD8B42-E535-4C23-823E-A3E0439A2518}"/>
    <cellStyle name="Normal 63 5_121231-130331" xfId="28783" xr:uid="{3078A9FE-44BD-439B-A4F0-294B03CE71AF}"/>
    <cellStyle name="Normal 63 6" xfId="28784" xr:uid="{AFAFC718-0F6E-4814-906B-D11D960D037E}"/>
    <cellStyle name="Normal 63 7" xfId="28785" xr:uid="{2123DE8B-215E-4E29-8BA3-8D74DB0B4321}"/>
    <cellStyle name="Normal 63 8" xfId="34444" xr:uid="{AA46B69D-2D33-4E96-8067-4BCA22270890}"/>
    <cellStyle name="Normal 63 9" xfId="36326" xr:uid="{20AD79AD-9826-44C2-BCF7-FA32BB007F63}"/>
    <cellStyle name="Normal 63_121231-130331" xfId="28786" xr:uid="{232863A3-9666-46D7-8A70-4364F39F5909}"/>
    <cellStyle name="Normal 64" xfId="28787" xr:uid="{EEF3A029-FCFC-4436-8358-124A9361CB19}"/>
    <cellStyle name="Normal 64 10" xfId="38528" xr:uid="{E68D0A8C-678F-4A68-A28A-23CCBE5E70AD}"/>
    <cellStyle name="Normal 64 11" xfId="47882" xr:uid="{7549289E-F82E-4329-95C4-C7B729E28631}"/>
    <cellStyle name="Normal 64 2" xfId="28788" xr:uid="{C3782313-86B9-45C2-A687-DC5480CC9D6F}"/>
    <cellStyle name="Normal 64 2 2" xfId="28789" xr:uid="{B1B6909B-E28A-4046-97D7-65702F271126}"/>
    <cellStyle name="Normal 64 2 2 2" xfId="28790" xr:uid="{F0145349-A65C-46C1-A4DE-DFAFB425EA95}"/>
    <cellStyle name="Normal 64 2 2 3" xfId="34445" xr:uid="{ADF22616-DCA6-4865-A126-E90625FBD047}"/>
    <cellStyle name="Normal 64 2 2_121231-130331" xfId="28791" xr:uid="{33A7B8D4-9AD2-4FD5-82CA-1D9F03B3A304}"/>
    <cellStyle name="Normal 64 2 3" xfId="28792" xr:uid="{38EB46D6-9185-4623-8790-9B44175D6AEF}"/>
    <cellStyle name="Normal 64 2 3 2" xfId="28793" xr:uid="{394D9D3B-62B1-499F-A824-CDB73C39D246}"/>
    <cellStyle name="Normal 64 2 3_121231-130331" xfId="28794" xr:uid="{19998D50-373A-4EFC-ADF2-DD497800CB99}"/>
    <cellStyle name="Normal 64 2 4" xfId="28795" xr:uid="{67E770A2-C5D3-4467-A7DB-2DC8D694D410}"/>
    <cellStyle name="Normal 64 2 5" xfId="28796" xr:uid="{EB0D3FA3-C896-445B-87C8-EB970DF63FA4}"/>
    <cellStyle name="Normal 64 2 6" xfId="34446" xr:uid="{6CC0D541-A7B5-4CB4-A8F3-34D55F1DE9EC}"/>
    <cellStyle name="Normal 64 2 7" xfId="36330" xr:uid="{0BD28958-1D83-41B0-89B0-6CE5D835D3E0}"/>
    <cellStyle name="Normal 64 2 8" xfId="38527" xr:uid="{0FF220D8-B11C-432A-84CD-A88C2AF40FE1}"/>
    <cellStyle name="Normal 64 2_121231-130331" xfId="28797" xr:uid="{9A47B641-5E16-409C-899A-9B4E108BFD10}"/>
    <cellStyle name="Normal 64 3" xfId="28798" xr:uid="{614F47EA-015D-4934-8E91-DA2F1E5D0A22}"/>
    <cellStyle name="Normal 64 3 2" xfId="28799" xr:uid="{AC853B1C-4AD2-492F-8C29-3E6486208994}"/>
    <cellStyle name="Normal 64 3 2 2" xfId="28800" xr:uid="{710E0AAA-10D1-4D87-9E1B-F40B838D45CF}"/>
    <cellStyle name="Normal 64 3 2 3" xfId="34447" xr:uid="{26EBA62E-3C34-472B-9D6B-2EB9297FF54B}"/>
    <cellStyle name="Normal 64 3 2_121231-130331" xfId="28801" xr:uid="{BF391491-F471-4FD6-BE4E-6788BDB3F745}"/>
    <cellStyle name="Normal 64 3 3" xfId="28802" xr:uid="{7C792C77-1AB5-489B-BD7B-1E471938C782}"/>
    <cellStyle name="Normal 64 3 3 2" xfId="28803" xr:uid="{23C2096F-09CC-4AE3-9D77-2C92C5B10010}"/>
    <cellStyle name="Normal 64 3 3_121231-130331" xfId="28804" xr:uid="{DF257F97-C6BF-4FC3-AD68-C1F4E5B55303}"/>
    <cellStyle name="Normal 64 3 4" xfId="28805" xr:uid="{0C03D03C-3147-498E-88BF-B7474DE6314B}"/>
    <cellStyle name="Normal 64 3 5" xfId="28806" xr:uid="{0B95240D-0DB0-471C-BA29-D202F1512F8D}"/>
    <cellStyle name="Normal 64 3 6" xfId="34448" xr:uid="{8E695D1B-99A6-4A28-ADEE-65D2D3A304C6}"/>
    <cellStyle name="Normal 64 3 7" xfId="36331" xr:uid="{E4836FAD-02EA-40CD-A121-5E5D47AED32E}"/>
    <cellStyle name="Normal 64 3 8" xfId="38526" xr:uid="{827F2B67-57AF-4137-834E-CA88A91BAC8B}"/>
    <cellStyle name="Normal 64 3_121231-130331" xfId="28807" xr:uid="{B8F6540E-C2EF-4B2A-B4CB-B64514FA44C7}"/>
    <cellStyle name="Normal 64 4" xfId="28808" xr:uid="{5F939613-3CA2-4CE9-A43A-B94BE5473838}"/>
    <cellStyle name="Normal 64 4 2" xfId="28809" xr:uid="{BFEE3BA9-D403-424F-8687-8B93859470F9}"/>
    <cellStyle name="Normal 64 4 2 2" xfId="28810" xr:uid="{3E203837-0A76-4B80-BB9F-A0102FC97D40}"/>
    <cellStyle name="Normal 64 4 2_121231-130331" xfId="28811" xr:uid="{BDFDDB67-A497-4917-AC95-F8D22150BC4F}"/>
    <cellStyle name="Normal 64 4 3" xfId="28812" xr:uid="{8E5F396B-20F8-47E2-87A4-8941CA235071}"/>
    <cellStyle name="Normal 64 4 4" xfId="34449" xr:uid="{D80D652B-9C94-4094-96D7-841B009EAC45}"/>
    <cellStyle name="Normal 64 4_121231-130331" xfId="28813" xr:uid="{7EE7C77E-3216-4E31-AD1E-58A6A0F024CE}"/>
    <cellStyle name="Normal 64 5" xfId="28814" xr:uid="{E8870FA2-7CA0-4E02-AA73-F1C4B8390ECA}"/>
    <cellStyle name="Normal 64 5 2" xfId="28815" xr:uid="{154D9BA7-2868-4A60-BFEC-CD646B5DE9DC}"/>
    <cellStyle name="Normal 64 5_121231-130331" xfId="28816" xr:uid="{82E1CEF0-891C-4383-9CA6-AE4D50E43551}"/>
    <cellStyle name="Normal 64 6" xfId="28817" xr:uid="{8804D55C-7573-45F3-8CD1-C0C255ADCDE0}"/>
    <cellStyle name="Normal 64 7" xfId="28818" xr:uid="{D709EFEC-8FF5-4263-B17A-EAD937E3F688}"/>
    <cellStyle name="Normal 64 8" xfId="34450" xr:uid="{69ACDFBC-8A73-4635-A20F-3FD185E326AE}"/>
    <cellStyle name="Normal 64 9" xfId="36329" xr:uid="{370D052D-E772-4F96-AE40-B72CB5A69CF4}"/>
    <cellStyle name="Normal 64_121231-130331" xfId="28819" xr:uid="{19C00000-F4F4-4A5A-970A-364B4E21762E}"/>
    <cellStyle name="Normal 65" xfId="28820" xr:uid="{53FCB814-2CBA-4C81-8D46-DDE4168D2938}"/>
    <cellStyle name="Normal 65 10" xfId="38525" xr:uid="{D1F129B6-009C-47F0-9019-97EF0FD0B461}"/>
    <cellStyle name="Normal 65 11" xfId="47924" xr:uid="{2F221075-A0B7-4D71-9DC3-EC8DDFC86F04}"/>
    <cellStyle name="Normal 65 2" xfId="28821" xr:uid="{72EFFB13-F668-400B-AA2F-B88665441462}"/>
    <cellStyle name="Normal 65 2 2" xfId="28822" xr:uid="{9CA2C1A6-6CEA-4752-8B2F-07C1BAC16348}"/>
    <cellStyle name="Normal 65 2 2 2" xfId="28823" xr:uid="{0F184FF9-CA6F-43B2-98F4-0F3032E48852}"/>
    <cellStyle name="Normal 65 2 2 3" xfId="34451" xr:uid="{45945FF5-4989-4498-9167-2D90A4D93479}"/>
    <cellStyle name="Normal 65 2 2_121231-130331" xfId="28824" xr:uid="{3140F396-8CD5-4CB7-91B0-C4066AAC30E8}"/>
    <cellStyle name="Normal 65 2 3" xfId="28825" xr:uid="{1F5E47CA-6AB9-4F5F-9265-76C06CD709E0}"/>
    <cellStyle name="Normal 65 2 3 2" xfId="28826" xr:uid="{D6C26A54-2963-4977-90B3-8F9346C35061}"/>
    <cellStyle name="Normal 65 2 3_121231-130331" xfId="28827" xr:uid="{752530BF-7236-4317-996F-8ABECF48E182}"/>
    <cellStyle name="Normal 65 2 4" xfId="28828" xr:uid="{F1E24FDD-32B9-4927-96DB-357EF9C183BC}"/>
    <cellStyle name="Normal 65 2 5" xfId="28829" xr:uid="{A6FAC540-0EC7-4FDB-8EA5-58F85EBA0824}"/>
    <cellStyle name="Normal 65 2 6" xfId="34452" xr:uid="{A0E801BF-3E4C-4F6A-9895-0949972C92EE}"/>
    <cellStyle name="Normal 65 2 7" xfId="36333" xr:uid="{AADE9409-6F07-4AEA-87AC-180C4E2D9355}"/>
    <cellStyle name="Normal 65 2 8" xfId="38524" xr:uid="{CA0593CF-FA1F-459D-9D5F-B7E23270F0DB}"/>
    <cellStyle name="Normal 65 2_121231-130331" xfId="28830" xr:uid="{5E21775D-88B6-4768-A0BB-EBAA0D414285}"/>
    <cellStyle name="Normal 65 3" xfId="28831" xr:uid="{9998BA23-25AB-4AF0-9963-8926B0CEAD9E}"/>
    <cellStyle name="Normal 65 3 2" xfId="28832" xr:uid="{E379014E-BC18-4A0F-A8B1-689A3D230B59}"/>
    <cellStyle name="Normal 65 3 2 2" xfId="28833" xr:uid="{B5E31034-7828-4874-B99F-F5ED33172833}"/>
    <cellStyle name="Normal 65 3 2 3" xfId="34453" xr:uid="{E8A32178-8F09-45DF-AA07-41EDA31AD81B}"/>
    <cellStyle name="Normal 65 3 2_121231-130331" xfId="28834" xr:uid="{455367D8-CF89-44D8-A78A-D6F71552B87A}"/>
    <cellStyle name="Normal 65 3 3" xfId="28835" xr:uid="{ED5FCF7D-360A-4A94-B23D-04C26907FC75}"/>
    <cellStyle name="Normal 65 3 3 2" xfId="28836" xr:uid="{8CB4BF42-72F0-41CA-B5BA-2445498B9BFD}"/>
    <cellStyle name="Normal 65 3 3_121231-130331" xfId="28837" xr:uid="{68BD951A-FA7B-4AF1-8186-591A9C6B333F}"/>
    <cellStyle name="Normal 65 3 4" xfId="28838" xr:uid="{45248FF2-83B1-464A-8713-94BE5AD6FEBD}"/>
    <cellStyle name="Normal 65 3 5" xfId="28839" xr:uid="{0E9CF2CA-53B7-4A41-A228-CF7EDB492EBA}"/>
    <cellStyle name="Normal 65 3 6" xfId="34454" xr:uid="{1350AFDA-F993-4A5F-87F7-58C6A31FA694}"/>
    <cellStyle name="Normal 65 3 7" xfId="36334" xr:uid="{E6DECB9C-57AA-4D4C-8347-AA8C23BC95F5}"/>
    <cellStyle name="Normal 65 3 8" xfId="38523" xr:uid="{FBC3D7EE-E42C-4FA2-BC6C-58FF4D9BE9FB}"/>
    <cellStyle name="Normal 65 3_121231-130331" xfId="28840" xr:uid="{FC8FB053-EF2B-4FB8-A4CE-6C301125F5D7}"/>
    <cellStyle name="Normal 65 4" xfId="28841" xr:uid="{82608BB2-5E48-46CE-834F-8DD157F71C6E}"/>
    <cellStyle name="Normal 65 4 2" xfId="28842" xr:uid="{F7E0B2CF-0B30-4EF2-A30E-896473AE8558}"/>
    <cellStyle name="Normal 65 4 2 2" xfId="28843" xr:uid="{F6B90E29-1A84-4352-B5FD-033BE759BC56}"/>
    <cellStyle name="Normal 65 4 2_121231-130331" xfId="28844" xr:uid="{F8776C8E-4F1C-420C-8B18-916119F41E52}"/>
    <cellStyle name="Normal 65 4 3" xfId="28845" xr:uid="{595CEDDF-1815-4487-A44A-18A500862A7F}"/>
    <cellStyle name="Normal 65 4 4" xfId="34455" xr:uid="{3BFC34CB-3F2A-4476-853D-AB724A7F82DB}"/>
    <cellStyle name="Normal 65 4_121231-130331" xfId="28846" xr:uid="{64AB5CAA-702B-4DC2-97DC-0C143E25DBDB}"/>
    <cellStyle name="Normal 65 5" xfId="28847" xr:uid="{634E5FE4-1A9C-477B-8CF3-F0F8A22532FE}"/>
    <cellStyle name="Normal 65 5 2" xfId="28848" xr:uid="{640806C2-DB8B-453C-BDC1-3815176C6BD1}"/>
    <cellStyle name="Normal 65 5_121231-130331" xfId="28849" xr:uid="{C151F5CF-B937-4266-ABD4-7D8D8ECF6795}"/>
    <cellStyle name="Normal 65 6" xfId="28850" xr:uid="{EAEB5F91-5C23-41B0-81A3-2B9E45C89B29}"/>
    <cellStyle name="Normal 65 7" xfId="28851" xr:uid="{03F87624-E96C-43F0-80C6-D5F461ACD3FE}"/>
    <cellStyle name="Normal 65 8" xfId="34456" xr:uid="{297F1B26-D98B-4403-8B5E-FD3592579F9F}"/>
    <cellStyle name="Normal 65 9" xfId="36332" xr:uid="{3C0AF889-A11E-43D6-89AF-AD1DD1D24260}"/>
    <cellStyle name="Normal 65_121231-130331" xfId="28852" xr:uid="{1FE8D330-332B-4341-9C5E-E20A84836E8E}"/>
    <cellStyle name="Normal 66" xfId="28853" xr:uid="{29C7E34B-60FD-48CD-994C-E00832E074A6}"/>
    <cellStyle name="Normal 66 10" xfId="38522" xr:uid="{A08FEAAF-64D2-4044-92E1-23C26F38542E}"/>
    <cellStyle name="Normal 66 11" xfId="48227" xr:uid="{2BCCFACF-0B48-4FC7-B530-DCE09256CE91}"/>
    <cellStyle name="Normal 66 2" xfId="28854" xr:uid="{B18C1A5D-2A4A-4D51-8513-70C28AB6F23E}"/>
    <cellStyle name="Normal 66 2 2" xfId="28855" xr:uid="{7361E5AE-BADA-4607-BDB8-1828C91D96B8}"/>
    <cellStyle name="Normal 66 2 2 2" xfId="28856" xr:uid="{2F8F8414-15A5-4F52-ADED-C4A21F54450B}"/>
    <cellStyle name="Normal 66 2 2 3" xfId="34457" xr:uid="{F4922E44-0114-4175-B6CB-3E846472D76C}"/>
    <cellStyle name="Normal 66 2 2_121231-130331" xfId="28857" xr:uid="{FA8CBBDB-7EF0-4609-A3F2-39A4FECEF4AF}"/>
    <cellStyle name="Normal 66 2 3" xfId="28858" xr:uid="{D4E92E12-FD0E-4E6E-BB46-DCEEEA3F1FF3}"/>
    <cellStyle name="Normal 66 2 3 2" xfId="28859" xr:uid="{C40EFCC7-98BB-412C-8C15-7DEAE3075744}"/>
    <cellStyle name="Normal 66 2 3_121231-130331" xfId="28860" xr:uid="{04D25CC6-EC39-442A-B96E-C42996A3A3AC}"/>
    <cellStyle name="Normal 66 2 4" xfId="28861" xr:uid="{1A8DA411-9029-4798-877C-FB0DAF7CE8B6}"/>
    <cellStyle name="Normal 66 2 5" xfId="28862" xr:uid="{85B483D3-B153-4EE2-9411-5650FA4E3AA8}"/>
    <cellStyle name="Normal 66 2 6" xfId="34458" xr:uid="{049B27E8-78F0-471A-994A-A394CE8EA660}"/>
    <cellStyle name="Normal 66 2 7" xfId="36336" xr:uid="{131CFB57-82E3-47B1-940F-C97AF9CB4D35}"/>
    <cellStyle name="Normal 66 2 8" xfId="38521" xr:uid="{666A8624-E1D7-4BB1-B485-44D69F5C8FC7}"/>
    <cellStyle name="Normal 66 2_121231-130331" xfId="28863" xr:uid="{CB3C3649-2522-4957-8243-ABC8A21F9B7A}"/>
    <cellStyle name="Normal 66 3" xfId="28864" xr:uid="{7D684D38-C2B8-4B28-8481-9F5A214ED8AD}"/>
    <cellStyle name="Normal 66 3 2" xfId="28865" xr:uid="{F0765D69-EF34-402A-9F00-F2893E92550B}"/>
    <cellStyle name="Normal 66 3 2 2" xfId="28866" xr:uid="{C6E74D96-164D-45C8-8F93-8FAD28CA7CCC}"/>
    <cellStyle name="Normal 66 3 2 3" xfId="34459" xr:uid="{6E1766E6-C6A9-4392-A411-FC252262611E}"/>
    <cellStyle name="Normal 66 3 2_121231-130331" xfId="28867" xr:uid="{3F97A3C5-1D0C-40F5-9347-3D48BA4410D6}"/>
    <cellStyle name="Normal 66 3 3" xfId="28868" xr:uid="{90992C7F-D1DC-49C6-93AD-EE9FC1D5BC46}"/>
    <cellStyle name="Normal 66 3 3 2" xfId="28869" xr:uid="{A2DF0964-06E1-4AF4-8EB2-FE3A81DB3269}"/>
    <cellStyle name="Normal 66 3 3_121231-130331" xfId="28870" xr:uid="{0F5F859F-86EA-4789-8E52-4AB95EA35593}"/>
    <cellStyle name="Normal 66 3 4" xfId="28871" xr:uid="{7273AFB2-4948-4D37-ABAB-D49745F7EB99}"/>
    <cellStyle name="Normal 66 3 5" xfId="28872" xr:uid="{61D2E2E5-EBA3-4534-9545-AC526A427675}"/>
    <cellStyle name="Normal 66 3 6" xfId="34460" xr:uid="{6F0BA915-E0C7-4536-BDD9-84E9267B2EED}"/>
    <cellStyle name="Normal 66 3 7" xfId="36337" xr:uid="{4021BC9F-F574-460D-ADD0-9C980A8609CD}"/>
    <cellStyle name="Normal 66 3 8" xfId="38520" xr:uid="{77665D9A-A67F-4CE5-8A66-2B6CD6F5E5CE}"/>
    <cellStyle name="Normal 66 3_121231-130331" xfId="28873" xr:uid="{609156DA-80C3-4134-A9F9-29BAD22C4F6B}"/>
    <cellStyle name="Normal 66 4" xfId="28874" xr:uid="{5D9736C2-18AB-4F9F-A494-BB2D68640EFD}"/>
    <cellStyle name="Normal 66 4 2" xfId="28875" xr:uid="{FE7C1658-C5D0-4088-9ABB-EC2D58B9CF5A}"/>
    <cellStyle name="Normal 66 4 2 2" xfId="28876" xr:uid="{A775C4D2-8706-4938-859B-4ABF90A551F1}"/>
    <cellStyle name="Normal 66 4 2_121231-130331" xfId="28877" xr:uid="{C26292F8-D643-4752-98FC-B61C316A6E35}"/>
    <cellStyle name="Normal 66 4 3" xfId="28878" xr:uid="{4EC85CD0-6C48-4701-AAB1-2BA57140E75C}"/>
    <cellStyle name="Normal 66 4 4" xfId="34461" xr:uid="{C2F83A2A-BDF8-49C6-98D6-49F84E9E2D98}"/>
    <cellStyle name="Normal 66 4_121231-130331" xfId="28879" xr:uid="{86D95E72-E989-4635-BEBF-7096E6CB7542}"/>
    <cellStyle name="Normal 66 5" xfId="28880" xr:uid="{2685D11B-1638-4806-AFE8-0FDCD7B79D0E}"/>
    <cellStyle name="Normal 66 5 2" xfId="28881" xr:uid="{1BCFD8F5-03DA-49A9-B851-0839BFAB6067}"/>
    <cellStyle name="Normal 66 5_121231-130331" xfId="28882" xr:uid="{F3B2FCB9-AD92-4844-BC6B-4F98FA261852}"/>
    <cellStyle name="Normal 66 6" xfId="28883" xr:uid="{206E31F9-0E3E-46A3-BA72-723446A524BD}"/>
    <cellStyle name="Normal 66 7" xfId="28884" xr:uid="{687BEE11-AD5E-4B27-BF8C-5B40752AAC2D}"/>
    <cellStyle name="Normal 66 8" xfId="34462" xr:uid="{0A0E02D1-5D49-4574-AC49-960648A9C79A}"/>
    <cellStyle name="Normal 66 9" xfId="36335" xr:uid="{D9B7348D-43B1-4BA3-B088-6C2D54C1ABD3}"/>
    <cellStyle name="Normal 66_121231-130331" xfId="28885" xr:uid="{5FFE7D58-BBDF-4D71-B511-6891F005BCA1}"/>
    <cellStyle name="Normal 67" xfId="28886" xr:uid="{37BB3C0E-0EA9-437F-B7C9-EC598C3B0708}"/>
    <cellStyle name="Normal 67 10" xfId="38519" xr:uid="{5DBA227B-D1E8-4883-ACFC-A3C21761AA10}"/>
    <cellStyle name="Normal 67 11" xfId="48228" xr:uid="{970760C7-1E91-4751-AE62-F8E12C179B7B}"/>
    <cellStyle name="Normal 67 2" xfId="28887" xr:uid="{57F2772A-A49A-45C2-849F-EBB077798457}"/>
    <cellStyle name="Normal 67 2 2" xfId="28888" xr:uid="{4FE847BF-0D03-41FC-8B38-7394D1543FB9}"/>
    <cellStyle name="Normal 67 2 2 2" xfId="28889" xr:uid="{1F30751A-5F18-4A14-9CB0-959E7DBA4D21}"/>
    <cellStyle name="Normal 67 2 2 3" xfId="34463" xr:uid="{7691D5A6-E2AF-43D7-8D05-BBA652283389}"/>
    <cellStyle name="Normal 67 2 2_121231-130331" xfId="28890" xr:uid="{CB28270F-7F96-4FB8-95FC-ADAC1BE29DE7}"/>
    <cellStyle name="Normal 67 2 3" xfId="28891" xr:uid="{9295D624-8420-445B-8913-3BB57857D2BA}"/>
    <cellStyle name="Normal 67 2 3 2" xfId="28892" xr:uid="{EFA4359C-CEDC-48C6-8F59-05147D643E66}"/>
    <cellStyle name="Normal 67 2 3_121231-130331" xfId="28893" xr:uid="{4DC77D50-B595-4FE2-855E-F02D9FB54B3E}"/>
    <cellStyle name="Normal 67 2 4" xfId="28894" xr:uid="{6EB815A1-3579-4EE9-876F-FFF09AC46DBF}"/>
    <cellStyle name="Normal 67 2 5" xfId="28895" xr:uid="{CD1F6616-2343-4563-9F99-AC3C2B38B3AE}"/>
    <cellStyle name="Normal 67 2 6" xfId="34464" xr:uid="{9F4CCB10-2309-46D7-B78A-20CF876E516C}"/>
    <cellStyle name="Normal 67 2 7" xfId="36339" xr:uid="{B5E85E67-D1DF-410F-9A4C-2CB10D319DE3}"/>
    <cellStyle name="Normal 67 2 8" xfId="38518" xr:uid="{9F44905B-4A30-464B-809A-89F6F4C89D37}"/>
    <cellStyle name="Normal 67 2_121231-130331" xfId="28896" xr:uid="{C1A4174B-4E57-4258-BA65-E94BC6F93259}"/>
    <cellStyle name="Normal 67 3" xfId="28897" xr:uid="{CE2EFF03-86DC-4C6E-B82C-6D5A5577FA1D}"/>
    <cellStyle name="Normal 67 3 2" xfId="28898" xr:uid="{52DEBC20-B774-4128-B31E-E70D33D176C9}"/>
    <cellStyle name="Normal 67 3 2 2" xfId="28899" xr:uid="{8B4BE815-5FB8-4D97-BC53-5718F7517433}"/>
    <cellStyle name="Normal 67 3 2 3" xfId="34465" xr:uid="{B4D42023-5EF6-46F7-AB38-B1D7050248BA}"/>
    <cellStyle name="Normal 67 3 2_121231-130331" xfId="28900" xr:uid="{F1C93773-6813-42AF-8A07-B265782A4EEA}"/>
    <cellStyle name="Normal 67 3 3" xfId="28901" xr:uid="{729928A3-5B26-45FA-97F1-FEEB2765844F}"/>
    <cellStyle name="Normal 67 3 3 2" xfId="28902" xr:uid="{09776102-123F-4270-85B4-B27A6764BCC3}"/>
    <cellStyle name="Normal 67 3 3_121231-130331" xfId="28903" xr:uid="{835DCE03-5C78-4839-B0B0-259EEFF6C862}"/>
    <cellStyle name="Normal 67 3 4" xfId="28904" xr:uid="{F011F9F5-93AC-4E81-A6C4-1B7CAE1FE405}"/>
    <cellStyle name="Normal 67 3 5" xfId="28905" xr:uid="{B645E813-EC1E-490D-8BAC-46BBC87A171F}"/>
    <cellStyle name="Normal 67 3 6" xfId="34466" xr:uid="{9DB08037-DEDF-49F8-9296-B86FC79C9F33}"/>
    <cellStyle name="Normal 67 3 7" xfId="36340" xr:uid="{94277A86-8ABE-40E4-A145-9B9839368927}"/>
    <cellStyle name="Normal 67 3 8" xfId="38517" xr:uid="{85CA107B-4EA8-4C0A-80A7-45F368347C84}"/>
    <cellStyle name="Normal 67 3_121231-130331" xfId="28906" xr:uid="{5C659DE6-7878-4CCA-8F4F-44F250862FDB}"/>
    <cellStyle name="Normal 67 4" xfId="28907" xr:uid="{944162BA-2A3E-4673-AC77-60877659D32D}"/>
    <cellStyle name="Normal 67 4 2" xfId="28908" xr:uid="{F68AE132-109E-4A80-9390-2B5D89367414}"/>
    <cellStyle name="Normal 67 4 2 2" xfId="28909" xr:uid="{5A0A26CC-80C7-4EB9-B9D0-822936BCEC40}"/>
    <cellStyle name="Normal 67 4 2_121231-130331" xfId="28910" xr:uid="{D5C1B16C-A49B-4907-8FE5-E00C01CA447A}"/>
    <cellStyle name="Normal 67 4 3" xfId="28911" xr:uid="{B6496460-3884-4CC1-B178-2AD361E2C4AE}"/>
    <cellStyle name="Normal 67 4 4" xfId="34467" xr:uid="{022EC4E7-32B9-4737-9F87-BB4D49749DEE}"/>
    <cellStyle name="Normal 67 4_121231-130331" xfId="28912" xr:uid="{55B4A904-954C-4AA1-B274-363BE6937BC5}"/>
    <cellStyle name="Normal 67 5" xfId="28913" xr:uid="{96AAD089-97D3-4B1A-87AA-0BEA70E8700B}"/>
    <cellStyle name="Normal 67 5 2" xfId="28914" xr:uid="{F286019D-1988-4659-972C-DA8B9BE40296}"/>
    <cellStyle name="Normal 67 5_121231-130331" xfId="28915" xr:uid="{3D2712C2-DB48-402C-BD23-F1938BC5A564}"/>
    <cellStyle name="Normal 67 6" xfId="28916" xr:uid="{EC54AF6C-5E09-47AD-AB03-5084CAB7D3B7}"/>
    <cellStyle name="Normal 67 7" xfId="28917" xr:uid="{B8928F1F-91E1-4D72-B19E-2E4571BE37CB}"/>
    <cellStyle name="Normal 67 8" xfId="34468" xr:uid="{949F50E8-DFDB-4689-8A9C-0123F45D0192}"/>
    <cellStyle name="Normal 67 9" xfId="36338" xr:uid="{C2F0ACB0-B14A-4FFB-9A99-3DF2EBBE4075}"/>
    <cellStyle name="Normal 67_121231-130331" xfId="28918" xr:uid="{01026DE9-CF6C-4C62-84D2-70B05D0AD50A}"/>
    <cellStyle name="Normal 68" xfId="28919" xr:uid="{3FFBD476-BCCF-4A60-BC2B-46DC0DC45CEA}"/>
    <cellStyle name="Normal 68 10" xfId="38516" xr:uid="{4CAB5181-6E56-464E-AC9C-205C1EB2F06D}"/>
    <cellStyle name="Normal 68 2" xfId="28920" xr:uid="{63F48B70-8D7D-4A43-9000-6337A90791FA}"/>
    <cellStyle name="Normal 68 2 2" xfId="28921" xr:uid="{C5F5373A-A18E-4D39-B6BA-F0042A29ED90}"/>
    <cellStyle name="Normal 68 2 2 2" xfId="28922" xr:uid="{6FFFFE2C-06BE-44F9-BA9B-327E4CC82B5E}"/>
    <cellStyle name="Normal 68 2 2 3" xfId="34469" xr:uid="{7EA1CA54-4D02-4471-ADFE-F3AE1C4037CD}"/>
    <cellStyle name="Normal 68 2 2_121231-130331" xfId="28923" xr:uid="{18163285-A023-40DC-A67C-AB90A2A25EED}"/>
    <cellStyle name="Normal 68 2 3" xfId="28924" xr:uid="{325C4318-B295-4742-8861-2FFC23224CBF}"/>
    <cellStyle name="Normal 68 2 3 2" xfId="28925" xr:uid="{FE866B61-7289-4702-AE0D-11940C31D298}"/>
    <cellStyle name="Normal 68 2 3_121231-130331" xfId="28926" xr:uid="{B5836BE2-0F63-4CE8-B04D-50061536657A}"/>
    <cellStyle name="Normal 68 2 4" xfId="28927" xr:uid="{C628431C-4959-4D79-9D07-447FCA571453}"/>
    <cellStyle name="Normal 68 2 5" xfId="28928" xr:uid="{BC4C6A3A-559C-411F-BAD0-C58133B88E5F}"/>
    <cellStyle name="Normal 68 2 6" xfId="34470" xr:uid="{0A52EF0E-75B9-46E3-B590-2DB71701ED90}"/>
    <cellStyle name="Normal 68 2 7" xfId="36342" xr:uid="{9E65F29E-9408-4F2F-9E5D-4141C7369CBD}"/>
    <cellStyle name="Normal 68 2 8" xfId="38515" xr:uid="{095F3CF6-5B8D-4DBF-ABCC-4C5D7E1AC4C9}"/>
    <cellStyle name="Normal 68 2_121231-130331" xfId="28929" xr:uid="{C3A0ED4D-C7E6-4380-8930-FD8423BF54E8}"/>
    <cellStyle name="Normal 68 3" xfId="28930" xr:uid="{62EC26A3-B8F6-4352-993F-06F52376FACD}"/>
    <cellStyle name="Normal 68 3 2" xfId="28931" xr:uid="{5FD6E520-8194-499E-98AF-0606FAF308AF}"/>
    <cellStyle name="Normal 68 3 2 2" xfId="28932" xr:uid="{2FD652D4-A74E-48CD-BDF9-8A31F76F4D50}"/>
    <cellStyle name="Normal 68 3 2 3" xfId="34471" xr:uid="{88388474-BCA1-4ACB-937E-6CD9C52761BA}"/>
    <cellStyle name="Normal 68 3 2_121231-130331" xfId="28933" xr:uid="{4191F9DE-9D80-49BE-8653-62E194A032AF}"/>
    <cellStyle name="Normal 68 3 3" xfId="28934" xr:uid="{A6AE24EE-52EA-4481-95FE-84AECFDEEB2D}"/>
    <cellStyle name="Normal 68 3 3 2" xfId="28935" xr:uid="{A860B377-05D3-4B34-B68A-8DD6E3347BB2}"/>
    <cellStyle name="Normal 68 3 3_121231-130331" xfId="28936" xr:uid="{77647392-2F00-4497-B7C8-3347BF7AD84D}"/>
    <cellStyle name="Normal 68 3 4" xfId="28937" xr:uid="{5CC46D1A-D2A7-48BE-99FD-05286F7DA7F4}"/>
    <cellStyle name="Normal 68 3 5" xfId="28938" xr:uid="{2558A1FB-294D-4AE6-B202-2D99DFF1872B}"/>
    <cellStyle name="Normal 68 3 6" xfId="34472" xr:uid="{58A128B5-28C1-4258-9476-F031859878A0}"/>
    <cellStyle name="Normal 68 3 7" xfId="36343" xr:uid="{BD3F17E8-9093-43F5-BBBD-ACA973626C1C}"/>
    <cellStyle name="Normal 68 3 8" xfId="38514" xr:uid="{33D673CB-3C9E-4406-94AF-46994F76DBC1}"/>
    <cellStyle name="Normal 68 3_121231-130331" xfId="28939" xr:uid="{C5F4DA5C-D7BA-48D9-8342-53592C64A50B}"/>
    <cellStyle name="Normal 68 4" xfId="28940" xr:uid="{AEF23705-0535-4730-A605-2528540AC3C6}"/>
    <cellStyle name="Normal 68 4 2" xfId="28941" xr:uid="{0C5D190B-C614-4A1A-8845-1BF4B849732A}"/>
    <cellStyle name="Normal 68 4 2 2" xfId="28942" xr:uid="{860D044A-F992-43EA-920F-4A13EEBF2A55}"/>
    <cellStyle name="Normal 68 4 2_121231-130331" xfId="28943" xr:uid="{F734868A-DD9F-44B0-BC1E-EA12A62606B5}"/>
    <cellStyle name="Normal 68 4 3" xfId="28944" xr:uid="{C53F7895-C3E0-4F64-A456-B06F465B49DC}"/>
    <cellStyle name="Normal 68 4 4" xfId="34473" xr:uid="{D017318D-0C95-4194-A8C4-36B637BD9C58}"/>
    <cellStyle name="Normal 68 4_121231-130331" xfId="28945" xr:uid="{E386AE73-8EE5-4B7D-B394-9C203B47417D}"/>
    <cellStyle name="Normal 68 5" xfId="28946" xr:uid="{B4AD8867-FEA1-46B2-B582-32CAD232C1E7}"/>
    <cellStyle name="Normal 68 5 2" xfId="28947" xr:uid="{89A22DEB-BF54-41C6-958D-5FE2CC61A6DF}"/>
    <cellStyle name="Normal 68 5_121231-130331" xfId="28948" xr:uid="{279950C1-FB69-4C34-9DC1-DC806160709D}"/>
    <cellStyle name="Normal 68 6" xfId="28949" xr:uid="{38CEE4E7-99A3-453A-BB73-ED713E6A1CC1}"/>
    <cellStyle name="Normal 68 7" xfId="28950" xr:uid="{24A3F7D7-B4CF-4BB3-964A-77F956B057A3}"/>
    <cellStyle name="Normal 68 8" xfId="34474" xr:uid="{F94A9BD7-7D3A-44DF-9BE7-EF38ED75A09E}"/>
    <cellStyle name="Normal 68 9" xfId="36341" xr:uid="{9551D1B0-D533-41C9-AB9E-A88A37D4357B}"/>
    <cellStyle name="Normal 68_121231-130331" xfId="28951" xr:uid="{0213A72D-B9A1-41CE-807B-5CA8A949671A}"/>
    <cellStyle name="Normal 69" xfId="28952" xr:uid="{45B3214D-F127-4419-93F9-88B4B226E73C}"/>
    <cellStyle name="Normal 69 10" xfId="38513" xr:uid="{20FFD9FB-E93C-4368-9917-B8ACA2DBF5B2}"/>
    <cellStyle name="Normal 69 2" xfId="28953" xr:uid="{CA5E6C14-F199-446C-9E90-CFB1282C0D80}"/>
    <cellStyle name="Normal 69 2 2" xfId="28954" xr:uid="{9AC5311C-8C6E-4B07-A5C2-3ABCDDFAB12D}"/>
    <cellStyle name="Normal 69 2 2 2" xfId="28955" xr:uid="{39F9E62B-7E29-4943-8732-1341B74D6BB4}"/>
    <cellStyle name="Normal 69 2 2 3" xfId="34475" xr:uid="{421CE498-EB1A-4C86-9078-F946710D8690}"/>
    <cellStyle name="Normal 69 2 2_121231-130331" xfId="28956" xr:uid="{0BA3C997-5B14-4C45-B153-90DC347940F9}"/>
    <cellStyle name="Normal 69 2 3" xfId="28957" xr:uid="{3C2A5CAC-9B8B-48E3-955A-198DA50A4E29}"/>
    <cellStyle name="Normal 69 2 3 2" xfId="28958" xr:uid="{E70DCD31-1094-4886-8AEC-9E4614F039D9}"/>
    <cellStyle name="Normal 69 2 3_121231-130331" xfId="28959" xr:uid="{E19FB7E2-699F-4AB1-A168-56E01B62DB5E}"/>
    <cellStyle name="Normal 69 2 4" xfId="28960" xr:uid="{950CD6E4-20A4-4E2D-A059-B84EADD84A1F}"/>
    <cellStyle name="Normal 69 2 5" xfId="28961" xr:uid="{AE332E46-7A23-4B29-B3E2-B82C0C4F667F}"/>
    <cellStyle name="Normal 69 2 6" xfId="34476" xr:uid="{1E2572EE-6B41-4ACA-B97F-D56F3C5138CA}"/>
    <cellStyle name="Normal 69 2 7" xfId="36345" xr:uid="{93F11565-9454-4102-A660-7E5BA9709927}"/>
    <cellStyle name="Normal 69 2 8" xfId="38512" xr:uid="{F71193DD-0A94-4F4D-B33A-A2ED339E7272}"/>
    <cellStyle name="Normal 69 2_121231-130331" xfId="28962" xr:uid="{E68F2DD3-7293-4F9A-A84A-E99C1F54F5AF}"/>
    <cellStyle name="Normal 69 3" xfId="28963" xr:uid="{ABE893B3-098E-4F5A-B089-777DD0B174C3}"/>
    <cellStyle name="Normal 69 3 2" xfId="28964" xr:uid="{53C07283-0717-4EA6-A46A-AE1452F759A1}"/>
    <cellStyle name="Normal 69 3 2 2" xfId="28965" xr:uid="{6F3C5538-4CCE-49DD-9317-9104D0033B1F}"/>
    <cellStyle name="Normal 69 3 2 3" xfId="34477" xr:uid="{4F1E8B47-43BA-4F30-B530-743BB77AD1C2}"/>
    <cellStyle name="Normal 69 3 2_121231-130331" xfId="28966" xr:uid="{D79983FA-3F65-4F53-9D20-A3EE817246F9}"/>
    <cellStyle name="Normal 69 3 3" xfId="28967" xr:uid="{048DF7CF-1195-43D9-A401-1D1DCEAB0976}"/>
    <cellStyle name="Normal 69 3 3 2" xfId="28968" xr:uid="{BB74910F-C6CE-41BC-B786-61FA3F91756C}"/>
    <cellStyle name="Normal 69 3 3_121231-130331" xfId="28969" xr:uid="{78992965-02AB-4EE6-BACA-21E21E208CBF}"/>
    <cellStyle name="Normal 69 3 4" xfId="28970" xr:uid="{716ED673-8BF6-4257-A554-3DD785CB7DDD}"/>
    <cellStyle name="Normal 69 3 5" xfId="28971" xr:uid="{D9267BE7-C7E7-4FB8-B256-5AA81F402B03}"/>
    <cellStyle name="Normal 69 3 6" xfId="34478" xr:uid="{9FADC8FA-B553-4108-9F92-5DA2E98C907F}"/>
    <cellStyle name="Normal 69 3 7" xfId="36346" xr:uid="{B8AFA572-02C4-48A2-A662-AE98F01B6971}"/>
    <cellStyle name="Normal 69 3 8" xfId="38511" xr:uid="{FE1740A0-62AC-43AE-A569-46841ECB417D}"/>
    <cellStyle name="Normal 69 3_121231-130331" xfId="28972" xr:uid="{568F4F49-057E-4895-8F84-A8BC424FB036}"/>
    <cellStyle name="Normal 69 4" xfId="28973" xr:uid="{10EABE98-55E0-43B2-981B-D900CB5A2352}"/>
    <cellStyle name="Normal 69 4 2" xfId="28974" xr:uid="{CCD869A0-9F1B-4656-8531-DA90BA222E07}"/>
    <cellStyle name="Normal 69 4 2 2" xfId="28975" xr:uid="{D1D5C56A-CE97-4DD3-BAE8-A3512B8D9428}"/>
    <cellStyle name="Normal 69 4 2_121231-130331" xfId="28976" xr:uid="{3AAF8077-C8CA-4107-B955-3D22E744AA0D}"/>
    <cellStyle name="Normal 69 4 3" xfId="28977" xr:uid="{A28C9CE9-7141-49E9-987D-5D9A8B1F556A}"/>
    <cellStyle name="Normal 69 4 4" xfId="34479" xr:uid="{20E413B2-712C-478F-B459-B101E02A713A}"/>
    <cellStyle name="Normal 69 4_121231-130331" xfId="28978" xr:uid="{5BE5DE5C-2AAB-49B6-B2C7-E6C4EA0F1825}"/>
    <cellStyle name="Normal 69 5" xfId="28979" xr:uid="{05D0AC60-3D2D-4236-AD41-E0F3FCB7DAF7}"/>
    <cellStyle name="Normal 69 5 2" xfId="28980" xr:uid="{60A361FC-0745-43C2-A64D-8190A00F533B}"/>
    <cellStyle name="Normal 69 5_121231-130331" xfId="28981" xr:uid="{77BB5E8C-86D7-4D2F-ACE0-8E33241B02E1}"/>
    <cellStyle name="Normal 69 6" xfId="28982" xr:uid="{588FA0D0-7398-4686-B5F9-6225E1BE4688}"/>
    <cellStyle name="Normal 69 7" xfId="28983" xr:uid="{7229CC48-F2A1-48FE-8EB7-94999FAFD7F5}"/>
    <cellStyle name="Normal 69 8" xfId="34480" xr:uid="{175EB156-0103-446B-86B1-71EAF6D2AEB5}"/>
    <cellStyle name="Normal 69 9" xfId="36344" xr:uid="{6A6FF0BE-22BD-4F85-934B-06EC6B5CE054}"/>
    <cellStyle name="Normal 69_121231-130331" xfId="28984" xr:uid="{2ABA5A27-E134-45FD-A041-3C6F553E212C}"/>
    <cellStyle name="Normal 7" xfId="218" xr:uid="{2E3B791F-423B-4F76-BBC6-1185DB86C253}"/>
    <cellStyle name="Normal 7 10" xfId="28985" xr:uid="{6D5F5E8A-E268-4576-89AE-289B7BD72CA5}"/>
    <cellStyle name="Normal 7 10 2" xfId="28986" xr:uid="{39EDD58A-EF82-4A5B-A93C-3602E8474AD6}"/>
    <cellStyle name="Normal 7 10_121231-130331" xfId="28987" xr:uid="{7AFB073E-530B-4093-9A5C-167B7363FC36}"/>
    <cellStyle name="Normal 7 11" xfId="28988" xr:uid="{9D4EE7D5-FEAA-4B28-96B1-3B6C981785CC}"/>
    <cellStyle name="Normal 7 12" xfId="28989" xr:uid="{04A36530-2069-49F3-9956-2B3DE8115364}"/>
    <cellStyle name="Normal 7 13" xfId="34481" xr:uid="{5D356FFD-A67C-4FA7-887D-EDBEAD4676AF}"/>
    <cellStyle name="Normal 7 13 2" xfId="34482" xr:uid="{1E13FDB5-8C92-4B6C-9201-1A84E61D17C4}"/>
    <cellStyle name="Normal 7 14" xfId="34483" xr:uid="{7038E730-694E-4BF8-B59C-99457DF08924}"/>
    <cellStyle name="Normal 7 15" xfId="34484" xr:uid="{1AA117A5-1636-4A69-9B24-866A2FBD7BB3}"/>
    <cellStyle name="Normal 7 16" xfId="34485" xr:uid="{E70D7A95-5C9C-42F5-9C97-0C3DE6A640DE}"/>
    <cellStyle name="Normal 7 17" xfId="36347" xr:uid="{1F20EA49-886C-4A09-BB8F-5D9DD3670F12}"/>
    <cellStyle name="Normal 7 18" xfId="38510" xr:uid="{8190EACE-B4D8-4327-A899-26BB7E6B4AEF}"/>
    <cellStyle name="Normal 7 19" xfId="44758" xr:uid="{FEC50932-9573-4478-B334-9F25490678C0}"/>
    <cellStyle name="Normal 7 2" xfId="28990" xr:uid="{E8348E2C-0D5B-4FE8-9C5E-860F949F73BF}"/>
    <cellStyle name="Normal 7 2 10" xfId="34486" xr:uid="{7BF48DD2-6A4F-464A-B857-815688829052}"/>
    <cellStyle name="Normal 7 2 11" xfId="36348" xr:uid="{A029FA3A-9F72-42D1-B33B-F0DE31472299}"/>
    <cellStyle name="Normal 7 2 12" xfId="47166" xr:uid="{A0DAD75E-DBE6-4843-B003-BAE1D432428F}"/>
    <cellStyle name="Normal 7 2 2" xfId="28991" xr:uid="{FC14BB71-B244-48E4-A4A6-D6CD3604021D}"/>
    <cellStyle name="Normal 7 2 2 2" xfId="28992" xr:uid="{54D49041-E442-4AE5-91CA-99FC300CEA40}"/>
    <cellStyle name="Normal 7 2 2 2 2" xfId="28993" xr:uid="{3648F287-F4E5-4B20-8D0B-9B8831E7886E}"/>
    <cellStyle name="Normal 7 2 2 2 2 2" xfId="28994" xr:uid="{FE8DE0A9-E401-4D27-8B02-5E178FE9CC34}"/>
    <cellStyle name="Normal 7 2 2 2 2_121231-130331" xfId="28995" xr:uid="{3138A31F-086A-4715-80EB-7A30EF033094}"/>
    <cellStyle name="Normal 7 2 2 2 3" xfId="28996" xr:uid="{085A4FA4-4033-4C55-AFB8-2E2E57EFD447}"/>
    <cellStyle name="Normal 7 2 2 2 4" xfId="34487" xr:uid="{E6FBBE0C-6FF2-4436-AABC-E6FC5B5E0999}"/>
    <cellStyle name="Normal 7 2 2 2_121231-130331" xfId="28997" xr:uid="{C5D15AEE-B8CB-4932-AD37-D51E5E112C3F}"/>
    <cellStyle name="Normal 7 2 2 3" xfId="28998" xr:uid="{3D59EC18-AE5E-4A3B-9B10-DFF645F83395}"/>
    <cellStyle name="Normal 7 2 2 3 2" xfId="28999" xr:uid="{9C84837F-41CF-4CFC-93F0-BF7B79BDE204}"/>
    <cellStyle name="Normal 7 2 2 3_121231-130331" xfId="29000" xr:uid="{489EA5BA-AB01-46B0-94E8-8DA8D00012E4}"/>
    <cellStyle name="Normal 7 2 2 4" xfId="29001" xr:uid="{39ED6041-2D32-4B45-941D-011FBC0EE115}"/>
    <cellStyle name="Normal 7 2 2 5" xfId="29002" xr:uid="{FB83A347-0C3C-48BE-9030-ADF36862ADF5}"/>
    <cellStyle name="Normal 7 2 2 6" xfId="34488" xr:uid="{31AD7D38-A2B9-4E80-BE55-B97E4436FE27}"/>
    <cellStyle name="Normal 7 2 2 7" xfId="36349" xr:uid="{5C36CAF8-4A2F-4991-8395-87EA2319D620}"/>
    <cellStyle name="Normal 7 2 2 8" xfId="38509" xr:uid="{8239BD0A-7B89-46EF-B92B-1C82FE22D7A3}"/>
    <cellStyle name="Normal 7 2 2_121231-130331" xfId="29003" xr:uid="{7DDECD81-6B47-41B6-9D89-8176635CBE09}"/>
    <cellStyle name="Normal 7 2 3" xfId="29004" xr:uid="{A08757A3-FE08-4555-86DB-53A862E5D57F}"/>
    <cellStyle name="Normal 7 2 3 2" xfId="29005" xr:uid="{E72DF22C-A8FB-4DF8-9D7F-DEE890F7FEF0}"/>
    <cellStyle name="Normal 7 2 3 2 2" xfId="29006" xr:uid="{FC37490B-44CC-42DD-84C9-F869C3F456E6}"/>
    <cellStyle name="Normal 7 2 3 2 2 2" xfId="29007" xr:uid="{A3B7A1E8-4094-41F6-B1CC-329AC19E22B0}"/>
    <cellStyle name="Normal 7 2 3 2 2_121231-130331" xfId="29008" xr:uid="{F407BF61-8628-4ECD-AE0F-753AE2CD74DD}"/>
    <cellStyle name="Normal 7 2 3 2 3" xfId="29009" xr:uid="{BB3B3E2A-1CBF-49D9-8078-8479AA48DD40}"/>
    <cellStyle name="Normal 7 2 3 2 4" xfId="34489" xr:uid="{9C0220AA-6D90-4F1B-BE62-022334E01F8B}"/>
    <cellStyle name="Normal 7 2 3 2_121231-130331" xfId="29010" xr:uid="{7B0B0666-A209-423D-AEA8-76A785D4754F}"/>
    <cellStyle name="Normal 7 2 3 3" xfId="29011" xr:uid="{02B55D07-07B2-43AA-AB54-B24383A32E2F}"/>
    <cellStyle name="Normal 7 2 3 3 2" xfId="29012" xr:uid="{69978C8D-C83D-4BB1-ACDE-19941F4137D5}"/>
    <cellStyle name="Normal 7 2 3 3_121231-130331" xfId="29013" xr:uid="{5CF34FB3-5E79-4223-AE1C-F7C2EBFDFD4B}"/>
    <cellStyle name="Normal 7 2 3 4" xfId="29014" xr:uid="{02A7C47C-A27E-4E0A-B99E-B99A0C421784}"/>
    <cellStyle name="Normal 7 2 3 5" xfId="29015" xr:uid="{5E590BFD-3774-48AD-98D5-4226B9167D94}"/>
    <cellStyle name="Normal 7 2 3 6" xfId="34490" xr:uid="{1AE08614-0675-4D2B-8A62-A0AC28BD58C2}"/>
    <cellStyle name="Normal 7 2 3 7" xfId="36350" xr:uid="{9699D97B-1E42-4255-9A2F-BFBD6045BD78}"/>
    <cellStyle name="Normal 7 2 3 8" xfId="38508" xr:uid="{2D03831A-BC14-4C44-860D-6049F7CE2B34}"/>
    <cellStyle name="Normal 7 2 3_121231-130331" xfId="29016" xr:uid="{703A39DE-4050-4A51-98F3-5D4CF1E42FA0}"/>
    <cellStyle name="Normal 7 2 4" xfId="29017" xr:uid="{9BF60B0F-CB59-47C1-B666-7FD68655C1FE}"/>
    <cellStyle name="Normal 7 2 4 2" xfId="29018" xr:uid="{BCA2F5AE-34FE-4756-8169-08403B4B5D36}"/>
    <cellStyle name="Normal 7 2 4 2 2" xfId="29019" xr:uid="{DB054D3B-8C39-4881-AD4E-E5C6E08D5F66}"/>
    <cellStyle name="Normal 7 2 4 2 2 2" xfId="29020" xr:uid="{5A046BC6-B0BE-4B83-998D-3491A78143C2}"/>
    <cellStyle name="Normal 7 2 4 2 2_121231-130331" xfId="29021" xr:uid="{2D0FFB01-2096-48E5-B3E6-34737615190F}"/>
    <cellStyle name="Normal 7 2 4 2 3" xfId="29022" xr:uid="{11086F22-CEC2-4430-AD2C-B7C46428B255}"/>
    <cellStyle name="Normal 7 2 4 2 4" xfId="34491" xr:uid="{93C01266-3956-4C0E-9C72-02AEAAB90FA0}"/>
    <cellStyle name="Normal 7 2 4 2_121231-130331" xfId="29023" xr:uid="{26BF3110-EAB1-4592-BC2A-45F211F2CD7A}"/>
    <cellStyle name="Normal 7 2 4 3" xfId="29024" xr:uid="{9A99B080-20E6-4792-A43E-29B6FDA70C05}"/>
    <cellStyle name="Normal 7 2 4 3 2" xfId="29025" xr:uid="{87991EE4-7943-41C5-860D-F0E85231578B}"/>
    <cellStyle name="Normal 7 2 4 3_121231-130331" xfId="29026" xr:uid="{66610513-79B2-45D9-9611-C7FC4F843D54}"/>
    <cellStyle name="Normal 7 2 4 4" xfId="29027" xr:uid="{1CF9B7E6-78AA-4D81-BCF8-7C21EA08CBDA}"/>
    <cellStyle name="Normal 7 2 4 5" xfId="29028" xr:uid="{834D1BEA-A614-417A-A8FE-E74BCB04C644}"/>
    <cellStyle name="Normal 7 2 4 6" xfId="34492" xr:uid="{62C25A30-FE7A-4B7A-9C3D-21397A844E90}"/>
    <cellStyle name="Normal 7 2 4 7" xfId="36351" xr:uid="{A33867F7-656A-4D2F-9FC2-C29578636DBC}"/>
    <cellStyle name="Normal 7 2 4 8" xfId="38507" xr:uid="{E969145E-B21F-466F-AD45-8E26D7CEB6DE}"/>
    <cellStyle name="Normal 7 2 4_121231-130331" xfId="29029" xr:uid="{76439518-CCCA-485C-A989-B8318E8203FE}"/>
    <cellStyle name="Normal 7 2 5" xfId="29030" xr:uid="{A5A35404-FE3D-4E57-AC41-863637C2E8DC}"/>
    <cellStyle name="Normal 7 2 5 2" xfId="29031" xr:uid="{2D259B92-1185-4605-90EE-FAA6C017F0BF}"/>
    <cellStyle name="Normal 7 2 5 2 2" xfId="29032" xr:uid="{42BBB72E-DB64-4D15-A13E-0B8A577BC76A}"/>
    <cellStyle name="Normal 7 2 5 2 3" xfId="34493" xr:uid="{516318BC-5B6F-48E8-9183-5036AC81928C}"/>
    <cellStyle name="Normal 7 2 5 2_121231-130331" xfId="29033" xr:uid="{E1C91C82-D9A9-47B6-BB20-21EA4344B350}"/>
    <cellStyle name="Normal 7 2 5 3" xfId="29034" xr:uid="{C6DB604E-E54B-4C17-9428-C351716E6DA3}"/>
    <cellStyle name="Normal 7 2 5 3 2" xfId="29035" xr:uid="{386945EF-5834-4973-9ADE-F211B5CCB5E1}"/>
    <cellStyle name="Normal 7 2 5 3_121231-130331" xfId="29036" xr:uid="{7E511043-F6EA-4C8F-9C91-E5F24547898C}"/>
    <cellStyle name="Normal 7 2 5 4" xfId="29037" xr:uid="{40086E31-5F59-4880-9563-4E7F0DDEC41D}"/>
    <cellStyle name="Normal 7 2 5 5" xfId="29038" xr:uid="{DE901FED-C63E-4559-BC26-B2EA1FE12943}"/>
    <cellStyle name="Normal 7 2 5 6" xfId="34494" xr:uid="{2BDFAE25-C9CB-4808-B099-4F323F01017B}"/>
    <cellStyle name="Normal 7 2 5 7" xfId="36352" xr:uid="{27C429C2-6743-4D44-8797-4BBF9AF8AE97}"/>
    <cellStyle name="Normal 7 2 5 8" xfId="38506" xr:uid="{A4C2E5AB-2936-458A-B083-C9F356B93B92}"/>
    <cellStyle name="Normal 7 2 5_121231-130331" xfId="29039" xr:uid="{5A634171-5A77-4E7E-8EB6-BB5A3B158EDC}"/>
    <cellStyle name="Normal 7 2 6" xfId="29040" xr:uid="{48B3D9FE-142D-43FE-9899-7F5FDC1236FA}"/>
    <cellStyle name="Normal 7 2 6 2" xfId="29041" xr:uid="{3A59DBFA-3A02-4F1E-832D-25FB5EAEA512}"/>
    <cellStyle name="Normal 7 2 6 2 2" xfId="29042" xr:uid="{0186AEFE-419E-4A23-93A9-0688344FA629}"/>
    <cellStyle name="Normal 7 2 6 2_121231-130331" xfId="29043" xr:uid="{9AA7D130-0CEA-4F68-BEE8-1EFD2FF9938F}"/>
    <cellStyle name="Normal 7 2 6 3" xfId="29044" xr:uid="{EEEA76DE-218D-4C34-B54E-51CE11A76F79}"/>
    <cellStyle name="Normal 7 2 6 4" xfId="34495" xr:uid="{C8E99BCB-52F5-4E8E-8CD7-E264836D4454}"/>
    <cellStyle name="Normal 7 2 6_121231-130331" xfId="29045" xr:uid="{2E542BB1-902B-4FF9-BA83-FA82313FA898}"/>
    <cellStyle name="Normal 7 2 7" xfId="29046" xr:uid="{7A8FC1CF-4D83-48A0-9CD4-24841DC3A97A}"/>
    <cellStyle name="Normal 7 2 7 2" xfId="29047" xr:uid="{FBE91E98-1055-4B34-ACFE-23F13AE14033}"/>
    <cellStyle name="Normal 7 2 7_121231-130331" xfId="29048" xr:uid="{98DEFF0F-160A-462B-BA9D-63760C01BD35}"/>
    <cellStyle name="Normal 7 2 8" xfId="29049" xr:uid="{05F1698B-880D-4768-B464-BBEDCEC1FFB6}"/>
    <cellStyle name="Normal 7 2 9" xfId="29050" xr:uid="{E1184533-52BD-47B6-97C5-B426279DDE26}"/>
    <cellStyle name="Normal 7 2_121231-130331" xfId="29051" xr:uid="{3B05C95C-8A85-467F-993B-C743C5213BBB}"/>
    <cellStyle name="Normal 7 20" xfId="44830" xr:uid="{C78C5D69-9261-41E6-8F11-C4FE4D3AB39A}"/>
    <cellStyle name="Normal 7 21" xfId="44747" xr:uid="{99261E1F-48A0-4422-961F-903FE6083006}"/>
    <cellStyle name="Normal 7 22" xfId="47165" xr:uid="{611CE5BE-7387-4C1B-ABD8-8A1BE9C6D276}"/>
    <cellStyle name="Normal 7 23" xfId="47756" xr:uid="{8E4D2D30-6C41-4455-907D-F32B773676D9}"/>
    <cellStyle name="Normal 7 3" xfId="29052" xr:uid="{9773560A-A826-4AD6-88B2-D685DBCC9EE1}"/>
    <cellStyle name="Normal 7 3 10" xfId="34496" xr:uid="{BC27B061-B8CF-4A41-A95B-0542922CC6C2}"/>
    <cellStyle name="Normal 7 3 11" xfId="36353" xr:uid="{00CE1D49-A401-4205-B0F3-8AC097B871EE}"/>
    <cellStyle name="Normal 7 3 2" xfId="29053" xr:uid="{E497A73A-54E8-40FC-BF4D-2354DDA03A66}"/>
    <cellStyle name="Normal 7 3 2 2" xfId="29054" xr:uid="{4A649879-CEC2-407F-9BFC-8E901A41CCE1}"/>
    <cellStyle name="Normal 7 3 2 2 2" xfId="29055" xr:uid="{0582FA13-E6C6-4C60-903C-0DE67C573649}"/>
    <cellStyle name="Normal 7 3 2 2 2 2" xfId="29056" xr:uid="{7D555E51-274F-446F-B163-DEB7948FC485}"/>
    <cellStyle name="Normal 7 3 2 2 2_121231-130331" xfId="29057" xr:uid="{9F377B2E-1A53-40B2-94E1-AEED815B41CC}"/>
    <cellStyle name="Normal 7 3 2 2 3" xfId="29058" xr:uid="{FDA77F90-CD79-435B-835A-198B976E1C05}"/>
    <cellStyle name="Normal 7 3 2 2 4" xfId="34497" xr:uid="{57A9A187-7E7A-49C6-87BA-9AA756725674}"/>
    <cellStyle name="Normal 7 3 2 2_121231-130331" xfId="29059" xr:uid="{1429F211-4893-499D-B3EE-AD0EB675C762}"/>
    <cellStyle name="Normal 7 3 2 3" xfId="29060" xr:uid="{A6A6A163-C3BF-4AC5-BAA3-14A517B59DCD}"/>
    <cellStyle name="Normal 7 3 2 3 2" xfId="29061" xr:uid="{47ACB10F-11B3-425B-8FFA-E33A34E4B305}"/>
    <cellStyle name="Normal 7 3 2 3_121231-130331" xfId="29062" xr:uid="{132A73A7-4CBD-45DB-BB90-9BB438FAE764}"/>
    <cellStyle name="Normal 7 3 2 4" xfId="29063" xr:uid="{7EDBFA7B-0214-42A3-BE6B-39B1BB98C393}"/>
    <cellStyle name="Normal 7 3 2 5" xfId="29064" xr:uid="{3667B6BA-6E6A-4D60-A6DD-C8B26AF9FA24}"/>
    <cellStyle name="Normal 7 3 2 6" xfId="34498" xr:uid="{510B8769-9BCB-4797-A1F5-D537B54B48CB}"/>
    <cellStyle name="Normal 7 3 2 7" xfId="36354" xr:uid="{5AB1CD0B-89E3-4772-A2E3-6B2A42DB43F3}"/>
    <cellStyle name="Normal 7 3 2 8" xfId="38505" xr:uid="{583D840B-C271-407C-B99E-D39CDA0CC7A9}"/>
    <cellStyle name="Normal 7 3 2_121231-130331" xfId="29065" xr:uid="{36E1F329-0A52-443B-A010-B8E4F38C7570}"/>
    <cellStyle name="Normal 7 3 3" xfId="29066" xr:uid="{E1BFE3B2-CFFD-4FBF-BC49-C8ACBE7A11FD}"/>
    <cellStyle name="Normal 7 3 3 2" xfId="29067" xr:uid="{3FBC7C6B-691A-4B45-A85D-1A73EDC2A5DA}"/>
    <cellStyle name="Normal 7 3 3 2 2" xfId="29068" xr:uid="{C4AC1A64-2D65-4C98-B3E8-1A3A9B6D809F}"/>
    <cellStyle name="Normal 7 3 3 2 2 2" xfId="29069" xr:uid="{A3C11D18-CEE5-4A8B-A902-00935161CCF3}"/>
    <cellStyle name="Normal 7 3 3 2 2_121231-130331" xfId="29070" xr:uid="{0F93D1F8-29D3-4C33-91E6-F6653BAF5347}"/>
    <cellStyle name="Normal 7 3 3 2 3" xfId="29071" xr:uid="{DDBF7DD8-7B12-40D0-94E0-2E0EE7FFFDBC}"/>
    <cellStyle name="Normal 7 3 3 2 4" xfId="34499" xr:uid="{F62033FF-D66F-4E99-BA59-3FD0E25C75E9}"/>
    <cellStyle name="Normal 7 3 3 2_121231-130331" xfId="29072" xr:uid="{0FDC29ED-034F-4826-9756-E2E56C25AD97}"/>
    <cellStyle name="Normal 7 3 3 3" xfId="29073" xr:uid="{C969B5DF-4194-4F47-9353-699FF4C462CA}"/>
    <cellStyle name="Normal 7 3 3 3 2" xfId="29074" xr:uid="{4638CD47-C804-4667-A2E5-25BCC0C961DC}"/>
    <cellStyle name="Normal 7 3 3 3_121231-130331" xfId="29075" xr:uid="{EAB112FD-1077-408A-B119-D9B4B8917AF2}"/>
    <cellStyle name="Normal 7 3 3 4" xfId="29076" xr:uid="{D456866D-B642-42F0-BABB-6FDA3127809D}"/>
    <cellStyle name="Normal 7 3 3 5" xfId="29077" xr:uid="{03936215-AA31-4CE3-8809-D5D0EAF4F65D}"/>
    <cellStyle name="Normal 7 3 3 6" xfId="34500" xr:uid="{171361CC-7434-4F99-BC8D-33375032D5E2}"/>
    <cellStyle name="Normal 7 3 3 7" xfId="36355" xr:uid="{ACE3BFEC-D3A7-4C25-BFC3-EDED78F779DF}"/>
    <cellStyle name="Normal 7 3 3 8" xfId="38504" xr:uid="{1CAED290-0006-4D2A-8C11-23FC53765D95}"/>
    <cellStyle name="Normal 7 3 3_121231-130331" xfId="29078" xr:uid="{811E72DC-856C-4ED6-8261-951F0882F1B9}"/>
    <cellStyle name="Normal 7 3 4" xfId="29079" xr:uid="{1AD42E81-0C74-42BB-8F67-C514F68A5671}"/>
    <cellStyle name="Normal 7 3 4 2" xfId="29080" xr:uid="{987FAEC4-A641-4DE6-8E75-9A653C43CAB5}"/>
    <cellStyle name="Normal 7 3 4 2 2" xfId="29081" xr:uid="{269FFC15-1F66-4A83-97CD-DFF620E252E7}"/>
    <cellStyle name="Normal 7 3 4 2 2 2" xfId="29082" xr:uid="{AD06B8AC-DE64-41E1-8F48-F161EBF0653F}"/>
    <cellStyle name="Normal 7 3 4 2 2_121231-130331" xfId="29083" xr:uid="{46E744F5-A476-4B2D-B51E-13C5AE1EDD23}"/>
    <cellStyle name="Normal 7 3 4 2 3" xfId="29084" xr:uid="{BD8D03C1-49D3-4474-9662-AD8DB8E72B1E}"/>
    <cellStyle name="Normal 7 3 4 2 4" xfId="34501" xr:uid="{99D4F069-7B3B-48DB-8E48-9B6A615AB85D}"/>
    <cellStyle name="Normal 7 3 4 2_121231-130331" xfId="29085" xr:uid="{C86DB430-6F2D-4326-BCCB-2F9DEF648B7C}"/>
    <cellStyle name="Normal 7 3 4 3" xfId="29086" xr:uid="{F5C0D8DE-4FE8-4B34-B48C-E4BDC456060B}"/>
    <cellStyle name="Normal 7 3 4 3 2" xfId="29087" xr:uid="{6E106A84-933D-4C1C-A3E2-9ABC83384991}"/>
    <cellStyle name="Normal 7 3 4 3_121231-130331" xfId="29088" xr:uid="{9D72AC29-392F-4FC2-894B-634893D88F51}"/>
    <cellStyle name="Normal 7 3 4 4" xfId="29089" xr:uid="{61DBE47F-090F-4245-BBE1-E090E3E51247}"/>
    <cellStyle name="Normal 7 3 4 5" xfId="29090" xr:uid="{69A0404A-E777-45F4-9490-988D0DB25298}"/>
    <cellStyle name="Normal 7 3 4 6" xfId="34502" xr:uid="{7AF76A71-5F62-4002-8B34-7BBDCC2002AA}"/>
    <cellStyle name="Normal 7 3 4 7" xfId="36356" xr:uid="{9977C9CF-8FD6-4DD3-A91C-EDC66893743D}"/>
    <cellStyle name="Normal 7 3 4 8" xfId="38503" xr:uid="{54B4D50D-06C9-4C6E-A479-6D3777DA1557}"/>
    <cellStyle name="Normal 7 3 4_121231-130331" xfId="29091" xr:uid="{3CBEE171-E637-4B1E-937F-E7427FBA45D3}"/>
    <cellStyle name="Normal 7 3 5" xfId="29092" xr:uid="{77D8E412-5AE7-4320-9472-97A038D15B31}"/>
    <cellStyle name="Normal 7 3 5 2" xfId="29093" xr:uid="{805FD5C7-5EDD-4472-803C-BBE3B5A07F1F}"/>
    <cellStyle name="Normal 7 3 5 2 2" xfId="29094" xr:uid="{AEE2691F-F171-43DB-AA5E-CFC66EB4A8CD}"/>
    <cellStyle name="Normal 7 3 5 2 3" xfId="34503" xr:uid="{1491E10B-5488-4A40-9B3B-144EB1614959}"/>
    <cellStyle name="Normal 7 3 5 2_121231-130331" xfId="29095" xr:uid="{76F8F0F8-6B59-4F1D-9A10-3538637573E7}"/>
    <cellStyle name="Normal 7 3 5 3" xfId="29096" xr:uid="{BDB6CE4D-C7B4-4EFD-819C-04062022488C}"/>
    <cellStyle name="Normal 7 3 5 3 2" xfId="29097" xr:uid="{6915F4B5-FDD2-49BF-8C4F-E3837CA01C40}"/>
    <cellStyle name="Normal 7 3 5 3_121231-130331" xfId="29098" xr:uid="{BDE972E5-593C-4B1E-A836-D35778C4C619}"/>
    <cellStyle name="Normal 7 3 5 4" xfId="29099" xr:uid="{9D7337DC-1D16-462B-AA0F-74627A63686C}"/>
    <cellStyle name="Normal 7 3 5 5" xfId="29100" xr:uid="{1DC3557A-EE05-4D93-99AD-B4262905A69A}"/>
    <cellStyle name="Normal 7 3 5 6" xfId="34504" xr:uid="{DB74BCCB-73AA-45B3-AED0-6806B825D595}"/>
    <cellStyle name="Normal 7 3 5 7" xfId="36357" xr:uid="{72592621-58D0-47DC-BCD0-D48DF13AA6D5}"/>
    <cellStyle name="Normal 7 3 5 8" xfId="38502" xr:uid="{5BC3AE97-16E1-4E2E-BD82-67D166FC84CD}"/>
    <cellStyle name="Normal 7 3 5_121231-130331" xfId="29101" xr:uid="{F926377E-B2F5-408D-886A-0BDA70B63236}"/>
    <cellStyle name="Normal 7 3 6" xfId="29102" xr:uid="{2D59AB70-5192-4A0A-9C2D-22574E2DB97D}"/>
    <cellStyle name="Normal 7 3 6 2" xfId="29103" xr:uid="{23FA3F39-338D-4536-9DB4-99B3DF14B457}"/>
    <cellStyle name="Normal 7 3 6 2 2" xfId="29104" xr:uid="{4ABC6959-3F94-46D9-8EDA-AA07289EB8B8}"/>
    <cellStyle name="Normal 7 3 6 2_121231-130331" xfId="29105" xr:uid="{3D5455A7-6767-41AF-BE41-25A4D91A878E}"/>
    <cellStyle name="Normal 7 3 6 3" xfId="29106" xr:uid="{7773CAFB-4CDF-4A1B-918B-069BE67D7C1D}"/>
    <cellStyle name="Normal 7 3 6 4" xfId="34505" xr:uid="{AD6889C2-C886-410F-AC79-F907028D8D21}"/>
    <cellStyle name="Normal 7 3 6_121231-130331" xfId="29107" xr:uid="{6E89B6C1-44AC-408A-BF51-B789C59FC502}"/>
    <cellStyle name="Normal 7 3 7" xfId="29108" xr:uid="{DB52A1D5-D1C3-43F0-9E6F-447BFC3D2A33}"/>
    <cellStyle name="Normal 7 3 7 2" xfId="29109" xr:uid="{C6FF217E-4EE3-4ABF-A617-BC31942ED74A}"/>
    <cellStyle name="Normal 7 3 7_121231-130331" xfId="29110" xr:uid="{AC3961CE-6DE1-4A0A-B8A4-7AE39174CF2A}"/>
    <cellStyle name="Normal 7 3 8" xfId="29111" xr:uid="{CCC6E3E4-FA7B-4085-AF6F-83814085A8F4}"/>
    <cellStyle name="Normal 7 3 9" xfId="29112" xr:uid="{90EA22FB-D70C-4ED3-B9C4-A3D3CE4D5D0B}"/>
    <cellStyle name="Normal 7 3_121231-130331" xfId="29113" xr:uid="{D61660F9-E407-48D1-8331-BAB6E84AA419}"/>
    <cellStyle name="Normal 7 4" xfId="29114" xr:uid="{E7B91BF4-06FB-4668-B7FB-F905EC1EEAA7}"/>
    <cellStyle name="Normal 7 4 10" xfId="34506" xr:uid="{C8971849-20B3-412F-827D-1B1887442B51}"/>
    <cellStyle name="Normal 7 4 11" xfId="36358" xr:uid="{2A45497F-2596-4D20-A988-2AE0244DF924}"/>
    <cellStyle name="Normal 7 4 2" xfId="29115" xr:uid="{B22C6499-4434-4C8C-8161-517523C94130}"/>
    <cellStyle name="Normal 7 4 2 2" xfId="29116" xr:uid="{D2E8A110-3F75-4C51-8CA5-D7BCEAE3AD0C}"/>
    <cellStyle name="Normal 7 4 2 2 2" xfId="29117" xr:uid="{D513A3D9-3544-4560-990B-EEE9BE3D0E1E}"/>
    <cellStyle name="Normal 7 4 2 2 2 2" xfId="29118" xr:uid="{78DDC069-6353-4275-B9F4-1EDC977BF5F7}"/>
    <cellStyle name="Normal 7 4 2 2 2_121231-130331" xfId="29119" xr:uid="{7A2C745C-FD1A-4EFB-9C22-CD8774E68F07}"/>
    <cellStyle name="Normal 7 4 2 2 3" xfId="29120" xr:uid="{5B91265E-42F2-49FD-9367-E67FA55DEA34}"/>
    <cellStyle name="Normal 7 4 2 2 4" xfId="34507" xr:uid="{BC877CC3-4176-405A-8027-403F63CE7835}"/>
    <cellStyle name="Normal 7 4 2 2_121231-130331" xfId="29121" xr:uid="{7F5D1FEF-0B35-453C-8608-F7D92C944592}"/>
    <cellStyle name="Normal 7 4 2 3" xfId="29122" xr:uid="{65CB4D2D-D3DE-47F7-B49B-7F8167E18CAF}"/>
    <cellStyle name="Normal 7 4 2 3 2" xfId="29123" xr:uid="{A726C88D-7D52-498B-B98F-89E44EA55182}"/>
    <cellStyle name="Normal 7 4 2 3_121231-130331" xfId="29124" xr:uid="{D876CA6E-4517-493F-8979-4BBBFFD2AC6A}"/>
    <cellStyle name="Normal 7 4 2 4" xfId="29125" xr:uid="{A117C441-3375-48BE-AFF3-CCA9484229E6}"/>
    <cellStyle name="Normal 7 4 2 5" xfId="29126" xr:uid="{6C4D90E7-8375-43F5-8BC3-2FD586AEDA34}"/>
    <cellStyle name="Normal 7 4 2 6" xfId="34508" xr:uid="{C7A18D14-2843-4890-97E9-BF555CF10D12}"/>
    <cellStyle name="Normal 7 4 2 7" xfId="36359" xr:uid="{1422AE1D-10C0-4B50-8A93-04A1106EB70D}"/>
    <cellStyle name="Normal 7 4 2 8" xfId="38501" xr:uid="{FE345304-0845-4E10-8F2F-B28C6BF461AB}"/>
    <cellStyle name="Normal 7 4 2_121231-130331" xfId="29127" xr:uid="{0D67DF5C-6DE1-481F-8D4C-ED160B18DEE9}"/>
    <cellStyle name="Normal 7 4 3" xfId="29128" xr:uid="{774EAA96-B797-407B-8AC0-4551E2EE0DB0}"/>
    <cellStyle name="Normal 7 4 3 2" xfId="29129" xr:uid="{203F2B57-5B3F-48F7-A7A3-8790A7F00F76}"/>
    <cellStyle name="Normal 7 4 3 2 2" xfId="29130" xr:uid="{AB576397-F7A5-4CB0-8914-3A14E8881BE2}"/>
    <cellStyle name="Normal 7 4 3 2 2 2" xfId="29131" xr:uid="{C38B2D3D-DC7C-4AD8-8DA3-6FD4635BE064}"/>
    <cellStyle name="Normal 7 4 3 2 2_121231-130331" xfId="29132" xr:uid="{814D2F9A-6E33-4AFE-B43F-56509B61F835}"/>
    <cellStyle name="Normal 7 4 3 2 3" xfId="29133" xr:uid="{BD60B66E-C4F7-4BAA-B1F0-C701CC7E5A6C}"/>
    <cellStyle name="Normal 7 4 3 2 4" xfId="34509" xr:uid="{D979C713-B068-4F08-90A7-394C0B2159BB}"/>
    <cellStyle name="Normal 7 4 3 2_121231-130331" xfId="29134" xr:uid="{18C8195D-2A8F-4F12-A803-D70422A1E267}"/>
    <cellStyle name="Normal 7 4 3 3" xfId="29135" xr:uid="{3F8ED2A3-AA11-46F1-B4E7-FB8DFCD7AFAF}"/>
    <cellStyle name="Normal 7 4 3 3 2" xfId="29136" xr:uid="{8D61DDDC-41BC-404C-8EB0-D254568EDB7A}"/>
    <cellStyle name="Normal 7 4 3 3_121231-130331" xfId="29137" xr:uid="{D736A2CE-8FAF-492D-AA3B-CC552D8B816C}"/>
    <cellStyle name="Normal 7 4 3 4" xfId="29138" xr:uid="{E4FDDDEC-476E-489C-95F3-C1D2AF708A77}"/>
    <cellStyle name="Normal 7 4 3 5" xfId="29139" xr:uid="{339D9348-56DB-40D4-86CB-A7400067E5EF}"/>
    <cellStyle name="Normal 7 4 3 6" xfId="34510" xr:uid="{22E3876B-4FA8-4BF1-B900-F21C4F24B2A0}"/>
    <cellStyle name="Normal 7 4 3 7" xfId="36360" xr:uid="{522B49E8-4AAE-4470-B4F1-88FA859D30C1}"/>
    <cellStyle name="Normal 7 4 3 8" xfId="38500" xr:uid="{225E6A73-E097-40E0-81D2-D3469DCFBE92}"/>
    <cellStyle name="Normal 7 4 3_121231-130331" xfId="29140" xr:uid="{0DE471CC-2682-45C2-8BEF-E37205FD6618}"/>
    <cellStyle name="Normal 7 4 4" xfId="29141" xr:uid="{289B9D2C-F7C6-436E-BE3D-93FCC638818D}"/>
    <cellStyle name="Normal 7 4 4 2" xfId="29142" xr:uid="{7916D055-5049-46EE-9F2D-05C20AC74820}"/>
    <cellStyle name="Normal 7 4 4 2 2" xfId="29143" xr:uid="{77000077-47C6-4A9B-A84A-D86FAD776AE1}"/>
    <cellStyle name="Normal 7 4 4 2 2 2" xfId="29144" xr:uid="{68F3A0ED-6FF3-479E-87D6-A79554072A33}"/>
    <cellStyle name="Normal 7 4 4 2 2_121231-130331" xfId="29145" xr:uid="{E1F23549-C352-4A76-8F64-B612C70A6524}"/>
    <cellStyle name="Normal 7 4 4 2 3" xfId="29146" xr:uid="{6096B56E-EBFB-42E0-ABE0-83B326CE9F80}"/>
    <cellStyle name="Normal 7 4 4 2 4" xfId="34511" xr:uid="{21A8673C-2BAD-47A1-9F31-DD7F05B4CF53}"/>
    <cellStyle name="Normal 7 4 4 2_121231-130331" xfId="29147" xr:uid="{35524408-B791-45B4-B2DA-2BD3143DA059}"/>
    <cellStyle name="Normal 7 4 4 3" xfId="29148" xr:uid="{B2311D5B-75AB-401D-A188-98097796839D}"/>
    <cellStyle name="Normal 7 4 4 3 2" xfId="29149" xr:uid="{12B2EC85-E2BB-4C00-B729-BB1F6ACDCC00}"/>
    <cellStyle name="Normal 7 4 4 3_121231-130331" xfId="29150" xr:uid="{C4DC853B-D368-4966-93F8-7FD8B7649741}"/>
    <cellStyle name="Normal 7 4 4 4" xfId="29151" xr:uid="{213612D2-2BA9-4088-92F8-6E509F721AED}"/>
    <cellStyle name="Normal 7 4 4 5" xfId="29152" xr:uid="{A81644D1-29DF-427B-A41A-BC536EE0CFE9}"/>
    <cellStyle name="Normal 7 4 4 6" xfId="34512" xr:uid="{E7B4F4DE-8690-431E-95BF-C8F0CCB0CC2C}"/>
    <cellStyle name="Normal 7 4 4 7" xfId="36361" xr:uid="{E323B45F-65EE-4AEF-B9B7-3F40CB489E93}"/>
    <cellStyle name="Normal 7 4 4 8" xfId="38499" xr:uid="{6669C95A-A319-49FE-A676-F4AF30D3DC08}"/>
    <cellStyle name="Normal 7 4 4_121231-130331" xfId="29153" xr:uid="{51ED7C0E-3375-444D-9EF4-E5A5B30FA250}"/>
    <cellStyle name="Normal 7 4 5" xfId="29154" xr:uid="{01D7FA30-73CB-4026-A476-B546B0AC53E1}"/>
    <cellStyle name="Normal 7 4 5 2" xfId="29155" xr:uid="{2425A296-9494-4E8F-80D4-5520DE96EB50}"/>
    <cellStyle name="Normal 7 4 5 2 2" xfId="29156" xr:uid="{EAE46107-EBBC-4AC7-BFE8-982AD280E4FD}"/>
    <cellStyle name="Normal 7 4 5 2 3" xfId="34513" xr:uid="{12923570-FCC3-46A0-8EDF-883D6909FDA0}"/>
    <cellStyle name="Normal 7 4 5 2_121231-130331" xfId="29157" xr:uid="{F9E5A099-9DC8-4B24-ACC0-6CC8C872D57E}"/>
    <cellStyle name="Normal 7 4 5 3" xfId="29158" xr:uid="{BBA54810-DE93-4AC0-885C-F4589FE191E4}"/>
    <cellStyle name="Normal 7 4 5 3 2" xfId="29159" xr:uid="{EA217450-88D7-4DA3-BCED-91A91ADED8B8}"/>
    <cellStyle name="Normal 7 4 5 3_121231-130331" xfId="29160" xr:uid="{B80A4698-9BE9-4B11-BC38-C71D4D1A5836}"/>
    <cellStyle name="Normal 7 4 5 4" xfId="29161" xr:uid="{ADFBC890-C8AF-4E47-80DA-F73F5709E304}"/>
    <cellStyle name="Normal 7 4 5 5" xfId="29162" xr:uid="{DC50FE02-60D7-4671-A03C-A766BC6FD640}"/>
    <cellStyle name="Normal 7 4 5 6" xfId="34514" xr:uid="{23312DD1-F46D-4515-A5CB-209650C205AE}"/>
    <cellStyle name="Normal 7 4 5 7" xfId="36362" xr:uid="{94BD9CBF-9B61-4CD2-BD97-07B033D09628}"/>
    <cellStyle name="Normal 7 4 5 8" xfId="38498" xr:uid="{F2E0F62B-B2B6-4BED-A210-CD8DCD3BADB8}"/>
    <cellStyle name="Normal 7 4 5_121231-130331" xfId="29163" xr:uid="{67498F68-7E73-4A78-8492-34ED70C686AE}"/>
    <cellStyle name="Normal 7 4 6" xfId="29164" xr:uid="{6395135C-38DF-4753-8F10-94F97FD213EB}"/>
    <cellStyle name="Normal 7 4 6 2" xfId="29165" xr:uid="{9F3E6109-9979-4E26-BEAA-CF768276E148}"/>
    <cellStyle name="Normal 7 4 6 2 2" xfId="29166" xr:uid="{C8290107-F127-45B1-A99B-FC6E49CEFB30}"/>
    <cellStyle name="Normal 7 4 6 2_121231-130331" xfId="29167" xr:uid="{62DF4DDF-87AE-4216-A0CE-2131E5C1BD1B}"/>
    <cellStyle name="Normal 7 4 6 3" xfId="29168" xr:uid="{F164D943-1116-4D67-89C5-638DE6564EFA}"/>
    <cellStyle name="Normal 7 4 6 4" xfId="34515" xr:uid="{31F267CE-8A6A-4015-A9A3-6038A493C9C4}"/>
    <cellStyle name="Normal 7 4 6_121231-130331" xfId="29169" xr:uid="{0843B94B-2D78-4310-A248-CF45A9D628AA}"/>
    <cellStyle name="Normal 7 4 7" xfId="29170" xr:uid="{87030B03-D2DF-4E99-984A-D442DD546F03}"/>
    <cellStyle name="Normal 7 4 7 2" xfId="29171" xr:uid="{DBFDA1F6-7324-4CF6-8098-8F098FC539E2}"/>
    <cellStyle name="Normal 7 4 7_121231-130331" xfId="29172" xr:uid="{52C3BDD0-7F2D-4836-BCE1-B22D8B249BD4}"/>
    <cellStyle name="Normal 7 4 8" xfId="29173" xr:uid="{77E25860-7EC6-4EE7-B293-032FEDCAAAA9}"/>
    <cellStyle name="Normal 7 4 9" xfId="29174" xr:uid="{199A02A4-F0C1-482A-B953-9601EDE885ED}"/>
    <cellStyle name="Normal 7 4_121231-130331" xfId="29175" xr:uid="{71579E6B-6256-472C-83C2-5ABD16C1EB27}"/>
    <cellStyle name="Normal 7 5" xfId="29176" xr:uid="{F6A38682-2280-4A24-91DB-049413D1579D}"/>
    <cellStyle name="Normal 7 5 2" xfId="29177" xr:uid="{C947E29E-46CC-486C-B106-24A59B77CE21}"/>
    <cellStyle name="Normal 7 5 2 2" xfId="29178" xr:uid="{A7740AFB-5159-4493-AF9B-CD3CD718FF02}"/>
    <cellStyle name="Normal 7 5 2 2 2" xfId="29179" xr:uid="{06664C8A-876B-4153-9A4E-D6B35B191A54}"/>
    <cellStyle name="Normal 7 5 2 2 3" xfId="34516" xr:uid="{121F5D23-8392-4037-8831-23657FC0D4EE}"/>
    <cellStyle name="Normal 7 5 2 2_121231-130331" xfId="29180" xr:uid="{290EB5EB-6D02-4C2B-8FB3-16E1F1DFB273}"/>
    <cellStyle name="Normal 7 5 2 3" xfId="29181" xr:uid="{104B20AF-4429-45CE-8A1E-5A669D4C3F3B}"/>
    <cellStyle name="Normal 7 5 2 3 2" xfId="29182" xr:uid="{4466583E-FB21-4814-A35F-FD10B02C3256}"/>
    <cellStyle name="Normal 7 5 2 3_121231-130331" xfId="29183" xr:uid="{3EB47E5C-DA00-4985-BFA5-7A54CF6E6443}"/>
    <cellStyle name="Normal 7 5 2 4" xfId="29184" xr:uid="{2800E2A3-12F3-439C-8A92-9E1D2C12CC36}"/>
    <cellStyle name="Normal 7 5 2 5" xfId="29185" xr:uid="{71693757-F601-4854-8098-E3DF9EE2ED91}"/>
    <cellStyle name="Normal 7 5 2 6" xfId="34517" xr:uid="{FAE5BA4D-949F-4A86-8F8C-ABF4C4C2BB9C}"/>
    <cellStyle name="Normal 7 5 2 7" xfId="36364" xr:uid="{DBE5AD06-B728-4374-B42C-4CB6E3B28A9A}"/>
    <cellStyle name="Normal 7 5 2 8" xfId="38496" xr:uid="{862D4694-5927-40D3-8F5A-5E247388B067}"/>
    <cellStyle name="Normal 7 5 2_121231-130331" xfId="29186" xr:uid="{8271E43A-7893-4594-BB3E-117886C13EAF}"/>
    <cellStyle name="Normal 7 5 3" xfId="29187" xr:uid="{5B677C30-96B1-4B0B-8968-FE4FB11231AD}"/>
    <cellStyle name="Normal 7 5 3 2" xfId="29188" xr:uid="{572B6D62-FF8D-4FB4-99D7-D26C2CD7BC8F}"/>
    <cellStyle name="Normal 7 5 3 2 2" xfId="29189" xr:uid="{8F5D7A83-5392-4C9D-B169-B11B8F939165}"/>
    <cellStyle name="Normal 7 5 3 2_121231-130331" xfId="29190" xr:uid="{38A53D12-A7C8-4FF4-94DE-DC8CBB148D07}"/>
    <cellStyle name="Normal 7 5 3 3" xfId="29191" xr:uid="{D85ACC5A-F60C-469C-8EB3-0B973A9520C1}"/>
    <cellStyle name="Normal 7 5 3 4" xfId="34518" xr:uid="{5AF2DED8-E515-4DFF-81FB-8681FCD8AF76}"/>
    <cellStyle name="Normal 7 5 3_121231-130331" xfId="29192" xr:uid="{BF82A30B-C173-4644-AAD2-4490B8096DDE}"/>
    <cellStyle name="Normal 7 5 4" xfId="29193" xr:uid="{6AC091CA-21B2-427E-92A6-4FDDD9A34495}"/>
    <cellStyle name="Normal 7 5 4 2" xfId="29194" xr:uid="{9E58F7E2-BD35-4921-A907-FE3223EFEE97}"/>
    <cellStyle name="Normal 7 5 4_121231-130331" xfId="29195" xr:uid="{CCAC442D-D945-4EE5-ACF0-98461ADB4FF1}"/>
    <cellStyle name="Normal 7 5 5" xfId="29196" xr:uid="{C4A91D12-FD25-400D-A49B-46A79200FE6B}"/>
    <cellStyle name="Normal 7 5 6" xfId="29197" xr:uid="{1D9A0F57-18D0-44DE-B29A-F7B60E38F510}"/>
    <cellStyle name="Normal 7 5 7" xfId="34519" xr:uid="{10A2246B-36DF-4E07-8393-2437CFF08CD7}"/>
    <cellStyle name="Normal 7 5 8" xfId="36363" xr:uid="{7CE6E3C7-B7EF-4E13-8F09-82D3D9F9EA0F}"/>
    <cellStyle name="Normal 7 5 9" xfId="38497" xr:uid="{EDD0E42B-BBAD-49B6-9FF2-C9AD7AB8F1CC}"/>
    <cellStyle name="Normal 7 5_121231-130331" xfId="29198" xr:uid="{BAFBA3DD-EA38-4925-B58A-3498ED80CC45}"/>
    <cellStyle name="Normal 7 6" xfId="29199" xr:uid="{557B005A-F71B-4C3E-8A72-9EB106B9116F}"/>
    <cellStyle name="Normal 7 6 2" xfId="29200" xr:uid="{DDD1E253-B2BD-4F45-8874-D715315F6ED2}"/>
    <cellStyle name="Normal 7 6 2 2" xfId="29201" xr:uid="{F2973E9A-9ADE-4931-8E1B-E841595A4FD6}"/>
    <cellStyle name="Normal 7 6 2 2 2" xfId="29202" xr:uid="{8DF644FA-D879-460F-871D-4C79BA924648}"/>
    <cellStyle name="Normal 7 6 2 2_121231-130331" xfId="29203" xr:uid="{F5AD7B8C-AB97-4DDD-8A2A-49A87EB5DD75}"/>
    <cellStyle name="Normal 7 6 2 3" xfId="29204" xr:uid="{AF7AEB43-BD7A-44C0-A4ED-009B66118572}"/>
    <cellStyle name="Normal 7 6 2 4" xfId="34520" xr:uid="{22AC2A16-DA5C-45DA-A35E-1C109F22F2DF}"/>
    <cellStyle name="Normal 7 6 2_121231-130331" xfId="29205" xr:uid="{617F1E80-6058-4647-892C-603F7A29B3A6}"/>
    <cellStyle name="Normal 7 6 3" xfId="29206" xr:uid="{1907287A-927D-474E-9CDE-983CE3979B04}"/>
    <cellStyle name="Normal 7 6 3 2" xfId="29207" xr:uid="{50519FCB-2DB4-4EED-A6CB-852AAF465B47}"/>
    <cellStyle name="Normal 7 6 3_121231-130331" xfId="29208" xr:uid="{23B596A0-9C7D-428E-9B54-A4D2665A5BDC}"/>
    <cellStyle name="Normal 7 6 4" xfId="29209" xr:uid="{9B93F5E7-7079-43B5-B107-65676CAACE31}"/>
    <cellStyle name="Normal 7 6 5" xfId="29210" xr:uid="{EEC9001A-9CF2-435A-92B3-0CD6CF90ED00}"/>
    <cellStyle name="Normal 7 6 6" xfId="34521" xr:uid="{32C4CDC6-D728-4185-A29D-5865A5F43786}"/>
    <cellStyle name="Normal 7 6 7" xfId="36365" xr:uid="{85F4AA4E-8DE5-4612-989D-26CF005368ED}"/>
    <cellStyle name="Normal 7 6 8" xfId="38495" xr:uid="{CE70D7AF-2BD5-44B8-B4EC-01A4922B1494}"/>
    <cellStyle name="Normal 7 6_121231-130331" xfId="29211" xr:uid="{3191857D-C940-4F81-8187-8DFFEA9707F6}"/>
    <cellStyle name="Normal 7 7" xfId="29212" xr:uid="{08C71190-5BB7-45B5-923F-D3DA7326ADF9}"/>
    <cellStyle name="Normal 7 7 2" xfId="29213" xr:uid="{D67F9388-0C23-4B7A-B35D-3BE897BB6E00}"/>
    <cellStyle name="Normal 7 7 2 2" xfId="29214" xr:uid="{41909CF0-4CAF-4AE2-ABE3-66DA1801FA18}"/>
    <cellStyle name="Normal 7 7 2 2 2" xfId="29215" xr:uid="{C9D5A696-4119-4D62-8FC6-9F302F900D39}"/>
    <cellStyle name="Normal 7 7 2 2_121231-130331" xfId="29216" xr:uid="{EF25463E-B8F2-4DF4-9FA1-7E539A53AF3F}"/>
    <cellStyle name="Normal 7 7 2 3" xfId="29217" xr:uid="{EF35CBFE-77BE-4FF2-859B-38158E4F910F}"/>
    <cellStyle name="Normal 7 7 2 4" xfId="34522" xr:uid="{BC2819D8-C47E-43CD-9A6A-7F133E111950}"/>
    <cellStyle name="Normal 7 7 2_121231-130331" xfId="29218" xr:uid="{14513BD5-D8CE-43C5-BADD-F1B10203FCD9}"/>
    <cellStyle name="Normal 7 7 3" xfId="29219" xr:uid="{37D3EFCC-9C93-414F-A05F-CBE596C737AA}"/>
    <cellStyle name="Normal 7 7 3 2" xfId="29220" xr:uid="{E11CD5A1-D6A9-4D0E-9BCA-63B416260052}"/>
    <cellStyle name="Normal 7 7 3_121231-130331" xfId="29221" xr:uid="{A4FC3F00-71FF-4FB0-8DCF-CB93ACAE8C76}"/>
    <cellStyle name="Normal 7 7 4" xfId="29222" xr:uid="{CFC93EE3-5C16-4618-8803-65EE0EC61B3F}"/>
    <cellStyle name="Normal 7 7 5" xfId="29223" xr:uid="{0C8E4EED-9FD3-4CE2-8164-D0F645CE2D6C}"/>
    <cellStyle name="Normal 7 7 6" xfId="34523" xr:uid="{4CC9D388-B3FF-4631-8401-E6280E972290}"/>
    <cellStyle name="Normal 7 7 7" xfId="36366" xr:uid="{FDBCF98A-1CA1-4FAB-AB4F-D0061EA2C684}"/>
    <cellStyle name="Normal 7 7 8" xfId="38494" xr:uid="{6974BCFD-99E3-43F7-A8D1-08B819F958B2}"/>
    <cellStyle name="Normal 7 7_121231-130331" xfId="29224" xr:uid="{472138BC-2084-409A-AD5C-5A628DD8C9F2}"/>
    <cellStyle name="Normal 7 8" xfId="29225" xr:uid="{7ADB777C-0AD5-4581-BBFB-767B70411770}"/>
    <cellStyle name="Normal 7 8 2" xfId="29226" xr:uid="{41A436F7-C3E2-4889-BE51-F01320A13384}"/>
    <cellStyle name="Normal 7 8 2 2" xfId="29227" xr:uid="{43356B7D-1344-40E9-8FF0-B17B4851B0CC}"/>
    <cellStyle name="Normal 7 8 2 3" xfId="34524" xr:uid="{0AF7230E-3DE3-4E56-8731-0C7AA1F05B60}"/>
    <cellStyle name="Normal 7 8 2_121231-130331" xfId="29228" xr:uid="{93805E15-0098-4C5E-BAFC-2CE945662641}"/>
    <cellStyle name="Normal 7 8 3" xfId="29229" xr:uid="{7E8D7774-3BC4-4458-8FE0-F9C417175581}"/>
    <cellStyle name="Normal 7 8 3 2" xfId="29230" xr:uid="{994CCA1F-2696-418F-BC3C-40AF93AE2139}"/>
    <cellStyle name="Normal 7 8 3_121231-130331" xfId="29231" xr:uid="{A0C0A9BC-5C15-4261-9A7D-3251CF1691C7}"/>
    <cellStyle name="Normal 7 8 4" xfId="29232" xr:uid="{96ECAA61-62EC-4B38-BBEE-EF295354CA45}"/>
    <cellStyle name="Normal 7 8 5" xfId="29233" xr:uid="{67C3C5D6-DCAB-4A9C-AC85-C799E04C7171}"/>
    <cellStyle name="Normal 7 8 6" xfId="34525" xr:uid="{DFC1315B-D95E-4950-8F91-A1C0446BCE50}"/>
    <cellStyle name="Normal 7 8 7" xfId="36367" xr:uid="{14916452-C123-49C1-A638-46BB64EF139C}"/>
    <cellStyle name="Normal 7 8 8" xfId="38493" xr:uid="{457A130B-BEB3-44C1-9B11-7FA503DEAFE7}"/>
    <cellStyle name="Normal 7 8_121231-130331" xfId="29234" xr:uid="{D3799515-7B14-4BE6-BCD6-9AC93E7D03EE}"/>
    <cellStyle name="Normal 7 9" xfId="29235" xr:uid="{F09D62E2-6AB2-4280-9310-DF9454800EB0}"/>
    <cellStyle name="Normal 7 9 2" xfId="29236" xr:uid="{AE750DBB-55C1-47C4-A4AB-42E3ECE59182}"/>
    <cellStyle name="Normal 7 9 2 2" xfId="29237" xr:uid="{F1FDA607-80F0-4A59-A611-ED2F944D55E4}"/>
    <cellStyle name="Normal 7 9 2_121231-130331" xfId="29238" xr:uid="{8349B06C-FE2C-4474-A007-7E66D688AFB4}"/>
    <cellStyle name="Normal 7 9 3" xfId="29239" xr:uid="{BC187B84-8B60-4347-9F1D-18F4C13A5F89}"/>
    <cellStyle name="Normal 7 9 4" xfId="34526" xr:uid="{D6C0225C-6E33-484A-A022-82D31A57869B}"/>
    <cellStyle name="Normal 7 9_121231-130331" xfId="29240" xr:uid="{7C9A22B0-E78E-43EA-8C9E-FBE0956E3DCD}"/>
    <cellStyle name="Normal 7_121231-130331" xfId="29241" xr:uid="{B46CF67D-57B2-4FF9-9666-529E26540CF8}"/>
    <cellStyle name="Normal 70" xfId="29242" xr:uid="{500C6E84-717F-49DE-B6E2-F080D485AA54}"/>
    <cellStyle name="Normal 70 10" xfId="38492" xr:uid="{C3F9D7F7-6425-42FC-9604-31032E5DA170}"/>
    <cellStyle name="Normal 70 2" xfId="29243" xr:uid="{A0D9C2C1-2434-42C6-8284-53B3037CA11B}"/>
    <cellStyle name="Normal 70 2 2" xfId="29244" xr:uid="{BB1E75C6-E2C4-4170-9195-D121F5AA2DD6}"/>
    <cellStyle name="Normal 70 2 2 2" xfId="29245" xr:uid="{87110D85-FCF9-49F7-8A71-7545D6A5F252}"/>
    <cellStyle name="Normal 70 2 2 3" xfId="34527" xr:uid="{D16F5A98-8748-44D7-9DE8-7D1365ED5066}"/>
    <cellStyle name="Normal 70 2 2_121231-130331" xfId="29246" xr:uid="{64F21798-2F75-4E65-BD22-ECEEEF118BCF}"/>
    <cellStyle name="Normal 70 2 3" xfId="29247" xr:uid="{66AA0999-74BC-4F18-9F1C-E46DB5DF7454}"/>
    <cellStyle name="Normal 70 2 3 2" xfId="29248" xr:uid="{7BEB3D4D-4DD9-4F94-87C4-CE164C3AFED2}"/>
    <cellStyle name="Normal 70 2 3_121231-130331" xfId="29249" xr:uid="{C7D222AA-EC04-4538-83F5-A1D1AEA0FD77}"/>
    <cellStyle name="Normal 70 2 4" xfId="29250" xr:uid="{EDBD1101-9477-437B-B633-CCE7CF8839CD}"/>
    <cellStyle name="Normal 70 2 5" xfId="29251" xr:uid="{0E8DFF27-D203-4688-A076-C40C57736A7A}"/>
    <cellStyle name="Normal 70 2 6" xfId="34528" xr:uid="{71250F05-0C95-4222-BF05-51BF72D0DD1B}"/>
    <cellStyle name="Normal 70 2 7" xfId="36369" xr:uid="{1792BEC5-99B8-4C66-8135-85B48DD99EFE}"/>
    <cellStyle name="Normal 70 2 8" xfId="38491" xr:uid="{317A3875-9AB4-41BF-BEBB-052C5F643F7C}"/>
    <cellStyle name="Normal 70 2_121231-130331" xfId="29252" xr:uid="{9DC8EA11-5D3A-43CB-96A8-B782A486F6C2}"/>
    <cellStyle name="Normal 70 3" xfId="29253" xr:uid="{327333E5-4822-439E-9766-A4EBA0EC3AAB}"/>
    <cellStyle name="Normal 70 3 2" xfId="29254" xr:uid="{535EDFDE-B118-4139-8631-C0EEFF3388B8}"/>
    <cellStyle name="Normal 70 3 2 2" xfId="29255" xr:uid="{78FD8D53-DFF2-4DA4-8E12-C8A6508551F1}"/>
    <cellStyle name="Normal 70 3 2 3" xfId="34529" xr:uid="{065C5CD7-D67A-4F21-9C71-E67729660B73}"/>
    <cellStyle name="Normal 70 3 2_121231-130331" xfId="29256" xr:uid="{3DF515EE-B5E7-4966-BC8E-B11A59C9ACC2}"/>
    <cellStyle name="Normal 70 3 3" xfId="29257" xr:uid="{CC479779-2F58-4262-887D-6437EA190290}"/>
    <cellStyle name="Normal 70 3 3 2" xfId="29258" xr:uid="{C18FCD44-4377-4FA0-8286-E7868F49F6C2}"/>
    <cellStyle name="Normal 70 3 3_121231-130331" xfId="29259" xr:uid="{99685668-BE65-4475-AE88-529C0EC73090}"/>
    <cellStyle name="Normal 70 3 4" xfId="29260" xr:uid="{A1D99EEE-B48D-410B-A01B-C47910DD13A1}"/>
    <cellStyle name="Normal 70 3 5" xfId="29261" xr:uid="{805AB52D-8870-43EB-8B32-058937501907}"/>
    <cellStyle name="Normal 70 3 6" xfId="34530" xr:uid="{EA97CF0B-69EC-446D-881C-283762F1F2BB}"/>
    <cellStyle name="Normal 70 3 7" xfId="36370" xr:uid="{39DF3B72-1EA9-494C-8E2D-87144D5D6788}"/>
    <cellStyle name="Normal 70 3 8" xfId="38490" xr:uid="{B7D88621-917F-4968-A68B-26881E525AAC}"/>
    <cellStyle name="Normal 70 3_121231-130331" xfId="29262" xr:uid="{F3A94211-0CDE-495A-A994-A00B3AF30748}"/>
    <cellStyle name="Normal 70 4" xfId="29263" xr:uid="{880ADC50-18D0-42DC-A280-59A8D7027D30}"/>
    <cellStyle name="Normal 70 4 2" xfId="29264" xr:uid="{80FBEA4D-628D-4C56-986A-AE067CF5B014}"/>
    <cellStyle name="Normal 70 4 2 2" xfId="29265" xr:uid="{1620770D-7520-454A-8783-B084BF422856}"/>
    <cellStyle name="Normal 70 4 2_121231-130331" xfId="29266" xr:uid="{BFB123A9-CAD3-496E-A14A-A5B31A7E9A5D}"/>
    <cellStyle name="Normal 70 4 3" xfId="29267" xr:uid="{014901A0-174A-43A9-BAF8-CFDBF76D2B1C}"/>
    <cellStyle name="Normal 70 4 4" xfId="34531" xr:uid="{92D3EAB5-E2EC-426A-9AD3-42EE5034466A}"/>
    <cellStyle name="Normal 70 4_121231-130331" xfId="29268" xr:uid="{3333CE09-A376-43FA-9E3C-2496C56966A3}"/>
    <cellStyle name="Normal 70 5" xfId="29269" xr:uid="{37FCDA3F-EDF6-4E0F-AB9A-D7CDC105F484}"/>
    <cellStyle name="Normal 70 5 2" xfId="29270" xr:uid="{151C72A1-14A0-4570-A345-0D037ED2CFDB}"/>
    <cellStyle name="Normal 70 5_121231-130331" xfId="29271" xr:uid="{65B28A04-8CD4-4E91-8400-C8CEE2781D59}"/>
    <cellStyle name="Normal 70 6" xfId="29272" xr:uid="{4BC08092-419A-45BD-B3EB-AE1D2530D55F}"/>
    <cellStyle name="Normal 70 7" xfId="29273" xr:uid="{C6177CE4-FA63-4041-AA55-6E22B1DB5928}"/>
    <cellStyle name="Normal 70 8" xfId="34532" xr:uid="{FB62DB22-8F7A-44FF-8A78-884E26D4225A}"/>
    <cellStyle name="Normal 70 9" xfId="36368" xr:uid="{49D1EFA0-F719-422F-B2CA-DFF92B977E36}"/>
    <cellStyle name="Normal 70_121231-130331" xfId="29274" xr:uid="{37C139AE-0A37-4798-A496-12A5D1A80555}"/>
    <cellStyle name="Normal 71" xfId="29275" xr:uid="{4068D43C-16E1-443A-B480-AF3116E8B573}"/>
    <cellStyle name="Normal 71 10" xfId="38489" xr:uid="{4DF93292-C105-4566-8DC1-957018139737}"/>
    <cellStyle name="Normal 71 2" xfId="29276" xr:uid="{F40263D0-0927-4F70-97B4-9901807497D8}"/>
    <cellStyle name="Normal 71 2 2" xfId="29277" xr:uid="{66EC1692-79D5-4331-A6C8-578DAEBFF54E}"/>
    <cellStyle name="Normal 71 2 2 2" xfId="29278" xr:uid="{49C5F395-F2BB-42A8-947F-643D1CCAF18A}"/>
    <cellStyle name="Normal 71 2 2 3" xfId="34533" xr:uid="{B2092759-9E66-49B4-A14F-EEB5C35A0AFF}"/>
    <cellStyle name="Normal 71 2 2_121231-130331" xfId="29279" xr:uid="{4F881970-1CA5-4D55-81C0-77EE0B26E2A4}"/>
    <cellStyle name="Normal 71 2 3" xfId="29280" xr:uid="{6BDFBF7F-B270-4CD0-B48C-EE5D92E732A7}"/>
    <cellStyle name="Normal 71 2 3 2" xfId="29281" xr:uid="{C6ED4BA6-080F-4E36-BC97-359D4F1CBDBF}"/>
    <cellStyle name="Normal 71 2 3_121231-130331" xfId="29282" xr:uid="{3A2A20CA-6D00-442A-B84B-19C2DFAED439}"/>
    <cellStyle name="Normal 71 2 4" xfId="29283" xr:uid="{AD005261-3E1D-4586-B64A-A41916AEC77C}"/>
    <cellStyle name="Normal 71 2 5" xfId="29284" xr:uid="{F142CF20-718E-4783-8CBD-A9B216D3C6C1}"/>
    <cellStyle name="Normal 71 2 6" xfId="34534" xr:uid="{B247E993-2D10-4EC1-AAE8-4A48087962A9}"/>
    <cellStyle name="Normal 71 2 7" xfId="36372" xr:uid="{58AF365E-C751-4394-B7A4-446EC552553B}"/>
    <cellStyle name="Normal 71 2 8" xfId="38488" xr:uid="{2742C362-09E0-4E5A-A72F-E77205274420}"/>
    <cellStyle name="Normal 71 2_121231-130331" xfId="29285" xr:uid="{1555CA1C-B324-42A2-831A-B2E98B44244F}"/>
    <cellStyle name="Normal 71 3" xfId="29286" xr:uid="{24CA9665-18F4-45C9-A093-AC5F4C702BE9}"/>
    <cellStyle name="Normal 71 3 2" xfId="29287" xr:uid="{0FC63477-332E-4A6C-BF4A-7249A833C9E8}"/>
    <cellStyle name="Normal 71 3 2 2" xfId="29288" xr:uid="{C883A6C0-6E8E-4916-ACB5-A6880065EEE1}"/>
    <cellStyle name="Normal 71 3 2 3" xfId="34535" xr:uid="{DCE9BE9C-0C16-45AC-81C1-24DE5F7FE929}"/>
    <cellStyle name="Normal 71 3 2_121231-130331" xfId="29289" xr:uid="{D4C7B29A-28CA-40ED-BB6F-09273B15B0FE}"/>
    <cellStyle name="Normal 71 3 3" xfId="29290" xr:uid="{02081DD6-D254-4F1F-A013-BFDFF54E6671}"/>
    <cellStyle name="Normal 71 3 3 2" xfId="29291" xr:uid="{D3A4CD50-1510-4BCD-B30D-9968637ABEAB}"/>
    <cellStyle name="Normal 71 3 3_121231-130331" xfId="29292" xr:uid="{44138DF7-6ED3-4121-9BD1-1F22BF6AD4F2}"/>
    <cellStyle name="Normal 71 3 4" xfId="29293" xr:uid="{FEDD0C22-7648-46DD-8DAC-F25EFBD4B76E}"/>
    <cellStyle name="Normal 71 3 5" xfId="29294" xr:uid="{27615E2F-18D3-4F1F-8B43-7B08DE568F4A}"/>
    <cellStyle name="Normal 71 3 6" xfId="34536" xr:uid="{080EF4D3-6113-4AA7-8902-1E059CE94772}"/>
    <cellStyle name="Normal 71 3 7" xfId="36373" xr:uid="{D47CE923-2455-4245-93C4-22278BF38E79}"/>
    <cellStyle name="Normal 71 3 8" xfId="38487" xr:uid="{8CBA02AF-7F42-4666-BAC3-B05293CD9D05}"/>
    <cellStyle name="Normal 71 3_121231-130331" xfId="29295" xr:uid="{A37C15B1-48B2-4E16-9D4C-7B2E7EF16203}"/>
    <cellStyle name="Normal 71 4" xfId="29296" xr:uid="{DCEE8A2B-EB01-4179-BCF5-4C1B36BC012D}"/>
    <cellStyle name="Normal 71 4 2" xfId="29297" xr:uid="{9AF4441D-F3FA-422C-876D-F8CD1A43DD9D}"/>
    <cellStyle name="Normal 71 4 2 2" xfId="29298" xr:uid="{C0CAFC13-0734-49AD-8F6E-FC6A843EC58B}"/>
    <cellStyle name="Normal 71 4 2_121231-130331" xfId="29299" xr:uid="{6172A88C-2FB0-4C85-A17A-DE3A19964F13}"/>
    <cellStyle name="Normal 71 4 3" xfId="29300" xr:uid="{28DDA384-1E60-42C7-9A2A-C1FDB05A5E55}"/>
    <cellStyle name="Normal 71 4 4" xfId="34537" xr:uid="{9605C565-8FC1-46A0-8347-E139F45FEC84}"/>
    <cellStyle name="Normal 71 4_121231-130331" xfId="29301" xr:uid="{AA52C978-8201-4E42-82DC-F6388FFB0751}"/>
    <cellStyle name="Normal 71 5" xfId="29302" xr:uid="{446CA00D-36C8-45EA-814D-236DF9293F92}"/>
    <cellStyle name="Normal 71 5 2" xfId="29303" xr:uid="{CDB83B23-4C8C-4548-95FF-E8D216EBA184}"/>
    <cellStyle name="Normal 71 5_121231-130331" xfId="29304" xr:uid="{373AA629-5E09-4EED-B9C5-B28D61FBD2C2}"/>
    <cellStyle name="Normal 71 6" xfId="29305" xr:uid="{868614BB-3917-430A-82C8-3450E05A0E4C}"/>
    <cellStyle name="Normal 71 7" xfId="29306" xr:uid="{9275D13E-4FF7-4144-B4D9-4869F5E9B404}"/>
    <cellStyle name="Normal 71 8" xfId="34538" xr:uid="{8333459A-6D98-4AAF-8EDB-F7CF0FCE2751}"/>
    <cellStyle name="Normal 71 9" xfId="36371" xr:uid="{7A1F1FDC-6844-414F-806C-296B66823656}"/>
    <cellStyle name="Normal 71_121231-130331" xfId="29307" xr:uid="{692CB0BE-CD65-49CB-8787-58ADFCB50CFC}"/>
    <cellStyle name="Normal 72" xfId="29308" xr:uid="{941736ED-F94C-4E89-A6A8-B416471B6F69}"/>
    <cellStyle name="Normal 72 10" xfId="38486" xr:uid="{CC792D63-6B6E-4BD1-87AB-D8446C902F3C}"/>
    <cellStyle name="Normal 72 2" xfId="29309" xr:uid="{441AE028-1657-4404-AC5E-D69EC7FB2575}"/>
    <cellStyle name="Normal 72 2 2" xfId="29310" xr:uid="{523CCE2D-9E40-4869-BA83-B4E914CBE5AC}"/>
    <cellStyle name="Normal 72 2 2 2" xfId="29311" xr:uid="{5C772DE0-8778-4A3B-B05D-52F7DEE2F900}"/>
    <cellStyle name="Normal 72 2 2 3" xfId="34539" xr:uid="{28F846FB-A1EA-43F0-86BF-45A9F2912E54}"/>
    <cellStyle name="Normal 72 2 2_121231-130331" xfId="29312" xr:uid="{017F14FB-CB29-4FBD-BDA9-FD99DD5803F3}"/>
    <cellStyle name="Normal 72 2 3" xfId="29313" xr:uid="{3A1AB774-B303-4E5C-880E-DBFEF75A9376}"/>
    <cellStyle name="Normal 72 2 3 2" xfId="29314" xr:uid="{EB217FAB-003A-44C5-8A6D-7C559DF82036}"/>
    <cellStyle name="Normal 72 2 3_121231-130331" xfId="29315" xr:uid="{D5DC71EE-102D-4E2F-AE0D-2200CB63DB54}"/>
    <cellStyle name="Normal 72 2 4" xfId="29316" xr:uid="{CAAF6CD5-24BA-4934-8195-03E130D6FB82}"/>
    <cellStyle name="Normal 72 2 5" xfId="29317" xr:uid="{64BF0B57-7963-478B-B6EC-2D62F6FF2E44}"/>
    <cellStyle name="Normal 72 2 6" xfId="34540" xr:uid="{68BBD0B4-110D-4A70-94AC-0469B9CB9551}"/>
    <cellStyle name="Normal 72 2 7" xfId="36375" xr:uid="{8C9D1DEF-581D-4BE0-8CD5-B30ECA8D17BA}"/>
    <cellStyle name="Normal 72 2 8" xfId="38485" xr:uid="{6A8D86DF-218D-4451-A73B-CFF195B106F4}"/>
    <cellStyle name="Normal 72 2_121231-130331" xfId="29318" xr:uid="{FAFDA7DD-03F0-4A09-9AB5-9F1E17A45241}"/>
    <cellStyle name="Normal 72 3" xfId="29319" xr:uid="{85CB6065-9AC0-4809-B4ED-961670AB9EA1}"/>
    <cellStyle name="Normal 72 3 2" xfId="29320" xr:uid="{25D8E940-B46A-4779-8097-609F85D98698}"/>
    <cellStyle name="Normal 72 3 2 2" xfId="29321" xr:uid="{35F8CBFC-4B99-4CAE-BEB0-A544EB27D035}"/>
    <cellStyle name="Normal 72 3 2 3" xfId="34541" xr:uid="{0B8C38B6-5445-435F-B111-638AA3FCCE67}"/>
    <cellStyle name="Normal 72 3 2_121231-130331" xfId="29322" xr:uid="{602AB41B-B2C6-408D-BA9B-3B838E8B9E6C}"/>
    <cellStyle name="Normal 72 3 3" xfId="29323" xr:uid="{B8AAFE01-6627-4F83-834E-12AC7B5665AC}"/>
    <cellStyle name="Normal 72 3 3 2" xfId="29324" xr:uid="{49015DA3-754F-45C2-9C97-799322CF00FB}"/>
    <cellStyle name="Normal 72 3 3_121231-130331" xfId="29325" xr:uid="{D098DDB9-2933-4853-AB16-692F6F03370F}"/>
    <cellStyle name="Normal 72 3 4" xfId="29326" xr:uid="{1D73CB22-E202-4D86-8C4B-F75135468B14}"/>
    <cellStyle name="Normal 72 3 5" xfId="29327" xr:uid="{5122EA6B-EF77-499E-80B5-C8966B5067CE}"/>
    <cellStyle name="Normal 72 3 6" xfId="34542" xr:uid="{88FABCBB-3786-4AA2-BB71-423D3FF20B58}"/>
    <cellStyle name="Normal 72 3 7" xfId="36376" xr:uid="{71B99654-6DF0-468E-8804-7FD569D646FC}"/>
    <cellStyle name="Normal 72 3 8" xfId="38484" xr:uid="{82293149-18C4-4F1A-B9B9-43585AEAB1C6}"/>
    <cellStyle name="Normal 72 3_121231-130331" xfId="29328" xr:uid="{8390DDC9-9D23-4D1C-A22B-AF68B8658832}"/>
    <cellStyle name="Normal 72 4" xfId="29329" xr:uid="{33FD8602-C3F3-4935-8034-623182489B2C}"/>
    <cellStyle name="Normal 72 4 2" xfId="29330" xr:uid="{A053F04C-ED3B-40E1-8A33-122E0BC53A80}"/>
    <cellStyle name="Normal 72 4 2 2" xfId="29331" xr:uid="{3FF63276-B814-4310-A241-9097F4B4D86F}"/>
    <cellStyle name="Normal 72 4 2_121231-130331" xfId="29332" xr:uid="{03ED2467-E9B3-48C2-BAFC-D78C70BED0EB}"/>
    <cellStyle name="Normal 72 4 3" xfId="29333" xr:uid="{7CBA9FFB-9775-4124-8F79-7C8775F89BD9}"/>
    <cellStyle name="Normal 72 4 4" xfId="34543" xr:uid="{563AD8D3-B815-4695-BDD6-47A0B61A439C}"/>
    <cellStyle name="Normal 72 4_121231-130331" xfId="29334" xr:uid="{26869CAC-1991-49A2-BCE7-C019A14CD63C}"/>
    <cellStyle name="Normal 72 5" xfId="29335" xr:uid="{17B6D0E8-AF4F-4094-9F32-CE1952E799DB}"/>
    <cellStyle name="Normal 72 5 2" xfId="29336" xr:uid="{94506B63-DE6B-46E1-B1E8-9E9ED2F0AA98}"/>
    <cellStyle name="Normal 72 5_121231-130331" xfId="29337" xr:uid="{EDB1867E-8BF1-4871-B546-D2B05E943015}"/>
    <cellStyle name="Normal 72 6" xfId="29338" xr:uid="{26C39218-3190-44FD-B727-25ACF5C0BB31}"/>
    <cellStyle name="Normal 72 7" xfId="29339" xr:uid="{C48D8DBE-109B-4481-BCC2-9317376B5697}"/>
    <cellStyle name="Normal 72 8" xfId="34544" xr:uid="{C30580D0-B64F-4980-95A5-E460B5EC4BBB}"/>
    <cellStyle name="Normal 72 9" xfId="36374" xr:uid="{282A1D1E-3D77-4433-9DE6-6E9601E00FA5}"/>
    <cellStyle name="Normal 72_121231-130331" xfId="29340" xr:uid="{946DE822-BC21-4110-B20F-34CF9A4EB09D}"/>
    <cellStyle name="Normal 73" xfId="29341" xr:uid="{A11FE863-6E22-4877-A31F-69AE48DED9C5}"/>
    <cellStyle name="Normal 73 10" xfId="38483" xr:uid="{EF26FA0D-8BF2-4221-8F42-3BA6ED3D5A2F}"/>
    <cellStyle name="Normal 73 2" xfId="29342" xr:uid="{BF2145C6-9800-4F0D-88D1-FABBF4A13089}"/>
    <cellStyle name="Normal 73 2 2" xfId="29343" xr:uid="{D298281B-B212-47D6-A926-9811D70F0785}"/>
    <cellStyle name="Normal 73 2 2 2" xfId="29344" xr:uid="{0E8AA2FE-8986-44DA-BA8E-972825486E26}"/>
    <cellStyle name="Normal 73 2 2 3" xfId="34545" xr:uid="{0EA0E3E8-B7D2-4450-8CD1-173480E0258C}"/>
    <cellStyle name="Normal 73 2 2_121231-130331" xfId="29345" xr:uid="{361C1960-D568-4FC1-8A58-1BF752A190FC}"/>
    <cellStyle name="Normal 73 2 3" xfId="29346" xr:uid="{3777BCDA-EBCF-4EE8-93D9-5CFD630A96C6}"/>
    <cellStyle name="Normal 73 2 3 2" xfId="29347" xr:uid="{FE0B7C1A-86A1-4A91-ABA9-AA1A6EB54DB4}"/>
    <cellStyle name="Normal 73 2 3_121231-130331" xfId="29348" xr:uid="{3BC8A9DB-EF3E-4EA2-A32B-6A455896D629}"/>
    <cellStyle name="Normal 73 2 4" xfId="29349" xr:uid="{7A0CBABF-B844-47E2-85A2-382A993FC640}"/>
    <cellStyle name="Normal 73 2 5" xfId="29350" xr:uid="{F66D6926-3E35-4C4A-B18E-0119A27514FF}"/>
    <cellStyle name="Normal 73 2 6" xfId="34546" xr:uid="{42E34456-B5AC-42D3-B427-ED0471D9F24D}"/>
    <cellStyle name="Normal 73 2 7" xfId="36378" xr:uid="{AA1072A9-FBF6-4C6F-81F2-73F65E8DFE0B}"/>
    <cellStyle name="Normal 73 2 8" xfId="38482" xr:uid="{809AA1C7-64E2-43BD-800B-198B247DAF91}"/>
    <cellStyle name="Normal 73 2_121231-130331" xfId="29351" xr:uid="{56461B18-3939-41A0-B0F7-83290BF623C4}"/>
    <cellStyle name="Normal 73 3" xfId="29352" xr:uid="{49A911C4-D383-435D-89F5-5E087D593526}"/>
    <cellStyle name="Normal 73 3 2" xfId="29353" xr:uid="{6ABE57D8-973F-45CA-8CA5-F98D7D9A571C}"/>
    <cellStyle name="Normal 73 3 2 2" xfId="29354" xr:uid="{E118A1B6-15AA-4A98-BC03-3BDA0C3D482F}"/>
    <cellStyle name="Normal 73 3 2 3" xfId="34547" xr:uid="{85CAA192-5617-4C4E-91DF-0938BC056040}"/>
    <cellStyle name="Normal 73 3 2_121231-130331" xfId="29355" xr:uid="{25976E4B-D761-49DF-9773-7484B8E54522}"/>
    <cellStyle name="Normal 73 3 3" xfId="29356" xr:uid="{F3EEAA11-A747-4768-AD4A-A8FD3F673BF7}"/>
    <cellStyle name="Normal 73 3 3 2" xfId="29357" xr:uid="{D4C80751-B24E-4A57-8FA7-4511E734AF55}"/>
    <cellStyle name="Normal 73 3 3_121231-130331" xfId="29358" xr:uid="{EE46EA36-DC01-47BF-BD10-4B402CCB8D28}"/>
    <cellStyle name="Normal 73 3 4" xfId="29359" xr:uid="{005F436A-146C-4751-812C-BBCB2B08ABE5}"/>
    <cellStyle name="Normal 73 3 5" xfId="29360" xr:uid="{301C66DE-5CA0-4F36-A3F9-99EDC4AFEC8F}"/>
    <cellStyle name="Normal 73 3 6" xfId="34548" xr:uid="{7AA456C2-9513-4B41-9675-AA03933F10E2}"/>
    <cellStyle name="Normal 73 3 7" xfId="36379" xr:uid="{981BAB9F-85CB-436B-9DDE-8BF7BFAB107E}"/>
    <cellStyle name="Normal 73 3 8" xfId="38481" xr:uid="{5F1BAA7E-09FC-48CD-B3B6-C001E0A227B8}"/>
    <cellStyle name="Normal 73 3_121231-130331" xfId="29361" xr:uid="{FEADABEC-7AED-4732-9808-5CE02BB83F2C}"/>
    <cellStyle name="Normal 73 4" xfId="29362" xr:uid="{60F9EFDA-6AE0-4EF5-81F3-4E5C71727B95}"/>
    <cellStyle name="Normal 73 4 2" xfId="29363" xr:uid="{7AD79AC5-C20F-4CF4-AD38-42EC3DC1B26E}"/>
    <cellStyle name="Normal 73 4 2 2" xfId="29364" xr:uid="{296699B0-8298-4771-B8AD-F14EC2E309C4}"/>
    <cellStyle name="Normal 73 4 2_121231-130331" xfId="29365" xr:uid="{F7CDB408-67EA-470B-BA9B-51DFC168FE28}"/>
    <cellStyle name="Normal 73 4 3" xfId="29366" xr:uid="{9FD1DC18-0BA7-40BE-9BAD-6A330528FD3A}"/>
    <cellStyle name="Normal 73 4 4" xfId="34549" xr:uid="{060E9347-A833-4BA1-AABF-1365925FAF59}"/>
    <cellStyle name="Normal 73 4_121231-130331" xfId="29367" xr:uid="{91D407A8-9DD1-4DEF-886D-DE7A886F1173}"/>
    <cellStyle name="Normal 73 5" xfId="29368" xr:uid="{BA40EBAF-7EC3-4FAC-9D27-8B8ECAD6C391}"/>
    <cellStyle name="Normal 73 5 2" xfId="29369" xr:uid="{8F6144A6-A3BD-4E6E-9832-CBE80EA6734E}"/>
    <cellStyle name="Normal 73 5_121231-130331" xfId="29370" xr:uid="{9313D6A3-AFA9-40FC-8E5A-F503EA65E37B}"/>
    <cellStyle name="Normal 73 6" xfId="29371" xr:uid="{E454CC24-11C2-4B56-8958-F351CE505648}"/>
    <cellStyle name="Normal 73 7" xfId="29372" xr:uid="{19BC0086-CE22-489E-B237-255866A0BA7E}"/>
    <cellStyle name="Normal 73 8" xfId="34550" xr:uid="{C1877C51-6DDF-41C4-AB86-AA24DB538E46}"/>
    <cellStyle name="Normal 73 9" xfId="36377" xr:uid="{7B8175F8-CFB8-40BF-8DAC-6B473946B2C3}"/>
    <cellStyle name="Normal 73_121231-130331" xfId="29373" xr:uid="{8667540C-3765-491A-8DF1-E4D9B508D3E4}"/>
    <cellStyle name="Normal 74" xfId="29374" xr:uid="{8B30D7C6-25F4-400D-82E3-59561B2BB0B5}"/>
    <cellStyle name="Normal 74 10" xfId="38480" xr:uid="{888362B6-DF26-4A2F-8813-7D6FB309399B}"/>
    <cellStyle name="Normal 74 2" xfId="29375" xr:uid="{0981DA3F-3AD4-43C5-969A-577E8D17C91B}"/>
    <cellStyle name="Normal 74 2 2" xfId="29376" xr:uid="{19D0853F-34D6-4EEC-A034-3D977799A69E}"/>
    <cellStyle name="Normal 74 2 2 2" xfId="29377" xr:uid="{7DBA80BA-19C9-4AC4-BD47-CE5B3D716961}"/>
    <cellStyle name="Normal 74 2 2 3" xfId="34551" xr:uid="{1F1555CC-C787-443D-820F-9C710312D566}"/>
    <cellStyle name="Normal 74 2 2_121231-130331" xfId="29378" xr:uid="{A075817F-6AB0-4FF2-AA12-B4CDC0704A8B}"/>
    <cellStyle name="Normal 74 2 3" xfId="29379" xr:uid="{2A8C0A7E-0450-4727-A3A0-E90131BA4CCA}"/>
    <cellStyle name="Normal 74 2 3 2" xfId="29380" xr:uid="{BB9B5889-53D3-432B-A550-0606FDD1946B}"/>
    <cellStyle name="Normal 74 2 3_121231-130331" xfId="29381" xr:uid="{8D6CD0D6-A2D3-44AF-9F48-5AD4BEB41EEC}"/>
    <cellStyle name="Normal 74 2 4" xfId="29382" xr:uid="{64AD7F5D-F8A5-49B7-B3FD-9B8D7F10ABF4}"/>
    <cellStyle name="Normal 74 2 5" xfId="29383" xr:uid="{69A0E049-A3D4-4D35-AD19-6B050138703C}"/>
    <cellStyle name="Normal 74 2 6" xfId="34552" xr:uid="{01801DF8-12AB-48AE-91C5-2621EBA18150}"/>
    <cellStyle name="Normal 74 2 7" xfId="36381" xr:uid="{B42829D7-369E-46E9-8627-B14EED6193FD}"/>
    <cellStyle name="Normal 74 2 8" xfId="38479" xr:uid="{B677C954-DDCF-4722-AA47-FBC05BC4A290}"/>
    <cellStyle name="Normal 74 2_121231-130331" xfId="29384" xr:uid="{F38B1671-4282-4305-A9DE-E60666195374}"/>
    <cellStyle name="Normal 74 3" xfId="29385" xr:uid="{3266C32B-FEF1-4D9D-A780-C8ACF65516F5}"/>
    <cellStyle name="Normal 74 3 2" xfId="29386" xr:uid="{EF16EF94-9ACD-4E84-AD72-741584232762}"/>
    <cellStyle name="Normal 74 3 2 2" xfId="29387" xr:uid="{50F99AA4-4C8B-404E-863D-BACE28D9CCD6}"/>
    <cellStyle name="Normal 74 3 2 3" xfId="34553" xr:uid="{DC42BD76-B89B-47AA-B2DC-3D5FB9EBC7D8}"/>
    <cellStyle name="Normal 74 3 2_121231-130331" xfId="29388" xr:uid="{75686D02-0BE0-4ED6-9296-451D097F3A5A}"/>
    <cellStyle name="Normal 74 3 3" xfId="29389" xr:uid="{1FE899DA-CC02-4919-8D03-C0FC1145FE92}"/>
    <cellStyle name="Normal 74 3 3 2" xfId="29390" xr:uid="{DE69FFD3-6199-432B-AABA-BEF88ADE4AC5}"/>
    <cellStyle name="Normal 74 3 3_121231-130331" xfId="29391" xr:uid="{F3C3C241-3596-4AE2-B70F-F2F17F85D573}"/>
    <cellStyle name="Normal 74 3 4" xfId="29392" xr:uid="{63ABEF4E-C7D6-43D7-9A17-CB18FCFE5D84}"/>
    <cellStyle name="Normal 74 3 5" xfId="29393" xr:uid="{22D38838-F797-4C18-B745-E1D88CD88B95}"/>
    <cellStyle name="Normal 74 3 6" xfId="34554" xr:uid="{E34E7AE3-CAEC-43A1-AFEE-8477E5DC9CEE}"/>
    <cellStyle name="Normal 74 3 7" xfId="36382" xr:uid="{F8A69EAF-EC5B-4D3B-80CB-4C97446BF5A0}"/>
    <cellStyle name="Normal 74 3 8" xfId="38478" xr:uid="{B71EFDA3-0F49-4E07-A899-725B6CE9DBA1}"/>
    <cellStyle name="Normal 74 3_121231-130331" xfId="29394" xr:uid="{9FC330F9-DF48-47F0-96DC-617406B7A546}"/>
    <cellStyle name="Normal 74 4" xfId="29395" xr:uid="{ADAD477D-8109-49A9-AB0C-5C74CD5F4550}"/>
    <cellStyle name="Normal 74 4 2" xfId="29396" xr:uid="{EE5AA112-FA41-476C-B683-B220479D37CB}"/>
    <cellStyle name="Normal 74 4 2 2" xfId="29397" xr:uid="{C7E4CB84-2867-4669-B7E4-267C2BA9E19C}"/>
    <cellStyle name="Normal 74 4 2_121231-130331" xfId="29398" xr:uid="{C7FC9A88-5A7A-4273-B9A2-A255DA093225}"/>
    <cellStyle name="Normal 74 4 3" xfId="29399" xr:uid="{873AA111-D609-43A4-8C29-706CAF61DC54}"/>
    <cellStyle name="Normal 74 4 4" xfId="34555" xr:uid="{F69886DA-2049-4022-B010-95D1909BC426}"/>
    <cellStyle name="Normal 74 4_121231-130331" xfId="29400" xr:uid="{B0C1BAB7-973B-4F2C-85DD-085A924858C3}"/>
    <cellStyle name="Normal 74 5" xfId="29401" xr:uid="{A9AC1F8A-2D9D-47D8-A761-EEEC74472916}"/>
    <cellStyle name="Normal 74 5 2" xfId="29402" xr:uid="{0817FAC4-F0A3-43CA-AD3C-10764FC039B2}"/>
    <cellStyle name="Normal 74 5_121231-130331" xfId="29403" xr:uid="{C9A73E5D-FD62-415A-8435-91BCF0307EF1}"/>
    <cellStyle name="Normal 74 6" xfId="29404" xr:uid="{9D837F62-AE22-4948-AE1A-E59BAEC716D8}"/>
    <cellStyle name="Normal 74 7" xfId="29405" xr:uid="{0CD53CD4-2311-4C58-91A1-FC6880C8C303}"/>
    <cellStyle name="Normal 74 8" xfId="34556" xr:uid="{0DD54317-96DF-4EA8-B0C1-BC72A3199BC3}"/>
    <cellStyle name="Normal 74 9" xfId="36380" xr:uid="{7A13B133-0C57-423C-ABCF-97A80087210A}"/>
    <cellStyle name="Normal 74_121231-130331" xfId="29406" xr:uid="{D3436DAA-A500-436D-B637-04DE96F96C4D}"/>
    <cellStyle name="Normal 75" xfId="29407" xr:uid="{1CAB6333-1A71-4D69-A8EA-944EAB8C9A80}"/>
    <cellStyle name="Normal 75 10" xfId="38477" xr:uid="{0EFC0088-2C6D-4CFD-B625-016FA61DC8C2}"/>
    <cellStyle name="Normal 75 2" xfId="29408" xr:uid="{AF9AE42C-F565-4AEE-A01F-0646B1400621}"/>
    <cellStyle name="Normal 75 2 2" xfId="29409" xr:uid="{D16F4D94-5D76-4021-B875-F505ECAD8365}"/>
    <cellStyle name="Normal 75 2 2 2" xfId="29410" xr:uid="{880DF1C8-DCB2-4EFE-A9C4-4B7DA2CC8106}"/>
    <cellStyle name="Normal 75 2 2 3" xfId="34557" xr:uid="{27585276-088A-4694-8221-C71E75A3007A}"/>
    <cellStyle name="Normal 75 2 2_121231-130331" xfId="29411" xr:uid="{DEC5EF2D-9A48-4715-B61F-F925E3E213EA}"/>
    <cellStyle name="Normal 75 2 3" xfId="29412" xr:uid="{D364AD71-3F93-4008-9A99-5DA3AE8F38B9}"/>
    <cellStyle name="Normal 75 2 3 2" xfId="29413" xr:uid="{DB461642-0556-41ED-B508-061AA6715411}"/>
    <cellStyle name="Normal 75 2 3_121231-130331" xfId="29414" xr:uid="{89ED6B76-3444-4606-B5A1-356D74EDBCD7}"/>
    <cellStyle name="Normal 75 2 4" xfId="29415" xr:uid="{1496052F-237E-495E-B227-73039E1309DB}"/>
    <cellStyle name="Normal 75 2 5" xfId="29416" xr:uid="{54E44AA7-996A-4DC0-9415-E5CD3DD4A84C}"/>
    <cellStyle name="Normal 75 2 6" xfId="34558" xr:uid="{D1226A1F-3F61-403E-A95C-136B257FFB80}"/>
    <cellStyle name="Normal 75 2 7" xfId="36384" xr:uid="{4C10EC46-DB3A-4086-9A5A-B30E24BF3172}"/>
    <cellStyle name="Normal 75 2 8" xfId="38476" xr:uid="{A905FF4D-1DEF-4EFF-968D-1402986EF83A}"/>
    <cellStyle name="Normal 75 2_121231-130331" xfId="29417" xr:uid="{05D88A13-463D-4185-A402-95E73209D35F}"/>
    <cellStyle name="Normal 75 3" xfId="29418" xr:uid="{F3EA599C-B426-46BE-8F49-9006825A6A0A}"/>
    <cellStyle name="Normal 75 3 2" xfId="29419" xr:uid="{BE0FEDF2-0942-403C-A2FA-03A9653C4313}"/>
    <cellStyle name="Normal 75 3 2 2" xfId="29420" xr:uid="{872DFA97-75BD-4A7E-BA0B-36F5039EA652}"/>
    <cellStyle name="Normal 75 3 2 3" xfId="34559" xr:uid="{BDFD86C1-B8BA-4DE4-A283-AAEFD4870175}"/>
    <cellStyle name="Normal 75 3 2_121231-130331" xfId="29421" xr:uid="{01C9FEF1-2686-4AEF-8924-DD03F4B04A08}"/>
    <cellStyle name="Normal 75 3 3" xfId="29422" xr:uid="{A7052418-69D4-4F27-B207-39DF29A56966}"/>
    <cellStyle name="Normal 75 3 3 2" xfId="29423" xr:uid="{C9514CD9-2FAE-4C0A-9BD1-EF3F5F414ED4}"/>
    <cellStyle name="Normal 75 3 3_121231-130331" xfId="29424" xr:uid="{AE4AF288-36AC-4473-B258-BA30D1A201CD}"/>
    <cellStyle name="Normal 75 3 4" xfId="29425" xr:uid="{52164B10-A732-4515-AE74-C342E0FAD2F7}"/>
    <cellStyle name="Normal 75 3 5" xfId="29426" xr:uid="{A942232C-8803-4B81-92D5-13C2603AC3F1}"/>
    <cellStyle name="Normal 75 3 6" xfId="34560" xr:uid="{A30355DD-DCCC-45DF-9E3E-19799DF993A1}"/>
    <cellStyle name="Normal 75 3 7" xfId="36385" xr:uid="{D47C7A72-7BE0-45D5-B0C0-640974EA67D9}"/>
    <cellStyle name="Normal 75 3 8" xfId="38475" xr:uid="{70A3D50B-FD9B-49B8-8A31-60BCC174792C}"/>
    <cellStyle name="Normal 75 3_121231-130331" xfId="29427" xr:uid="{CFC3B376-40E1-437B-9FF3-892CD392ACDA}"/>
    <cellStyle name="Normal 75 4" xfId="29428" xr:uid="{99F5081D-E59A-436F-B465-8E997485267B}"/>
    <cellStyle name="Normal 75 4 2" xfId="29429" xr:uid="{2A0B3506-5E19-467B-B781-0BE671D0B676}"/>
    <cellStyle name="Normal 75 4 2 2" xfId="29430" xr:uid="{C70301D9-7456-481E-AED1-F76DC9949DF2}"/>
    <cellStyle name="Normal 75 4 2_121231-130331" xfId="29431" xr:uid="{D5D1F616-DD19-4F69-9DA8-831F0E006A3F}"/>
    <cellStyle name="Normal 75 4 3" xfId="29432" xr:uid="{C188CD02-37E8-4088-89A0-CB7179DE9889}"/>
    <cellStyle name="Normal 75 4 4" xfId="34561" xr:uid="{A2E437AA-FB0C-4EBA-83E6-1892F3895F55}"/>
    <cellStyle name="Normal 75 4_121231-130331" xfId="29433" xr:uid="{050C8D63-38A2-4B80-99B0-D3519FD8152E}"/>
    <cellStyle name="Normal 75 5" xfId="29434" xr:uid="{0C4544F7-D81F-417A-97C4-F6295A788F9C}"/>
    <cellStyle name="Normal 75 5 2" xfId="29435" xr:uid="{E7083170-A715-4D2C-AD25-E2F10C7E4476}"/>
    <cellStyle name="Normal 75 5_121231-130331" xfId="29436" xr:uid="{BAAF5F25-3E2E-4F10-9CB7-25C8E7D443EA}"/>
    <cellStyle name="Normal 75 6" xfId="29437" xr:uid="{42009A44-4E52-48D1-8453-20505A468002}"/>
    <cellStyle name="Normal 75 7" xfId="29438" xr:uid="{31F4236E-074C-45A4-92AF-376DF4B3CF59}"/>
    <cellStyle name="Normal 75 8" xfId="34562" xr:uid="{3560D969-1FDC-474A-B9EC-F4C766B2A063}"/>
    <cellStyle name="Normal 75 9" xfId="36383" xr:uid="{CB917420-BE48-4C3E-BB00-97D0C0412130}"/>
    <cellStyle name="Normal 75_121231-130331" xfId="29439" xr:uid="{9E17B1F0-58B2-47F0-992E-F4A2A4DC691A}"/>
    <cellStyle name="Normal 76" xfId="29440" xr:uid="{55B74776-3429-4C6D-B203-CE2D3071ECB3}"/>
    <cellStyle name="Normal 76 10" xfId="38474" xr:uid="{0EB8DD8B-A62B-4586-8923-9EE951349022}"/>
    <cellStyle name="Normal 76 2" xfId="29441" xr:uid="{58A156B4-CB1E-470D-92DB-40F8707A2D2C}"/>
    <cellStyle name="Normal 76 2 2" xfId="29442" xr:uid="{C387DC88-B490-4143-9A0C-E16E24842E94}"/>
    <cellStyle name="Normal 76 2 2 2" xfId="29443" xr:uid="{FB6FD837-B0E9-4515-ABA2-6A1D38DF4CE5}"/>
    <cellStyle name="Normal 76 2 2 3" xfId="34563" xr:uid="{80E1A3F8-AD19-474A-936C-1006CA411A38}"/>
    <cellStyle name="Normal 76 2 2_121231-130331" xfId="29444" xr:uid="{672337FD-865D-4D19-B063-723630EEF0E8}"/>
    <cellStyle name="Normal 76 2 3" xfId="29445" xr:uid="{8B9963CC-B61E-4C30-AFC4-81666E4A7A3D}"/>
    <cellStyle name="Normal 76 2 3 2" xfId="29446" xr:uid="{FB2EFD33-7EE2-491D-90E0-218E6CE69BD7}"/>
    <cellStyle name="Normal 76 2 3_121231-130331" xfId="29447" xr:uid="{89E77738-19D3-4F0D-B7E4-1C824C0DC285}"/>
    <cellStyle name="Normal 76 2 4" xfId="29448" xr:uid="{4AA24A6F-7AAE-4F14-B82D-91B7F73AF421}"/>
    <cellStyle name="Normal 76 2 5" xfId="29449" xr:uid="{0D4435A3-2AD3-437D-B04A-79435949D6D0}"/>
    <cellStyle name="Normal 76 2 6" xfId="34564" xr:uid="{8EC6307C-314B-498A-9BFB-415442E939A9}"/>
    <cellStyle name="Normal 76 2 7" xfId="36387" xr:uid="{09C526D7-4B85-4BDE-B3DA-683E757BE01C}"/>
    <cellStyle name="Normal 76 2 8" xfId="38473" xr:uid="{85905CE3-470A-467C-8F64-D969269E99DB}"/>
    <cellStyle name="Normal 76 2_121231-130331" xfId="29450" xr:uid="{F3B904E4-1C87-4D46-9FFD-D080689B7547}"/>
    <cellStyle name="Normal 76 3" xfId="29451" xr:uid="{30BC9C42-C956-4653-80AB-1E97B858DE49}"/>
    <cellStyle name="Normal 76 3 2" xfId="29452" xr:uid="{DE62C689-385B-49C3-821B-ABFE416CFBCB}"/>
    <cellStyle name="Normal 76 3 2 2" xfId="29453" xr:uid="{EC4DE8EA-2FAB-44ED-B81C-346132A10EBD}"/>
    <cellStyle name="Normal 76 3 2 3" xfId="34565" xr:uid="{D19AB22D-9C01-4322-B7DD-6FE22E547547}"/>
    <cellStyle name="Normal 76 3 2_121231-130331" xfId="29454" xr:uid="{64D4EDD4-0306-4BE8-A97C-B4C820C1DD8F}"/>
    <cellStyle name="Normal 76 3 3" xfId="29455" xr:uid="{59E52C71-CEFB-461E-96E1-D6DAFD59A365}"/>
    <cellStyle name="Normal 76 3 3 2" xfId="29456" xr:uid="{F5E89A06-499F-4CE0-AFA9-E730A49231F4}"/>
    <cellStyle name="Normal 76 3 3_121231-130331" xfId="29457" xr:uid="{39995A64-F9D5-410F-90CA-97A0A8D68688}"/>
    <cellStyle name="Normal 76 3 4" xfId="29458" xr:uid="{E847E3FD-595C-4747-93EF-79B51F28F772}"/>
    <cellStyle name="Normal 76 3 5" xfId="29459" xr:uid="{B586EA06-5DD0-4848-888B-07C76D26FA64}"/>
    <cellStyle name="Normal 76 3 6" xfId="34566" xr:uid="{18647EDC-5B73-4D6E-848A-B62385E327A2}"/>
    <cellStyle name="Normal 76 3 7" xfId="36388" xr:uid="{1401CDE3-3D4D-41E3-80B2-2B952E8AC991}"/>
    <cellStyle name="Normal 76 3 8" xfId="38472" xr:uid="{B7AC08FC-07AE-4E2D-A16E-9F425D4C0732}"/>
    <cellStyle name="Normal 76 3_121231-130331" xfId="29460" xr:uid="{3D61F5A9-8A16-4358-A6A0-AC1148952EED}"/>
    <cellStyle name="Normal 76 4" xfId="29461" xr:uid="{FA8EF4B3-52A8-4A42-99F1-80284AC19656}"/>
    <cellStyle name="Normal 76 4 2" xfId="29462" xr:uid="{62680889-AE5F-445E-BC32-9C1E8172B945}"/>
    <cellStyle name="Normal 76 4 2 2" xfId="29463" xr:uid="{CECEA59F-50C6-47CE-81EC-6DA9384EED20}"/>
    <cellStyle name="Normal 76 4 2_121231-130331" xfId="29464" xr:uid="{5C0820FC-A722-4E1E-80B2-A0A218FE3D08}"/>
    <cellStyle name="Normal 76 4 3" xfId="29465" xr:uid="{AAC6B28E-F848-4164-9DF8-2A4FEBEE497C}"/>
    <cellStyle name="Normal 76 4 4" xfId="34567" xr:uid="{FC884F99-FB83-4E85-B6AC-7BEAF240A309}"/>
    <cellStyle name="Normal 76 4_121231-130331" xfId="29466" xr:uid="{5BC6B300-1C91-4432-8BDA-32BE4A219D42}"/>
    <cellStyle name="Normal 76 5" xfId="29467" xr:uid="{776F12D3-24C5-415C-9593-988BC5914B23}"/>
    <cellStyle name="Normal 76 5 2" xfId="29468" xr:uid="{4240914B-EB32-4E53-9BB2-55C078C4C946}"/>
    <cellStyle name="Normal 76 5_121231-130331" xfId="29469" xr:uid="{A7D4A4A2-060F-4251-A7EA-E54F3AB876E6}"/>
    <cellStyle name="Normal 76 6" xfId="29470" xr:uid="{30A9D2C8-516A-45A2-9BC3-81BDF81880BA}"/>
    <cellStyle name="Normal 76 7" xfId="29471" xr:uid="{DB8AE12C-A5A2-4F01-B1A5-C407C3B8E1B3}"/>
    <cellStyle name="Normal 76 8" xfId="34568" xr:uid="{67A0BBD9-2101-4624-A2E0-B2F42F8E3BD8}"/>
    <cellStyle name="Normal 76 9" xfId="36386" xr:uid="{24D5C8DB-CBD1-45CE-B4B5-0C22912DD595}"/>
    <cellStyle name="Normal 76_121231-130331" xfId="29472" xr:uid="{C5321DBF-59F9-4A81-B7B9-C577856CCF5F}"/>
    <cellStyle name="Normal 77" xfId="29473" xr:uid="{C288A76E-4CA1-4631-B747-32FACC59FBBB}"/>
    <cellStyle name="Normal 77 10" xfId="38471" xr:uid="{71E29515-9EF6-4DD3-A9DA-B4CFA78088D6}"/>
    <cellStyle name="Normal 77 2" xfId="29474" xr:uid="{3EE1BD6F-28D5-4490-843B-3DF1783C27F2}"/>
    <cellStyle name="Normal 77 2 2" xfId="29475" xr:uid="{A21811DB-A074-482E-9C0E-5D5F5066B946}"/>
    <cellStyle name="Normal 77 2 2 2" xfId="29476" xr:uid="{87C8F246-A1AA-4E73-B03A-531027BD1747}"/>
    <cellStyle name="Normal 77 2 2 3" xfId="34569" xr:uid="{15115B6B-1817-4DC6-A19D-7ACC866098EB}"/>
    <cellStyle name="Normal 77 2 2_121231-130331" xfId="29477" xr:uid="{C3D4B651-9A73-4997-A814-73DC0006C409}"/>
    <cellStyle name="Normal 77 2 3" xfId="29478" xr:uid="{A9DA6790-4293-4E4B-83C4-A1733C18BCEF}"/>
    <cellStyle name="Normal 77 2 3 2" xfId="29479" xr:uid="{969B9E97-5F18-48E3-B172-39EBE6DCE878}"/>
    <cellStyle name="Normal 77 2 3_121231-130331" xfId="29480" xr:uid="{1679D28E-1EEA-4AB7-B296-F28C37B30D9D}"/>
    <cellStyle name="Normal 77 2 4" xfId="29481" xr:uid="{76A81FDB-C23E-491B-9D26-C8102DCD5E8D}"/>
    <cellStyle name="Normal 77 2 5" xfId="29482" xr:uid="{7D92EFA7-772F-4F05-AF7D-EEF34E5A02C9}"/>
    <cellStyle name="Normal 77 2 6" xfId="34570" xr:uid="{18AFFFD5-F494-4AFF-9B6A-F0221838CCCB}"/>
    <cellStyle name="Normal 77 2 7" xfId="36390" xr:uid="{81E9CA5B-7983-43A8-AFAA-3FA21833180D}"/>
    <cellStyle name="Normal 77 2 8" xfId="38470" xr:uid="{D3FF9EF6-8183-442E-9BEF-8A2FC57AABF1}"/>
    <cellStyle name="Normal 77 2_121231-130331" xfId="29483" xr:uid="{505EB051-843C-4753-B25C-3DC966EA717C}"/>
    <cellStyle name="Normal 77 3" xfId="29484" xr:uid="{5C1688A6-8C37-4BB8-998A-42D612B060A2}"/>
    <cellStyle name="Normal 77 3 2" xfId="29485" xr:uid="{AB83B1D2-0BEC-452D-9499-8836033827A2}"/>
    <cellStyle name="Normal 77 3 2 2" xfId="29486" xr:uid="{886F6891-C9D2-4898-8A0E-20B9482C3AC5}"/>
    <cellStyle name="Normal 77 3 2 3" xfId="34571" xr:uid="{B1096BD6-414B-424B-AF84-9625EA4F8693}"/>
    <cellStyle name="Normal 77 3 2_121231-130331" xfId="29487" xr:uid="{8C527D92-EB0A-40B5-AAAB-F532892716EB}"/>
    <cellStyle name="Normal 77 3 3" xfId="29488" xr:uid="{0E74E833-E333-4AA1-A7A0-9954273C75A5}"/>
    <cellStyle name="Normal 77 3 3 2" xfId="29489" xr:uid="{6768ED62-1078-433D-8164-DBCCFC856748}"/>
    <cellStyle name="Normal 77 3 3_121231-130331" xfId="29490" xr:uid="{332A7F46-D655-476E-BF6F-2940C8EE9EE6}"/>
    <cellStyle name="Normal 77 3 4" xfId="29491" xr:uid="{9A15BFCB-494F-40BF-A5EB-ABA648EC7FBD}"/>
    <cellStyle name="Normal 77 3 5" xfId="29492" xr:uid="{60515E23-383F-460A-B9E3-9BB2E13292EF}"/>
    <cellStyle name="Normal 77 3 6" xfId="34572" xr:uid="{4F870703-A704-4000-80CE-A3952A805144}"/>
    <cellStyle name="Normal 77 3 7" xfId="36391" xr:uid="{39F54203-BE00-4376-B918-CB7F07A55F61}"/>
    <cellStyle name="Normal 77 3 8" xfId="38469" xr:uid="{98249B87-9745-4019-81B9-C15409FD324E}"/>
    <cellStyle name="Normal 77 3_121231-130331" xfId="29493" xr:uid="{6332E03C-C4B1-4131-B2EF-933CC89189D8}"/>
    <cellStyle name="Normal 77 4" xfId="29494" xr:uid="{298D4B04-EF08-47B4-8AA5-608197B25EB7}"/>
    <cellStyle name="Normal 77 4 2" xfId="29495" xr:uid="{EDF09E20-56BF-4F6D-9A73-0289A46A24A3}"/>
    <cellStyle name="Normal 77 4 2 2" xfId="29496" xr:uid="{8C0FE47F-2192-4A76-84B1-7E8F2472E1FC}"/>
    <cellStyle name="Normal 77 4 2_121231-130331" xfId="29497" xr:uid="{81D59636-62C7-412F-8E2B-987CBEBA652C}"/>
    <cellStyle name="Normal 77 4 3" xfId="29498" xr:uid="{F3510285-B77A-46DB-A9F3-0734D1EF7DB0}"/>
    <cellStyle name="Normal 77 4 4" xfId="34573" xr:uid="{42186055-D19C-414B-A99D-AA5468FC9354}"/>
    <cellStyle name="Normal 77 4_121231-130331" xfId="29499" xr:uid="{E3F61937-D2D4-41C7-B618-268DD33852E8}"/>
    <cellStyle name="Normal 77 5" xfId="29500" xr:uid="{4D074539-DBD4-4B27-98D7-5608C46EC169}"/>
    <cellStyle name="Normal 77 5 2" xfId="29501" xr:uid="{A521DA48-5E9B-4589-894D-BB8E48C6CD31}"/>
    <cellStyle name="Normal 77 5_121231-130331" xfId="29502" xr:uid="{77A13A7F-DC3C-43EF-A168-6E0697B46A17}"/>
    <cellStyle name="Normal 77 6" xfId="29503" xr:uid="{F3DAA05E-3A39-4722-BA13-DAEC35C01248}"/>
    <cellStyle name="Normal 77 7" xfId="29504" xr:uid="{335D5E00-222D-420A-B60A-DD1728BE0329}"/>
    <cellStyle name="Normal 77 8" xfId="34574" xr:uid="{7FAB833E-CAD6-4299-AD59-84EEB9C6C35A}"/>
    <cellStyle name="Normal 77 9" xfId="36389" xr:uid="{5B8D830E-3E9B-473E-8F78-495E8D353402}"/>
    <cellStyle name="Normal 77_121231-130331" xfId="29505" xr:uid="{14E6BE48-CF2A-4080-8B33-72340ACC1884}"/>
    <cellStyle name="Normal 78" xfId="29506" xr:uid="{388F3618-D227-493D-BC42-712D9E4EF00D}"/>
    <cellStyle name="Normal 78 10" xfId="38468" xr:uid="{561BE0DB-D4A1-487B-84B9-8733FCB6D829}"/>
    <cellStyle name="Normal 78 2" xfId="29507" xr:uid="{6E2266E9-FA73-49CB-BE51-322F6AF0819A}"/>
    <cellStyle name="Normal 78 2 2" xfId="29508" xr:uid="{3C442D17-DF27-480D-A165-71AE5ADB8F2C}"/>
    <cellStyle name="Normal 78 2 2 2" xfId="29509" xr:uid="{0058BA4B-1C45-443E-9D26-F60C3F786566}"/>
    <cellStyle name="Normal 78 2 2 3" xfId="34575" xr:uid="{3D93905C-8FA1-485A-8534-C98B10290DB1}"/>
    <cellStyle name="Normal 78 2 2_121231-130331" xfId="29510" xr:uid="{1EF6D677-FEAB-4BE9-9DEC-CEE3A05687AC}"/>
    <cellStyle name="Normal 78 2 3" xfId="29511" xr:uid="{8A39FC90-B63D-41C8-B751-672097D0AE9D}"/>
    <cellStyle name="Normal 78 2 3 2" xfId="29512" xr:uid="{A29B6370-DCFE-4F6E-B0E1-F50A635D5480}"/>
    <cellStyle name="Normal 78 2 3_121231-130331" xfId="29513" xr:uid="{451CA347-8006-4278-B103-42C2BB380E9A}"/>
    <cellStyle name="Normal 78 2 4" xfId="29514" xr:uid="{F6557AB4-10C3-4908-ABFA-5C29189BB5F8}"/>
    <cellStyle name="Normal 78 2 5" xfId="29515" xr:uid="{21AA6E34-447A-4858-A7DD-CED709BD73D6}"/>
    <cellStyle name="Normal 78 2 6" xfId="34576" xr:uid="{0859BC63-9B99-4BE1-BEFD-284DD3E8D045}"/>
    <cellStyle name="Normal 78 2 7" xfId="36393" xr:uid="{5BCBA77C-295B-414C-986B-F9CA29049C69}"/>
    <cellStyle name="Normal 78 2 8" xfId="38467" xr:uid="{C5D8F880-6D94-4E31-90FE-0AF34E8E95C4}"/>
    <cellStyle name="Normal 78 2_121231-130331" xfId="29516" xr:uid="{356BBA44-78E5-4A5B-B984-EE9884BB6519}"/>
    <cellStyle name="Normal 78 3" xfId="29517" xr:uid="{CAE8BDD2-9233-4538-A4CE-BD50B5DAC15C}"/>
    <cellStyle name="Normal 78 3 2" xfId="29518" xr:uid="{9237DD2E-B39C-4BAA-AD8E-DAB97E203628}"/>
    <cellStyle name="Normal 78 3 2 2" xfId="29519" xr:uid="{81ECDF4C-7EB6-4CAB-8350-B6B15F2A1490}"/>
    <cellStyle name="Normal 78 3 2 3" xfId="34577" xr:uid="{D329D593-EC13-4169-8740-481B82707175}"/>
    <cellStyle name="Normal 78 3 2_121231-130331" xfId="29520" xr:uid="{FA68CC43-676A-49FC-B44A-90B4D238EAE1}"/>
    <cellStyle name="Normal 78 3 3" xfId="29521" xr:uid="{C715F334-C8B7-42C0-8739-45550F6F1051}"/>
    <cellStyle name="Normal 78 3 3 2" xfId="29522" xr:uid="{95B8928B-6F2B-4B7E-9E61-DAC77068CD4B}"/>
    <cellStyle name="Normal 78 3 3_121231-130331" xfId="29523" xr:uid="{33E0303E-40DD-4368-BF33-304ACCBF77F8}"/>
    <cellStyle name="Normal 78 3 4" xfId="29524" xr:uid="{CBF36B1B-D099-4B02-A748-E373AECAB69C}"/>
    <cellStyle name="Normal 78 3 5" xfId="29525" xr:uid="{0A771B6F-8277-4BE6-8841-146130EAFE06}"/>
    <cellStyle name="Normal 78 3 6" xfId="34578" xr:uid="{58C8E52F-B19B-43AE-A3C8-DFA7131DE79D}"/>
    <cellStyle name="Normal 78 3 7" xfId="36394" xr:uid="{86FB8AC8-0B22-46E6-8319-389C29C9A790}"/>
    <cellStyle name="Normal 78 3 8" xfId="38466" xr:uid="{1C1FBCC7-D2C7-42EF-9A85-B2407CF731F0}"/>
    <cellStyle name="Normal 78 3_121231-130331" xfId="29526" xr:uid="{AB121839-B6C6-417E-A298-A15E1C0F23C8}"/>
    <cellStyle name="Normal 78 4" xfId="29527" xr:uid="{5E4CD0B0-A1C8-4565-ABDA-B086FF2DC0C1}"/>
    <cellStyle name="Normal 78 4 2" xfId="29528" xr:uid="{BFF5F685-2D43-474D-8ED5-CE431617273F}"/>
    <cellStyle name="Normal 78 4 2 2" xfId="29529" xr:uid="{D7197946-6D89-4732-AFAA-B60E165BF24A}"/>
    <cellStyle name="Normal 78 4 2_121231-130331" xfId="29530" xr:uid="{8BA2E46C-1887-40E1-B750-D05E8F4C8635}"/>
    <cellStyle name="Normal 78 4 3" xfId="29531" xr:uid="{277FEAB3-6E9A-412A-B01E-1BFD563D6B6C}"/>
    <cellStyle name="Normal 78 4 4" xfId="34579" xr:uid="{95C25BA3-3384-4594-A218-C0823B6C0B9E}"/>
    <cellStyle name="Normal 78 4_121231-130331" xfId="29532" xr:uid="{97DBAE07-99D2-4CDB-B664-3011CA0B3B64}"/>
    <cellStyle name="Normal 78 5" xfId="29533" xr:uid="{0C25708E-6C12-413C-8474-0E1A2FCD6286}"/>
    <cellStyle name="Normal 78 5 2" xfId="29534" xr:uid="{AB89AEEB-BE77-4398-AAA2-1279B7F9B965}"/>
    <cellStyle name="Normal 78 5_121231-130331" xfId="29535" xr:uid="{2689A229-B157-4BAA-BAEC-4365E1C0AF71}"/>
    <cellStyle name="Normal 78 6" xfId="29536" xr:uid="{E8D09B97-639C-45E5-82CA-4692246D75A3}"/>
    <cellStyle name="Normal 78 7" xfId="29537" xr:uid="{5B74C94E-699D-4B8E-A8E5-54A45A9DD1FE}"/>
    <cellStyle name="Normal 78 8" xfId="34580" xr:uid="{A3B6C39A-D3E1-411D-8EC6-DD574B7ED98C}"/>
    <cellStyle name="Normal 78 9" xfId="36392" xr:uid="{D527A747-E9BE-4A51-9F46-A6200AFEC8F7}"/>
    <cellStyle name="Normal 78_121231-130331" xfId="29538" xr:uid="{02DFE953-6CC1-498E-8650-EA0B829EDB4C}"/>
    <cellStyle name="Normal 79" xfId="29539" xr:uid="{0129DE85-30BE-46F5-9AD9-A4BF56124553}"/>
    <cellStyle name="Normal 79 10" xfId="38465" xr:uid="{806A8F6F-77B9-4CE2-9DCD-E16F070506F5}"/>
    <cellStyle name="Normal 79 2" xfId="29540" xr:uid="{A819F653-851C-4029-BB6C-A3EDEB720B84}"/>
    <cellStyle name="Normal 79 2 2" xfId="29541" xr:uid="{5ADC8244-DA49-4368-A87E-ABB9593BB2DF}"/>
    <cellStyle name="Normal 79 2 2 2" xfId="29542" xr:uid="{A817D07A-7A86-46D9-BE23-A66CF90ADCB6}"/>
    <cellStyle name="Normal 79 2 2 3" xfId="34581" xr:uid="{E2EEF3C8-B18A-4957-B79D-51A942703968}"/>
    <cellStyle name="Normal 79 2 2_121231-130331" xfId="29543" xr:uid="{302764AE-33E4-4BA4-A55D-A308C109E542}"/>
    <cellStyle name="Normal 79 2 3" xfId="29544" xr:uid="{A82B09C8-9E77-4B7D-B10F-1EFEFA6D0993}"/>
    <cellStyle name="Normal 79 2 3 2" xfId="29545" xr:uid="{1B9AC6D3-91D6-480D-B825-F11E7726441E}"/>
    <cellStyle name="Normal 79 2 3_121231-130331" xfId="29546" xr:uid="{03563C86-740F-4E54-8225-CA28C15F4A94}"/>
    <cellStyle name="Normal 79 2 4" xfId="29547" xr:uid="{565E1F44-6703-4BD3-B793-66349E5A1B6A}"/>
    <cellStyle name="Normal 79 2 5" xfId="29548" xr:uid="{985A380F-D549-419D-8030-982E559936F1}"/>
    <cellStyle name="Normal 79 2 6" xfId="34582" xr:uid="{2B06F918-BB5F-40C9-8F25-64997BF2D14D}"/>
    <cellStyle name="Normal 79 2 7" xfId="36396" xr:uid="{A88E96FD-EC8C-4156-8A1E-A9DEB2988E4B}"/>
    <cellStyle name="Normal 79 2 8" xfId="38464" xr:uid="{01F4A9C0-1E4D-4571-B415-A5FCE06C0BE5}"/>
    <cellStyle name="Normal 79 2_121231-130331" xfId="29549" xr:uid="{92CFC995-8F6D-4361-88CC-60043858CD83}"/>
    <cellStyle name="Normal 79 3" xfId="29550" xr:uid="{35AA465D-53E9-474F-9966-DD7826FE6743}"/>
    <cellStyle name="Normal 79 3 2" xfId="29551" xr:uid="{D38FD975-70C0-475C-BECE-D75394B948BB}"/>
    <cellStyle name="Normal 79 3 2 2" xfId="29552" xr:uid="{45540C40-40A4-4BD1-ABD9-FE6FDEEEBE98}"/>
    <cellStyle name="Normal 79 3 2 3" xfId="34583" xr:uid="{B721A857-4D36-4C9D-9DB0-9399248FEB77}"/>
    <cellStyle name="Normal 79 3 2_121231-130331" xfId="29553" xr:uid="{B9C737E3-4305-4813-B393-D4ABAF6A54B3}"/>
    <cellStyle name="Normal 79 3 3" xfId="29554" xr:uid="{C4832F17-CD34-43DF-A243-C0C525DD16E2}"/>
    <cellStyle name="Normal 79 3 3 2" xfId="29555" xr:uid="{23112596-A69C-4139-B2C1-DEA9B2F49837}"/>
    <cellStyle name="Normal 79 3 3_121231-130331" xfId="29556" xr:uid="{5563B31A-B526-42E7-888E-FAE1B8386794}"/>
    <cellStyle name="Normal 79 3 4" xfId="29557" xr:uid="{C8C33B42-AF8D-4663-B22F-8FFB50BB07EE}"/>
    <cellStyle name="Normal 79 3 5" xfId="29558" xr:uid="{14D55E38-E27D-4904-A828-3E67542DDC1A}"/>
    <cellStyle name="Normal 79 3 6" xfId="34584" xr:uid="{9885808D-1B99-4EFB-ACE3-67EFD4AABF76}"/>
    <cellStyle name="Normal 79 3 7" xfId="36397" xr:uid="{95A64931-93BF-497B-B72D-C2F2DA9B6840}"/>
    <cellStyle name="Normal 79 3 8" xfId="38463" xr:uid="{3BB0D7EA-CFA2-4D62-9748-6B46EF8C7515}"/>
    <cellStyle name="Normal 79 3_121231-130331" xfId="29559" xr:uid="{914B69E3-587F-4A03-9A85-70F97F95B755}"/>
    <cellStyle name="Normal 79 4" xfId="29560" xr:uid="{9B5D893D-DCC7-4517-8374-CCABD5E6D74E}"/>
    <cellStyle name="Normal 79 4 2" xfId="29561" xr:uid="{E2F7628B-EB92-4594-9559-15C3273D29D6}"/>
    <cellStyle name="Normal 79 4 2 2" xfId="29562" xr:uid="{F6B7AB48-D55F-4CAB-843B-04E73F615F03}"/>
    <cellStyle name="Normal 79 4 2_121231-130331" xfId="29563" xr:uid="{EC93B6FD-A83A-4463-A516-B19AF692FBA7}"/>
    <cellStyle name="Normal 79 4 3" xfId="29564" xr:uid="{D0445198-82E1-40FB-A2F8-C0B51621D6E7}"/>
    <cellStyle name="Normal 79 4 4" xfId="34585" xr:uid="{C5A70F91-0475-4340-87B8-295A409E744E}"/>
    <cellStyle name="Normal 79 4_121231-130331" xfId="29565" xr:uid="{EF4CD8C3-7017-477F-B085-613FD70CB322}"/>
    <cellStyle name="Normal 79 5" xfId="29566" xr:uid="{C4637ED7-1CE9-4805-B280-913B30012C03}"/>
    <cellStyle name="Normal 79 5 2" xfId="29567" xr:uid="{86D743D4-7C2E-4743-86B8-596EF53B2BD4}"/>
    <cellStyle name="Normal 79 5_121231-130331" xfId="29568" xr:uid="{970D0EA7-036C-4E62-BE1F-F7EC83E48ED3}"/>
    <cellStyle name="Normal 79 6" xfId="29569" xr:uid="{562D72C7-7510-4840-BF74-AB67A7DBD3D2}"/>
    <cellStyle name="Normal 79 7" xfId="29570" xr:uid="{2D2848AC-78C6-446B-A543-BA9798EB944B}"/>
    <cellStyle name="Normal 79 8" xfId="34586" xr:uid="{061E63B1-8D2D-4163-9E2C-4AF8424AA722}"/>
    <cellStyle name="Normal 79 9" xfId="36395" xr:uid="{AEACEEBD-CC3C-4005-BB92-23C202E27185}"/>
    <cellStyle name="Normal 79_121231-130331" xfId="29571" xr:uid="{892F20EF-B56A-47C4-8028-73DD4C0208EC}"/>
    <cellStyle name="Normal 8" xfId="219" xr:uid="{F80B6D6D-9E6F-4076-A24F-58ACF934570A}"/>
    <cellStyle name="Normal 8 10" xfId="29572" xr:uid="{1238B385-BF00-405F-A64C-6AC8AA3BAEC4}"/>
    <cellStyle name="Normal 8 11" xfId="34587" xr:uid="{DC703A03-E518-4826-A208-E89F2596EE81}"/>
    <cellStyle name="Normal 8 11 2" xfId="34588" xr:uid="{3DF9E262-7DD9-439B-AC56-8DDD8F0D2CE9}"/>
    <cellStyle name="Normal 8 12" xfId="36398" xr:uid="{B56998F1-463F-43CF-B052-C536F2BD96E9}"/>
    <cellStyle name="Normal 8 13" xfId="44759" xr:uid="{0E82D920-2341-4C21-9AF4-0354FFB2084C}"/>
    <cellStyle name="Normal 8 14" xfId="47167" xr:uid="{A30D6145-D6FA-48B4-BF15-18A7FE2BB22B}"/>
    <cellStyle name="Normal 8 2" xfId="29573" xr:uid="{C9C5D793-9BDB-434D-9B51-5DD185CEACB0}"/>
    <cellStyle name="Normal 8 2 10" xfId="47168" xr:uid="{368C344A-00D8-47E6-B102-8BAF14518E70}"/>
    <cellStyle name="Normal 8 2 2" xfId="29574" xr:uid="{13981F73-914E-468A-B208-31F8996E6717}"/>
    <cellStyle name="Normal 8 2 2 2" xfId="29575" xr:uid="{58285EF2-1480-48C0-9341-11B90D0B62B0}"/>
    <cellStyle name="Normal 8 2 2 2 2" xfId="29576" xr:uid="{94BF9E0B-936D-447D-AD4E-E1DCC03834DF}"/>
    <cellStyle name="Normal 8 2 2 2 3" xfId="34589" xr:uid="{50DCC6F9-9B4B-427B-A90B-20B70BF83374}"/>
    <cellStyle name="Normal 8 2 2 2_121231-130331" xfId="29577" xr:uid="{49069F7A-D030-4AA9-B8FF-59CBA473BB5E}"/>
    <cellStyle name="Normal 8 2 2 3" xfId="29578" xr:uid="{2846707F-00CB-4FBA-89A4-593C483B68E2}"/>
    <cellStyle name="Normal 8 2 2 3 2" xfId="29579" xr:uid="{9A3527BB-D3ED-4EEE-BBBB-8728B676E30F}"/>
    <cellStyle name="Normal 8 2 2 3_121231-130331" xfId="29580" xr:uid="{46B8A2A6-4D83-48D1-AECB-158932520CB3}"/>
    <cellStyle name="Normal 8 2 2 4" xfId="29581" xr:uid="{35ED477B-DD90-4496-88DE-295E2D4C98A4}"/>
    <cellStyle name="Normal 8 2 2 5" xfId="29582" xr:uid="{2C552B3A-9D5A-4AB9-9527-6733B49E2B7C}"/>
    <cellStyle name="Normal 8 2 2 6" xfId="34590" xr:uid="{FB11414A-31C9-428E-8D43-6908F11A2CD7}"/>
    <cellStyle name="Normal 8 2 2 7" xfId="36400" xr:uid="{9A49EBB2-31CE-4D6E-B32A-CA6B07407E26}"/>
    <cellStyle name="Normal 8 2 2 8" xfId="38461" xr:uid="{66693C0B-081F-437A-AF4E-BDEC2E3ED04F}"/>
    <cellStyle name="Normal 8 2 2_121231-130331" xfId="29583" xr:uid="{36C63529-8020-409D-8EA0-B34E12AC2F26}"/>
    <cellStyle name="Normal 8 2 3" xfId="29584" xr:uid="{D8D82E19-41B7-4A14-8F89-AA5461A5F916}"/>
    <cellStyle name="Normal 8 2 3 2" xfId="29585" xr:uid="{41DA9C07-B6E1-40FA-9271-7204BFF14C32}"/>
    <cellStyle name="Normal 8 2 3 2 2" xfId="29586" xr:uid="{C8EC8D12-4FFE-4A17-90C3-3D2292E23CF7}"/>
    <cellStyle name="Normal 8 2 3 2_121231-130331" xfId="29587" xr:uid="{6F4282D9-933D-4EEE-9B83-AB01EE0EE45D}"/>
    <cellStyle name="Normal 8 2 3 3" xfId="29588" xr:uid="{9FD161FA-6F25-47AB-8045-545CFD462057}"/>
    <cellStyle name="Normal 8 2 3 4" xfId="34591" xr:uid="{CB0A3CFC-14D2-4ACD-ADE7-3BE3EFAD722C}"/>
    <cellStyle name="Normal 8 2 3_121231-130331" xfId="29589" xr:uid="{21D67C89-4196-4991-95CB-50FBC12D12AB}"/>
    <cellStyle name="Normal 8 2 4" xfId="29590" xr:uid="{FFDBFF92-E7F7-40D8-85A6-BD06BB1D6F40}"/>
    <cellStyle name="Normal 8 2 4 2" xfId="29591" xr:uid="{110AB3F2-4959-41E7-B872-456D5841B10A}"/>
    <cellStyle name="Normal 8 2 4_121231-130331" xfId="29592" xr:uid="{37B1AF57-C682-4645-BD6F-A410440B797E}"/>
    <cellStyle name="Normal 8 2 5" xfId="29593" xr:uid="{DB764CEF-708C-43F3-80C5-8A2FBFD865AB}"/>
    <cellStyle name="Normal 8 2 6" xfId="29594" xr:uid="{00D065B6-CCB1-40A5-9D81-DAECCAE1E863}"/>
    <cellStyle name="Normal 8 2 7" xfId="34592" xr:uid="{FA8A910E-3EB7-4CE4-A539-AC1CAD0E21CD}"/>
    <cellStyle name="Normal 8 2 8" xfId="36399" xr:uid="{06FD6F2C-E4DE-4002-90CA-9789D57D6E71}"/>
    <cellStyle name="Normal 8 2 9" xfId="38462" xr:uid="{E271C1E9-BCDD-44A2-8945-F6D2EEAA3556}"/>
    <cellStyle name="Normal 8 2_121231-130331" xfId="29595" xr:uid="{BEA208C7-7573-44C1-92A1-2E95EF710313}"/>
    <cellStyle name="Normal 8 3" xfId="29596" xr:uid="{023B85EF-A508-460C-8150-475494444973}"/>
    <cellStyle name="Normal 8 3 10" xfId="46016" xr:uid="{829DF30F-B3FB-43DA-816C-85F0864621C5}"/>
    <cellStyle name="Normal 8 3 2" xfId="29597" xr:uid="{7461E57F-69D9-41C0-9E3F-BE07CC2094AD}"/>
    <cellStyle name="Normal 8 3 2 2" xfId="29598" xr:uid="{3FBC2A28-8D82-4A3B-B7B5-0890BC1F93E1}"/>
    <cellStyle name="Normal 8 3 2 2 2" xfId="29599" xr:uid="{FD4F8B61-8A97-4033-A79E-1083234C743D}"/>
    <cellStyle name="Normal 8 3 2 2_121231-130331" xfId="29600" xr:uid="{2192FD7D-7743-4D3D-A380-EDB1590B9042}"/>
    <cellStyle name="Normal 8 3 2 3" xfId="29601" xr:uid="{A9852DEA-1773-48E6-8364-5AFDBBDC9B07}"/>
    <cellStyle name="Normal 8 3 2 4" xfId="34593" xr:uid="{42042047-1D7C-462B-9695-4E4035D0117D}"/>
    <cellStyle name="Normal 8 3 2_121231-130331" xfId="29602" xr:uid="{E0222D84-214B-4F46-BD54-88261325CFC3}"/>
    <cellStyle name="Normal 8 3 3" xfId="29603" xr:uid="{D8368EC5-4772-4A47-9EDE-3D61CE93E0BD}"/>
    <cellStyle name="Normal 8 3 3 2" xfId="29604" xr:uid="{39975DFE-E9A3-4222-B840-F3BDEA5F8288}"/>
    <cellStyle name="Normal 8 3 3_121231-130331" xfId="29605" xr:uid="{88B0AC29-1EEF-4D0C-987F-E9C4D8095DE7}"/>
    <cellStyle name="Normal 8 3 4" xfId="29606" xr:uid="{D308B9BC-39A9-4F02-9D1B-58F6F1127E99}"/>
    <cellStyle name="Normal 8 3 5" xfId="29607" xr:uid="{F65BDDD1-A77F-448D-B2D6-2A093D18E98F}"/>
    <cellStyle name="Normal 8 3 6" xfId="34594" xr:uid="{F2715650-C639-46C5-912E-15A8CAF77CBC}"/>
    <cellStyle name="Normal 8 3 7" xfId="36401" xr:uid="{F3A568B0-2255-4512-ACE0-112819FAE252}"/>
    <cellStyle name="Normal 8 3 8" xfId="38460" xr:uid="{02357E74-BB52-484E-941D-168B7E899A71}"/>
    <cellStyle name="Normal 8 3 9" xfId="47169" xr:uid="{9B294441-B89E-46B8-89F2-465F2471A5CE}"/>
    <cellStyle name="Normal 8 3_121231-130331" xfId="29608" xr:uid="{3C5E1295-07B5-4FC3-8914-47CA1D728C97}"/>
    <cellStyle name="Normal 8 4" xfId="29609" xr:uid="{8DB6A2F9-6742-4DF2-AF9B-C70347ADA0F4}"/>
    <cellStyle name="Normal 8 4 2" xfId="29610" xr:uid="{E5C00CDF-5A06-4144-AD6A-FB22A0949682}"/>
    <cellStyle name="Normal 8 4 2 2" xfId="29611" xr:uid="{DEEE9977-9B6C-4566-BDF9-2E74449CE6AE}"/>
    <cellStyle name="Normal 8 4 2 2 2" xfId="29612" xr:uid="{D6F17DB8-047F-4F6C-B570-E42E5F8C829D}"/>
    <cellStyle name="Normal 8 4 2 2_121231-130331" xfId="29613" xr:uid="{08896A0E-0F28-498A-9256-D5B1327C67B7}"/>
    <cellStyle name="Normal 8 4 2 3" xfId="29614" xr:uid="{91296291-BB6F-4B3B-9080-D78886912336}"/>
    <cellStyle name="Normal 8 4 2 4" xfId="34595" xr:uid="{7CFD83DA-5C14-46BC-8CE1-04CD3A85BAF3}"/>
    <cellStyle name="Normal 8 4 2_121231-130331" xfId="29615" xr:uid="{FC66CC3E-3E66-460C-AB05-3DCCB0DE838F}"/>
    <cellStyle name="Normal 8 4 3" xfId="29616" xr:uid="{F5E5AFED-F2A0-4027-91C2-25D528983EFB}"/>
    <cellStyle name="Normal 8 4 3 2" xfId="29617" xr:uid="{3F233E0A-6C45-4D82-B3A5-562D86D803BD}"/>
    <cellStyle name="Normal 8 4 3_121231-130331" xfId="29618" xr:uid="{D954748C-5D7F-4911-B298-711AE1F51093}"/>
    <cellStyle name="Normal 8 4 4" xfId="29619" xr:uid="{0FE55CB5-EFF8-44D3-AE3A-C39A1821DA1F}"/>
    <cellStyle name="Normal 8 4 5" xfId="29620" xr:uid="{0255EDD5-8CAF-4FA4-AB7D-6B2F0B636EDF}"/>
    <cellStyle name="Normal 8 4 6" xfId="34596" xr:uid="{491C339F-4A52-4295-8CC9-D85254843311}"/>
    <cellStyle name="Normal 8 4 7" xfId="36402" xr:uid="{C23E0EA2-22A2-4358-8A35-D77DA1329201}"/>
    <cellStyle name="Normal 8 4 8" xfId="38459" xr:uid="{2CB4BB68-5038-4166-8CFA-ABA650B75F89}"/>
    <cellStyle name="Normal 8 4_121231-130331" xfId="29621" xr:uid="{8B5015C7-A183-4C70-914D-19C8914C6356}"/>
    <cellStyle name="Normal 8 5" xfId="29622" xr:uid="{DA310270-AAB6-44D1-BA9A-6DFC841153F0}"/>
    <cellStyle name="Normal 8 5 2" xfId="29623" xr:uid="{F1B859E9-40C3-4BB3-945C-D2387BDC4B86}"/>
    <cellStyle name="Normal 8 5 2 2" xfId="29624" xr:uid="{E24F59FE-C7B6-4C93-B708-D1215D65CD44}"/>
    <cellStyle name="Normal 8 5 2 2 2" xfId="29625" xr:uid="{B0722159-BE8D-42D3-A1C0-E7FEECA2F5FF}"/>
    <cellStyle name="Normal 8 5 2 2_121231-130331" xfId="29626" xr:uid="{A5BBE709-F0BB-4908-8366-0DFE7E39E406}"/>
    <cellStyle name="Normal 8 5 2 3" xfId="29627" xr:uid="{1B4A12D9-24B4-4687-AC65-FFD4DC0389A1}"/>
    <cellStyle name="Normal 8 5 2 4" xfId="34597" xr:uid="{ECEE0854-31FD-42F4-8B00-21CA49333AEE}"/>
    <cellStyle name="Normal 8 5 2_121231-130331" xfId="29628" xr:uid="{DDEAEA2A-E80F-43B4-AF42-AAB72CF5B4A9}"/>
    <cellStyle name="Normal 8 5 3" xfId="29629" xr:uid="{95CCA485-D3FB-4236-AA78-701A3E687509}"/>
    <cellStyle name="Normal 8 5 3 2" xfId="29630" xr:uid="{000CDF4F-6090-4211-B5D3-E2CBB8B5E6A1}"/>
    <cellStyle name="Normal 8 5 3_121231-130331" xfId="29631" xr:uid="{FFD21C2D-AE0A-4329-A51F-4354075ED50B}"/>
    <cellStyle name="Normal 8 5 4" xfId="29632" xr:uid="{E1FBA35C-7129-46B4-982E-48C41E61DA34}"/>
    <cellStyle name="Normal 8 5 5" xfId="29633" xr:uid="{1BB9E05D-8D82-4AF2-9D7C-D13203194DF0}"/>
    <cellStyle name="Normal 8 5 6" xfId="34598" xr:uid="{263D1E92-45FF-4881-AB3E-0D02F8B50B79}"/>
    <cellStyle name="Normal 8 5 7" xfId="36403" xr:uid="{01A172DF-D261-485B-8388-236F9407FBA5}"/>
    <cellStyle name="Normal 8 5 8" xfId="38458" xr:uid="{A24DF895-3869-4E0F-9A7E-F60435F7BDB2}"/>
    <cellStyle name="Normal 8 5_121231-130331" xfId="29634" xr:uid="{F2F45F96-C7A5-431B-8D2D-66F1BB5E0D5B}"/>
    <cellStyle name="Normal 8 6" xfId="29635" xr:uid="{0A41BF5F-072E-44FA-8E7D-103AA24EEAD3}"/>
    <cellStyle name="Normal 8 6 2" xfId="29636" xr:uid="{09AE9770-BCD1-44A8-92C8-C9C3CB32348E}"/>
    <cellStyle name="Normal 8 6 2 2" xfId="29637" xr:uid="{0A0D9BBF-B08E-41D4-8F7C-ED15841D3C38}"/>
    <cellStyle name="Normal 8 6 2 3" xfId="34599" xr:uid="{8115BDFB-579A-4141-B768-7DC1DA37B6F0}"/>
    <cellStyle name="Normal 8 6 2_121231-130331" xfId="29638" xr:uid="{63537B7A-6420-49DE-A390-8D0781C8B871}"/>
    <cellStyle name="Normal 8 6 3" xfId="29639" xr:uid="{85F26C9C-0A96-4650-BBD9-513AF4926182}"/>
    <cellStyle name="Normal 8 6 3 2" xfId="29640" xr:uid="{212605AD-3A10-46D9-A190-CC322715C6F7}"/>
    <cellStyle name="Normal 8 6 3_121231-130331" xfId="29641" xr:uid="{85B403EA-6C34-4420-8A58-C6118C75CD70}"/>
    <cellStyle name="Normal 8 6 4" xfId="29642" xr:uid="{6A185E94-F9CD-4637-9096-71127648CD94}"/>
    <cellStyle name="Normal 8 6 5" xfId="29643" xr:uid="{677E88F0-99CB-4C80-AA4C-EED992D19AC3}"/>
    <cellStyle name="Normal 8 6 6" xfId="34600" xr:uid="{87B63277-DED1-462F-8DCD-7345951D119D}"/>
    <cellStyle name="Normal 8 6 7" xfId="36404" xr:uid="{0C601857-4E8D-4909-9697-DD40F5813308}"/>
    <cellStyle name="Normal 8 6 8" xfId="38457" xr:uid="{4F2BBD34-172E-4132-8325-3C2AC044BAC8}"/>
    <cellStyle name="Normal 8 6_121231-130331" xfId="29644" xr:uid="{9EA69A37-7C60-4A94-A48D-515D12698D95}"/>
    <cellStyle name="Normal 8 7" xfId="29645" xr:uid="{BAB0750E-9EA5-4A08-856A-B802A6C75990}"/>
    <cellStyle name="Normal 8 7 2" xfId="29646" xr:uid="{20CF3278-DCA6-4F94-B5E3-6362639BF3D7}"/>
    <cellStyle name="Normal 8 7 2 2" xfId="29647" xr:uid="{7B9EBDFF-C682-4973-93EE-636AC0F4E360}"/>
    <cellStyle name="Normal 8 7 2_121231-130331" xfId="29648" xr:uid="{0E267CCD-C8E3-489F-8EDC-7C1CEC7C9F62}"/>
    <cellStyle name="Normal 8 7 3" xfId="29649" xr:uid="{5C15CDC4-D159-488F-9557-F87B8CDA57DC}"/>
    <cellStyle name="Normal 8 7 4" xfId="34601" xr:uid="{7C793413-C98D-41FA-9814-697295DE2F91}"/>
    <cellStyle name="Normal 8 7_121231-130331" xfId="29650" xr:uid="{28AE68DD-8ED1-4D2C-9B7E-797555E950F3}"/>
    <cellStyle name="Normal 8 8" xfId="29651" xr:uid="{A8B8E354-5116-44EB-9BE2-52C2287A2BEC}"/>
    <cellStyle name="Normal 8 8 2" xfId="29652" xr:uid="{59234BBC-DDE7-4524-A179-C657D4871465}"/>
    <cellStyle name="Normal 8 8_121231-130331" xfId="29653" xr:uid="{0AF51044-4917-48E1-BDF0-0049082074D8}"/>
    <cellStyle name="Normal 8 9" xfId="29654" xr:uid="{D1A3E52E-8166-477A-A888-8628EB00A934}"/>
    <cellStyle name="Normal 8_121231-130331" xfId="29655" xr:uid="{698A7341-684A-46D8-939F-C41226D7F100}"/>
    <cellStyle name="Normal 80" xfId="29656" xr:uid="{06BD561E-ADE7-4AA2-B3D6-2EE34B6B6E83}"/>
    <cellStyle name="Normal 80 10" xfId="38456" xr:uid="{B01B44F0-09BF-4EBC-8930-C0D6312AC9B7}"/>
    <cellStyle name="Normal 80 2" xfId="29657" xr:uid="{256F0409-7D1D-42E3-AC3E-2C1FBC1C7197}"/>
    <cellStyle name="Normal 80 2 2" xfId="29658" xr:uid="{256544F9-60B6-40F4-A77E-4D0B777E9FAD}"/>
    <cellStyle name="Normal 80 2 2 2" xfId="29659" xr:uid="{E8BF08CA-0823-4327-901E-7B6E21FC819D}"/>
    <cellStyle name="Normal 80 2 2 3" xfId="34602" xr:uid="{D5A8258F-26BD-4DD0-AA7B-55B93BD3FF7C}"/>
    <cellStyle name="Normal 80 2 2_121231-130331" xfId="29660" xr:uid="{E5BD7655-95E0-49E4-B138-533D8954AB76}"/>
    <cellStyle name="Normal 80 2 3" xfId="29661" xr:uid="{A6C3289E-4793-4EF7-9C17-5E545376E4D4}"/>
    <cellStyle name="Normal 80 2 3 2" xfId="29662" xr:uid="{8241B694-9703-4B27-B788-07338FEEF80D}"/>
    <cellStyle name="Normal 80 2 3_121231-130331" xfId="29663" xr:uid="{4CB21E64-CC0F-45FA-94A3-DBE5F686A65F}"/>
    <cellStyle name="Normal 80 2 4" xfId="29664" xr:uid="{66F86758-D51B-4968-BDF6-FDA85FE9B8B1}"/>
    <cellStyle name="Normal 80 2 5" xfId="29665" xr:uid="{74B4EC21-3913-4711-B39A-5FC6E3613BF2}"/>
    <cellStyle name="Normal 80 2 6" xfId="34603" xr:uid="{4C9961A1-3472-4C32-9CCF-1EE3D926201E}"/>
    <cellStyle name="Normal 80 2 7" xfId="36406" xr:uid="{AF66631D-125B-479E-8B95-EBFB2DCA49E8}"/>
    <cellStyle name="Normal 80 2 8" xfId="38455" xr:uid="{65193F1C-FA24-4F16-BC51-E4E16403DD9F}"/>
    <cellStyle name="Normal 80 2_121231-130331" xfId="29666" xr:uid="{322BF020-5FC8-4976-99ED-52CE5C02E3ED}"/>
    <cellStyle name="Normal 80 3" xfId="29667" xr:uid="{FCA8B2DE-B7C6-4E1D-89E3-DD55F3C6C90C}"/>
    <cellStyle name="Normal 80 3 2" xfId="29668" xr:uid="{612CA833-5B6D-4DE9-B86A-61F534C923F4}"/>
    <cellStyle name="Normal 80 3 2 2" xfId="29669" xr:uid="{1E88B699-209A-4478-B9DA-94268C8DEDA8}"/>
    <cellStyle name="Normal 80 3 2 3" xfId="34604" xr:uid="{8B3E8672-84F4-4271-BB2C-D77964F99AE8}"/>
    <cellStyle name="Normal 80 3 2_121231-130331" xfId="29670" xr:uid="{AF8613E9-995C-46A0-8C71-BA0A6547DCA5}"/>
    <cellStyle name="Normal 80 3 3" xfId="29671" xr:uid="{E93405A9-FFA2-4BDB-921E-476D4E4F449E}"/>
    <cellStyle name="Normal 80 3 3 2" xfId="29672" xr:uid="{BFF2C007-C9D0-4824-A4B9-F8FF3C66D9D1}"/>
    <cellStyle name="Normal 80 3 3_121231-130331" xfId="29673" xr:uid="{60469745-3D55-4035-B5FE-DF164E3D3891}"/>
    <cellStyle name="Normal 80 3 4" xfId="29674" xr:uid="{4F01AC34-CA79-4454-AC9E-35F1B259A678}"/>
    <cellStyle name="Normal 80 3 5" xfId="29675" xr:uid="{A19E6ACE-B072-410E-BAC9-569DE07CCDE1}"/>
    <cellStyle name="Normal 80 3 6" xfId="34605" xr:uid="{FC31F4C1-A5B6-4D69-B696-C4627044DACB}"/>
    <cellStyle name="Normal 80 3 7" xfId="36407" xr:uid="{6EFEDDDA-D599-423E-B591-95D0A90E7AAC}"/>
    <cellStyle name="Normal 80 3 8" xfId="38454" xr:uid="{C87B8BC7-3998-4DB5-A82A-1889FC1322F1}"/>
    <cellStyle name="Normal 80 3_121231-130331" xfId="29676" xr:uid="{9C8D1418-B46A-4BD7-994D-88D0CB7A8E25}"/>
    <cellStyle name="Normal 80 4" xfId="29677" xr:uid="{7704746D-DD9F-499D-A506-3CB3B9122EE8}"/>
    <cellStyle name="Normal 80 4 2" xfId="29678" xr:uid="{89183A32-2B4A-46EE-B485-065576D5AB38}"/>
    <cellStyle name="Normal 80 4 2 2" xfId="29679" xr:uid="{164DB448-F21D-4797-A98C-C072504D71D1}"/>
    <cellStyle name="Normal 80 4 2_121231-130331" xfId="29680" xr:uid="{000CB74A-897F-475B-8057-FCC0DC57CAC8}"/>
    <cellStyle name="Normal 80 4 3" xfId="29681" xr:uid="{0F7339B8-39B5-475C-88A4-9D68A754864E}"/>
    <cellStyle name="Normal 80 4 4" xfId="34606" xr:uid="{EC0247E5-7274-4532-AF95-3FFF5D2E121B}"/>
    <cellStyle name="Normal 80 4_121231-130331" xfId="29682" xr:uid="{8E06452D-BE03-4330-9C9E-B63F060C1F4B}"/>
    <cellStyle name="Normal 80 5" xfId="29683" xr:uid="{08D0BA0B-E8B6-451B-A5DA-9DFAC687202B}"/>
    <cellStyle name="Normal 80 5 2" xfId="29684" xr:uid="{8713CBE4-F0CC-49A7-8AE1-37076955C0B4}"/>
    <cellStyle name="Normal 80 5_121231-130331" xfId="29685" xr:uid="{430E030C-ADF9-48F8-987F-B1E2B02C5FF4}"/>
    <cellStyle name="Normal 80 6" xfId="29686" xr:uid="{0EF9C3AE-39F1-4790-A074-878E35A9FD2C}"/>
    <cellStyle name="Normal 80 7" xfId="29687" xr:uid="{7D574256-2DEB-42B7-B0F7-AA01B30D1438}"/>
    <cellStyle name="Normal 80 8" xfId="34607" xr:uid="{5309EE8D-D90B-43BD-97A6-8C322F9E616A}"/>
    <cellStyle name="Normal 80 9" xfId="36405" xr:uid="{2A230464-2AE7-4158-ABF1-B9FDF19E7C72}"/>
    <cellStyle name="Normal 80_121231-130331" xfId="29688" xr:uid="{E14C17D5-0271-4C7A-8263-C34B15966704}"/>
    <cellStyle name="Normal 81" xfId="29689" xr:uid="{6DDE214B-8825-427F-96C8-2C8FD6D3743F}"/>
    <cellStyle name="Normal 81 10" xfId="38453" xr:uid="{925C4F75-6E5E-44EF-9AF0-8CB3227229EC}"/>
    <cellStyle name="Normal 81 2" xfId="29690" xr:uid="{B3CA0144-8B7D-489B-80FD-384FF9261E8B}"/>
    <cellStyle name="Normal 81 2 2" xfId="29691" xr:uid="{0A7741F3-A0B8-488D-98BD-8C6B769F6A68}"/>
    <cellStyle name="Normal 81 2 2 2" xfId="29692" xr:uid="{415575BB-B6ED-4471-BCA7-017764943F34}"/>
    <cellStyle name="Normal 81 2 2 3" xfId="34608" xr:uid="{5E50175D-C85C-444C-89A6-466982D28D2A}"/>
    <cellStyle name="Normal 81 2 2_121231-130331" xfId="29693" xr:uid="{2806CDD6-960E-4864-8CE3-82EF74B5E667}"/>
    <cellStyle name="Normal 81 2 3" xfId="29694" xr:uid="{AC3ABF7E-AE2C-4468-A633-85FF9BDDBAF5}"/>
    <cellStyle name="Normal 81 2 3 2" xfId="29695" xr:uid="{194E1C82-0239-41FD-B267-9356117D769E}"/>
    <cellStyle name="Normal 81 2 3_121231-130331" xfId="29696" xr:uid="{4C133A03-7CA0-4955-97C3-BEBBDC085A7F}"/>
    <cellStyle name="Normal 81 2 4" xfId="29697" xr:uid="{1FF8777F-7A78-4018-AC02-03BF7A2B13DC}"/>
    <cellStyle name="Normal 81 2 5" xfId="29698" xr:uid="{93DC1A8B-4A0A-4F23-AF4D-2AD847CD26DA}"/>
    <cellStyle name="Normal 81 2 6" xfId="34609" xr:uid="{679763B6-5F14-4ADB-9DD0-EF5EA993CCFA}"/>
    <cellStyle name="Normal 81 2 7" xfId="36409" xr:uid="{63A5E704-FE0A-4C99-B22B-BC8BAE7157DF}"/>
    <cellStyle name="Normal 81 2 8" xfId="38452" xr:uid="{4AAC0383-3A50-43B8-8233-5710F9E2F6DC}"/>
    <cellStyle name="Normal 81 2_121231-130331" xfId="29699" xr:uid="{F90907CC-D609-4B7E-86AA-478DE46FB784}"/>
    <cellStyle name="Normal 81 3" xfId="29700" xr:uid="{0D45A8AC-E7C9-4C9C-A7A4-73488E6396AA}"/>
    <cellStyle name="Normal 81 3 2" xfId="29701" xr:uid="{3E0EE199-6520-4331-B159-D80E96A3E29F}"/>
    <cellStyle name="Normal 81 3 2 2" xfId="29702" xr:uid="{DEC76DCB-75C9-4275-81C6-271C82307939}"/>
    <cellStyle name="Normal 81 3 2 3" xfId="34610" xr:uid="{1A0B270A-8A98-4437-AADC-F964F0D28E5F}"/>
    <cellStyle name="Normal 81 3 2_121231-130331" xfId="29703" xr:uid="{815FA04A-9001-4804-B63E-B66960D1D264}"/>
    <cellStyle name="Normal 81 3 3" xfId="29704" xr:uid="{EAE69096-BF48-48EA-807D-904BB4AEC1C8}"/>
    <cellStyle name="Normal 81 3 3 2" xfId="29705" xr:uid="{23E6B58F-02B2-4677-9A4D-8563D061756F}"/>
    <cellStyle name="Normal 81 3 3_121231-130331" xfId="29706" xr:uid="{7542E150-4E3C-4A32-A14E-82173B97F8FA}"/>
    <cellStyle name="Normal 81 3 4" xfId="29707" xr:uid="{F3A303A7-D42C-4E53-8FE8-FFB69BB1A038}"/>
    <cellStyle name="Normal 81 3 5" xfId="29708" xr:uid="{E8312A12-815D-4923-B6F7-C3F4E7EC5E0C}"/>
    <cellStyle name="Normal 81 3 6" xfId="34611" xr:uid="{54EB5F8E-778E-4CAD-861E-3EA1D83DDD2C}"/>
    <cellStyle name="Normal 81 3 7" xfId="36410" xr:uid="{2CA6D1F5-ECA6-48C7-8DDF-523D60394F54}"/>
    <cellStyle name="Normal 81 3 8" xfId="38451" xr:uid="{EAA23B3C-A385-4EE6-978D-B74C946EEDE8}"/>
    <cellStyle name="Normal 81 3_121231-130331" xfId="29709" xr:uid="{2AA4A9EA-6878-4948-9081-FBA33C13DD83}"/>
    <cellStyle name="Normal 81 4" xfId="29710" xr:uid="{CAC3234D-B26F-42ED-A069-144CBF199CD9}"/>
    <cellStyle name="Normal 81 4 2" xfId="29711" xr:uid="{5A71FCFC-569D-4A42-A009-99A6831C2A43}"/>
    <cellStyle name="Normal 81 4 2 2" xfId="29712" xr:uid="{5179A1DB-B040-46CC-8128-E90C1927134F}"/>
    <cellStyle name="Normal 81 4 2_121231-130331" xfId="29713" xr:uid="{0C0038C5-BAA1-4F31-8FA1-AE3C6EBEE815}"/>
    <cellStyle name="Normal 81 4 3" xfId="29714" xr:uid="{EF2583DE-F5A3-4C0C-9E4A-D21F481B0E95}"/>
    <cellStyle name="Normal 81 4 4" xfId="34612" xr:uid="{208FFD88-B6D4-4DA0-B82C-614F7AE9E17D}"/>
    <cellStyle name="Normal 81 4_121231-130331" xfId="29715" xr:uid="{0FC3E8CF-6C8D-46BA-B888-39B1CA345DD1}"/>
    <cellStyle name="Normal 81 5" xfId="29716" xr:uid="{254B4F3C-8651-4BAC-AF49-B414EF283094}"/>
    <cellStyle name="Normal 81 5 2" xfId="29717" xr:uid="{CEC4FB61-9237-4518-AC21-7184B42B72E3}"/>
    <cellStyle name="Normal 81 5_121231-130331" xfId="29718" xr:uid="{80F08883-353A-4DB4-8C83-7235C7B7044C}"/>
    <cellStyle name="Normal 81 6" xfId="29719" xr:uid="{4C565A6D-8566-49F6-ABAC-DA82E246199A}"/>
    <cellStyle name="Normal 81 7" xfId="29720" xr:uid="{DDC36742-62F7-4BF1-ABB0-9765C1B9E78E}"/>
    <cellStyle name="Normal 81 8" xfId="34613" xr:uid="{3F5CACA8-8A09-47EE-9500-52C052944898}"/>
    <cellStyle name="Normal 81 9" xfId="36408" xr:uid="{6D4D0D8B-CCEC-4389-A855-38F566C3850E}"/>
    <cellStyle name="Normal 81_121231-130331" xfId="29721" xr:uid="{2EEAD4AB-BF8A-4A4E-AF18-8FACDF512B43}"/>
    <cellStyle name="Normal 82" xfId="29722" xr:uid="{800B2981-B99C-40A2-8625-F7FF819CD90B}"/>
    <cellStyle name="Normal 82 10" xfId="38450" xr:uid="{6990234C-90A8-4A7F-BBC2-B08803210E01}"/>
    <cellStyle name="Normal 82 2" xfId="29723" xr:uid="{76B85170-F0C2-475A-AA9E-6D31C01C80C1}"/>
    <cellStyle name="Normal 82 2 2" xfId="29724" xr:uid="{149C0562-60A5-4D7E-9BDC-8098788E7212}"/>
    <cellStyle name="Normal 82 2 2 2" xfId="29725" xr:uid="{7A3DF4AE-8852-49F4-9DB9-8A7B94732A13}"/>
    <cellStyle name="Normal 82 2 2 3" xfId="34614" xr:uid="{AC3A5486-8494-468F-900E-206CD5631284}"/>
    <cellStyle name="Normal 82 2 2_121231-130331" xfId="29726" xr:uid="{3C230817-EF6B-4A57-99A9-0B8FB5042433}"/>
    <cellStyle name="Normal 82 2 3" xfId="29727" xr:uid="{2AEDFD6B-5874-4DD5-9F48-0EC294B40DD2}"/>
    <cellStyle name="Normal 82 2 3 2" xfId="29728" xr:uid="{71694FA9-8483-4699-8150-E654545EB8A2}"/>
    <cellStyle name="Normal 82 2 3_121231-130331" xfId="29729" xr:uid="{EE246D19-5ACA-4D79-897E-64993D236D12}"/>
    <cellStyle name="Normal 82 2 4" xfId="29730" xr:uid="{BB297ABE-FFE9-4FAF-85F6-7048BE8F8CDC}"/>
    <cellStyle name="Normal 82 2 5" xfId="29731" xr:uid="{34945848-5EFF-47C7-980F-361B9E9B9AAF}"/>
    <cellStyle name="Normal 82 2 6" xfId="34615" xr:uid="{893A040A-DADF-4DDF-8B88-4F75596B8419}"/>
    <cellStyle name="Normal 82 2 7" xfId="36412" xr:uid="{C179BFF4-22DC-4A78-9B82-851F0BB3256A}"/>
    <cellStyle name="Normal 82 2 8" xfId="38449" xr:uid="{7A8A84DB-F9DA-402D-9C80-F44449537980}"/>
    <cellStyle name="Normal 82 2_121231-130331" xfId="29732" xr:uid="{FD4176B7-95A9-4361-B19B-FA4E48793D3B}"/>
    <cellStyle name="Normal 82 3" xfId="29733" xr:uid="{F5D0BE32-1CBA-4C98-9BD3-42FE251BDDD6}"/>
    <cellStyle name="Normal 82 3 2" xfId="29734" xr:uid="{41753266-BF7A-4442-AAC9-534C28E49FA4}"/>
    <cellStyle name="Normal 82 3 2 2" xfId="29735" xr:uid="{B1D7D6A5-5576-4850-A419-8DC60E68DB0D}"/>
    <cellStyle name="Normal 82 3 2 3" xfId="34616" xr:uid="{1DB40B22-B6C5-4DD9-842A-17CE48A4C87F}"/>
    <cellStyle name="Normal 82 3 2_121231-130331" xfId="29736" xr:uid="{56A0564D-CED8-4414-8A52-1F52F00B9F0C}"/>
    <cellStyle name="Normal 82 3 3" xfId="29737" xr:uid="{902EC551-70E5-4410-9971-F75D8E8451F2}"/>
    <cellStyle name="Normal 82 3 3 2" xfId="29738" xr:uid="{D95DE560-D4E7-4F26-B509-A4C61C5F5969}"/>
    <cellStyle name="Normal 82 3 3_121231-130331" xfId="29739" xr:uid="{7CAF0B0C-A75A-43AC-8657-1B0E93C667B3}"/>
    <cellStyle name="Normal 82 3 4" xfId="29740" xr:uid="{7865C127-2011-4FD0-AD8D-E52DF045DA18}"/>
    <cellStyle name="Normal 82 3 5" xfId="29741" xr:uid="{A7985AA7-D5AB-4441-B6FD-79E6061E7874}"/>
    <cellStyle name="Normal 82 3 6" xfId="34617" xr:uid="{831F4D4F-B269-4A16-A210-96F7E99E1695}"/>
    <cellStyle name="Normal 82 3 7" xfId="36413" xr:uid="{429ECDCD-0477-454A-8506-57CD1425AD51}"/>
    <cellStyle name="Normal 82 3 8" xfId="38448" xr:uid="{AA97A2FF-2176-431C-A3DE-F1E3CCEB6AF6}"/>
    <cellStyle name="Normal 82 3_121231-130331" xfId="29742" xr:uid="{3DE3CB1F-FA97-44C8-BA6C-7EA2ED99FF3A}"/>
    <cellStyle name="Normal 82 4" xfId="29743" xr:uid="{0E04121C-4D73-4E26-84B3-243DD848C960}"/>
    <cellStyle name="Normal 82 4 2" xfId="29744" xr:uid="{45E6A411-ECDA-44BE-BD60-5FE857B1C02F}"/>
    <cellStyle name="Normal 82 4 2 2" xfId="29745" xr:uid="{BB0C16A1-2C1E-40FB-929D-217BBCF78BB9}"/>
    <cellStyle name="Normal 82 4 2_121231-130331" xfId="29746" xr:uid="{C6B7839B-FDD2-457E-89F3-6D3A818C7439}"/>
    <cellStyle name="Normal 82 4 3" xfId="29747" xr:uid="{E0A31CDA-A2D5-4DA8-B181-D2BADF7DEE84}"/>
    <cellStyle name="Normal 82 4 4" xfId="34618" xr:uid="{D097A26F-E25B-4506-97D6-FEFBF75C0FD2}"/>
    <cellStyle name="Normal 82 4_121231-130331" xfId="29748" xr:uid="{63DE77B6-8A90-4E73-A6E6-37BB35847E10}"/>
    <cellStyle name="Normal 82 5" xfId="29749" xr:uid="{6890930D-FFD6-4098-850B-EEA3511A7A73}"/>
    <cellStyle name="Normal 82 5 2" xfId="29750" xr:uid="{3197A553-E341-4D43-80FD-2AF0BCB00372}"/>
    <cellStyle name="Normal 82 5_121231-130331" xfId="29751" xr:uid="{3391D60E-F515-4A49-99DD-1F25D79CB0FC}"/>
    <cellStyle name="Normal 82 6" xfId="29752" xr:uid="{56BBADA8-849B-41D9-A655-1B65F4088E0D}"/>
    <cellStyle name="Normal 82 7" xfId="29753" xr:uid="{42B05B6F-784A-4E4F-86E1-E32F0B167A80}"/>
    <cellStyle name="Normal 82 8" xfId="34619" xr:uid="{94AC255D-91BA-481B-A594-6FFAFB642E04}"/>
    <cellStyle name="Normal 82 9" xfId="36411" xr:uid="{9B24FC57-1C0C-4067-93E6-27E4B327EEAC}"/>
    <cellStyle name="Normal 82_121231-130331" xfId="29754" xr:uid="{30225AB7-942E-4F80-8280-3444A927F599}"/>
    <cellStyle name="Normal 83" xfId="29755" xr:uid="{AFBFDE51-2E6D-4A0C-B91E-B54AC63313C0}"/>
    <cellStyle name="Normal 83 10" xfId="38447" xr:uid="{177A4FE3-5A06-4939-90A7-2054C6BE209B}"/>
    <cellStyle name="Normal 83 2" xfId="29756" xr:uid="{D555145B-C15C-4140-81A6-722F80DB8ACA}"/>
    <cellStyle name="Normal 83 2 2" xfId="29757" xr:uid="{F564AF6C-7428-4342-97F9-C55261A76903}"/>
    <cellStyle name="Normal 83 2 2 2" xfId="29758" xr:uid="{7A6E46A0-C5A9-45D1-920D-D3D3DD8BC3B7}"/>
    <cellStyle name="Normal 83 2 2 3" xfId="34620" xr:uid="{B5377E87-71C0-4280-84B6-9A8DBF0287FD}"/>
    <cellStyle name="Normal 83 2 2_121231-130331" xfId="29759" xr:uid="{4200D22C-7181-4391-8DC5-9C66D0964C12}"/>
    <cellStyle name="Normal 83 2 3" xfId="29760" xr:uid="{76314969-1C99-4342-9BCB-60D568CB1794}"/>
    <cellStyle name="Normal 83 2 3 2" xfId="29761" xr:uid="{D2696545-B459-4446-ABF0-A491C9A00F4F}"/>
    <cellStyle name="Normal 83 2 3_121231-130331" xfId="29762" xr:uid="{3E7A243D-71AE-47C2-BFF2-82B4A6FBE209}"/>
    <cellStyle name="Normal 83 2 4" xfId="29763" xr:uid="{BDBA8295-E3FC-4884-8375-835D72F736CD}"/>
    <cellStyle name="Normal 83 2 5" xfId="29764" xr:uid="{7565D0B6-334D-447C-AA10-A0C9A55CC496}"/>
    <cellStyle name="Normal 83 2 6" xfId="34621" xr:uid="{8C357DB1-EF1C-465D-91A2-D99A6EC5B103}"/>
    <cellStyle name="Normal 83 2 7" xfId="36415" xr:uid="{1A8E126E-8BB9-4928-BD6D-EC7A92A6ECE8}"/>
    <cellStyle name="Normal 83 2 8" xfId="38446" xr:uid="{D37D0DE3-81F5-4C71-911A-5C0C86DE8727}"/>
    <cellStyle name="Normal 83 2_121231-130331" xfId="29765" xr:uid="{30869AE6-26A6-4F88-8CBF-09FD8815321C}"/>
    <cellStyle name="Normal 83 3" xfId="29766" xr:uid="{CDA9F900-4E1E-4A2B-80C0-1D2E977D8727}"/>
    <cellStyle name="Normal 83 3 2" xfId="29767" xr:uid="{B168E541-059D-488A-91DA-8AF58B700E9E}"/>
    <cellStyle name="Normal 83 3 2 2" xfId="29768" xr:uid="{7F6A1969-2A52-4F3B-A979-91FC57825F27}"/>
    <cellStyle name="Normal 83 3 2 3" xfId="34622" xr:uid="{1A51FD9E-45E9-44F9-A56C-DC5ABE42C5B9}"/>
    <cellStyle name="Normal 83 3 2_121231-130331" xfId="29769" xr:uid="{127CD1EF-B977-4A97-9100-AA82188EE9F5}"/>
    <cellStyle name="Normal 83 3 3" xfId="29770" xr:uid="{1295E896-25FC-4026-99FF-D4C12DF02C0D}"/>
    <cellStyle name="Normal 83 3 3 2" xfId="29771" xr:uid="{EE6C1471-A787-48D6-B7BA-AC81BF828843}"/>
    <cellStyle name="Normal 83 3 3_121231-130331" xfId="29772" xr:uid="{F1E37205-FF60-47E8-AC53-010DBF7C6FF8}"/>
    <cellStyle name="Normal 83 3 4" xfId="29773" xr:uid="{30EB93BD-1ACC-45FB-9F0C-C472D18EB560}"/>
    <cellStyle name="Normal 83 3 5" xfId="29774" xr:uid="{3B9E9904-1487-4E76-AFB0-3D3D033A0B18}"/>
    <cellStyle name="Normal 83 3 6" xfId="34623" xr:uid="{3D8AF68D-3939-453A-9AB0-4A569EE9AEA3}"/>
    <cellStyle name="Normal 83 3 7" xfId="36416" xr:uid="{7F48C489-41D1-4D9B-8E82-3F7D0E0C773B}"/>
    <cellStyle name="Normal 83 3 8" xfId="38445" xr:uid="{F9973690-E886-4487-B69F-694043469D6A}"/>
    <cellStyle name="Normal 83 3_121231-130331" xfId="29775" xr:uid="{A451E9A9-74A1-4530-B725-8B5EEEB6D5AD}"/>
    <cellStyle name="Normal 83 4" xfId="29776" xr:uid="{D7DABD4C-9656-4F43-93B5-1896B01A3E22}"/>
    <cellStyle name="Normal 83 4 2" xfId="29777" xr:uid="{180DC768-BC11-48FD-870B-8F1E700FE088}"/>
    <cellStyle name="Normal 83 4 2 2" xfId="29778" xr:uid="{CB121ADE-4F13-4907-8F9F-F4F9CCD039B7}"/>
    <cellStyle name="Normal 83 4 2_121231-130331" xfId="29779" xr:uid="{45895AD7-4AEF-41B1-A325-A81DD98B54D2}"/>
    <cellStyle name="Normal 83 4 3" xfId="29780" xr:uid="{77318D54-02D2-46B6-AF57-99AF165882E8}"/>
    <cellStyle name="Normal 83 4 4" xfId="34624" xr:uid="{B2D3B052-FAAA-42DB-B632-58DC60D8EF70}"/>
    <cellStyle name="Normal 83 4_121231-130331" xfId="29781" xr:uid="{D79EBF3A-0580-4EB7-9175-53B63A8F45A1}"/>
    <cellStyle name="Normal 83 5" xfId="29782" xr:uid="{62EBEBB9-B9F3-413E-BA30-2B9C91C5B5DA}"/>
    <cellStyle name="Normal 83 5 2" xfId="29783" xr:uid="{A2B53054-3D7D-4F12-A047-25F7CD0AD85B}"/>
    <cellStyle name="Normal 83 5_121231-130331" xfId="29784" xr:uid="{537CD94F-55FE-41E1-9FFC-8F425A7311AA}"/>
    <cellStyle name="Normal 83 6" xfId="29785" xr:uid="{BE29C146-6B67-45F8-99F4-7657DF7DF928}"/>
    <cellStyle name="Normal 83 7" xfId="29786" xr:uid="{DF2BAB26-6360-4165-9BC2-F0673CA10851}"/>
    <cellStyle name="Normal 83 8" xfId="34625" xr:uid="{552CB330-6A45-4381-8EA1-7A394E5A9E84}"/>
    <cellStyle name="Normal 83 9" xfId="36414" xr:uid="{802899C4-EDF8-47AD-93D4-06F6BB510907}"/>
    <cellStyle name="Normal 83_121231-130331" xfId="29787" xr:uid="{DB5D3FBB-E5C6-4394-947D-3E91C24BCE07}"/>
    <cellStyle name="Normal 84" xfId="29788" xr:uid="{2760F97B-A0D3-496C-A537-D406A7C2DD25}"/>
    <cellStyle name="Normal 84 10" xfId="38444" xr:uid="{EA8D21BB-C376-4E6E-9373-0B7DBAB680DD}"/>
    <cellStyle name="Normal 84 2" xfId="29789" xr:uid="{AC48E8F2-DAE6-4EBD-88DD-B81BF36977C2}"/>
    <cellStyle name="Normal 84 2 2" xfId="29790" xr:uid="{08F4A3EC-5DBB-499D-88DE-7B75287CDE85}"/>
    <cellStyle name="Normal 84 2 2 2" xfId="29791" xr:uid="{3E203245-C4CD-4F88-98D0-A9975BF5E316}"/>
    <cellStyle name="Normal 84 2 2 3" xfId="34626" xr:uid="{18D0B5A7-37F4-427D-99C3-BF011E506116}"/>
    <cellStyle name="Normal 84 2 2_121231-130331" xfId="29792" xr:uid="{6F339D61-6183-4706-A2A8-9B4CEBBB217F}"/>
    <cellStyle name="Normal 84 2 3" xfId="29793" xr:uid="{223D02B4-E2C7-45AB-967D-DE204AA0E178}"/>
    <cellStyle name="Normal 84 2 3 2" xfId="29794" xr:uid="{89768985-007A-4496-918A-66165A0E9CC7}"/>
    <cellStyle name="Normal 84 2 3_121231-130331" xfId="29795" xr:uid="{D5819F7A-80D3-4B25-BEDC-6391168806B0}"/>
    <cellStyle name="Normal 84 2 4" xfId="29796" xr:uid="{284FF0B4-5687-4C16-9D05-23CFCA06C88D}"/>
    <cellStyle name="Normal 84 2 5" xfId="29797" xr:uid="{3B63B44C-5ED6-4B78-8477-87B4DEBBEBEE}"/>
    <cellStyle name="Normal 84 2 6" xfId="34627" xr:uid="{90E21B44-E664-47A7-9AD3-B3C418C3EED7}"/>
    <cellStyle name="Normal 84 2 7" xfId="36418" xr:uid="{BEF32C30-02F5-4F22-92F4-81FBE98B052B}"/>
    <cellStyle name="Normal 84 2 8" xfId="38443" xr:uid="{80CB8C42-B050-4CDC-B557-FD96C57FF690}"/>
    <cellStyle name="Normal 84 2_121231-130331" xfId="29798" xr:uid="{5A132E4C-DBEF-4933-BC82-49DFCAF0AA2E}"/>
    <cellStyle name="Normal 84 3" xfId="29799" xr:uid="{172DEFAE-A468-453F-8886-824ABBEA37A9}"/>
    <cellStyle name="Normal 84 3 2" xfId="29800" xr:uid="{FB3A02AF-7909-426B-943D-9E109FCEBE57}"/>
    <cellStyle name="Normal 84 3 2 2" xfId="29801" xr:uid="{7FB38D87-50D1-481F-A189-C5D90ECF3A9C}"/>
    <cellStyle name="Normal 84 3 2 3" xfId="34628" xr:uid="{78EBA7C2-3AE6-4A85-9A6B-2AF7C8BFD695}"/>
    <cellStyle name="Normal 84 3 2_121231-130331" xfId="29802" xr:uid="{3EF214A8-DBE0-4134-9214-175137F71D02}"/>
    <cellStyle name="Normal 84 3 3" xfId="29803" xr:uid="{B933B730-82B4-4817-8786-CFACD358ADE2}"/>
    <cellStyle name="Normal 84 3 3 2" xfId="29804" xr:uid="{1AC97113-F322-4EC6-96B0-F384183C4791}"/>
    <cellStyle name="Normal 84 3 3_121231-130331" xfId="29805" xr:uid="{B1B8165C-3A90-4DE2-93F2-38257E1EAF7D}"/>
    <cellStyle name="Normal 84 3 4" xfId="29806" xr:uid="{C4E290A1-27DB-48D1-8418-B8557AFADEBB}"/>
    <cellStyle name="Normal 84 3 5" xfId="29807" xr:uid="{013454EF-4A1B-47A1-A039-FBC386FDCD6B}"/>
    <cellStyle name="Normal 84 3 6" xfId="34629" xr:uid="{6682B565-F75F-4F6B-8479-4A94DFA7366C}"/>
    <cellStyle name="Normal 84 3 7" xfId="36419" xr:uid="{B4D78D96-E9C7-4B21-A021-C35789CFC57C}"/>
    <cellStyle name="Normal 84 3 8" xfId="38442" xr:uid="{B178703E-DE7E-4A57-95F6-8155892F2F63}"/>
    <cellStyle name="Normal 84 3_121231-130331" xfId="29808" xr:uid="{11F50418-7259-4F1F-BC56-A322D52B8403}"/>
    <cellStyle name="Normal 84 4" xfId="29809" xr:uid="{4FB54B38-1B83-4DE0-8B93-A2A6FA1D09D6}"/>
    <cellStyle name="Normal 84 4 2" xfId="29810" xr:uid="{18B6ED3F-FE23-42F6-A595-B1CBFF6BFAA3}"/>
    <cellStyle name="Normal 84 4 2 2" xfId="29811" xr:uid="{62D513C7-8CE1-4A35-A201-B4198ECC140D}"/>
    <cellStyle name="Normal 84 4 2_121231-130331" xfId="29812" xr:uid="{C73FEAF2-59E9-4E9C-968F-23AFB31D0566}"/>
    <cellStyle name="Normal 84 4 3" xfId="29813" xr:uid="{8E8EDC7A-59FF-40A7-8B9E-56766E918055}"/>
    <cellStyle name="Normal 84 4 4" xfId="34630" xr:uid="{989C3DF8-9289-4EF3-9094-BB01465A3CA0}"/>
    <cellStyle name="Normal 84 4_121231-130331" xfId="29814" xr:uid="{0933B529-189E-467F-91ED-4DAD8A46E0AB}"/>
    <cellStyle name="Normal 84 5" xfId="29815" xr:uid="{0CBEF85D-3EE5-4FC2-A400-7C26F4BA08EF}"/>
    <cellStyle name="Normal 84 5 2" xfId="29816" xr:uid="{7001E39F-190E-49B7-9A62-15B4338D3547}"/>
    <cellStyle name="Normal 84 5_121231-130331" xfId="29817" xr:uid="{62AFFBD2-503C-411D-A12C-99EF98EF3C3E}"/>
    <cellStyle name="Normal 84 6" xfId="29818" xr:uid="{D1B1F078-8B7D-475A-BC24-CED439530ABA}"/>
    <cellStyle name="Normal 84 7" xfId="29819" xr:uid="{B2F2B77D-66D7-45AD-B56F-4B409205C942}"/>
    <cellStyle name="Normal 84 8" xfId="34631" xr:uid="{FA503538-F870-48C8-B7EA-1271B453E5BB}"/>
    <cellStyle name="Normal 84 9" xfId="36417" xr:uid="{C3DFCCEE-00B9-4E97-8E62-2E74851DF9FC}"/>
    <cellStyle name="Normal 84_121231-130331" xfId="29820" xr:uid="{07A9961F-3102-4837-A74D-7B10381A1782}"/>
    <cellStyle name="Normal 85" xfId="29821" xr:uid="{5C4936B9-5B67-4ABF-9863-829689E5C977}"/>
    <cellStyle name="Normal 85 10" xfId="38441" xr:uid="{D5B02E1E-23D4-4D2A-AFC4-B364326DE9A0}"/>
    <cellStyle name="Normal 85 2" xfId="29822" xr:uid="{87A6FDE7-3B59-40FA-B7C6-F59FA0CCADA2}"/>
    <cellStyle name="Normal 85 2 2" xfId="29823" xr:uid="{FD41FE68-B795-452E-8B20-5692C1800A5B}"/>
    <cellStyle name="Normal 85 2 2 2" xfId="29824" xr:uid="{ED27F642-039F-4B85-A4E2-6FC1B6260756}"/>
    <cellStyle name="Normal 85 2 2 3" xfId="34632" xr:uid="{2C926D31-4550-4FF6-81C2-9D99AD024B87}"/>
    <cellStyle name="Normal 85 2 2_121231-130331" xfId="29825" xr:uid="{AFC050CA-8421-4CAE-A001-1DBE56827BE7}"/>
    <cellStyle name="Normal 85 2 3" xfId="29826" xr:uid="{9DCDD9B9-C8E6-4AB4-B640-DA1AA8CECC96}"/>
    <cellStyle name="Normal 85 2 3 2" xfId="29827" xr:uid="{9FA3AFF9-0B19-456C-8635-9F5525BB5B8F}"/>
    <cellStyle name="Normal 85 2 3_121231-130331" xfId="29828" xr:uid="{85DB3F66-593A-4EE6-9F88-C70C65CB5D8C}"/>
    <cellStyle name="Normal 85 2 4" xfId="29829" xr:uid="{C55DA90D-8E59-45BD-98AA-B64FCAC54BF4}"/>
    <cellStyle name="Normal 85 2 5" xfId="29830" xr:uid="{F4C62C3E-2962-48B6-B1B4-0F48972A0D2A}"/>
    <cellStyle name="Normal 85 2 6" xfId="34633" xr:uid="{34ABC4B1-61FE-4CC0-8B7B-64D13D1F220E}"/>
    <cellStyle name="Normal 85 2 7" xfId="36421" xr:uid="{9C2F16B2-DC22-433A-B83B-F4CB605F7764}"/>
    <cellStyle name="Normal 85 2 8" xfId="38440" xr:uid="{C57FC3C8-8872-488D-9C2F-7406CAB316A3}"/>
    <cellStyle name="Normal 85 2_121231-130331" xfId="29831" xr:uid="{DEB72A1C-F1A8-4DD9-AA6F-E5859A6456DE}"/>
    <cellStyle name="Normal 85 3" xfId="29832" xr:uid="{21EAF129-655C-40CC-A8BB-91C0B4648396}"/>
    <cellStyle name="Normal 85 3 2" xfId="29833" xr:uid="{D0823EF1-66A1-4F69-9451-12F926ED6CA9}"/>
    <cellStyle name="Normal 85 3 2 2" xfId="29834" xr:uid="{8F589414-7A12-440C-81DB-48CCF14F069C}"/>
    <cellStyle name="Normal 85 3 2 3" xfId="34634" xr:uid="{B0E3334F-704D-431D-8399-5F3A091A42D1}"/>
    <cellStyle name="Normal 85 3 2_121231-130331" xfId="29835" xr:uid="{3E31A946-E159-49FC-9BED-6BDC4AA4562D}"/>
    <cellStyle name="Normal 85 3 3" xfId="29836" xr:uid="{9CD6B380-297F-4045-9C49-0A1C5293031E}"/>
    <cellStyle name="Normal 85 3 3 2" xfId="29837" xr:uid="{50C64B27-7AD8-459F-AA8E-7C1607D973A5}"/>
    <cellStyle name="Normal 85 3 3_121231-130331" xfId="29838" xr:uid="{B306EFF2-3E54-4E74-9FBC-88EA81742EB6}"/>
    <cellStyle name="Normal 85 3 4" xfId="29839" xr:uid="{D6EEFCD4-8F48-4A1F-827E-8A8AEF4ACB0C}"/>
    <cellStyle name="Normal 85 3 5" xfId="29840" xr:uid="{F5AE6C04-74FF-4F9B-AF05-573ED9FCC8C6}"/>
    <cellStyle name="Normal 85 3 6" xfId="34635" xr:uid="{495BC789-72C3-4931-B4A2-E7F0F30B15FD}"/>
    <cellStyle name="Normal 85 3 7" xfId="36422" xr:uid="{625DC51B-E9D4-4E02-A4D9-6C8A33D5B1FE}"/>
    <cellStyle name="Normal 85 3 8" xfId="38439" xr:uid="{840A9368-527A-4A9B-8712-E4E891335198}"/>
    <cellStyle name="Normal 85 3_121231-130331" xfId="29841" xr:uid="{A471826F-DA0F-44B3-991D-0ABE9C61BDC2}"/>
    <cellStyle name="Normal 85 4" xfId="29842" xr:uid="{B51AB03D-2443-4E0E-B221-29C368A4B1A4}"/>
    <cellStyle name="Normal 85 4 2" xfId="29843" xr:uid="{57924651-8AAF-494B-83FD-5823485B1BBC}"/>
    <cellStyle name="Normal 85 4 2 2" xfId="29844" xr:uid="{243A3D4E-BCD2-4461-B93B-F97729551DAF}"/>
    <cellStyle name="Normal 85 4 2_121231-130331" xfId="29845" xr:uid="{F450A87C-9ACE-474A-8D28-585529857A6F}"/>
    <cellStyle name="Normal 85 4 3" xfId="29846" xr:uid="{57F4E0CD-C332-4C91-9425-CCB0120922A9}"/>
    <cellStyle name="Normal 85 4 4" xfId="34636" xr:uid="{EC48C28C-E436-4EBA-A55D-FF3A313353A4}"/>
    <cellStyle name="Normal 85 4_121231-130331" xfId="29847" xr:uid="{D473344B-DD17-4F51-8EDE-76D1A6CDCFCE}"/>
    <cellStyle name="Normal 85 5" xfId="29848" xr:uid="{943F0CAF-61AA-4D3E-89E7-52D588A5601F}"/>
    <cellStyle name="Normal 85 5 2" xfId="29849" xr:uid="{0AF29BE2-BCDB-4893-B31D-79CB39AC383E}"/>
    <cellStyle name="Normal 85 5_121231-130331" xfId="29850" xr:uid="{75189414-8C44-4EB1-856D-AB0797CC8A8F}"/>
    <cellStyle name="Normal 85 6" xfId="29851" xr:uid="{E02656CE-F4FA-4922-81FC-BF3B3A2F159E}"/>
    <cellStyle name="Normal 85 7" xfId="29852" xr:uid="{2C4AD8FD-6870-4F9C-B472-6BC57CA597AD}"/>
    <cellStyle name="Normal 85 8" xfId="34637" xr:uid="{ED2C070A-7D69-4E67-8215-22996A78FFDC}"/>
    <cellStyle name="Normal 85 9" xfId="36420" xr:uid="{494E3F08-5ADB-43E1-B974-EF009625EB53}"/>
    <cellStyle name="Normal 85_121231-130331" xfId="29853" xr:uid="{75DA996A-5578-4F54-B796-9B9519ADFAE1}"/>
    <cellStyle name="Normal 86" xfId="29854" xr:uid="{F2A7E038-D0AE-4D84-9336-AA0851A2FC86}"/>
    <cellStyle name="Normal 86 10" xfId="38438" xr:uid="{B9F133CF-5825-4C42-8EA3-22D236E01914}"/>
    <cellStyle name="Normal 86 2" xfId="29855" xr:uid="{277AD87A-4BC8-4306-B155-99AE08AE8D8A}"/>
    <cellStyle name="Normal 86 2 2" xfId="29856" xr:uid="{06E3FA19-DD9D-4F22-A56F-9EC0A1251A87}"/>
    <cellStyle name="Normal 86 2 2 2" xfId="29857" xr:uid="{6ECC83D8-A661-45A8-AACA-E865213F7719}"/>
    <cellStyle name="Normal 86 2 2 3" xfId="34638" xr:uid="{949082EE-57C0-4708-81FB-D15AD7F841B8}"/>
    <cellStyle name="Normal 86 2 2_121231-130331" xfId="29858" xr:uid="{7A9A544F-0375-430C-9080-7F4F69F94790}"/>
    <cellStyle name="Normal 86 2 3" xfId="29859" xr:uid="{F74AC059-6E8D-450B-A5A1-8B50F9CEAFA5}"/>
    <cellStyle name="Normal 86 2 3 2" xfId="29860" xr:uid="{85E58BF3-1174-47B7-9C19-56FCB0DAA048}"/>
    <cellStyle name="Normal 86 2 3_121231-130331" xfId="29861" xr:uid="{C0E6AD30-EF00-491E-89DA-DA3888E5E212}"/>
    <cellStyle name="Normal 86 2 4" xfId="29862" xr:uid="{CF95B750-23AD-4E57-925E-446475F48D97}"/>
    <cellStyle name="Normal 86 2 5" xfId="29863" xr:uid="{2DAB1561-AB1A-4457-8DE4-732AF75BD708}"/>
    <cellStyle name="Normal 86 2 6" xfId="34639" xr:uid="{BEB8EAF1-08BF-48E1-BAC1-37455DD75AD5}"/>
    <cellStyle name="Normal 86 2 7" xfId="36424" xr:uid="{4A6378CB-91E4-4233-81A0-A8923ACA08EF}"/>
    <cellStyle name="Normal 86 2 8" xfId="38437" xr:uid="{8742410B-066B-45CA-99A1-ECC767942247}"/>
    <cellStyle name="Normal 86 2_121231-130331" xfId="29864" xr:uid="{A1A70C69-5885-48DD-AA78-7B3CDFD55691}"/>
    <cellStyle name="Normal 86 3" xfId="29865" xr:uid="{59CA4CA2-1491-4D41-BA7D-43DB582B0689}"/>
    <cellStyle name="Normal 86 3 2" xfId="29866" xr:uid="{941806FE-CDB6-491F-84E3-7F3CD734335D}"/>
    <cellStyle name="Normal 86 3 2 2" xfId="29867" xr:uid="{254538C3-4A4D-44BD-A9BE-8E555421AD88}"/>
    <cellStyle name="Normal 86 3 2 3" xfId="34640" xr:uid="{44516F25-711F-45C7-BB62-73CD843E74B0}"/>
    <cellStyle name="Normal 86 3 2_121231-130331" xfId="29868" xr:uid="{0F06BAFF-BC7A-4103-A4B5-D241E8C63F44}"/>
    <cellStyle name="Normal 86 3 3" xfId="29869" xr:uid="{A3271A4F-4A8E-427C-843D-18EE602FF862}"/>
    <cellStyle name="Normal 86 3 3 2" xfId="29870" xr:uid="{BA869E1F-5C24-49DE-9E8B-F7793B21C64C}"/>
    <cellStyle name="Normal 86 3 3_121231-130331" xfId="29871" xr:uid="{29F39E0E-CC53-4C9A-B161-30FD8FA25B50}"/>
    <cellStyle name="Normal 86 3 4" xfId="29872" xr:uid="{461AD8AF-428A-4D5F-9803-3B6FC39A6B1E}"/>
    <cellStyle name="Normal 86 3 5" xfId="29873" xr:uid="{D9FE5EC7-DE27-4B1B-A620-B69FCE6710A5}"/>
    <cellStyle name="Normal 86 3 6" xfId="34641" xr:uid="{ED63FEEA-9538-42DF-B91B-CFEB7333E068}"/>
    <cellStyle name="Normal 86 3 7" xfId="36425" xr:uid="{4C1A065B-F96F-4478-BE54-F1C146BBEBC4}"/>
    <cellStyle name="Normal 86 3 8" xfId="38436" xr:uid="{66558C8E-C3FB-4313-A7F4-E80A9053CCC5}"/>
    <cellStyle name="Normal 86 3_121231-130331" xfId="29874" xr:uid="{27F2B2B2-0E9C-4BFE-8598-A2E29A3BE4B8}"/>
    <cellStyle name="Normal 86 4" xfId="29875" xr:uid="{B0F33A09-6D28-4A0D-B457-4A4768E649A5}"/>
    <cellStyle name="Normal 86 4 2" xfId="29876" xr:uid="{29E0E127-7F6D-4B9B-9372-4745438DFE81}"/>
    <cellStyle name="Normal 86 4 2 2" xfId="29877" xr:uid="{AD04DF35-6DCD-4EAA-8C71-8D0A75B0967E}"/>
    <cellStyle name="Normal 86 4 2_121231-130331" xfId="29878" xr:uid="{A726605E-11B4-465C-ABEB-A5C4A1050BE9}"/>
    <cellStyle name="Normal 86 4 3" xfId="29879" xr:uid="{666AE4AD-21C2-4560-BC62-66FC7052DE8D}"/>
    <cellStyle name="Normal 86 4 4" xfId="34642" xr:uid="{F007EE78-2C67-4109-9B8A-60F955C21513}"/>
    <cellStyle name="Normal 86 4_121231-130331" xfId="29880" xr:uid="{73104354-07F7-432C-8071-2D14344FC383}"/>
    <cellStyle name="Normal 86 5" xfId="29881" xr:uid="{0F8A85FC-1702-45EC-8ABC-FE7E7B388D43}"/>
    <cellStyle name="Normal 86 5 2" xfId="29882" xr:uid="{AF107BAA-2AE2-4D60-B69B-5F568E17B50B}"/>
    <cellStyle name="Normal 86 5_121231-130331" xfId="29883" xr:uid="{ED6FA451-D4D5-476B-9AAD-3879D9E76931}"/>
    <cellStyle name="Normal 86 6" xfId="29884" xr:uid="{EEC50886-9B1A-43CA-BCCA-1B78613708E5}"/>
    <cellStyle name="Normal 86 7" xfId="29885" xr:uid="{7826555B-9923-4B6A-BD6A-E018785EF1F0}"/>
    <cellStyle name="Normal 86 8" xfId="34643" xr:uid="{415FAEDF-B4F4-4038-A40D-B896FE6ADBE5}"/>
    <cellStyle name="Normal 86 9" xfId="36423" xr:uid="{2BC0D21C-7111-45F0-9453-8223B460D555}"/>
    <cellStyle name="Normal 86_121231-130331" xfId="29886" xr:uid="{5AABAE8C-98C9-418E-9C51-57D146129D68}"/>
    <cellStyle name="Normal 87" xfId="29887" xr:uid="{42F47107-8D91-4B3D-9D3E-56245D1B2F9F}"/>
    <cellStyle name="Normal 87 10" xfId="38435" xr:uid="{E367287E-1B0B-45A2-8EBF-F90AF4609278}"/>
    <cellStyle name="Normal 87 2" xfId="29888" xr:uid="{ECEFA6FF-D888-4723-85C9-5A715A01C199}"/>
    <cellStyle name="Normal 87 2 2" xfId="29889" xr:uid="{C3C2354E-833A-499C-9329-4F9F0004D0C9}"/>
    <cellStyle name="Normal 87 2 2 2" xfId="29890" xr:uid="{4362AD32-FC79-494D-8EDB-165040E1AD4E}"/>
    <cellStyle name="Normal 87 2 2 3" xfId="34644" xr:uid="{90B8F7EC-CFF3-441B-9E49-D90BD194101E}"/>
    <cellStyle name="Normal 87 2 2_121231-130331" xfId="29891" xr:uid="{3600548C-B8C9-49E0-8F03-F66C996F3C0A}"/>
    <cellStyle name="Normal 87 2 3" xfId="29892" xr:uid="{952498BC-1330-4027-A9B9-14D00296C6D5}"/>
    <cellStyle name="Normal 87 2 3 2" xfId="29893" xr:uid="{595582D9-EB95-446F-A9AD-58707895A052}"/>
    <cellStyle name="Normal 87 2 3_121231-130331" xfId="29894" xr:uid="{0BF07D1C-CC88-4E06-8988-ECF98CBD0CB0}"/>
    <cellStyle name="Normal 87 2 4" xfId="29895" xr:uid="{3BC25FED-B024-4C65-A7FF-1D62D545447A}"/>
    <cellStyle name="Normal 87 2 5" xfId="29896" xr:uid="{5C5D7963-97E3-4CA7-B9CE-C01E3446827A}"/>
    <cellStyle name="Normal 87 2 6" xfId="34645" xr:uid="{B40525C6-6B04-49F6-809B-9AE0C2B2B06A}"/>
    <cellStyle name="Normal 87 2 7" xfId="36427" xr:uid="{27A75D11-3246-4184-A776-55FFD00C8855}"/>
    <cellStyle name="Normal 87 2 8" xfId="38434" xr:uid="{A2C2718C-F539-4C0D-A6EE-F8F95679992D}"/>
    <cellStyle name="Normal 87 2_121231-130331" xfId="29897" xr:uid="{608BF3A5-144E-4016-AE1C-DF67C77A6C43}"/>
    <cellStyle name="Normal 87 3" xfId="29898" xr:uid="{B4CA67EE-23AF-427A-8E37-A2837A5B0554}"/>
    <cellStyle name="Normal 87 3 2" xfId="29899" xr:uid="{8D7D4916-753F-4E00-82F6-D840D5B624FD}"/>
    <cellStyle name="Normal 87 3 2 2" xfId="29900" xr:uid="{D20C2B5E-4817-4A75-9A04-813A7A830024}"/>
    <cellStyle name="Normal 87 3 2 3" xfId="34646" xr:uid="{605AEEC3-0855-47B1-94E2-D351A5CCAD1F}"/>
    <cellStyle name="Normal 87 3 2_121231-130331" xfId="29901" xr:uid="{4E6A1163-6290-4BA0-9F01-8FCD4C4806DD}"/>
    <cellStyle name="Normal 87 3 3" xfId="29902" xr:uid="{DADABD20-3FBF-4C49-BA08-4F1988C02578}"/>
    <cellStyle name="Normal 87 3 3 2" xfId="29903" xr:uid="{394EAC83-CECD-4174-AC45-6F406CF6172C}"/>
    <cellStyle name="Normal 87 3 3_121231-130331" xfId="29904" xr:uid="{AC3538DD-CE8B-491C-AB99-ABA48D04F3A7}"/>
    <cellStyle name="Normal 87 3 4" xfId="29905" xr:uid="{E24BF5FA-F78C-49E4-AAFC-E65C4F40C8A2}"/>
    <cellStyle name="Normal 87 3 5" xfId="29906" xr:uid="{01047BCC-40CB-442B-839D-59A48BB7F394}"/>
    <cellStyle name="Normal 87 3 6" xfId="34647" xr:uid="{2B29C9C5-568E-4C41-8CC2-9B693DA1C270}"/>
    <cellStyle name="Normal 87 3 7" xfId="36428" xr:uid="{17C0C296-9B33-4876-AAB5-1DF455CFCB9B}"/>
    <cellStyle name="Normal 87 3 8" xfId="38433" xr:uid="{EC68F93E-82FE-4C51-BC03-438074FD38D4}"/>
    <cellStyle name="Normal 87 3_121231-130331" xfId="29907" xr:uid="{F0A509CA-6ACD-400A-8227-E4EE274F3B15}"/>
    <cellStyle name="Normal 87 4" xfId="29908" xr:uid="{85CD647E-115F-48DF-B691-AB3534B77337}"/>
    <cellStyle name="Normal 87 4 2" xfId="29909" xr:uid="{052386D4-3D41-4D5C-A05A-469EE5E16513}"/>
    <cellStyle name="Normal 87 4 2 2" xfId="29910" xr:uid="{ADE7F47F-9557-426B-AAA4-E843CE455709}"/>
    <cellStyle name="Normal 87 4 2_121231-130331" xfId="29911" xr:uid="{29B9C744-2F46-43E7-AA4B-CA67CC7A27A2}"/>
    <cellStyle name="Normal 87 4 3" xfId="29912" xr:uid="{AC4EECF8-4D9C-4A08-90B3-963A6259DDB9}"/>
    <cellStyle name="Normal 87 4 4" xfId="34648" xr:uid="{37A00D15-3E66-45E7-BCC2-B0FC7C478985}"/>
    <cellStyle name="Normal 87 4_121231-130331" xfId="29913" xr:uid="{F515896A-EA81-4614-B504-699DB81E43E3}"/>
    <cellStyle name="Normal 87 5" xfId="29914" xr:uid="{F586744A-6528-4C1F-AF54-ED47B04109C4}"/>
    <cellStyle name="Normal 87 5 2" xfId="29915" xr:uid="{ED41D2D8-E7B2-4D57-B52E-C44B1D511A33}"/>
    <cellStyle name="Normal 87 5_121231-130331" xfId="29916" xr:uid="{50F49299-F67D-4F77-BEAC-C6E687115876}"/>
    <cellStyle name="Normal 87 6" xfId="29917" xr:uid="{1D152742-49D6-4099-8664-921755695AB0}"/>
    <cellStyle name="Normal 87 7" xfId="29918" xr:uid="{F2529E8E-19B6-4DE5-8B1E-C07D4AF8BEC1}"/>
    <cellStyle name="Normal 87 8" xfId="34649" xr:uid="{4F546CDF-9746-43E8-AD1E-A60C1FECAFB9}"/>
    <cellStyle name="Normal 87 9" xfId="36426" xr:uid="{5B6E7FFA-BD85-4621-B4A9-8ED5E78A7A37}"/>
    <cellStyle name="Normal 87_121231-130331" xfId="29919" xr:uid="{4B1E1D06-E3ED-47A0-B516-86EEEAD2A877}"/>
    <cellStyle name="Normal 88" xfId="29920" xr:uid="{54112B26-93C4-44B1-9EAE-94F876C92FED}"/>
    <cellStyle name="Normal 88 10" xfId="38432" xr:uid="{FAA6C215-ACD0-458A-A18F-72979440625F}"/>
    <cellStyle name="Normal 88 2" xfId="29921" xr:uid="{07940CA6-C4BE-494D-844B-1FDE9F15EF64}"/>
    <cellStyle name="Normal 88 2 2" xfId="29922" xr:uid="{5CB867D3-98CB-48A1-87F4-46CACF9AA5F9}"/>
    <cellStyle name="Normal 88 2 2 2" xfId="29923" xr:uid="{244524B8-F570-44F5-9818-B16A133D984C}"/>
    <cellStyle name="Normal 88 2 2 3" xfId="34650" xr:uid="{593BA99D-50AC-4F71-AADD-561F9645F61F}"/>
    <cellStyle name="Normal 88 2 2_121231-130331" xfId="29924" xr:uid="{2CAECBDC-ECC2-4BEA-B25B-5A291134AB68}"/>
    <cellStyle name="Normal 88 2 3" xfId="29925" xr:uid="{44FFF2C6-93B3-46D9-8404-3B439DD79591}"/>
    <cellStyle name="Normal 88 2 3 2" xfId="29926" xr:uid="{B2E105A2-5CA6-447E-968A-CE6F3FED1AF0}"/>
    <cellStyle name="Normal 88 2 3_121231-130331" xfId="29927" xr:uid="{C42F6AF1-3F7A-44F2-B584-44FD3C4F7DD6}"/>
    <cellStyle name="Normal 88 2 4" xfId="29928" xr:uid="{BF0F442F-92AB-4809-88DB-32C51AF35590}"/>
    <cellStyle name="Normal 88 2 5" xfId="29929" xr:uid="{485D2F3C-6526-4D84-9E8B-8411984814EF}"/>
    <cellStyle name="Normal 88 2 6" xfId="34651" xr:uid="{494C34DE-8046-4794-AC90-CC64DAA10EFA}"/>
    <cellStyle name="Normal 88 2 7" xfId="36430" xr:uid="{C02FB145-A768-4343-A977-3D2288962A3E}"/>
    <cellStyle name="Normal 88 2 8" xfId="38431" xr:uid="{56101729-A5A6-4E30-9ADB-43F7D937BB55}"/>
    <cellStyle name="Normal 88 2_121231-130331" xfId="29930" xr:uid="{91412305-668C-46BE-B63D-8D18F6F7B3D7}"/>
    <cellStyle name="Normal 88 3" xfId="29931" xr:uid="{A12A86B1-7201-463F-9766-7042B899FA4D}"/>
    <cellStyle name="Normal 88 3 2" xfId="29932" xr:uid="{6F11572B-FAB5-49E6-8EEA-9C2322366546}"/>
    <cellStyle name="Normal 88 3 2 2" xfId="29933" xr:uid="{8840D00B-B3EB-4ADB-81E8-BD850D765980}"/>
    <cellStyle name="Normal 88 3 2 3" xfId="34652" xr:uid="{228F6BDA-79C0-4DD1-9284-1160A97E8877}"/>
    <cellStyle name="Normal 88 3 2_121231-130331" xfId="29934" xr:uid="{7D23921A-A635-4638-A774-B56782C2B853}"/>
    <cellStyle name="Normal 88 3 3" xfId="29935" xr:uid="{38FB19EC-AB40-48C6-8ED2-44F5DA842BA9}"/>
    <cellStyle name="Normal 88 3 3 2" xfId="29936" xr:uid="{D66C6CD9-30BF-410B-9E39-0264A50FDF40}"/>
    <cellStyle name="Normal 88 3 3_121231-130331" xfId="29937" xr:uid="{0E2A4BB8-A37C-4E68-A6B8-2CE1B9D178A6}"/>
    <cellStyle name="Normal 88 3 4" xfId="29938" xr:uid="{9FB0B0C4-CBEF-40A2-A272-7C1C47659AF3}"/>
    <cellStyle name="Normal 88 3 5" xfId="29939" xr:uid="{6C82AD77-70BC-4E19-AE65-52B63F7E83DB}"/>
    <cellStyle name="Normal 88 3 6" xfId="34653" xr:uid="{F994DA13-56D9-4A6A-96F0-B478A5889240}"/>
    <cellStyle name="Normal 88 3 7" xfId="36431" xr:uid="{3BF03070-055C-42FA-B09F-35E7B30898DA}"/>
    <cellStyle name="Normal 88 3 8" xfId="38430" xr:uid="{4C42ED62-802A-42F0-95DF-BADC09842B38}"/>
    <cellStyle name="Normal 88 3_121231-130331" xfId="29940" xr:uid="{F19B3732-160C-4CCB-99CD-B3DCE8D25191}"/>
    <cellStyle name="Normal 88 4" xfId="29941" xr:uid="{1507DDA9-841A-42E2-B941-FB544870BD6D}"/>
    <cellStyle name="Normal 88 4 2" xfId="29942" xr:uid="{C33D6BE2-3D86-412F-91FB-F08FA247395F}"/>
    <cellStyle name="Normal 88 4 2 2" xfId="29943" xr:uid="{F9A89E1D-F7F3-4052-B877-EFB2E3DAC670}"/>
    <cellStyle name="Normal 88 4 2_121231-130331" xfId="29944" xr:uid="{01EC7594-CA15-405B-AFFC-969F206DC82E}"/>
    <cellStyle name="Normal 88 4 3" xfId="29945" xr:uid="{364911BC-BC3E-4E96-80E6-16713BF59993}"/>
    <cellStyle name="Normal 88 4 4" xfId="34654" xr:uid="{EF8E1735-AB20-44D8-8634-EA83736D0396}"/>
    <cellStyle name="Normal 88 4_121231-130331" xfId="29946" xr:uid="{3713E080-9E3A-471C-B645-DF210EDFE74B}"/>
    <cellStyle name="Normal 88 5" xfId="29947" xr:uid="{FE598A9C-A7FA-440C-8C6C-C1EB0EBCE5F9}"/>
    <cellStyle name="Normal 88 5 2" xfId="29948" xr:uid="{0F8BDFC2-E3E4-41A4-8DC2-C49D820A3B00}"/>
    <cellStyle name="Normal 88 5_121231-130331" xfId="29949" xr:uid="{3AF6AC7F-BD0D-47CD-AD22-50459101DBB3}"/>
    <cellStyle name="Normal 88 6" xfId="29950" xr:uid="{AC720628-9AAA-4FE2-96CA-3EF1C568B1D7}"/>
    <cellStyle name="Normal 88 7" xfId="29951" xr:uid="{173E93DA-D597-40CE-A1D4-BDEE248CF182}"/>
    <cellStyle name="Normal 88 8" xfId="34655" xr:uid="{305E714E-E46F-4449-857C-A4E550595E99}"/>
    <cellStyle name="Normal 88 9" xfId="36429" xr:uid="{6152A1E6-C463-4838-B816-B304B5A99B0F}"/>
    <cellStyle name="Normal 88_121231-130331" xfId="29952" xr:uid="{90F95A74-F33C-4DF0-9C47-A2CCDC70FBED}"/>
    <cellStyle name="Normal 89" xfId="29953" xr:uid="{591E1DA5-D43C-4291-89A9-DFE56F351AEE}"/>
    <cellStyle name="Normal 89 10" xfId="38429" xr:uid="{F8C803CC-E372-41A7-9064-FB2F1FE3A8DC}"/>
    <cellStyle name="Normal 89 2" xfId="29954" xr:uid="{42E50AFA-E978-46D1-B672-BAF798B0A130}"/>
    <cellStyle name="Normal 89 2 2" xfId="29955" xr:uid="{3F7774C9-044A-49A2-8854-4392FFFF29F9}"/>
    <cellStyle name="Normal 89 2 2 2" xfId="29956" xr:uid="{0EE0A856-F1A8-401F-AE07-BC21C72EAB94}"/>
    <cellStyle name="Normal 89 2 2 3" xfId="34656" xr:uid="{F4249C4F-EED8-4F43-9DDE-9CF094A83FFB}"/>
    <cellStyle name="Normal 89 2 2_121231-130331" xfId="29957" xr:uid="{C3761464-4B64-49B1-A902-3EB508EF9428}"/>
    <cellStyle name="Normal 89 2 3" xfId="29958" xr:uid="{8A5E4608-41AC-4217-BDB2-5ECB7141ED66}"/>
    <cellStyle name="Normal 89 2 3 2" xfId="29959" xr:uid="{1F9A9254-89B8-4BCB-A800-48906C7CB8C2}"/>
    <cellStyle name="Normal 89 2 3_121231-130331" xfId="29960" xr:uid="{39E4BF4D-BBF8-4A07-AF3C-D5591122CF4C}"/>
    <cellStyle name="Normal 89 2 4" xfId="29961" xr:uid="{6222E438-85ED-41A1-8BA8-66B8C34B2CE3}"/>
    <cellStyle name="Normal 89 2 5" xfId="29962" xr:uid="{21269E65-A149-47AB-A9D3-8559EC39ABA1}"/>
    <cellStyle name="Normal 89 2 6" xfId="34657" xr:uid="{0783CF76-63E7-4685-8453-B2C4B1972529}"/>
    <cellStyle name="Normal 89 2 7" xfId="36433" xr:uid="{1BB52F9B-0813-4E5A-A710-CC3CB12D476E}"/>
    <cellStyle name="Normal 89 2 8" xfId="38428" xr:uid="{C32838D6-E2CF-48B4-AA95-08E646392489}"/>
    <cellStyle name="Normal 89 2_121231-130331" xfId="29963" xr:uid="{3606F10D-5A9A-4FA7-92FD-B31E2CB822B1}"/>
    <cellStyle name="Normal 89 3" xfId="29964" xr:uid="{814B0C9E-BC3F-4BDE-8E8A-F5BAF0A3A1C8}"/>
    <cellStyle name="Normal 89 3 2" xfId="29965" xr:uid="{2F898C46-6F92-451D-895B-FAE91FD11225}"/>
    <cellStyle name="Normal 89 3 2 2" xfId="29966" xr:uid="{A431A93B-457D-4842-BF51-8CBA1CB4470B}"/>
    <cellStyle name="Normal 89 3 2 3" xfId="34658" xr:uid="{87DE45A3-AE9A-4141-AA82-94DF3455AC50}"/>
    <cellStyle name="Normal 89 3 2_121231-130331" xfId="29967" xr:uid="{AE1984AB-B179-458D-9E11-1FF7DEF43A23}"/>
    <cellStyle name="Normal 89 3 3" xfId="29968" xr:uid="{4A2798CA-FD7F-4C17-A776-F4948D70FBC8}"/>
    <cellStyle name="Normal 89 3 3 2" xfId="29969" xr:uid="{10779C53-716B-4922-8A1A-85F496BE6DBE}"/>
    <cellStyle name="Normal 89 3 3_121231-130331" xfId="29970" xr:uid="{41CC671A-59A3-484D-B8A9-C1F09A005916}"/>
    <cellStyle name="Normal 89 3 4" xfId="29971" xr:uid="{9956974D-16FE-4599-A2D6-5DCFD5E68E8B}"/>
    <cellStyle name="Normal 89 3 5" xfId="29972" xr:uid="{54C56E85-6254-48E9-B7DD-AECA6CA13E5A}"/>
    <cellStyle name="Normal 89 3 6" xfId="34659" xr:uid="{2DFD2440-FFDF-4210-B13E-521681885DE8}"/>
    <cellStyle name="Normal 89 3 7" xfId="36434" xr:uid="{EB550493-61C5-49A1-8D9E-88137A54F947}"/>
    <cellStyle name="Normal 89 3 8" xfId="38427" xr:uid="{F40CB4D3-5845-48C1-831D-F38D7534E688}"/>
    <cellStyle name="Normal 89 3_121231-130331" xfId="29973" xr:uid="{F1EE89B0-9C9E-4C13-95AD-13A604F781DF}"/>
    <cellStyle name="Normal 89 4" xfId="29974" xr:uid="{9E28A108-730D-418A-8D3E-2F788A5E9AF6}"/>
    <cellStyle name="Normal 89 4 2" xfId="29975" xr:uid="{7418FDC8-56DA-419C-B170-DCBFFB1B9447}"/>
    <cellStyle name="Normal 89 4 2 2" xfId="29976" xr:uid="{08002D7F-5620-46D6-82B1-833B99AF3B1F}"/>
    <cellStyle name="Normal 89 4 2_121231-130331" xfId="29977" xr:uid="{1B4BA958-BB30-4ED9-84E8-C9F7CF0B71C0}"/>
    <cellStyle name="Normal 89 4 3" xfId="29978" xr:uid="{6B7E8CA9-82C9-4165-AF0A-6D39833C7752}"/>
    <cellStyle name="Normal 89 4 4" xfId="34660" xr:uid="{CC0186D2-8F0F-4C27-8B99-0C22BB538119}"/>
    <cellStyle name="Normal 89 4_121231-130331" xfId="29979" xr:uid="{9BB567F5-6259-46BC-91F3-144FB6ED0F36}"/>
    <cellStyle name="Normal 89 5" xfId="29980" xr:uid="{B4AA70AD-6541-47B4-AAF9-56ACE2B76F8F}"/>
    <cellStyle name="Normal 89 5 2" xfId="29981" xr:uid="{1F2D449E-ABBB-4E5B-AB17-C2AD1ABB2042}"/>
    <cellStyle name="Normal 89 5_121231-130331" xfId="29982" xr:uid="{1500535F-FEB0-4363-8457-FFB5E4947710}"/>
    <cellStyle name="Normal 89 6" xfId="29983" xr:uid="{D8077423-7BFD-42A3-B70C-6D903554DD34}"/>
    <cellStyle name="Normal 89 7" xfId="29984" xr:uid="{7C47E689-0B26-487A-A820-F3D626B0A9B2}"/>
    <cellStyle name="Normal 89 8" xfId="34661" xr:uid="{A1348468-55F3-46D3-8FE6-955477E4E635}"/>
    <cellStyle name="Normal 89 9" xfId="36432" xr:uid="{3E30B164-1395-451D-AF50-9DF89A2D26E3}"/>
    <cellStyle name="Normal 89_121231-130331" xfId="29985" xr:uid="{A5ABAF55-3485-4732-A36D-34DC9DDD732F}"/>
    <cellStyle name="Normal 9" xfId="220" xr:uid="{7EE35033-FAB5-45F3-B824-92DE66F7A244}"/>
    <cellStyle name="Normal 9 10" xfId="36435" xr:uid="{7FEAFF67-8E20-4814-9DC3-59B6FC4BDF66}"/>
    <cellStyle name="Normal 9 11" xfId="44760" xr:uid="{920F99B3-5D17-4E66-9026-D4821747B07D}"/>
    <cellStyle name="Normal 9 12" xfId="47170" xr:uid="{66C1F474-711D-4351-9362-1B442610BD8E}"/>
    <cellStyle name="Normal 9 2" xfId="2216" xr:uid="{AAF27952-8AE4-41BA-995E-7C77860D003C}"/>
    <cellStyle name="Normal 9 2 2" xfId="29986" xr:uid="{63539630-B54A-4F9F-B43F-06D3E60D44CB}"/>
    <cellStyle name="Normal 9 2 2 2" xfId="29987" xr:uid="{01DB8FD8-BB4A-4F81-B635-E22F2E457AE9}"/>
    <cellStyle name="Normal 9 2 2 3" xfId="34662" xr:uid="{048C56D5-833E-46DD-BCB6-1C334852EDAC}"/>
    <cellStyle name="Normal 9 2 2_121231-130331" xfId="29988" xr:uid="{191B5C34-E8C4-4B9A-A10A-735F57CB0785}"/>
    <cellStyle name="Normal 9 2 3" xfId="29989" xr:uid="{3FAE1AC0-FB6C-48AF-9609-F52CEE42EC6A}"/>
    <cellStyle name="Normal 9 2 3 2" xfId="29990" xr:uid="{FF1BA9EF-5275-4ACF-9C32-278702B67FE1}"/>
    <cellStyle name="Normal 9 2 3_121231-130331" xfId="29991" xr:uid="{60E773D9-6C10-4DC8-83D2-9D5412C7987D}"/>
    <cellStyle name="Normal 9 2 4" xfId="29992" xr:uid="{3DF428EF-BB95-4662-9936-747598D0985C}"/>
    <cellStyle name="Normal 9 2 5" xfId="29993" xr:uid="{77C65B95-E651-4FDB-B501-81C42AA636D6}"/>
    <cellStyle name="Normal 9 2 6" xfId="34663" xr:uid="{09F7D29C-004C-4B9A-BF04-D0ED5BA7B91B}"/>
    <cellStyle name="Normal 9 2 7" xfId="36436" xr:uid="{A2D7D729-16C3-40A4-9872-E388C78E575A}"/>
    <cellStyle name="Normal 9 2 8" xfId="38426" xr:uid="{4C68EFB2-78F3-42E8-BE21-59CE8D3880A9}"/>
    <cellStyle name="Normal 9 2_121231-130331" xfId="29994" xr:uid="{3DE98392-D58F-439A-B251-27870BA40ED1}"/>
    <cellStyle name="Normal 9 3" xfId="29995" xr:uid="{F183F3BA-CC97-465F-AEE8-4ED0A4F578F1}"/>
    <cellStyle name="Normal 9 3 2" xfId="29996" xr:uid="{E103727A-FF10-4BAD-91F9-FB1E3B5DCF88}"/>
    <cellStyle name="Normal 9 3 2 2" xfId="29997" xr:uid="{0683339C-2FD8-4B70-A8AF-E31A042497A4}"/>
    <cellStyle name="Normal 9 3 2_121231-130331" xfId="29998" xr:uid="{464E95EC-F8E2-4B3D-9818-D39EC3B22EEB}"/>
    <cellStyle name="Normal 9 3 3" xfId="29999" xr:uid="{27864016-46B5-48A8-998D-3EC6CAE3C556}"/>
    <cellStyle name="Normal 9 3 4" xfId="34664" xr:uid="{2BA2166D-A0B1-4EEE-97D6-CEE2FCE77BB2}"/>
    <cellStyle name="Normal 9 3_121231-130331" xfId="30000" xr:uid="{6247E859-839E-41EA-BB8B-408E9B22BA97}"/>
    <cellStyle name="Normal 9 4" xfId="30001" xr:uid="{416016A3-34EF-42F2-B045-2EAECBDD75A6}"/>
    <cellStyle name="Normal 9 4 2" xfId="30002" xr:uid="{C6A4E210-CD31-47EE-8229-F06CD4B5E045}"/>
    <cellStyle name="Normal 9 4 3" xfId="30003" xr:uid="{35CBC5BF-A6AE-4335-8E08-1F81765665D7}"/>
    <cellStyle name="Normal 9 4_121231-130331" xfId="30004" xr:uid="{B98C070C-6C84-4F71-8FE5-561CEC5E4AC6}"/>
    <cellStyle name="Normal 9 5" xfId="30005" xr:uid="{9DDD92C4-7B56-48B7-AF63-D5DE52F4EF46}"/>
    <cellStyle name="Normal 9 5 2" xfId="30006" xr:uid="{E3BD141E-6DFC-4B1D-971F-203B0C4E46CE}"/>
    <cellStyle name="Normal 9 5 3" xfId="30007" xr:uid="{5F2FBD6B-562E-4B47-A2EF-E955CC347CFD}"/>
    <cellStyle name="Normal 9 5_AAL 2014-06" xfId="45563" xr:uid="{68244B4E-E802-4EA2-B49D-467448B9F28C}"/>
    <cellStyle name="Normal 9 6" xfId="30008" xr:uid="{0E1ADE2E-8D95-4903-A58B-DA447967904A}"/>
    <cellStyle name="Normal 9 6 2" xfId="30009" xr:uid="{3CB5A93C-2C35-4F4B-83FF-811B76E6E71E}"/>
    <cellStyle name="Normal 9 6 3" xfId="30010" xr:uid="{5F2E5DD1-A941-456D-B77D-04630C8F93B5}"/>
    <cellStyle name="Normal 9 6_AAL 2014-06" xfId="45564" xr:uid="{AB9DED66-9779-436F-8CB3-CE29B4B52C82}"/>
    <cellStyle name="Normal 9 7" xfId="30011" xr:uid="{7788B38B-E112-4362-8650-26C86235651C}"/>
    <cellStyle name="Normal 9 7 2" xfId="30012" xr:uid="{730E25C4-15A4-4246-95A0-0EC434362E5D}"/>
    <cellStyle name="Normal 9 7 3" xfId="30013" xr:uid="{511B3D35-F12A-4441-97D0-4958D17ADDE5}"/>
    <cellStyle name="Normal 9 7_EQL_AAL" xfId="31520" xr:uid="{C8E4B9A5-F378-42ED-B8DF-7396DFC54104}"/>
    <cellStyle name="Normal 9 8" xfId="30014" xr:uid="{93E67E79-B422-4BD6-8B8C-648DDE4127C5}"/>
    <cellStyle name="Normal 9 9" xfId="30015" xr:uid="{5CA24277-BFCC-4EEF-9685-70F5072A9398}"/>
    <cellStyle name="Normal 9_121231-130331" xfId="30016" xr:uid="{EF461D2B-1475-4EF6-89E0-05E1E27DE5B7}"/>
    <cellStyle name="Normal 90" xfId="30017" xr:uid="{AFF15B7D-8FB4-4997-B82A-A6FE4157E13C}"/>
    <cellStyle name="Normal 90 10" xfId="38425" xr:uid="{A83176FC-9476-41E8-8F96-311BF1C0CD29}"/>
    <cellStyle name="Normal 90 2" xfId="30018" xr:uid="{EE12B25F-76E6-453D-9045-FF330868F02F}"/>
    <cellStyle name="Normal 90 2 2" xfId="30019" xr:uid="{05092E78-C886-4397-8DC8-3FAAAB38AA7F}"/>
    <cellStyle name="Normal 90 2 2 2" xfId="30020" xr:uid="{2C0695BF-849D-429B-A9F6-EF63D25DD9F2}"/>
    <cellStyle name="Normal 90 2 2 3" xfId="34665" xr:uid="{C1FA0CFE-C5B0-45DF-A2B7-27921E7B1020}"/>
    <cellStyle name="Normal 90 2 2_121231-130331" xfId="30021" xr:uid="{C486055B-40EA-4813-9EB4-C89E3E757DCE}"/>
    <cellStyle name="Normal 90 2 3" xfId="30022" xr:uid="{89B207DB-DD82-43A9-9826-71AB9D79A4EC}"/>
    <cellStyle name="Normal 90 2 3 2" xfId="30023" xr:uid="{2D7A65FB-9A8F-4B0D-86F9-A155C909F6B8}"/>
    <cellStyle name="Normal 90 2 3_121231-130331" xfId="30024" xr:uid="{25F708DE-3159-4DFC-9124-4685DAD7B6B3}"/>
    <cellStyle name="Normal 90 2 4" xfId="30025" xr:uid="{D751A16E-80B1-4F37-9271-F54EDBBC7194}"/>
    <cellStyle name="Normal 90 2 5" xfId="30026" xr:uid="{7B34B013-AFA4-44B7-B72A-5E8A2CB63B06}"/>
    <cellStyle name="Normal 90 2 6" xfId="34666" xr:uid="{732923B5-CC32-4B9B-BED4-6C76C5BD03B7}"/>
    <cellStyle name="Normal 90 2 7" xfId="36438" xr:uid="{B341DA77-6859-4E9B-9BA1-41609E38E3CA}"/>
    <cellStyle name="Normal 90 2 8" xfId="38424" xr:uid="{A3AD387D-B307-45C2-A27B-BEC254BCBDF7}"/>
    <cellStyle name="Normal 90 2_121231-130331" xfId="30027" xr:uid="{11A80504-8DFB-441A-AF14-1DF8F32B899B}"/>
    <cellStyle name="Normal 90 3" xfId="30028" xr:uid="{BA99E11F-845F-4FDA-9F0C-597D0C44D64D}"/>
    <cellStyle name="Normal 90 3 2" xfId="30029" xr:uid="{4A079435-1F47-4568-9506-A4AC69A7E55D}"/>
    <cellStyle name="Normal 90 3 2 2" xfId="30030" xr:uid="{1013CF79-A95A-44DF-8DE3-42BF26D4AEC9}"/>
    <cellStyle name="Normal 90 3 2 3" xfId="34667" xr:uid="{4B466DE5-6436-4078-9994-271030093D2D}"/>
    <cellStyle name="Normal 90 3 2_121231-130331" xfId="30031" xr:uid="{910FA7FD-8739-4302-AAAC-43A99F917677}"/>
    <cellStyle name="Normal 90 3 3" xfId="30032" xr:uid="{45F85CEC-58DE-402C-B7D9-8B85D44F1D04}"/>
    <cellStyle name="Normal 90 3 3 2" xfId="30033" xr:uid="{B170CF79-AF12-4E9D-A9FB-A3B465BF1174}"/>
    <cellStyle name="Normal 90 3 3_121231-130331" xfId="30034" xr:uid="{F00E5A5A-B84E-41FA-9FB6-05D33C8FC476}"/>
    <cellStyle name="Normal 90 3 4" xfId="30035" xr:uid="{6FAB4152-1B46-4E0F-A94B-A9FEF3ABD828}"/>
    <cellStyle name="Normal 90 3 5" xfId="30036" xr:uid="{D9039537-0132-442E-8567-8F2606C05CCF}"/>
    <cellStyle name="Normal 90 3 6" xfId="34668" xr:uid="{A94AD9D2-126B-425A-B6F7-6044135324BD}"/>
    <cellStyle name="Normal 90 3 7" xfId="36439" xr:uid="{FB70BA98-C439-4453-A3B7-C2E8AE2F2B20}"/>
    <cellStyle name="Normal 90 3 8" xfId="38423" xr:uid="{8FD8D78B-64EB-4770-BB00-FDE9190D9E38}"/>
    <cellStyle name="Normal 90 3_121231-130331" xfId="30037" xr:uid="{5C805B6C-FC51-4556-AEA5-63D0AD807C02}"/>
    <cellStyle name="Normal 90 4" xfId="30038" xr:uid="{63AB6D4B-A495-439B-94EA-FF4311B36D4E}"/>
    <cellStyle name="Normal 90 4 2" xfId="30039" xr:uid="{B232E84C-8904-485A-865F-A1C4E9840B23}"/>
    <cellStyle name="Normal 90 4 2 2" xfId="30040" xr:uid="{F2988B47-7CC3-479F-B038-7CF39A2033CF}"/>
    <cellStyle name="Normal 90 4 2_121231-130331" xfId="30041" xr:uid="{B39B8FCC-0BCE-47E7-AFA7-D7A1D0D0E692}"/>
    <cellStyle name="Normal 90 4 3" xfId="30042" xr:uid="{8709AE1A-E850-4DBB-A3AB-076486F56D93}"/>
    <cellStyle name="Normal 90 4 4" xfId="34669" xr:uid="{8A6ABB04-F998-4771-A46E-5E771A005546}"/>
    <cellStyle name="Normal 90 4_121231-130331" xfId="30043" xr:uid="{D735DE7B-3EB3-49A4-ADF5-C97B9670C2F5}"/>
    <cellStyle name="Normal 90 5" xfId="30044" xr:uid="{C0CCC116-0E46-4E78-BDA2-2D9244AE1718}"/>
    <cellStyle name="Normal 90 5 2" xfId="30045" xr:uid="{5E8BAEBA-E04A-41ED-931A-B019A8FA9D7C}"/>
    <cellStyle name="Normal 90 5_121231-130331" xfId="30046" xr:uid="{9BB7BE68-2DA8-4CB5-9392-699418B1C4FD}"/>
    <cellStyle name="Normal 90 6" xfId="30047" xr:uid="{13E89B0F-D10B-4CA8-86E3-54D98C9D5C5D}"/>
    <cellStyle name="Normal 90 7" xfId="30048" xr:uid="{6B4D1205-4715-4796-941D-823E74EDAA4D}"/>
    <cellStyle name="Normal 90 8" xfId="34670" xr:uid="{BBAEBAB4-A66E-485D-A369-9273CD250D68}"/>
    <cellStyle name="Normal 90 9" xfId="36437" xr:uid="{53BEF084-76BB-4C71-A859-1533101F9A6D}"/>
    <cellStyle name="Normal 90_121231-130331" xfId="30049" xr:uid="{8AB0A140-3C67-403B-9D08-5779D84F795D}"/>
    <cellStyle name="Normal 91" xfId="30050" xr:uid="{EB0226D9-B05E-4232-A784-F2260826F8BE}"/>
    <cellStyle name="Normal 91 2" xfId="30051" xr:uid="{819A4A07-A431-4CF9-842D-E4024561236A}"/>
    <cellStyle name="Normal 91 2 2" xfId="30052" xr:uid="{22C4AD10-B38D-4C62-B690-E31E3C000B63}"/>
    <cellStyle name="Normal 91 2 2 2" xfId="30053" xr:uid="{12E8494A-B6F9-44E1-8BBD-293638F4D8A1}"/>
    <cellStyle name="Normal 91 2 2 3" xfId="34671" xr:uid="{DF6F3B6C-AA35-43B5-9B06-97182AC1D957}"/>
    <cellStyle name="Normal 91 2 2_121231-130331" xfId="30054" xr:uid="{A5A73CAF-CDFE-4830-9AD3-3C92B83CD573}"/>
    <cellStyle name="Normal 91 2 3" xfId="30055" xr:uid="{140E69AD-7668-4D94-B28F-5E358E4BD71D}"/>
    <cellStyle name="Normal 91 2 3 2" xfId="30056" xr:uid="{71C2878C-098C-4DD7-937C-2DBF881557F3}"/>
    <cellStyle name="Normal 91 2 3_121231-130331" xfId="30057" xr:uid="{5B0DF5C7-D5F1-449C-BB34-3775C6DCC12B}"/>
    <cellStyle name="Normal 91 2 4" xfId="30058" xr:uid="{BBB6F77C-9A10-45D2-9D4E-1BD68304060C}"/>
    <cellStyle name="Normal 91 2 5" xfId="30059" xr:uid="{D5A25D4B-54BC-4E39-9578-C9F06E3918FA}"/>
    <cellStyle name="Normal 91 2 6" xfId="34672" xr:uid="{C345F3D9-388A-4A98-A667-18CD4B3D8E84}"/>
    <cellStyle name="Normal 91 2 7" xfId="36441" xr:uid="{D81B116E-8995-4438-B7BD-9399B1195373}"/>
    <cellStyle name="Normal 91 2 8" xfId="38421" xr:uid="{43C1255D-43BA-4F29-81CA-7568A7DB7383}"/>
    <cellStyle name="Normal 91 2_121231-130331" xfId="30060" xr:uid="{603557AB-F586-473B-AF18-EC864DAC5F09}"/>
    <cellStyle name="Normal 91 3" xfId="30061" xr:uid="{16FC7A3D-063D-4342-A862-97B09A494200}"/>
    <cellStyle name="Normal 91 3 2" xfId="30062" xr:uid="{CB338E94-CBB1-483D-9F90-8C3C0789D2CD}"/>
    <cellStyle name="Normal 91 3 2 2" xfId="30063" xr:uid="{1A2F9E06-82E6-4858-9F0C-F34597267D83}"/>
    <cellStyle name="Normal 91 3 2_121231-130331" xfId="30064" xr:uid="{826C475A-CF70-4489-815E-47E311454E87}"/>
    <cellStyle name="Normal 91 3 3" xfId="30065" xr:uid="{D90F3114-0C34-4401-8AE3-C2DD4264B185}"/>
    <cellStyle name="Normal 91 3 4" xfId="34673" xr:uid="{1A7615C0-534F-4B80-8103-A5AF781CF36D}"/>
    <cellStyle name="Normal 91 3_121231-130331" xfId="30066" xr:uid="{3A5BD38B-D054-44F5-8E3F-705C597E9416}"/>
    <cellStyle name="Normal 91 4" xfId="30067" xr:uid="{79F01B7C-C368-453E-AD5A-796C5045F150}"/>
    <cellStyle name="Normal 91 4 2" xfId="30068" xr:uid="{8CE91438-6E16-4286-823D-64A829AC6FD4}"/>
    <cellStyle name="Normal 91 4_121231-130331" xfId="30069" xr:uid="{8D7BBBAB-46CE-4D86-9AD4-1540FE430729}"/>
    <cellStyle name="Normal 91 5" xfId="30070" xr:uid="{AD47DB65-1B71-4C0E-BC07-BD5B11AF3608}"/>
    <cellStyle name="Normal 91 6" xfId="30071" xr:uid="{F4486B65-534D-4B78-85F8-D90380FC0D77}"/>
    <cellStyle name="Normal 91 7" xfId="34674" xr:uid="{15F26E85-88E3-4D08-AAE7-9CFF17D9CFD7}"/>
    <cellStyle name="Normal 91 8" xfId="36440" xr:uid="{CF3FD013-B236-4F5C-BA5A-654DBCEB9048}"/>
    <cellStyle name="Normal 91 9" xfId="38422" xr:uid="{4A02A5FD-248E-42A9-8046-57B37D8DFF6C}"/>
    <cellStyle name="Normal 91_121231-130331" xfId="30072" xr:uid="{9394D05E-0907-4FAE-93B3-9FD8118B9509}"/>
    <cellStyle name="Normal 92" xfId="30073" xr:uid="{4AEF2EFB-EC4D-43E1-81E9-4ADC3E52B457}"/>
    <cellStyle name="Normal 92 2" xfId="30074" xr:uid="{DA8945EE-74FD-41AB-8FE4-D49FE64CF596}"/>
    <cellStyle name="Normal 92 2 2" xfId="30075" xr:uid="{6F84F66B-331D-4F23-8B26-D804FE2CFD82}"/>
    <cellStyle name="Normal 92 2 2 2" xfId="30076" xr:uid="{630A81E8-3098-4024-A029-D3CAA0B2E29D}"/>
    <cellStyle name="Normal 92 2 2 3" xfId="34675" xr:uid="{D556BF2A-EED0-4355-BC0A-A88AB9F64EE2}"/>
    <cellStyle name="Normal 92 2 2_121231-130331" xfId="30077" xr:uid="{603A9DF3-323F-4D5B-AC75-A79372FC7FE8}"/>
    <cellStyle name="Normal 92 2 3" xfId="30078" xr:uid="{7999E2BE-0DC0-4D9E-9F22-94E77E6278CF}"/>
    <cellStyle name="Normal 92 2 3 2" xfId="30079" xr:uid="{DCD01B65-AD13-4C07-BF79-E34247D3C17F}"/>
    <cellStyle name="Normal 92 2 3_121231-130331" xfId="30080" xr:uid="{1A7A718F-EB28-4353-85F3-3D19606F2E40}"/>
    <cellStyle name="Normal 92 2 4" xfId="30081" xr:uid="{53E6A4E2-8E1B-4C8F-9B6E-539F80D68B4A}"/>
    <cellStyle name="Normal 92 2 5" xfId="30082" xr:uid="{C86CD216-A177-4647-84E1-9D41B5CF882A}"/>
    <cellStyle name="Normal 92 2 6" xfId="34676" xr:uid="{C70CE7CC-5D6C-422B-BC83-1AD8B344B702}"/>
    <cellStyle name="Normal 92 2 7" xfId="36443" xr:uid="{4CCD1670-96F3-454A-8FCD-8BA87E01337F}"/>
    <cellStyle name="Normal 92 2 8" xfId="38419" xr:uid="{84702387-6D9F-4963-BD68-031606AC4FDD}"/>
    <cellStyle name="Normal 92 2_121231-130331" xfId="30083" xr:uid="{1218876A-853C-4EC4-A3F2-1BFC929863AF}"/>
    <cellStyle name="Normal 92 3" xfId="30084" xr:uid="{A46D2E3D-B21C-4B70-BC79-DDD512C00B27}"/>
    <cellStyle name="Normal 92 3 2" xfId="30085" xr:uid="{B5A4DD34-B2F1-4CC0-9893-924C25A6F8FF}"/>
    <cellStyle name="Normal 92 3 2 2" xfId="30086" xr:uid="{06BB0033-E6BC-4F25-9257-557F9CF2AD5B}"/>
    <cellStyle name="Normal 92 3 2_121231-130331" xfId="30087" xr:uid="{3C95D93D-106D-42A4-B2D4-59B030E46B74}"/>
    <cellStyle name="Normal 92 3 3" xfId="30088" xr:uid="{5D11058F-2DB7-46B2-A2C8-E778593115B9}"/>
    <cellStyle name="Normal 92 3 4" xfId="34677" xr:uid="{539B2953-01A5-460F-B133-6D7AB26BA0D8}"/>
    <cellStyle name="Normal 92 3_121231-130331" xfId="30089" xr:uid="{8B4F4395-5B2A-44AD-B549-389405BCBA54}"/>
    <cellStyle name="Normal 92 4" xfId="30090" xr:uid="{7E4BB5AF-2550-4EAD-AE4F-AED996F38D1F}"/>
    <cellStyle name="Normal 92 4 2" xfId="30091" xr:uid="{76FF48D0-5765-4417-ACA5-F0057090C009}"/>
    <cellStyle name="Normal 92 4_121231-130331" xfId="30092" xr:uid="{E9A28A90-EA88-4D07-B860-B2691F340B25}"/>
    <cellStyle name="Normal 92 5" xfId="30093" xr:uid="{2BF05602-2BE7-40A7-902C-82E786845B43}"/>
    <cellStyle name="Normal 92 6" xfId="30094" xr:uid="{7A53CF23-93F8-4500-8270-84B52DF59621}"/>
    <cellStyle name="Normal 92 7" xfId="34678" xr:uid="{92BD838E-5475-4099-AE00-F02A0B7E5CD8}"/>
    <cellStyle name="Normal 92 8" xfId="36442" xr:uid="{2EB38B59-0301-4E0E-8375-389F9AA36262}"/>
    <cellStyle name="Normal 92 9" xfId="38420" xr:uid="{AECAAE53-7F42-4AF4-AB09-56391826463E}"/>
    <cellStyle name="Normal 92_121231-130331" xfId="30095" xr:uid="{8A46617C-227B-4F3F-9787-FE6AACB398D4}"/>
    <cellStyle name="Normal 93" xfId="30096" xr:uid="{7D671FA3-DF6F-41C5-B811-D94CCD987A70}"/>
    <cellStyle name="Normal 93 2" xfId="30097" xr:uid="{370ED515-1A25-4369-BC53-72843D8CB797}"/>
    <cellStyle name="Normal 93 2 2" xfId="34679" xr:uid="{4AE2A82C-ECC8-4F2A-BE02-3DB631C9D45C}"/>
    <cellStyle name="Normal 93 2 3" xfId="36445" xr:uid="{0CE1B862-2A17-4C41-A951-19C9CEAED66B}"/>
    <cellStyle name="Normal 93 2_AAL 2014-06" xfId="45565" xr:uid="{C37B2336-741C-4E8A-89A2-E75370D95EB0}"/>
    <cellStyle name="Normal 93 3" xfId="30098" xr:uid="{551BF8C8-DD81-4ADF-BAF1-2968EAD86CD6}"/>
    <cellStyle name="Normal 93 3 2" xfId="30099" xr:uid="{CC7F4486-7F24-4E10-9AED-9A369F737838}"/>
    <cellStyle name="Normal 93 3 2 2" xfId="30100" xr:uid="{73EB2E5C-E1FD-4EBE-9D9D-A735656F3A92}"/>
    <cellStyle name="Normal 93 3 2 3" xfId="34680" xr:uid="{53C4A4ED-9478-4F57-802A-14D0BF690979}"/>
    <cellStyle name="Normal 93 3 2_121231-130331" xfId="30101" xr:uid="{6FD72D0F-CD11-4F8A-8CBC-7C381D6C13CA}"/>
    <cellStyle name="Normal 93 3 3" xfId="30102" xr:uid="{1AA3B7DE-9408-42AE-B107-1D72EA9F70DC}"/>
    <cellStyle name="Normal 93 3 3 2" xfId="30103" xr:uid="{565EF7D6-857D-4219-9158-518758CDD4F8}"/>
    <cellStyle name="Normal 93 3 3_121231-130331" xfId="30104" xr:uid="{A469FE95-9F97-481A-A96B-989DE32CC5F3}"/>
    <cellStyle name="Normal 93 3 4" xfId="30105" xr:uid="{1D4E9CD3-54D7-4631-B511-2700D2DF3F71}"/>
    <cellStyle name="Normal 93 3 5" xfId="30106" xr:uid="{09A11AB7-4654-451C-B46D-2196F8A678BD}"/>
    <cellStyle name="Normal 93 3 6" xfId="34681" xr:uid="{009F86C8-8ECF-4935-9B5C-C9AA6A726B00}"/>
    <cellStyle name="Normal 93 3 7" xfId="36446" xr:uid="{9A00A305-23C0-4396-9C9A-C8B7F3C3553A}"/>
    <cellStyle name="Normal 93 3 8" xfId="38418" xr:uid="{06C58D10-614A-4E02-8080-1B146D81594E}"/>
    <cellStyle name="Normal 93 3_121231-130331" xfId="30107" xr:uid="{070BFE45-5F07-4D33-B6AD-E2EF09A55DB1}"/>
    <cellStyle name="Normal 93 4" xfId="30108" xr:uid="{BE0ED934-CD1F-4C1E-85FA-276561F09BB7}"/>
    <cellStyle name="Normal 93 5" xfId="30109" xr:uid="{E8544DE3-A2E7-4B87-B6D2-3FB9A8D378AE}"/>
    <cellStyle name="Normal 93 6" xfId="34682" xr:uid="{6E13A57A-5982-4DCD-BB5B-7824F9DF9977}"/>
    <cellStyle name="Normal 93 7" xfId="36444" xr:uid="{FB8A14E8-2B21-4D42-AB04-CDC2C225A769}"/>
    <cellStyle name="Normal 93_121231-130331" xfId="30110" xr:uid="{58B0F229-DECB-47CB-8562-88F842A1B76E}"/>
    <cellStyle name="Normal 94" xfId="30111" xr:uid="{C1C5BB13-1F9A-444E-8963-2B5B33842CF5}"/>
    <cellStyle name="Normal 94 2" xfId="30112" xr:uid="{ACF5F2A3-F347-4E47-81CF-23C2A3F1F0CB}"/>
    <cellStyle name="Normal 94 2 2" xfId="30113" xr:uid="{FADC0CE1-DFA5-45DD-8833-D1B6D78BC339}"/>
    <cellStyle name="Normal 94 2 2 2" xfId="30114" xr:uid="{D7BE1985-8153-4ECB-AC2F-992C411C47AD}"/>
    <cellStyle name="Normal 94 2 2 3" xfId="34683" xr:uid="{9512A228-1C75-473B-8AE1-06C6B27011D1}"/>
    <cellStyle name="Normal 94 2 2_121231-130331" xfId="30115" xr:uid="{5584A891-4147-4F3F-AB7A-ABDE31175079}"/>
    <cellStyle name="Normal 94 2 3" xfId="30116" xr:uid="{49F7F222-15C9-40E8-935D-0944A0758857}"/>
    <cellStyle name="Normal 94 2 3 2" xfId="30117" xr:uid="{D4DE987C-F0DE-4E30-A0DF-2D24581135B8}"/>
    <cellStyle name="Normal 94 2 3_121231-130331" xfId="30118" xr:uid="{16182591-A9A5-4743-9C63-1DF05C1291F8}"/>
    <cellStyle name="Normal 94 2 4" xfId="30119" xr:uid="{451F9606-7024-4671-82D7-AFBF629045A7}"/>
    <cellStyle name="Normal 94 2 5" xfId="30120" xr:uid="{8B0FC9DF-64A9-469D-B81B-0AD5B8A91993}"/>
    <cellStyle name="Normal 94 2 6" xfId="34684" xr:uid="{62734476-2EE3-4719-8EE6-15EB866DB833}"/>
    <cellStyle name="Normal 94 2 7" xfId="36448" xr:uid="{47AF749C-60F6-40FF-98CC-0BA68C6045A7}"/>
    <cellStyle name="Normal 94 2 8" xfId="38416" xr:uid="{98C5B7F1-BB92-424A-B229-C466407917BA}"/>
    <cellStyle name="Normal 94 2_121231-130331" xfId="30121" xr:uid="{CF8237E6-C3F8-4678-951C-7152F9CCE028}"/>
    <cellStyle name="Normal 94 3" xfId="30122" xr:uid="{6B075616-A6B7-42C6-9F16-0D18585F3A83}"/>
    <cellStyle name="Normal 94 3 2" xfId="30123" xr:uid="{F3D2DD4B-4504-4691-AAF6-D5D6FACE4AF3}"/>
    <cellStyle name="Normal 94 3 2 2" xfId="30124" xr:uid="{D573113B-9BF4-408F-8D00-116FDEA72DFB}"/>
    <cellStyle name="Normal 94 3 2_121231-130331" xfId="30125" xr:uid="{EC345AC4-3116-4DD4-B4B9-803388A7259B}"/>
    <cellStyle name="Normal 94 3 3" xfId="30126" xr:uid="{6833169F-74FE-445E-9287-26A8A3A8FE7A}"/>
    <cellStyle name="Normal 94 3 4" xfId="34685" xr:uid="{31E6F5C5-8931-402C-B0B3-6B7C57759E18}"/>
    <cellStyle name="Normal 94 3_121231-130331" xfId="30127" xr:uid="{43AD9311-D81B-405E-BA73-49828F81F448}"/>
    <cellStyle name="Normal 94 4" xfId="30128" xr:uid="{A7D1F686-3703-417A-A030-90DFB2236B7B}"/>
    <cellStyle name="Normal 94 4 2" xfId="30129" xr:uid="{59CB215E-0FBD-40BA-8E34-B60DB62D85FB}"/>
    <cellStyle name="Normal 94 4_121231-130331" xfId="30130" xr:uid="{6404576B-3118-4593-9278-5A658E9F475F}"/>
    <cellStyle name="Normal 94 5" xfId="30131" xr:uid="{0F6FCE19-51F9-4DEF-9FA9-68265FBCC8F8}"/>
    <cellStyle name="Normal 94 6" xfId="30132" xr:uid="{A049BE62-8229-4773-BB70-1B5FD0B44482}"/>
    <cellStyle name="Normal 94 7" xfId="34686" xr:uid="{D0D0254D-3287-40D6-96B7-F92698936B57}"/>
    <cellStyle name="Normal 94 8" xfId="36447" xr:uid="{A0C06B4E-6B78-4D70-9D9B-A2B7C09DFFC0}"/>
    <cellStyle name="Normal 94 9" xfId="38417" xr:uid="{385AF9E0-BFB7-4121-AE86-6A3C48D0B318}"/>
    <cellStyle name="Normal 94_121231-130331" xfId="30133" xr:uid="{73C4F52D-94CF-4E9D-A6C3-8BDAA22B7F42}"/>
    <cellStyle name="Normal 95" xfId="30134" xr:uid="{1FF466B3-BAAC-417C-A6D8-14360C590A15}"/>
    <cellStyle name="Normal 95 2" xfId="30135" xr:uid="{5936613A-0AA1-4C53-A52D-8C9A54E47231}"/>
    <cellStyle name="Normal 95 2 2" xfId="30136" xr:uid="{DE7C3E98-B237-4089-A79E-CD12E0276C56}"/>
    <cellStyle name="Normal 95 2 2 2" xfId="30137" xr:uid="{67033290-8590-4ACC-B0C3-7BAB66C72E84}"/>
    <cellStyle name="Normal 95 2 2 3" xfId="34687" xr:uid="{70BFD2C3-141F-44E2-98E1-4167A0E505AD}"/>
    <cellStyle name="Normal 95 2 2_121231-130331" xfId="30138" xr:uid="{090BACF6-D9A8-40DE-B775-EC46F4AE6702}"/>
    <cellStyle name="Normal 95 2 3" xfId="30139" xr:uid="{DDAA8DAB-42E0-451E-A8C5-70617139EE68}"/>
    <cellStyle name="Normal 95 2 3 2" xfId="30140" xr:uid="{9DAEB49B-721D-4A83-A14F-7FFAD4C76050}"/>
    <cellStyle name="Normal 95 2 3_121231-130331" xfId="30141" xr:uid="{6E6C6175-410F-47A3-A46C-9AE5DA58D881}"/>
    <cellStyle name="Normal 95 2 4" xfId="30142" xr:uid="{E239AA0B-2A8A-440F-B1F0-6F153755EF2B}"/>
    <cellStyle name="Normal 95 2 5" xfId="30143" xr:uid="{D6F1F607-F88C-442A-A1E5-EF4AD4F26A07}"/>
    <cellStyle name="Normal 95 2 6" xfId="34688" xr:uid="{47E6C59D-ED1F-494A-80DB-131CFC4FB50B}"/>
    <cellStyle name="Normal 95 2 7" xfId="36450" xr:uid="{A386DE75-6394-4B2A-9258-D6DCB0078758}"/>
    <cellStyle name="Normal 95 2 8" xfId="38414" xr:uid="{60A487AB-8BCB-4D5E-A1BC-6F435EC46971}"/>
    <cellStyle name="Normal 95 2_121231-130331" xfId="30144" xr:uid="{EBE83285-E886-496B-B976-8E8383EF6705}"/>
    <cellStyle name="Normal 95 3" xfId="30145" xr:uid="{D82956B1-F5A7-484C-B5BC-9F4ECB19C553}"/>
    <cellStyle name="Normal 95 3 2" xfId="30146" xr:uid="{7EF9B283-F4C6-4711-8BCB-A3FA0E370EAA}"/>
    <cellStyle name="Normal 95 3 2 2" xfId="30147" xr:uid="{C26DC06C-ABBB-4A51-B0A0-6F14ABCA1F13}"/>
    <cellStyle name="Normal 95 3 2_121231-130331" xfId="30148" xr:uid="{2E85FE94-DBD9-4BB9-8052-E68777B78FBE}"/>
    <cellStyle name="Normal 95 3 3" xfId="30149" xr:uid="{482FE5D2-A1AE-4DB6-A629-AECCA5FC4BE9}"/>
    <cellStyle name="Normal 95 3 4" xfId="34689" xr:uid="{B978A057-DFA6-4869-8C88-13494B2FC1DE}"/>
    <cellStyle name="Normal 95 3_121231-130331" xfId="30150" xr:uid="{88556009-8E6D-4791-A596-C0C8301DD1DC}"/>
    <cellStyle name="Normal 95 4" xfId="30151" xr:uid="{CA05E7B1-033E-432A-B508-D513E79AE97C}"/>
    <cellStyle name="Normal 95 4 2" xfId="30152" xr:uid="{05E4DA89-E724-4BED-A2F8-A340EC918463}"/>
    <cellStyle name="Normal 95 4_121231-130331" xfId="30153" xr:uid="{4A410C33-B2C1-464D-87E3-AA83CB08F451}"/>
    <cellStyle name="Normal 95 5" xfId="30154" xr:uid="{9FA37684-4B94-4EB7-9567-7BF9A99DF1FC}"/>
    <cellStyle name="Normal 95 6" xfId="30155" xr:uid="{1AFC9514-AFC3-4677-A895-518882C4E9AF}"/>
    <cellStyle name="Normal 95 7" xfId="34690" xr:uid="{0E0F8103-4129-4B3B-8F5F-5C6F0E964EE8}"/>
    <cellStyle name="Normal 95 8" xfId="36449" xr:uid="{7306F5D7-883D-4EA0-BA1A-83527F9A97CC}"/>
    <cellStyle name="Normal 95 9" xfId="38415" xr:uid="{6B077FB0-3F59-4274-AEA9-22CA078575E0}"/>
    <cellStyle name="Normal 95_121231-130331" xfId="30156" xr:uid="{95DECA63-1E7A-4C6C-A123-274A7CEF2385}"/>
    <cellStyle name="Normal 96" xfId="30157" xr:uid="{916C9B48-1A90-46B1-829A-B8B630C37243}"/>
    <cellStyle name="Normal 96 2" xfId="30158" xr:uid="{88E8CF38-B8B4-4BAA-BD4E-551BAF283F48}"/>
    <cellStyle name="Normal 96 2 2" xfId="30159" xr:uid="{C8C543AB-FDA1-4B7B-A4EC-7677F82ED053}"/>
    <cellStyle name="Normal 96 2 2 2" xfId="30160" xr:uid="{40C38258-962E-4554-82AF-A36D9622E65A}"/>
    <cellStyle name="Normal 96 2 2 3" xfId="34691" xr:uid="{94810347-9313-4B62-A263-1B76970C47F7}"/>
    <cellStyle name="Normal 96 2 2_121231-130331" xfId="30161" xr:uid="{5B80D7BC-6CB0-4973-8CEF-59D0F7148E10}"/>
    <cellStyle name="Normal 96 2 3" xfId="30162" xr:uid="{2A7AE417-845E-4CFE-9191-8A98DDE14686}"/>
    <cellStyle name="Normal 96 2 3 2" xfId="30163" xr:uid="{1BE5C8D0-BA64-4174-8FE9-889ACF564326}"/>
    <cellStyle name="Normal 96 2 3_121231-130331" xfId="30164" xr:uid="{0B067418-96C2-49CC-8B68-AB74A91D320A}"/>
    <cellStyle name="Normal 96 2 4" xfId="30165" xr:uid="{08C88487-0883-40AF-B466-D183622EEC68}"/>
    <cellStyle name="Normal 96 2 5" xfId="30166" xr:uid="{77531422-C255-43BD-8A32-ADF6FB53B071}"/>
    <cellStyle name="Normal 96 2 6" xfId="34692" xr:uid="{22118A27-6667-490F-BE29-321F675D405C}"/>
    <cellStyle name="Normal 96 2 7" xfId="36452" xr:uid="{FD105D0C-2CCA-47FE-B0DA-2B94EA411B51}"/>
    <cellStyle name="Normal 96 2 8" xfId="38412" xr:uid="{B285DA09-9897-444E-A1F7-8BCA60B45781}"/>
    <cellStyle name="Normal 96 2_121231-130331" xfId="30167" xr:uid="{02BF28D6-3AF3-4A68-9655-61426A4C478D}"/>
    <cellStyle name="Normal 96 3" xfId="30168" xr:uid="{5D0E7302-B275-4654-BB50-BBD5EDA4C788}"/>
    <cellStyle name="Normal 96 3 2" xfId="30169" xr:uid="{DA9543F5-85B4-48B4-A11A-AD2D25270C4C}"/>
    <cellStyle name="Normal 96 3 2 2" xfId="30170" xr:uid="{E9469C38-A85C-4B23-A9C1-CC86BA2A9897}"/>
    <cellStyle name="Normal 96 3 2_121231-130331" xfId="30171" xr:uid="{5A0E0DA8-C74D-4DAD-A735-F01F61F2A512}"/>
    <cellStyle name="Normal 96 3 3" xfId="30172" xr:uid="{8B840FFE-E3C7-49C2-8501-BE867603F011}"/>
    <cellStyle name="Normal 96 3 4" xfId="34693" xr:uid="{3FCA0AA5-EFC8-481E-995C-69E92A867035}"/>
    <cellStyle name="Normal 96 3_121231-130331" xfId="30173" xr:uid="{A9977611-A781-40B2-807D-E28B201EDBBC}"/>
    <cellStyle name="Normal 96 4" xfId="30174" xr:uid="{3F401602-0A26-45E6-A9CB-0879B160B97C}"/>
    <cellStyle name="Normal 96 4 2" xfId="30175" xr:uid="{9A59FA17-2BAC-49DF-914C-104E644F0B75}"/>
    <cellStyle name="Normal 96 4_121231-130331" xfId="30176" xr:uid="{8A6E404B-00F5-48E1-88FB-E3416D5779ED}"/>
    <cellStyle name="Normal 96 5" xfId="30177" xr:uid="{4A65C9E7-9553-4766-A446-633F2C31C7B7}"/>
    <cellStyle name="Normal 96 6" xfId="30178" xr:uid="{0B26118D-AEFD-4F36-8636-EC77B3E3D290}"/>
    <cellStyle name="Normal 96 7" xfId="34694" xr:uid="{E5A11160-B863-4ED2-A123-75DFCEDCB12F}"/>
    <cellStyle name="Normal 96 8" xfId="36451" xr:uid="{59E321F0-D1A6-43C4-B2B1-FA548B45B2A7}"/>
    <cellStyle name="Normal 96 9" xfId="38413" xr:uid="{D6294C6B-B6DB-4A17-95E0-32CC0356C3B3}"/>
    <cellStyle name="Normal 96_121231-130331" xfId="30179" xr:uid="{EB8649D8-870C-4529-B716-A084190EDCE3}"/>
    <cellStyle name="Normal 97" xfId="30180" xr:uid="{CE961815-76A3-4642-8854-25EF553326D9}"/>
    <cellStyle name="Normal 97 2" xfId="30181" xr:uid="{1ED778C5-76C4-4282-9114-EE9CA9910263}"/>
    <cellStyle name="Normal 97 2 2" xfId="30182" xr:uid="{319202A2-E1F5-44C4-BC55-8E575ED308E0}"/>
    <cellStyle name="Normal 97 2 2 2" xfId="30183" xr:uid="{C4A909FF-B5CD-4D27-A001-DAB71A0A848B}"/>
    <cellStyle name="Normal 97 2 2_121231-130331" xfId="30184" xr:uid="{D0808813-7AAC-4596-8914-207BA0BF4943}"/>
    <cellStyle name="Normal 97 2 3" xfId="30185" xr:uid="{3DBA4E96-B506-487A-9ADE-AC7BFC73B165}"/>
    <cellStyle name="Normal 97 2 4" xfId="34695" xr:uid="{F05CEDD4-41F1-4C37-A219-D4118482BB95}"/>
    <cellStyle name="Normal 97 2_121231-130331" xfId="30186" xr:uid="{C96F6175-A746-4F26-AA8D-0453F38B66DE}"/>
    <cellStyle name="Normal 97 3" xfId="30187" xr:uid="{3BFD5F23-AFC0-4665-B4AF-43DD9A5AEECA}"/>
    <cellStyle name="Normal 97 3 2" xfId="30188" xr:uid="{A4360B8B-7987-43A4-BE34-0B6E7922637D}"/>
    <cellStyle name="Normal 97 3_121231-130331" xfId="30189" xr:uid="{BF287662-387F-4E0C-B521-84811326B740}"/>
    <cellStyle name="Normal 97 4" xfId="30190" xr:uid="{7E3BCD7C-0312-40DC-B846-3C0C6BECBB6C}"/>
    <cellStyle name="Normal 97 5" xfId="30191" xr:uid="{E8DBB839-A44B-4AAB-82DD-9787D029511A}"/>
    <cellStyle name="Normal 97 6" xfId="34696" xr:uid="{E4D37EC6-B24B-4CB8-B715-A763840FFC93}"/>
    <cellStyle name="Normal 97 7" xfId="36453" xr:uid="{B0E66F7B-7342-4337-929A-F84379E862A8}"/>
    <cellStyle name="Normal 97 8" xfId="38411" xr:uid="{AA2AB558-8CA8-498B-816E-D415B6C6A851}"/>
    <cellStyle name="Normal 97_121231-130331" xfId="30192" xr:uid="{62C9AF7E-AFCA-4905-BC47-1B014D95FD3D}"/>
    <cellStyle name="Normal 98" xfId="30193" xr:uid="{C6DDFB51-92AE-4F94-9E27-EFE9A6D76FFD}"/>
    <cellStyle name="Normal 98 2" xfId="30194" xr:uid="{BC10EC4F-11E6-46EC-87A2-ECFBC43B66E0}"/>
    <cellStyle name="Normal 98 2 2" xfId="30195" xr:uid="{22B3E0A7-6BC6-4BFB-818B-66F8159CC590}"/>
    <cellStyle name="Normal 98 2 2 2" xfId="30196" xr:uid="{387B148A-54DE-475C-8C71-62D4F3123B0B}"/>
    <cellStyle name="Normal 98 2 2_121231-130331" xfId="30197" xr:uid="{0A0B1EBA-4520-4B22-938B-02C2E769EB56}"/>
    <cellStyle name="Normal 98 2 3" xfId="30198" xr:uid="{74A7C5D6-D613-4034-A247-76F936DB875D}"/>
    <cellStyle name="Normal 98 2 4" xfId="34697" xr:uid="{B505C16D-CAF3-4483-BAED-C2EC8533F576}"/>
    <cellStyle name="Normal 98 2_121231-130331" xfId="30199" xr:uid="{E44D242F-FD98-4E39-B347-BDCE2C4D48FB}"/>
    <cellStyle name="Normal 98 3" xfId="30200" xr:uid="{AAD92E03-9D1F-4A71-AE3D-D8E8F1A6D8AB}"/>
    <cellStyle name="Normal 98 3 2" xfId="30201" xr:uid="{E2C15E8F-8C25-4235-AD78-A8E9F377B66E}"/>
    <cellStyle name="Normal 98 3_121231-130331" xfId="30202" xr:uid="{A7543EE5-98E3-47F4-9ECF-D114D18D98E6}"/>
    <cellStyle name="Normal 98 4" xfId="30203" xr:uid="{1D83B5FA-FD11-466A-B001-3AB2FDEE9B0A}"/>
    <cellStyle name="Normal 98 5" xfId="30204" xr:uid="{A8E3D79C-92AE-4872-8F00-C4013EAEEDEF}"/>
    <cellStyle name="Normal 98 6" xfId="34698" xr:uid="{DBFF2263-510F-4EA4-944B-A538E4B5F756}"/>
    <cellStyle name="Normal 98 7" xfId="36454" xr:uid="{E1822BDA-85F9-4907-A4DD-F9866F265646}"/>
    <cellStyle name="Normal 98 8" xfId="38410" xr:uid="{9C29A2D1-1091-4B55-8359-A90E92D923D9}"/>
    <cellStyle name="Normal 98_121231-130331" xfId="30205" xr:uid="{140633DD-748E-4F8D-8F4D-D3D6D5E19FDD}"/>
    <cellStyle name="Normal 99" xfId="30206" xr:uid="{A741B0F5-D00B-425E-9909-42E60C2DAB0A}"/>
    <cellStyle name="Normal 99 2" xfId="30207" xr:uid="{EEEF55A3-A21E-46A2-8F5D-BEA17B90B509}"/>
    <cellStyle name="Normal 99 2 2" xfId="30208" xr:uid="{2F5C2491-5E23-41A3-9D41-DE84554EE578}"/>
    <cellStyle name="Normal 99 2 2 2" xfId="30209" xr:uid="{1F8580DC-9955-4A2A-8DC5-1A9E08E44657}"/>
    <cellStyle name="Normal 99 2 2_121231-130331" xfId="30210" xr:uid="{8BC7E193-65D8-441C-A448-53A8ACF652DB}"/>
    <cellStyle name="Normal 99 2 3" xfId="30211" xr:uid="{AA64ED5A-462A-4486-A5C9-8B860F574E9A}"/>
    <cellStyle name="Normal 99 2 4" xfId="34699" xr:uid="{CD15C3D6-7137-4B5C-9EC9-AF054ED78785}"/>
    <cellStyle name="Normal 99 2_121231-130331" xfId="30212" xr:uid="{4807B938-6C38-4793-85AC-09564ECBFBDF}"/>
    <cellStyle name="Normal 99 3" xfId="30213" xr:uid="{2345141D-6D22-4DC1-8CE3-968185A00254}"/>
    <cellStyle name="Normal 99 3 2" xfId="30214" xr:uid="{EDEA0681-2024-4079-A1CC-DCEE5264CC09}"/>
    <cellStyle name="Normal 99 3_121231-130331" xfId="30215" xr:uid="{ECB53DB4-52BC-4412-BCF7-3B3B91A15032}"/>
    <cellStyle name="Normal 99 4" xfId="30216" xr:uid="{AFC819A1-ACD2-4743-8AE5-099F41434B9A}"/>
    <cellStyle name="Normal 99 5" xfId="30217" xr:uid="{BE19E128-4C39-4CC9-879D-262DBC01BB78}"/>
    <cellStyle name="Normal 99 6" xfId="34700" xr:uid="{1A761BB7-0602-4B74-B9EA-AEE81D841BA2}"/>
    <cellStyle name="Normal 99 7" xfId="36455" xr:uid="{997DEEB5-7466-453D-8943-A094AD42612C}"/>
    <cellStyle name="Normal 99 8" xfId="38409" xr:uid="{438BBE7D-4CE3-4E2D-8C8D-C2107905F547}"/>
    <cellStyle name="Normal 99_121231-130331" xfId="30218" xr:uid="{24280813-2753-4511-AC5B-9EFF75F3534B}"/>
    <cellStyle name="Normal Cells" xfId="43240" xr:uid="{3EC2D235-6CEE-4032-877E-9DA7861781FF}"/>
    <cellStyle name="Normal Cells 2" xfId="43241" xr:uid="{6160B314-D418-4875-B2A3-EC7942BDB922}"/>
    <cellStyle name="Normal Cells_Cognos" xfId="43242" xr:uid="{45A26A64-B22D-44A1-A9A6-C0FF016663DB}"/>
    <cellStyle name="Normal1" xfId="30219" xr:uid="{BBAC02B8-72D6-4908-A48B-C8AB2F187982}"/>
    <cellStyle name="Normal1 2" xfId="30220" xr:uid="{1DAAE3E6-2545-4AD1-ADCD-EE7AC4CF22EF}"/>
    <cellStyle name="Normal1_AAL 2014-06" xfId="45566" xr:uid="{3A949823-1AC9-46CB-ACB6-A4BD1F1C920E}"/>
    <cellStyle name="Normale_ACCONTI 08.xls" xfId="39930" xr:uid="{5C7EA4FD-31B7-44E6-BCC1-E5F779F5DAA0}"/>
    <cellStyle name="NormalGM" xfId="30221" xr:uid="{D73D193F-4279-4F1E-A1CE-CAC0CD80E64B}"/>
    <cellStyle name="NormalGM 2" xfId="30222" xr:uid="{472915C6-78A8-4F70-8B83-589A0CE97EC5}"/>
    <cellStyle name="NormalGM_AAL 2014-06" xfId="45567" xr:uid="{D9659900-8984-4B97-9EF5-2D236ADE650B}"/>
    <cellStyle name="normální_List1" xfId="43243" xr:uid="{46FD95B7-BFF1-4DD6-A00F-CB5766BD69FF}"/>
    <cellStyle name="Normalny_2.Chance" xfId="43244" xr:uid="{DA1E61AE-3BEB-4BD4-A144-7A15782FB98F}"/>
    <cellStyle name="Nota" xfId="39931" xr:uid="{13CA7F0D-E060-42FE-9580-977D5C381D70}"/>
    <cellStyle name="Nota 10" xfId="39932" xr:uid="{9F9B554F-D561-4EC7-82D6-0F307984CE86}"/>
    <cellStyle name="Nota 10 2" xfId="39933" xr:uid="{F692530D-B9BE-4D01-BC0E-6FCFD53D75A5}"/>
    <cellStyle name="Nota 10 2 2" xfId="46011" xr:uid="{3D9F7699-CB9E-4267-9DDD-80AEB3273557}"/>
    <cellStyle name="Nota 10 3" xfId="46012" xr:uid="{C6E27D1E-A276-4431-86B1-AD91770B7F98}"/>
    <cellStyle name="Nota 11" xfId="39934" xr:uid="{27FFCCA7-D152-4E94-90E2-26241B874D10}"/>
    <cellStyle name="Nota 11 2" xfId="46010" xr:uid="{0242373A-E7F5-4C83-A420-BF5340C2BCDA}"/>
    <cellStyle name="Nota 12" xfId="46013" xr:uid="{3AF83914-2BB9-47E8-AC8C-9207101CFB38}"/>
    <cellStyle name="Nota 2" xfId="39935" xr:uid="{534E10BC-E45F-4470-B856-69A960208828}"/>
    <cellStyle name="Nota 2 2" xfId="39936" xr:uid="{78D8F9E9-1296-4F72-8527-A67F0EC996B6}"/>
    <cellStyle name="Nota 2 2 2" xfId="39937" xr:uid="{90C8DBD4-17E8-47D9-B072-DA3E024E34A2}"/>
    <cellStyle name="Nota 2 2 2 2" xfId="47755" xr:uid="{1FF1A076-04B4-4FA7-BCEA-AE4BAF9D5714}"/>
    <cellStyle name="Nota 2 2 3" xfId="46008" xr:uid="{F8B44618-8FAE-415B-ADCA-B1084C19373D}"/>
    <cellStyle name="Nota 2 3" xfId="39938" xr:uid="{9495B2D9-8612-4F03-B364-7ED2D833B1DF}"/>
    <cellStyle name="Nota 2 3 2" xfId="39939" xr:uid="{616AD111-9A3C-4655-BD6F-004DDF72A70F}"/>
    <cellStyle name="Nota 2 3 2 2" xfId="46006" xr:uid="{5F95243B-B028-47A6-8DE2-EF2D4D85AA2F}"/>
    <cellStyle name="Nota 2 3 3" xfId="46007" xr:uid="{DC5F9CC4-BF34-4855-B7BF-92F1048871CC}"/>
    <cellStyle name="Nota 2 4" xfId="39940" xr:uid="{1988756D-CA9C-472C-8025-5615E8E4FB53}"/>
    <cellStyle name="Nota 2 4 2" xfId="46005" xr:uid="{48F8738B-E523-4A71-B61F-D9AE2DCB8324}"/>
    <cellStyle name="Nota 2 5" xfId="46009" xr:uid="{286B2BCB-A269-4225-A9BA-55E2A682A50D}"/>
    <cellStyle name="Nota 3" xfId="39941" xr:uid="{B194C9D9-1AE3-4DC2-8891-A9C5F9814D80}"/>
    <cellStyle name="Nota 3 2" xfId="39942" xr:uid="{7A83312E-AB03-4F19-93B6-A109D97ABB6B}"/>
    <cellStyle name="Nota 3 2 2" xfId="39943" xr:uid="{712D6BA4-101D-4802-8C31-4FBCD380A8F4}"/>
    <cellStyle name="Nota 3 2 2 2" xfId="46000" xr:uid="{714E97A2-19DE-46DB-881C-D81321BB2399}"/>
    <cellStyle name="Nota 3 2 3" xfId="46003" xr:uid="{73327660-B427-496A-9AE2-9BFDBBE70C0D}"/>
    <cellStyle name="Nota 3 3" xfId="39944" xr:uid="{A2B337A2-063A-49D6-92E9-1A3060D6CE4C}"/>
    <cellStyle name="Nota 3 3 2" xfId="39945" xr:uid="{45612548-317A-4A61-87F8-A6B9425E7E23}"/>
    <cellStyle name="Nota 3 3 2 2" xfId="45998" xr:uid="{83DA4645-C8B7-4F3A-B358-BEC64926E61E}"/>
    <cellStyle name="Nota 3 3 3" xfId="45999" xr:uid="{25CA0118-4E4E-4B64-B616-7F4737E65EAA}"/>
    <cellStyle name="Nota 3 4" xfId="39946" xr:uid="{5EA884AA-F34D-4597-AE10-5EE91EA5C2C6}"/>
    <cellStyle name="Nota 3 4 2" xfId="45997" xr:uid="{4DBC1333-75C6-42A1-8989-DDFF05856B21}"/>
    <cellStyle name="Nota 3 5" xfId="46004" xr:uid="{153E6EA1-E496-4E8A-97C5-1E5B69AAAD84}"/>
    <cellStyle name="Nota 4" xfId="39947" xr:uid="{CD9AE058-DA97-4C82-BA7A-AA352FE177B1}"/>
    <cellStyle name="Nota 4 2" xfId="39948" xr:uid="{B04E1C1E-DCCE-4097-99F1-22A24DBE702E}"/>
    <cellStyle name="Nota 4 2 2" xfId="39949" xr:uid="{650DE7D2-695D-4DE6-AEC1-F7389066F3E8}"/>
    <cellStyle name="Nota 4 2 2 2" xfId="45994" xr:uid="{C7D62EF9-86B6-4E33-BD3A-4E007AAF9FF8}"/>
    <cellStyle name="Nota 4 2 3" xfId="45995" xr:uid="{EB07E04E-F15B-40C6-BBB4-E666CD47CF33}"/>
    <cellStyle name="Nota 4 3" xfId="39950" xr:uid="{16855499-022B-4517-92DF-4DDE708BB023}"/>
    <cellStyle name="Nota 4 3 2" xfId="39951" xr:uid="{39235DF6-6BE8-47C2-962F-DB8809F6ECA6}"/>
    <cellStyle name="Nota 4 3 2 2" xfId="47754" xr:uid="{6E3ADF58-C9DF-4C75-B460-7BC845DC683F}"/>
    <cellStyle name="Nota 4 3 3" xfId="45993" xr:uid="{9C175E41-35DC-45E2-AF87-720078D57CEC}"/>
    <cellStyle name="Nota 4 4" xfId="39952" xr:uid="{7CD97252-6281-436B-9378-FA6165D50784}"/>
    <cellStyle name="Nota 4 4 2" xfId="45992" xr:uid="{1768F048-DEF2-45FB-B56B-75D55A6AEB38}"/>
    <cellStyle name="Nota 4 5" xfId="45996" xr:uid="{BB1C394F-C4F5-40F5-995C-8CE5E4DE33DF}"/>
    <cellStyle name="Nota 5" xfId="39953" xr:uid="{DA3CDCA6-8BEE-41FE-9950-A43C058CABD4}"/>
    <cellStyle name="Nota 5 2" xfId="39954" xr:uid="{A159920A-47C2-42D7-88C6-A04604A5FEBD}"/>
    <cellStyle name="Nota 5 2 2" xfId="39955" xr:uid="{520BFF66-57A5-4199-9A91-9B094E533330}"/>
    <cellStyle name="Nota 5 2 2 2" xfId="45989" xr:uid="{5F9DE125-59BB-48BF-AA33-4A4C80C09FC9}"/>
    <cellStyle name="Nota 5 2 3" xfId="45990" xr:uid="{962B9E97-693E-45C5-88B2-2325488ED948}"/>
    <cellStyle name="Nota 5 3" xfId="39956" xr:uid="{488684C1-0FE8-4EEF-A677-3766636DC44C}"/>
    <cellStyle name="Nota 5 3 2" xfId="39957" xr:uid="{2A5481FE-E5FC-4CC7-8ED0-B525B6B29ACF}"/>
    <cellStyle name="Nota 5 3 2 2" xfId="45987" xr:uid="{077E5252-F04D-4840-89BA-E8CB0809E940}"/>
    <cellStyle name="Nota 5 3 3" xfId="45988" xr:uid="{036C373D-36F2-4B53-81D6-3D518C8042B9}"/>
    <cellStyle name="Nota 5 4" xfId="39958" xr:uid="{B26ACAFA-38C2-4429-9EC1-82657D986AAA}"/>
    <cellStyle name="Nota 5 4 2" xfId="45986" xr:uid="{9C3C29F2-C6F9-46C0-A9D8-DC8156066C8A}"/>
    <cellStyle name="Nota 5 5" xfId="45991" xr:uid="{5DCF0D0B-89CF-4A6F-B684-E9D22535E60C}"/>
    <cellStyle name="Nota 6" xfId="39959" xr:uid="{73A3C2AC-738B-4C63-8603-3337392C10D9}"/>
    <cellStyle name="Nota 6 2" xfId="39960" xr:uid="{916A7DB4-FFFA-4A19-98D8-3EA68E2DE1F2}"/>
    <cellStyle name="Nota 6 2 2" xfId="39961" xr:uid="{3F6A9FAC-3620-444F-B2F2-88E8275F3295}"/>
    <cellStyle name="Nota 6 2 2 2" xfId="45983" xr:uid="{197C1CE2-80B2-4195-BFAF-2C3BAE2BC54F}"/>
    <cellStyle name="Nota 6 2 3" xfId="45984" xr:uid="{9304CE0F-1AEB-4AE8-B53F-0C9AD068CA00}"/>
    <cellStyle name="Nota 6 3" xfId="39962" xr:uid="{FBB55360-D885-42F5-ACF6-C1E07DF1B609}"/>
    <cellStyle name="Nota 6 3 2" xfId="39963" xr:uid="{4B169BF7-5C5D-41E4-864C-1F4829AF836C}"/>
    <cellStyle name="Nota 6 3 2 2" xfId="45981" xr:uid="{7DAE3752-2BDF-47AE-AC60-08DEE8A5AA1A}"/>
    <cellStyle name="Nota 6 3 3" xfId="45982" xr:uid="{257BC298-BFD0-40C9-A4F7-E9AA76033BD8}"/>
    <cellStyle name="Nota 6 4" xfId="39964" xr:uid="{D3F51644-8D9D-4CA6-8F6F-F21AB57DCB83}"/>
    <cellStyle name="Nota 6 4 2" xfId="45926" xr:uid="{F993E507-E612-4C9A-9F21-A3DDDB72B7E3}"/>
    <cellStyle name="Nota 6 5" xfId="45985" xr:uid="{DBB62C0E-D856-41E7-B1F0-76578CB69615}"/>
    <cellStyle name="Nota 7" xfId="39965" xr:uid="{AAD0BEFE-9F5F-4947-9C11-AECB05F6C513}"/>
    <cellStyle name="Nota 7 2" xfId="39966" xr:uid="{947A9D14-58B5-4FA7-BAAF-C13309A8F68F}"/>
    <cellStyle name="Nota 7 2 2" xfId="39967" xr:uid="{328A3800-4C6B-48FB-BB94-EEE86B3ECDE2}"/>
    <cellStyle name="Nota 7 2 2 2" xfId="45923" xr:uid="{B8CE9FF0-3901-45A3-AD24-D65F417D3BA0}"/>
    <cellStyle name="Nota 7 2 3" xfId="45924" xr:uid="{D9F845EE-63CC-4931-AA60-FC634BFB99B8}"/>
    <cellStyle name="Nota 7 3" xfId="39968" xr:uid="{A1FC9451-1E5D-4FE2-9714-89BDAF5B0F2C}"/>
    <cellStyle name="Nota 7 3 2" xfId="39969" xr:uid="{5FEDD15E-C841-4462-8EBB-F6F8B0980D85}"/>
    <cellStyle name="Nota 7 3 2 2" xfId="45914" xr:uid="{5F3E0092-032C-437F-9EF9-A433C0E02CAA}"/>
    <cellStyle name="Nota 7 3 3" xfId="45922" xr:uid="{8450FC05-DF47-44A4-B6FF-8B5B6B37AF0F}"/>
    <cellStyle name="Nota 7 4" xfId="39970" xr:uid="{563EA2AC-0AC2-4810-B60C-FF146FFE5A3F}"/>
    <cellStyle name="Nota 7 4 2" xfId="45913" xr:uid="{A50B5307-E3E4-4A0B-8EF6-ED6E1DC8796F}"/>
    <cellStyle name="Nota 7 5" xfId="45925" xr:uid="{058319A3-BFEC-44D3-8D96-D594DBBBDAE7}"/>
    <cellStyle name="Nota 8" xfId="39971" xr:uid="{4DADBA47-14E7-4128-95FF-B9C9A67FBCD0}"/>
    <cellStyle name="Nota 8 2" xfId="39972" xr:uid="{02B8415B-5B63-465F-ADC5-98EF0740E5B4}"/>
    <cellStyle name="Nota 8 2 2" xfId="45911" xr:uid="{FF92E690-7D0B-41BD-9883-4599063BB45F}"/>
    <cellStyle name="Nota 8 3" xfId="45912" xr:uid="{47E0D30D-7482-4621-B451-60B4AA172378}"/>
    <cellStyle name="Nota 9" xfId="39973" xr:uid="{788B78BD-B04F-4796-92A8-D9F834BCBC3A}"/>
    <cellStyle name="Nota 9 2" xfId="39974" xr:uid="{9EFDB42B-7F4E-4A64-ABF8-D0EA87F2F98A}"/>
    <cellStyle name="Nota 9 2 2" xfId="45909" xr:uid="{F94E2836-11EB-49F5-9E17-D83116D01A10}"/>
    <cellStyle name="Nota 9 3" xfId="45910" xr:uid="{E746D0CA-8FF7-4F03-9839-86986A8EB8ED}"/>
    <cellStyle name="Notas" xfId="39975" xr:uid="{D7AB6394-AB68-40C2-AC99-366AF3D58680}"/>
    <cellStyle name="Notas 10" xfId="39976" xr:uid="{56151DE0-5144-413C-B9BC-3CAF9A39243D}"/>
    <cellStyle name="Notas 10 2" xfId="39977" xr:uid="{1195C4DC-EF2C-4999-A36E-79399E2A3BBA}"/>
    <cellStyle name="Notas 10 2 2" xfId="45906" xr:uid="{9E28E23F-161E-489F-A15C-C67231F7022A}"/>
    <cellStyle name="Notas 10 3" xfId="45907" xr:uid="{3445AEBD-C919-432D-8044-F8A3E0D19E73}"/>
    <cellStyle name="Notas 11" xfId="39978" xr:uid="{75DA97AC-0BB7-4546-99FE-F459C7345A26}"/>
    <cellStyle name="Notas 11 2" xfId="39979" xr:uid="{817CA4E2-FFDF-440E-B2D5-DECFF521AFB2}"/>
    <cellStyle name="Notas 11 2 2" xfId="45904" xr:uid="{827CFDEC-E4D1-455D-A074-96752C9F3FC5}"/>
    <cellStyle name="Notas 11 3" xfId="45905" xr:uid="{35BE46B7-D5DF-4591-B503-790381D4BB22}"/>
    <cellStyle name="Notas 12" xfId="39980" xr:uid="{361031AD-4F38-4C0E-83A2-7A626626F972}"/>
    <cellStyle name="Notas 12 2" xfId="45903" xr:uid="{48AE2855-6A2C-4DE6-BD73-2A6DEA550D0D}"/>
    <cellStyle name="Notas 13" xfId="45908" xr:uid="{41EF9ED9-9F44-4885-8DFD-167094A89D62}"/>
    <cellStyle name="Notas 2" xfId="39981" xr:uid="{B5B30703-4347-45E4-B09D-C73D21B372F1}"/>
    <cellStyle name="Notas 2 10" xfId="39982" xr:uid="{4B541E24-3A81-428A-9216-E1530EA6E66D}"/>
    <cellStyle name="Notas 2 10 2" xfId="39983" xr:uid="{E179AF7A-9E4A-414C-89B8-D8ADDA90C64F}"/>
    <cellStyle name="Notas 2 10 2 2" xfId="45893" xr:uid="{070F6DDC-6084-49B7-A9E6-D06E65260BFB}"/>
    <cellStyle name="Notas 2 10 3" xfId="45894" xr:uid="{076AC770-63D0-437E-B299-297438B1E04E}"/>
    <cellStyle name="Notas 2 11" xfId="39984" xr:uid="{4A0D143D-14F5-4F78-9D5E-F9901B2B8F19}"/>
    <cellStyle name="Notas 2 11 2" xfId="45892" xr:uid="{FC71ABC2-8375-46A6-8015-35556D0903E2}"/>
    <cellStyle name="Notas 2 12" xfId="45902" xr:uid="{7212F941-7912-4E2D-B0AB-99F1977E594A}"/>
    <cellStyle name="Notas 2 2" xfId="39985" xr:uid="{1C53C9BF-439D-4D54-839F-48FDCA1FEB71}"/>
    <cellStyle name="Notas 2 2 2" xfId="39986" xr:uid="{47426213-A5ED-4F88-8AE1-2F14343E8DD2}"/>
    <cellStyle name="Notas 2 2 2 2" xfId="39987" xr:uid="{C98BE079-A5C4-4863-8E97-5A1DDB1FC8A1}"/>
    <cellStyle name="Notas 2 2 2 2 2" xfId="45889" xr:uid="{709F7C1D-F3E2-404D-94C3-ECCD32C70DB0}"/>
    <cellStyle name="Notas 2 2 2 3" xfId="45890" xr:uid="{3C8CBEFD-B262-4B03-A244-046EEC998C73}"/>
    <cellStyle name="Notas 2 2 3" xfId="39988" xr:uid="{A8DD29AE-BC43-4D33-8D9E-B4DF5660B641}"/>
    <cellStyle name="Notas 2 2 3 2" xfId="39989" xr:uid="{1C64AE84-E89B-429A-AF3B-1E6DABA77525}"/>
    <cellStyle name="Notas 2 2 3 2 2" xfId="45887" xr:uid="{7738343D-ADCD-4755-AFA9-07608F1B0AE9}"/>
    <cellStyle name="Notas 2 2 3 3" xfId="45888" xr:uid="{E2A790E4-55C8-437F-A5CF-9E52BC8A012F}"/>
    <cellStyle name="Notas 2 2 4" xfId="39990" xr:uid="{90B705B6-9678-46EC-977B-0EA9F94D80EB}"/>
    <cellStyle name="Notas 2 2 4 2" xfId="45886" xr:uid="{0619CFD1-32B0-4D49-B1FD-7EF7EC0C3454}"/>
    <cellStyle name="Notas 2 2 5" xfId="45891" xr:uid="{5F369C75-ED6A-4EB4-802A-7F486D34956A}"/>
    <cellStyle name="Notas 2 3" xfId="39991" xr:uid="{A1562883-A3CF-4901-A9C7-D6AD02BDE8AB}"/>
    <cellStyle name="Notas 2 3 2" xfId="39992" xr:uid="{8131FF49-C5E0-49A8-AC79-468304FDA57B}"/>
    <cellStyle name="Notas 2 3 2 2" xfId="39993" xr:uid="{0A994708-F439-4C8D-838A-3DAD2C4777B0}"/>
    <cellStyle name="Notas 2 3 2 2 2" xfId="45883" xr:uid="{DECEC5A3-6C1D-46E1-BE2E-871ABAA9580A}"/>
    <cellStyle name="Notas 2 3 2 3" xfId="45884" xr:uid="{28F01A5F-AEC4-4A9A-81C7-437029363AE9}"/>
    <cellStyle name="Notas 2 3 3" xfId="39994" xr:uid="{63BCCCB0-3E33-42BD-91BA-1FA7DB1864C8}"/>
    <cellStyle name="Notas 2 3 3 2" xfId="39995" xr:uid="{9452848F-6B76-4AB2-9FCF-E56D32947DDB}"/>
    <cellStyle name="Notas 2 3 3 2 2" xfId="45874" xr:uid="{A40A7D0A-0B38-4BF3-A543-CB31FD07FE7D}"/>
    <cellStyle name="Notas 2 3 3 3" xfId="45882" xr:uid="{377BA6FB-319D-4829-B069-0E8E28D4B24D}"/>
    <cellStyle name="Notas 2 3 4" xfId="39996" xr:uid="{C4745911-6398-494C-8280-63416DD466ED}"/>
    <cellStyle name="Notas 2 3 4 2" xfId="45873" xr:uid="{AEEB408C-368F-409F-BD64-95A9F862524D}"/>
    <cellStyle name="Notas 2 3 5" xfId="45885" xr:uid="{D24FBE4E-266F-4629-8BA5-286FC1C938D2}"/>
    <cellStyle name="Notas 2 4" xfId="39997" xr:uid="{4E87D7BA-EEC7-4E9A-B378-D41B1A6995EC}"/>
    <cellStyle name="Notas 2 4 2" xfId="39998" xr:uid="{015BB39D-DB05-4D55-832A-86E2CB90D461}"/>
    <cellStyle name="Notas 2 4 2 2" xfId="39999" xr:uid="{464C5CEA-48EF-4E2A-9072-C0D68725ADF6}"/>
    <cellStyle name="Notas 2 4 2 2 2" xfId="45870" xr:uid="{B691F4F5-EAB3-4049-9728-DFE8A303596D}"/>
    <cellStyle name="Notas 2 4 2 3" xfId="45871" xr:uid="{52B777BE-8CF8-4717-BDB6-3257C4ADE3FE}"/>
    <cellStyle name="Notas 2 4 3" xfId="40000" xr:uid="{A15C855D-55E3-4F2E-8E65-73BBAA00BF6C}"/>
    <cellStyle name="Notas 2 4 3 2" xfId="40001" xr:uid="{41066D1F-A3B6-4FA2-B0EF-4BEB33E0F452}"/>
    <cellStyle name="Notas 2 4 3 2 2" xfId="45868" xr:uid="{8BD3EC93-6562-436D-9990-86774729F992}"/>
    <cellStyle name="Notas 2 4 3 3" xfId="45869" xr:uid="{75C8BD11-E6A8-4D41-90AE-C9F3A8F3B7A9}"/>
    <cellStyle name="Notas 2 4 4" xfId="40002" xr:uid="{374E7B00-9FF2-4966-82CE-664330CAFAD1}"/>
    <cellStyle name="Notas 2 4 4 2" xfId="45867" xr:uid="{0F8F2C14-D67C-4BBF-BBD6-97A544F1A18E}"/>
    <cellStyle name="Notas 2 4 5" xfId="45872" xr:uid="{D88425D5-0233-4C06-A432-4150577D8CC6}"/>
    <cellStyle name="Notas 2 5" xfId="40003" xr:uid="{75EAA9C9-3822-4284-8682-DCD238A6DC5F}"/>
    <cellStyle name="Notas 2 5 2" xfId="40004" xr:uid="{8B2D57CD-E1CE-4B2C-98EE-49AD0936B239}"/>
    <cellStyle name="Notas 2 5 2 2" xfId="40005" xr:uid="{EDC8A20D-EF02-4789-85CE-649A78B99014}"/>
    <cellStyle name="Notas 2 5 2 2 2" xfId="45864" xr:uid="{3029058F-5106-43C9-8682-6CD9C24BA608}"/>
    <cellStyle name="Notas 2 5 2 3" xfId="45865" xr:uid="{BB52C06F-247A-4568-9F86-B1367B1A3BFE}"/>
    <cellStyle name="Notas 2 5 3" xfId="40006" xr:uid="{A6BD1277-CBEF-44D7-B77A-D57EB0A7E989}"/>
    <cellStyle name="Notas 2 5 3 2" xfId="40007" xr:uid="{F43B029F-3D9C-4585-BADC-6FFC49B3AE94}"/>
    <cellStyle name="Notas 2 5 3 2 2" xfId="45862" xr:uid="{E65B2E3F-36BC-491E-92A2-BDE3CDD68685}"/>
    <cellStyle name="Notas 2 5 3 3" xfId="45863" xr:uid="{94392BC2-AA4B-421F-97B1-0A732AC53375}"/>
    <cellStyle name="Notas 2 5 4" xfId="40008" xr:uid="{4BCF4AE7-989F-4B93-B97B-75948ABDC044}"/>
    <cellStyle name="Notas 2 5 4 2" xfId="45854" xr:uid="{5ED3713D-BCC1-4665-AD40-104C1D236E38}"/>
    <cellStyle name="Notas 2 5 5" xfId="45866" xr:uid="{7349F45C-0FFD-4AB8-ABF4-95DBC2F77292}"/>
    <cellStyle name="Notas 2 6" xfId="40009" xr:uid="{D4788D6C-4BE4-4AD0-83ED-23AD0C42330D}"/>
    <cellStyle name="Notas 2 6 2" xfId="40010" xr:uid="{09FC05E1-CAEB-4FBB-A690-0FEE2CC00AF2}"/>
    <cellStyle name="Notas 2 6 2 2" xfId="40011" xr:uid="{1152BF55-CF45-43FD-9BA5-58994F7BC2DE}"/>
    <cellStyle name="Notas 2 6 2 2 2" xfId="45851" xr:uid="{FCA01475-CDB9-4A61-9E08-5E2652706A9F}"/>
    <cellStyle name="Notas 2 6 2 3" xfId="45852" xr:uid="{03E7B235-DAF5-4DD6-868A-06EF19DC0D15}"/>
    <cellStyle name="Notas 2 6 3" xfId="40012" xr:uid="{8DF94501-0807-405E-9A73-5A472718B218}"/>
    <cellStyle name="Notas 2 6 3 2" xfId="40013" xr:uid="{E889341D-0065-4361-AA1D-5715D6DAF900}"/>
    <cellStyle name="Notas 2 6 3 2 2" xfId="45849" xr:uid="{1DAF69BF-B193-47EB-9DC2-9E24B693CBD9}"/>
    <cellStyle name="Notas 2 6 3 3" xfId="45850" xr:uid="{60699083-BA41-40F0-9EA1-AC283015CC45}"/>
    <cellStyle name="Notas 2 6 4" xfId="40014" xr:uid="{FEB34AA4-361B-4CDC-9446-31304260746A}"/>
    <cellStyle name="Notas 2 6 4 2" xfId="45848" xr:uid="{EFF0E0B2-DE75-43E2-BD68-152762CDF3E4}"/>
    <cellStyle name="Notas 2 6 5" xfId="45853" xr:uid="{BB0ACCF3-596F-428F-90E9-E1E267B21349}"/>
    <cellStyle name="Notas 2 7" xfId="40015" xr:uid="{D62E5D5F-8A42-4B78-917C-3CC9F0015CE2}"/>
    <cellStyle name="Notas 2 7 2" xfId="40016" xr:uid="{6D9DE939-504A-47A7-9DB1-5F8B5CC5DF1D}"/>
    <cellStyle name="Notas 2 7 2 2" xfId="40017" xr:uid="{ED668497-7D7E-4B88-B8E1-8477B37A267A}"/>
    <cellStyle name="Notas 2 7 2 2 2" xfId="45845" xr:uid="{7338C47F-F80B-45C8-A792-BD883F5B1780}"/>
    <cellStyle name="Notas 2 7 2 3" xfId="45846" xr:uid="{AB4A186D-5307-4FCE-94F5-5227567855D4}"/>
    <cellStyle name="Notas 2 7 3" xfId="40018" xr:uid="{D76D5FCA-0F94-4748-A8E1-5FACD91EDF14}"/>
    <cellStyle name="Notas 2 7 3 2" xfId="40019" xr:uid="{87676CA5-EAAF-462E-9A33-82D500AB97BE}"/>
    <cellStyle name="Notas 2 7 3 2 2" xfId="45843" xr:uid="{DE82406E-AEAF-404C-93BA-F8D638370472}"/>
    <cellStyle name="Notas 2 7 3 3" xfId="45844" xr:uid="{D7FA0FC2-42A9-46A9-B866-4E9678A9EF42}"/>
    <cellStyle name="Notas 2 7 4" xfId="40020" xr:uid="{DD5A3C2C-9ECB-4079-9BB1-B27C0074C8DD}"/>
    <cellStyle name="Notas 2 7 4 2" xfId="45842" xr:uid="{1C85E26E-AAC7-4A08-96CB-A82E115C3F24}"/>
    <cellStyle name="Notas 2 7 5" xfId="45847" xr:uid="{401DC092-506C-4194-A825-4816AAEBB200}"/>
    <cellStyle name="Notas 2 8" xfId="40021" xr:uid="{FF3B026E-73D3-4CB1-B91D-4F6D1D09B68C}"/>
    <cellStyle name="Notas 2 8 2" xfId="40022" xr:uid="{9BCE65F1-2581-45B7-84E9-33C33A1140FB}"/>
    <cellStyle name="Notas 2 8 2 2" xfId="45833" xr:uid="{A9BCD835-FF12-4693-B76B-A42FED62640B}"/>
    <cellStyle name="Notas 2 8 3" xfId="45834" xr:uid="{3B5EAD10-95E2-4551-A11F-B2BCF4B1454C}"/>
    <cellStyle name="Notas 2 9" xfId="40023" xr:uid="{ABBDEAEA-8322-4C49-A17F-8C70896AACE4}"/>
    <cellStyle name="Notas 2 9 2" xfId="40024" xr:uid="{A4B46872-62A9-4806-8B25-40F1D4F6A3B1}"/>
    <cellStyle name="Notas 2 9 2 2" xfId="45831" xr:uid="{39FA177F-6242-4BF1-A021-91E076035AD9}"/>
    <cellStyle name="Notas 2 9 3" xfId="45832" xr:uid="{DB1BDC8B-9DD3-458B-859E-B8E1ADE1894E}"/>
    <cellStyle name="Notas 3" xfId="40025" xr:uid="{4E5EBEDD-BFD4-41EE-B369-DCCF7D7E3B8E}"/>
    <cellStyle name="Notas 3 2" xfId="40026" xr:uid="{AD15860F-5D4F-425D-96BF-A0BF27E4E098}"/>
    <cellStyle name="Notas 3 2 2" xfId="40027" xr:uid="{82612FE8-457F-46BE-95AD-9FA465490C00}"/>
    <cellStyle name="Notas 3 2 2 2" xfId="45828" xr:uid="{19170A66-93F2-4338-A964-B62A7AB951D3}"/>
    <cellStyle name="Notas 3 2 3" xfId="45829" xr:uid="{26830F8B-CE89-4416-BA20-CB02A1B4B365}"/>
    <cellStyle name="Notas 3 3" xfId="40028" xr:uid="{A5258298-CE86-4E8D-9B01-FFE73ABB7163}"/>
    <cellStyle name="Notas 3 3 2" xfId="40029" xr:uid="{BC264F3F-69D4-421D-926B-63EA31EB0F3D}"/>
    <cellStyle name="Notas 3 3 2 2" xfId="45826" xr:uid="{DDDFD267-5F02-4A24-A5A4-52DE8B744C5D}"/>
    <cellStyle name="Notas 3 3 3" xfId="45827" xr:uid="{5059D732-ED6C-453E-B9B3-C2B628ECEB96}"/>
    <cellStyle name="Notas 3 4" xfId="40030" xr:uid="{4BD15D08-7E1F-4DD9-95F9-11BD0B2960E6}"/>
    <cellStyle name="Notas 3 4 2" xfId="45825" xr:uid="{62076318-A0D7-4F43-81C4-727E3E37D07D}"/>
    <cellStyle name="Notas 3 5" xfId="45830" xr:uid="{F8B013B1-EE6A-45DF-879E-A2DE9F0ECEB0}"/>
    <cellStyle name="Notas 4" xfId="40031" xr:uid="{88E1220C-B548-4B6E-B13D-0A50EB4BCB65}"/>
    <cellStyle name="Notas 4 2" xfId="40032" xr:uid="{1772FFC1-677D-4DEE-852E-6004FA248622}"/>
    <cellStyle name="Notas 4 2 2" xfId="40033" xr:uid="{C2A42BB0-1461-4ABF-B022-082B1AE2DC88}"/>
    <cellStyle name="Notas 4 2 2 2" xfId="45822" xr:uid="{8ED4B718-4739-4873-84A0-129D0C9623C9}"/>
    <cellStyle name="Notas 4 2 3" xfId="45823" xr:uid="{C9927C85-2D1F-472B-85DB-955EEC0881FE}"/>
    <cellStyle name="Notas 4 3" xfId="40034" xr:uid="{7B29AEFC-4142-4CFE-888F-51D38A7E63E8}"/>
    <cellStyle name="Notas 4 3 2" xfId="40035" xr:uid="{B0AD97B4-6C51-42BA-913C-3E7FC792D807}"/>
    <cellStyle name="Notas 4 3 2 2" xfId="45813" xr:uid="{0B3FAB42-AFF5-4818-8497-797D02D5C91D}"/>
    <cellStyle name="Notas 4 3 3" xfId="45814" xr:uid="{273C9D20-9281-4E22-B2CB-7B07F9410A1A}"/>
    <cellStyle name="Notas 4 4" xfId="40036" xr:uid="{77160398-4030-4D3D-AEB3-7B2E86C37318}"/>
    <cellStyle name="Notas 4 4 2" xfId="45812" xr:uid="{A6063738-3814-4C32-9D38-78D7519C6ED5}"/>
    <cellStyle name="Notas 4 5" xfId="45824" xr:uid="{41E5C37B-7058-4606-AA12-2A4DFA0819CF}"/>
    <cellStyle name="Notas 5" xfId="40037" xr:uid="{92ED7997-C8B9-448F-ADCF-6F41542D8216}"/>
    <cellStyle name="Notas 5 2" xfId="40038" xr:uid="{96AC7A7A-70B7-4561-B25D-6A75A8C6254F}"/>
    <cellStyle name="Notas 5 2 2" xfId="40039" xr:uid="{3D4A347E-2F95-471E-AA24-0BD6DE39BC3D}"/>
    <cellStyle name="Notas 5 2 2 2" xfId="45809" xr:uid="{E71C679F-D23E-4B15-8DA8-F43DC572D931}"/>
    <cellStyle name="Notas 5 2 3" xfId="45810" xr:uid="{E8504888-24E5-44B3-8BC7-9D57CC907A6C}"/>
    <cellStyle name="Notas 5 3" xfId="40040" xr:uid="{FFD28CDF-D442-453C-AD77-0301EC4C791F}"/>
    <cellStyle name="Notas 5 3 2" xfId="40041" xr:uid="{2D1850B1-146C-43DB-8A4E-B929B9D9A48B}"/>
    <cellStyle name="Notas 5 3 2 2" xfId="45807" xr:uid="{27409154-0659-4A8C-AFA1-8FF0E3753ECF}"/>
    <cellStyle name="Notas 5 3 3" xfId="45808" xr:uid="{CFED465D-0C3A-4B0C-931F-740394C32DDC}"/>
    <cellStyle name="Notas 5 4" xfId="40042" xr:uid="{0C9217AC-92E3-4911-8E7F-DF5739933F2C}"/>
    <cellStyle name="Notas 5 4 2" xfId="45806" xr:uid="{9A2DDF4A-36C0-4D79-82E4-837DB7B89BE6}"/>
    <cellStyle name="Notas 5 5" xfId="45811" xr:uid="{A20B4A6A-00E9-42E2-BED5-0E69184EB3CD}"/>
    <cellStyle name="Notas 6" xfId="40043" xr:uid="{C3719F57-2E70-42B9-B93A-5F4110B36B26}"/>
    <cellStyle name="Notas 6 2" xfId="40044" xr:uid="{75BB6F3A-24C7-4483-9493-19440697CFC4}"/>
    <cellStyle name="Notas 6 2 2" xfId="40045" xr:uid="{B8C42776-C409-4FCD-B6EB-C867F66338F4}"/>
    <cellStyle name="Notas 6 2 2 2" xfId="45803" xr:uid="{45C44EA8-4FC2-4968-B974-65D7D87569F2}"/>
    <cellStyle name="Notas 6 2 3" xfId="45804" xr:uid="{6FF162AC-2125-4CA2-9FE0-D43C481E07C0}"/>
    <cellStyle name="Notas 6 3" xfId="40046" xr:uid="{C342C66B-0B22-4EB6-956E-B82D5CF4FD6A}"/>
    <cellStyle name="Notas 6 3 2" xfId="40047" xr:uid="{D1552066-AB61-4F31-BB20-605330CB2ADB}"/>
    <cellStyle name="Notas 6 3 2 2" xfId="45801" xr:uid="{0E2EC322-D941-4F8E-8B1A-449871C715B0}"/>
    <cellStyle name="Notas 6 3 3" xfId="45802" xr:uid="{3541FA81-14F3-4004-8C2F-6F01F18923DC}"/>
    <cellStyle name="Notas 6 4" xfId="40048" xr:uid="{5CDC14D0-81F7-4C9C-98C6-96098250DB7F}"/>
    <cellStyle name="Notas 6 4 2" xfId="45800" xr:uid="{55CDFA82-8822-475F-B805-E7D041FD15EB}"/>
    <cellStyle name="Notas 6 5" xfId="45805" xr:uid="{403E8D7C-0085-414B-990A-16A729C3DD8F}"/>
    <cellStyle name="Notas 7" xfId="40049" xr:uid="{5D7B69DA-DB64-47A1-AD8F-81431CEEE314}"/>
    <cellStyle name="Notas 7 2" xfId="40050" xr:uid="{67516097-710B-4A27-8899-8CE7BCA04B0E}"/>
    <cellStyle name="Notas 7 2 2" xfId="40051" xr:uid="{FBA31F77-4373-4C48-BC27-B5613E5BEF53}"/>
    <cellStyle name="Notas 7 2 2 2" xfId="45797" xr:uid="{79F196B4-1F31-49B7-BD10-6D23E2817009}"/>
    <cellStyle name="Notas 7 2 3" xfId="45798" xr:uid="{803BE417-A5E4-4D40-B3E1-475C512601EF}"/>
    <cellStyle name="Notas 7 3" xfId="40052" xr:uid="{9699E113-1B0E-47D7-A25E-F13E531BA92D}"/>
    <cellStyle name="Notas 7 3 2" xfId="40053" xr:uid="{2CC944BA-0725-4F70-9571-E91875B3263A}"/>
    <cellStyle name="Notas 7 3 2 2" xfId="45795" xr:uid="{393B768B-3962-40BA-B8DB-19F1C899B21A}"/>
    <cellStyle name="Notas 7 3 3" xfId="45796" xr:uid="{E76AA225-FBA6-48F4-8E2A-2DB0C7DF265E}"/>
    <cellStyle name="Notas 7 4" xfId="40054" xr:uid="{C00937FE-39F8-42DB-BE4F-8F8A54A1CF69}"/>
    <cellStyle name="Notas 7 4 2" xfId="45740" xr:uid="{11949361-75C7-4FF3-AD52-520E5E9AD2D1}"/>
    <cellStyle name="Notas 7 5" xfId="45799" xr:uid="{A5E806CB-59F1-4183-B8F4-900F21395D17}"/>
    <cellStyle name="Notas 8" xfId="40055" xr:uid="{B8CB5AA6-C3BA-4102-B485-E43D6B70C23F}"/>
    <cellStyle name="Notas 8 2" xfId="40056" xr:uid="{13F5B753-5245-4D17-B73A-18405FD0D8A4}"/>
    <cellStyle name="Notas 8 2 2" xfId="40057" xr:uid="{BDFE75CE-322D-486E-8230-3E25669F5176}"/>
    <cellStyle name="Notas 8 2 2 2" xfId="45737" xr:uid="{1F482255-166A-408C-924D-190F5EAE9BDC}"/>
    <cellStyle name="Notas 8 2 3" xfId="45738" xr:uid="{8F49D22C-4392-4B5D-9422-70487219007C}"/>
    <cellStyle name="Notas 8 3" xfId="40058" xr:uid="{285FBBD4-3D1B-481E-8E0D-BE3812D4624A}"/>
    <cellStyle name="Notas 8 3 2" xfId="40059" xr:uid="{28E32465-82F5-4096-A69A-7808A7A8E03B}"/>
    <cellStyle name="Notas 8 3 2 2" xfId="45728" xr:uid="{CF21B11A-BD04-4FBC-B439-AA4AD323D602}"/>
    <cellStyle name="Notas 8 3 3" xfId="45736" xr:uid="{8418FFCB-77D8-4EF7-BE93-23DFF4DDBB62}"/>
    <cellStyle name="Notas 8 4" xfId="40060" xr:uid="{0C711608-C586-4490-8F39-1588F04C3D17}"/>
    <cellStyle name="Notas 8 4 2" xfId="45727" xr:uid="{5B090651-DABA-4378-A2D2-C58065141A60}"/>
    <cellStyle name="Notas 8 5" xfId="45739" xr:uid="{1D948E39-A660-4200-A309-AED0FD7CD717}"/>
    <cellStyle name="Notas 9" xfId="40061" xr:uid="{FD3EFCC4-513B-4CA6-8CC9-8D5DCA71CF77}"/>
    <cellStyle name="Notas 9 2" xfId="40062" xr:uid="{D61C3EAF-9B61-4D12-A655-F0F121146309}"/>
    <cellStyle name="Notas 9 2 2" xfId="45725" xr:uid="{3A68B17C-0ABF-4374-A874-E0B5152E6D94}"/>
    <cellStyle name="Notas 9 3" xfId="45726" xr:uid="{A71FE96C-4338-445D-8B42-5CAB0C6895A3}"/>
    <cellStyle name="Notas_Footfall por horas" xfId="40063" xr:uid="{E8F8AD3B-5EC8-4D65-A3E2-263D71F955BC}"/>
    <cellStyle name="Note 10" xfId="2217" xr:uid="{C70D7E87-BDAA-4D0A-B0CD-CAB3E8FCBB15}"/>
    <cellStyle name="Note 10 2" xfId="2218" xr:uid="{D38C3A24-CD47-49D2-B5F4-C6300BADE7FB}"/>
    <cellStyle name="Note 10 2 2" xfId="45723" xr:uid="{0FAD0F2D-83AF-46CC-A4AB-665FF0A6FDD3}"/>
    <cellStyle name="Note 10 2 3" xfId="52334" xr:uid="{FBBF4CB0-6D62-4B11-83B5-D212A6AB517C}"/>
    <cellStyle name="Note 10 2_Acquisition DB" xfId="52335" xr:uid="{E5858A5A-34D0-4A52-8F2A-61616DDCDCDF}"/>
    <cellStyle name="Note 10 3" xfId="45724" xr:uid="{070B9988-8B1F-4758-863E-7DC7D89A8E0B}"/>
    <cellStyle name="Note 10 4" xfId="52336" xr:uid="{7D5CF844-980E-40B1-BE91-3557BA4AFA28}"/>
    <cellStyle name="Note 10_3. Loans" xfId="30223" xr:uid="{FD542323-52D6-4B8C-9E1D-D37F29AB6622}"/>
    <cellStyle name="Note 11" xfId="2219" xr:uid="{B0A5C36A-5763-498E-AA3D-D461EAA8314B}"/>
    <cellStyle name="Note 11 2" xfId="2220" xr:uid="{B22B2F1B-90BE-4407-A48F-E3A02E36ADE5}"/>
    <cellStyle name="Note 11 2 2" xfId="45722" xr:uid="{4D63CF59-8B98-4C4A-8794-FA598CCC0AB9}"/>
    <cellStyle name="Note 11 2 3" xfId="52337" xr:uid="{1E72E1EA-F60C-4393-A3E2-2DA1535717F9}"/>
    <cellStyle name="Note 11 2_Acquisition DB" xfId="52338" xr:uid="{FF13C1C6-0953-4BE6-96D5-6D2D5DDBFDBB}"/>
    <cellStyle name="Note 11 3" xfId="47711" xr:uid="{0F132D04-5F38-446B-90EF-0F78A1FED442}"/>
    <cellStyle name="Note 11 4" xfId="52339" xr:uid="{42E10CFE-2ABB-448A-9268-FF1BEFBEE467}"/>
    <cellStyle name="Note 11_3. Loans" xfId="30224" xr:uid="{4FAD07CE-F214-4872-B617-F35B43A6F3E8}"/>
    <cellStyle name="Note 12" xfId="2221" xr:uid="{C055B443-14D1-4A65-87D5-5C314B2D6356}"/>
    <cellStyle name="Note 12 2" xfId="2222" xr:uid="{034BAC4B-F377-46C4-9875-11E6B79745F5}"/>
    <cellStyle name="Note 12 2 2" xfId="45720" xr:uid="{A85D0069-176A-4A0A-8AA5-42D3DD7F2BA0}"/>
    <cellStyle name="Note 12 2 3" xfId="52340" xr:uid="{3EFAD418-FF35-4B32-96FC-E7F6B15DEC36}"/>
    <cellStyle name="Note 12 2_Acquisition DB" xfId="52341" xr:uid="{78BC752D-5FA4-464D-B5C9-F321842907F3}"/>
    <cellStyle name="Note 12 3" xfId="45721" xr:uid="{46E5872C-9912-4AF1-8F2E-3ED61B349A6C}"/>
    <cellStyle name="Note 12 4" xfId="52342" xr:uid="{69D3B60E-F560-439F-8122-6A84ECC1929B}"/>
    <cellStyle name="Note 12_3. Loans" xfId="30225" xr:uid="{F37FE79F-527B-4736-B336-C817E6D9B9D8}"/>
    <cellStyle name="Note 13" xfId="2223" xr:uid="{8E8137F9-3480-410D-B1AB-1A90FB0BBD91}"/>
    <cellStyle name="Note 13 2" xfId="2224" xr:uid="{29F97AE3-B8B3-4787-848C-76AAF36EBD4C}"/>
    <cellStyle name="Note 13 2 2" xfId="45718" xr:uid="{136F5812-F312-4521-973F-A0EC22985194}"/>
    <cellStyle name="Note 13 2 3" xfId="52343" xr:uid="{580A5180-87AE-478E-9B8E-D6F7315807CE}"/>
    <cellStyle name="Note 13 2_Acquisition DB" xfId="52344" xr:uid="{16F7B199-F96F-426B-843D-5DB7E24466F0}"/>
    <cellStyle name="Note 13 3" xfId="45719" xr:uid="{C90F7699-50B2-4995-85A2-EA83F9207548}"/>
    <cellStyle name="Note 13 4" xfId="52345" xr:uid="{DED39618-08EE-476E-8720-AD0B67DC4C0A}"/>
    <cellStyle name="Note 13_3. Loans" xfId="30226" xr:uid="{779775D7-D633-4092-ABC9-BE11986AD642}"/>
    <cellStyle name="Note 14" xfId="2967" xr:uid="{0D680B9D-8388-4A09-A37E-AAA5F644E2B0}"/>
    <cellStyle name="Note 14 2" xfId="52346" xr:uid="{6FA3CA55-55DB-49AB-BE0A-CB5480956245}"/>
    <cellStyle name="Note 14_Apart tables" xfId="52850" xr:uid="{431EAC1F-5DDC-499E-9ACE-FEF1F94BD5E8}"/>
    <cellStyle name="Note 15" xfId="30227" xr:uid="{C72FF09B-9E68-48F5-BA69-F15EC7644F04}"/>
    <cellStyle name="Note 15 2" xfId="52347" xr:uid="{F4DB4ECA-F536-472D-8902-4091A4B77F68}"/>
    <cellStyle name="Note 16" xfId="30228" xr:uid="{09DF369A-738B-488F-9B0E-2E68C9B51FF3}"/>
    <cellStyle name="Note 16 2" xfId="52348" xr:uid="{0599BF42-7DDB-4334-94A0-9497693FB496}"/>
    <cellStyle name="Note 17" xfId="30229" xr:uid="{552D59FD-E373-4450-B955-178F14389532}"/>
    <cellStyle name="Note 17 2" xfId="52349" xr:uid="{9CD46483-592D-4547-B347-9A211555F1AA}"/>
    <cellStyle name="Note 18" xfId="30230" xr:uid="{0412DCFF-34F0-4B1D-8CE8-863CD17799C5}"/>
    <cellStyle name="Note 18 2" xfId="52350" xr:uid="{C9C295F4-5C17-417E-B8BC-E028222B6893}"/>
    <cellStyle name="Note 19" xfId="30231" xr:uid="{5FF44AEC-817B-4E3B-B8AE-34C585425165}"/>
    <cellStyle name="Note 19 2" xfId="52351" xr:uid="{D665AF4E-488C-404E-8092-D675EDA47B67}"/>
    <cellStyle name="Note 2" xfId="221" xr:uid="{3F26312D-BE1A-46FF-8C1A-8EC98F78F2AD}"/>
    <cellStyle name="Note 2 10" xfId="2225" xr:uid="{A91FAC4C-936A-49EF-9417-AC749553F43F}"/>
    <cellStyle name="Note 2 10 2" xfId="2226" xr:uid="{4C795F41-4F25-4241-9964-355251812A54}"/>
    <cellStyle name="Note 2 10 2 2" xfId="47316" xr:uid="{FC363C8A-258B-49D4-BECA-E711613D226B}"/>
    <cellStyle name="Note 2 10 2 3" xfId="45708" xr:uid="{F8ADE0BF-7677-4C7E-AD3D-7645B5A1511E}"/>
    <cellStyle name="Note 2 10 2_Apart tables" xfId="52851" xr:uid="{389C7E26-8EC2-4E20-8915-D7BEB06B6409}"/>
    <cellStyle name="Note 2 10 3" xfId="47315" xr:uid="{148D783D-44D8-45CA-B24D-C0AE1E4B4C97}"/>
    <cellStyle name="Note 2 10 4" xfId="45709" xr:uid="{3EC0FD92-9378-456A-804F-F134DBB6EF29}"/>
    <cellStyle name="Note 2 10_3. Loans" xfId="30232" xr:uid="{86BB48D1-BE93-4DCD-BD08-904FD9CBAC76}"/>
    <cellStyle name="Note 2 11" xfId="2227" xr:uid="{E51573AA-79F2-4A89-82D1-97105C9B7068}"/>
    <cellStyle name="Note 2 11 2" xfId="2228" xr:uid="{338BF7B3-97C0-422F-AFAD-4D69F144A620}"/>
    <cellStyle name="Note 2 11 2 2" xfId="45706" xr:uid="{83265157-7492-411D-B845-90A198F84876}"/>
    <cellStyle name="Note 2 11 2_Apart tables" xfId="52852" xr:uid="{45DBF90E-45ED-435C-8B9E-8693A1BC35B1}"/>
    <cellStyle name="Note 2 11 3" xfId="47317" xr:uid="{31767E59-2203-40E4-B524-D117440FCC38}"/>
    <cellStyle name="Note 2 11 4" xfId="45707" xr:uid="{E1685DC9-8792-4D47-8848-80940FEE8BEC}"/>
    <cellStyle name="Note 2 11_3. Loans" xfId="30233" xr:uid="{FBDBCAB6-D8E7-42AE-9890-933975DC4309}"/>
    <cellStyle name="Note 2 12" xfId="2229" xr:uid="{42086DCC-1D69-4C4A-897B-7D1520DB4060}"/>
    <cellStyle name="Note 2 12 2" xfId="2230" xr:uid="{F63E1ABC-EBB2-42E3-93B0-685BB354BF06}"/>
    <cellStyle name="Note 2 12 2 2" xfId="45704" xr:uid="{AC2F30B1-91D7-4AAD-9571-5D831D64FBC5}"/>
    <cellStyle name="Note 2 12 2_Apart tables" xfId="52853" xr:uid="{F5CE13EA-056C-4376-BDAD-D71AF77BBB94}"/>
    <cellStyle name="Note 2 12 3" xfId="45705" xr:uid="{CEDCAE74-2BB6-471F-949F-C8348E6B6D76}"/>
    <cellStyle name="Note 2 12_3. Loans" xfId="30234" xr:uid="{E933363A-7ADB-4F61-A5D9-550CF65EFEB2}"/>
    <cellStyle name="Note 2 13" xfId="2231" xr:uid="{0E0E600E-83F6-4FB4-9B5A-C48E43DC7999}"/>
    <cellStyle name="Note 2 13 2" xfId="2232" xr:uid="{24D05F32-9A78-42AF-AC26-5571F56B077A}"/>
    <cellStyle name="Note 2 13 2 2" xfId="47709" xr:uid="{EDF7C077-6F2A-44DB-83BB-83C8BC4A0BDC}"/>
    <cellStyle name="Note 2 13 2_Apart tables" xfId="52854" xr:uid="{147CD458-7F80-4534-986E-47CC1B20899F}"/>
    <cellStyle name="Note 2 13 3" xfId="45703" xr:uid="{58FC209E-6590-4FFA-AFCF-65B007D10414}"/>
    <cellStyle name="Note 2 13_3. Loans" xfId="30235" xr:uid="{31E69C58-2A1E-4217-989A-2791372FF8F2}"/>
    <cellStyle name="Note 2 14" xfId="2233" xr:uid="{4A240779-AB25-495A-B5EA-DDA0F6E174E5}"/>
    <cellStyle name="Note 2 14 2" xfId="2234" xr:uid="{2E598D24-F784-45D9-92CC-D4F82852AEA7}"/>
    <cellStyle name="Note 2 14 2 2" xfId="45701" xr:uid="{4AF9ACF9-6B3F-43DF-A3C8-5CA872F9A3CC}"/>
    <cellStyle name="Note 2 14 2_Apart tables" xfId="52855" xr:uid="{20D0AD4D-6566-401B-9165-CE0D75EF709E}"/>
    <cellStyle name="Note 2 14 3" xfId="45702" xr:uid="{BC464DFE-3AB0-4FB5-8A36-2D3283708412}"/>
    <cellStyle name="Note 2 14_3. Loans" xfId="30236" xr:uid="{869A21B8-E376-4E1C-869E-53866663F54A}"/>
    <cellStyle name="Note 2 15" xfId="2235" xr:uid="{CB1BCAD7-B8CA-4012-8135-8AC9E64257B7}"/>
    <cellStyle name="Note 2 15 2" xfId="45700" xr:uid="{9B759ADA-D11B-46B8-A0BB-533AA3491368}"/>
    <cellStyle name="Note 2 15_Apart tables" xfId="52856" xr:uid="{04F3BE0A-C8DE-48DF-A68D-7894648CBA9B}"/>
    <cellStyle name="Note 2 16" xfId="39406" xr:uid="{BF8AFDDB-539E-44FE-9B5F-E8CA03A5E1F2}"/>
    <cellStyle name="Note 2 16 2" xfId="52352" xr:uid="{03C02C2B-B4B7-496E-A21F-8D51738DA382}"/>
    <cellStyle name="Note 2 17" xfId="39571" xr:uid="{DB0A02CD-0FDA-47EB-87D5-389A32721726}"/>
    <cellStyle name="Note 2 18" xfId="47314" xr:uid="{2361F9A7-B757-43D0-8ABA-F171D65D2E8D}"/>
    <cellStyle name="Note 2 19" xfId="45717" xr:uid="{A710F111-A868-491B-A8EA-BEB8029E783B}"/>
    <cellStyle name="Note 2 2" xfId="2236" xr:uid="{80B46D65-B9B2-4FF5-A406-79704E11E02B}"/>
    <cellStyle name="Note 2 2 10" xfId="2237" xr:uid="{B178BB42-3C8A-4935-A448-D90948C1317E}"/>
    <cellStyle name="Note 2 2 10 2" xfId="2238" xr:uid="{CA2F95B0-957B-43EB-9549-6345B4B30694}"/>
    <cellStyle name="Note 2 2 10 2 2" xfId="45697" xr:uid="{DDFC8013-BD4B-40BC-BC3F-87E4E72E94A8}"/>
    <cellStyle name="Note 2 2 10 2_Apart tables" xfId="52857" xr:uid="{CDF1E8A3-117E-4C6A-B715-347A0CF62514}"/>
    <cellStyle name="Note 2 2 10 3" xfId="45698" xr:uid="{6A0FB73C-1B20-489A-8FD3-E9B94B54504B}"/>
    <cellStyle name="Note 2 2 10_3. Loans" xfId="30237" xr:uid="{3BCED784-51FE-4E61-85EF-891680BA9F4B}"/>
    <cellStyle name="Note 2 2 11" xfId="2239" xr:uid="{1B005069-1372-4A8F-888E-A0817F115581}"/>
    <cellStyle name="Note 2 2 11 2" xfId="2240" xr:uid="{72C3BC9A-C810-4CDD-81F1-74E18CE1D9D3}"/>
    <cellStyle name="Note 2 2 11 2 2" xfId="45688" xr:uid="{39BCEF62-2BA2-423B-90D0-B4B0F9A07511}"/>
    <cellStyle name="Note 2 2 11 2_Apart tables" xfId="52858" xr:uid="{E2EAA0A7-218F-44F7-A5F6-9944732939D8}"/>
    <cellStyle name="Note 2 2 11 3" xfId="45689" xr:uid="{47DC1BC2-EAC6-4D8C-AE8A-F6D58950114B}"/>
    <cellStyle name="Note 2 2 11_3. Loans" xfId="30238" xr:uid="{153EC4DB-DAC8-4275-9DB8-A73C9427C9BC}"/>
    <cellStyle name="Note 2 2 12" xfId="2241" xr:uid="{4FF9AFD0-E62D-4238-B051-E8349783479A}"/>
    <cellStyle name="Note 2 2 12 2" xfId="45687" xr:uid="{F4A5AAEA-76CA-4466-B189-B6903410539C}"/>
    <cellStyle name="Note 2 2 12_Apart tables" xfId="52859" xr:uid="{20F21165-3DF1-4161-999E-CDEDD78BAD59}"/>
    <cellStyle name="Note 2 2 13" xfId="47326" xr:uid="{61D5C7B8-FEFD-46D4-AB9C-1C6F86558BA2}"/>
    <cellStyle name="Note 2 2 13 2" xfId="52353" xr:uid="{60BC5CEC-750B-4640-855A-A714CB468D37}"/>
    <cellStyle name="Note 2 2 13_Apart tables" xfId="52860" xr:uid="{EB05FDEA-066D-4A6C-B7BB-AE78720D7336}"/>
    <cellStyle name="Note 2 2 14" xfId="45699" xr:uid="{526F0907-7F2B-4933-9DE7-9DAD2F04C045}"/>
    <cellStyle name="Note 2 2 2" xfId="2242" xr:uid="{B61C5A17-D837-4EC3-9A52-28CA30220EED}"/>
    <cellStyle name="Note 2 2 2 2" xfId="2243" xr:uid="{2CE34C04-2DC7-4957-A322-6407A11EA3E5}"/>
    <cellStyle name="Note 2 2 2 2 2" xfId="2244" xr:uid="{FA411D13-2AC4-40BC-AF93-971DFEC5946B}"/>
    <cellStyle name="Note 2 2 2 2 2 2" xfId="45684" xr:uid="{4A266439-C5C4-4411-BFE7-09376E9546EB}"/>
    <cellStyle name="Note 2 2 2 2 2_Apart tables" xfId="52861" xr:uid="{89D80F95-B212-4065-AAA1-C06790B06761}"/>
    <cellStyle name="Note 2 2 2 2 3" xfId="47332" xr:uid="{794AF98D-AF56-4D47-A294-98EB85805DAC}"/>
    <cellStyle name="Note 2 2 2 2 4" xfId="45685" xr:uid="{4E498682-25F5-4886-9F27-273C180D2A7E}"/>
    <cellStyle name="Note 2 2 2 2_3. Loans" xfId="30239" xr:uid="{5AB761EE-6E1E-4CB4-B5DB-F42E055EE29E}"/>
    <cellStyle name="Note 2 2 2 3" xfId="2245" xr:uid="{C4068BED-B33F-418F-8FC6-DE22CF5DE0CC}"/>
    <cellStyle name="Note 2 2 2 3 2" xfId="2246" xr:uid="{11368992-9B54-4E9E-8B5A-9204C3E9C952}"/>
    <cellStyle name="Note 2 2 2 3 2 2" xfId="47707" xr:uid="{E9194E1E-C284-4B01-AE88-DDA2E404FE90}"/>
    <cellStyle name="Note 2 2 2 3 2_Apart tables" xfId="52862" xr:uid="{96E80FEA-C2CC-490F-8F81-BFA0E3141D78}"/>
    <cellStyle name="Note 2 2 2 3 3" xfId="45683" xr:uid="{6988D090-38C0-4130-936F-02262672A6D2}"/>
    <cellStyle name="Note 2 2 2 3_3. Loans" xfId="30240" xr:uid="{2F225835-49C2-41CE-876A-6DFF3D12BACD}"/>
    <cellStyle name="Note 2 2 2 4" xfId="2247" xr:uid="{C1BDC953-56FC-4A7B-8013-6A29BC0F28EF}"/>
    <cellStyle name="Note 2 2 2 4 2" xfId="2248" xr:uid="{DF5FBB0E-98C3-430D-B32D-E2730D8C3856}"/>
    <cellStyle name="Note 2 2 2 4 2 2" xfId="45681" xr:uid="{C3A28369-E039-4E44-9B23-A19BD22032FC}"/>
    <cellStyle name="Note 2 2 2 4 2_Apart tables" xfId="52863" xr:uid="{81AE5AEB-070D-44A9-A895-BA3909FC471A}"/>
    <cellStyle name="Note 2 2 2 4 3" xfId="45682" xr:uid="{1D865402-6F40-4A07-8D69-31B3EB4715CB}"/>
    <cellStyle name="Note 2 2 2 4_3. Loans" xfId="30241" xr:uid="{818ED1F0-2008-4D61-ABAD-C041CA4D2F81}"/>
    <cellStyle name="Note 2 2 2 5" xfId="2249" xr:uid="{66604BFA-A2D3-4757-AC30-34A67F9B21A7}"/>
    <cellStyle name="Note 2 2 2 5 2" xfId="2250" xr:uid="{92552E1B-51AC-446C-8EC0-C45359AF6099}"/>
    <cellStyle name="Note 2 2 2 5 2 2" xfId="45679" xr:uid="{C6A929BA-F3D7-417D-98BD-03461A17E1EE}"/>
    <cellStyle name="Note 2 2 2 5 2_Apart tables" xfId="52864" xr:uid="{F5046AC8-9FE0-4FB0-BD49-4D1E4DBAB6D9}"/>
    <cellStyle name="Note 2 2 2 5 3" xfId="45680" xr:uid="{723AB7C0-CDB5-42F7-A595-D112EA0E5DBB}"/>
    <cellStyle name="Note 2 2 2 5_3. Loans" xfId="30242" xr:uid="{1E900FBB-C05F-4DCD-B3E6-35A95D7E21CD}"/>
    <cellStyle name="Note 2 2 2 6" xfId="2251" xr:uid="{CDA44070-A6E0-4D85-96D2-18F8C2968F2C}"/>
    <cellStyle name="Note 2 2 2 6 2" xfId="45678" xr:uid="{C6B393AB-5F51-4400-AF3B-E653171941E3}"/>
    <cellStyle name="Note 2 2 2 6_Apart tables" xfId="52865" xr:uid="{69E290A4-C134-47BC-AA84-40749AF1FB33}"/>
    <cellStyle name="Note 2 2 2 7" xfId="47331" xr:uid="{F8EA94E9-37CE-4C53-A09F-57E3F6F985F4}"/>
    <cellStyle name="Note 2 2 2 7 2" xfId="52354" xr:uid="{71B33AAE-7D3E-42DF-B5DC-75DBEF331CAF}"/>
    <cellStyle name="Note 2 2 2 7_Apart tables" xfId="52866" xr:uid="{8806A814-C212-4E20-AA51-49AACE9E6BB4}"/>
    <cellStyle name="Note 2 2 2 8" xfId="45686" xr:uid="{9A866027-15A5-4335-82E8-3E2C53E16991}"/>
    <cellStyle name="Note 2 2 2_3. Loans" xfId="30243" xr:uid="{7AA7F705-1E2E-4059-85BE-F3EAACCED4B0}"/>
    <cellStyle name="Note 2 2 3" xfId="2252" xr:uid="{E44B6E49-98A8-45F4-9108-01BE191FDA07}"/>
    <cellStyle name="Note 2 2 3 2" xfId="2253" xr:uid="{4EDDBC8E-C009-47F6-B94C-6DE1F5FEF153}"/>
    <cellStyle name="Note 2 2 3 2 2" xfId="2254" xr:uid="{AFCB0A3B-202F-4594-9DC7-013BEE05C369}"/>
    <cellStyle name="Note 2 2 3 2 2 2" xfId="45668" xr:uid="{6348242E-3BB2-4BDD-BE0A-B3380694C490}"/>
    <cellStyle name="Note 2 2 3 2 2_Acquisition DB" xfId="52355" xr:uid="{C217DF90-8D38-4D85-B731-66A361762781}"/>
    <cellStyle name="Note 2 2 3 2 3" xfId="47334" xr:uid="{9B1A112C-4E1D-4CE4-9B8C-13F560E73AE5}"/>
    <cellStyle name="Note 2 2 3 2 4" xfId="45669" xr:uid="{2A14E140-B9EE-4710-BA5B-E30177B8B78E}"/>
    <cellStyle name="Note 2 2 3 2_3. Loans" xfId="30244" xr:uid="{083769D0-1E0D-441D-B418-F9F17A55B8BD}"/>
    <cellStyle name="Note 2 2 3 3" xfId="2255" xr:uid="{558A3838-81C6-4430-A3A3-C6003D0A083F}"/>
    <cellStyle name="Note 2 2 3 3 2" xfId="2256" xr:uid="{2DD5D5CE-49D2-4983-B7FC-3A8FAE09A88A}"/>
    <cellStyle name="Note 2 2 3 3 2 2" xfId="45666" xr:uid="{25063370-FE08-42CA-B590-EDFD707B13CE}"/>
    <cellStyle name="Note 2 2 3 3 2_Apart tables" xfId="52867" xr:uid="{209F0512-0113-46B1-BEF7-A10B01F5FBE5}"/>
    <cellStyle name="Note 2 2 3 3 3" xfId="45667" xr:uid="{5E62DADE-2943-41F2-8EB2-970830AC8032}"/>
    <cellStyle name="Note 2 2 3 3_3. Loans" xfId="30245" xr:uid="{2E2D35E5-A588-4DB2-9C4A-5E00B5CC5A36}"/>
    <cellStyle name="Note 2 2 3 4" xfId="2257" xr:uid="{DA269049-7E68-49D2-A8FC-56FEE50C771B}"/>
    <cellStyle name="Note 2 2 3 4 2" xfId="2258" xr:uid="{6CDB7249-4F9D-42D0-B5D7-D9A9AA675342}"/>
    <cellStyle name="Note 2 2 3 4 2 2" xfId="45664" xr:uid="{C70C265F-6EAF-4381-815C-030FA63EC1AE}"/>
    <cellStyle name="Note 2 2 3 4 2_Apart tables" xfId="52868" xr:uid="{637E5D48-0DAB-470F-9A71-35E006E6D4BB}"/>
    <cellStyle name="Note 2 2 3 4 3" xfId="45665" xr:uid="{F11F57FC-65E8-43F4-BD51-CDCA3E0900F8}"/>
    <cellStyle name="Note 2 2 3 4_3. Loans" xfId="30246" xr:uid="{5FB06EC3-593E-4486-8C6E-07BC4FCDDC3F}"/>
    <cellStyle name="Note 2 2 3 5" xfId="2259" xr:uid="{C3D86DEE-2E9A-4AC2-BEED-9A44E8C6DFDB}"/>
    <cellStyle name="Note 2 2 3 5 2" xfId="45663" xr:uid="{769AB8AC-CB24-4138-A0B7-6D3A7969FF2D}"/>
    <cellStyle name="Note 2 2 3 5_Apart tables" xfId="52869" xr:uid="{ED7AB17D-EC55-499F-A14E-1DB78AE04F80}"/>
    <cellStyle name="Note 2 2 3 6" xfId="47333" xr:uid="{E96152FF-10B9-4D99-B419-E296875225CA}"/>
    <cellStyle name="Note 2 2 3 7" xfId="45677" xr:uid="{E5EB9C9A-C37A-46CD-B35E-EC3DB923F312}"/>
    <cellStyle name="Note 2 2 3_3. Loans" xfId="30247" xr:uid="{7FA8684C-73AD-46B9-B55A-324E88FF0E16}"/>
    <cellStyle name="Note 2 2 4" xfId="2260" xr:uid="{1070975C-EC8F-48A6-8D9B-D7C483991973}"/>
    <cellStyle name="Note 2 2 4 2" xfId="2261" xr:uid="{422CD817-D2BF-4AB5-90D2-3F9D819C6D96}"/>
    <cellStyle name="Note 2 2 4 2 2" xfId="45662" xr:uid="{662B03A5-F779-4B00-A572-31D863A6002F}"/>
    <cellStyle name="Note 2 2 4 2_Apart tables" xfId="52870" xr:uid="{4E099C1E-BD74-4A72-AD6A-B31534716753}"/>
    <cellStyle name="Note 2 2 4 3" xfId="47335" xr:uid="{04E78C43-C86B-42AE-B316-FE6859B6F0A1}"/>
    <cellStyle name="Note 2 2 4 4" xfId="47705" xr:uid="{0A720A18-15BA-4636-9F3D-EC33DCE1F5E9}"/>
    <cellStyle name="Note 2 2 4_3. Loans" xfId="30248" xr:uid="{2418981D-7B7F-4685-AAE5-A900DF3AE6AD}"/>
    <cellStyle name="Note 2 2 5" xfId="2262" xr:uid="{B538F1E5-2698-42BE-A393-96AAB406254A}"/>
    <cellStyle name="Note 2 2 5 2" xfId="2263" xr:uid="{D150A4CA-2D50-45ED-A533-3785C133472A}"/>
    <cellStyle name="Note 2 2 5 2 2" xfId="45660" xr:uid="{C6555D8E-8A9B-458D-BAAB-908C17E503F0}"/>
    <cellStyle name="Note 2 2 5 2_Apart tables" xfId="52871" xr:uid="{74A90EC8-4919-4031-8A3A-7984B9140CE8}"/>
    <cellStyle name="Note 2 2 5 3" xfId="45661" xr:uid="{AC7EB392-ACB8-453E-A85F-A157B3738566}"/>
    <cellStyle name="Note 2 2 5_3. Loans" xfId="30249" xr:uid="{E969ADCD-167A-4478-BB43-A8EB1349B855}"/>
    <cellStyle name="Note 2 2 6" xfId="2264" xr:uid="{B3CFE186-00A3-43F9-8A6F-08FB45642565}"/>
    <cellStyle name="Note 2 2 6 2" xfId="2265" xr:uid="{24485E12-DFCA-4722-9F96-1681511D1BB7}"/>
    <cellStyle name="Note 2 2 6 2 2" xfId="45658" xr:uid="{562103C3-E7F7-4BD6-8911-4237CA64ACC6}"/>
    <cellStyle name="Note 2 2 6 2_Apart tables" xfId="52872" xr:uid="{8004A460-E9B2-445B-B055-8F9DA85CE120}"/>
    <cellStyle name="Note 2 2 6 3" xfId="45659" xr:uid="{471DB83E-C16F-4BB8-B6D1-C8208C059347}"/>
    <cellStyle name="Note 2 2 6_3. Loans" xfId="30250" xr:uid="{2B5043B1-B3A9-40A9-9EFF-42B0FBEBE4DF}"/>
    <cellStyle name="Note 2 2 7" xfId="2266" xr:uid="{A9E66FF8-6E30-41D1-8F90-D9B793F1CA70}"/>
    <cellStyle name="Note 2 2 7 2" xfId="2267" xr:uid="{59B54F09-80D2-48C1-AF74-9688A2F5F13A}"/>
    <cellStyle name="Note 2 2 7 2 2" xfId="45649" xr:uid="{BBC1BFD9-217C-43A2-8E9C-21A571494615}"/>
    <cellStyle name="Note 2 2 7 2_Apart tables" xfId="52873" xr:uid="{2869F486-13A3-4505-9A75-2DBBFC384C9A}"/>
    <cellStyle name="Note 2 2 7 3" xfId="45657" xr:uid="{9899ED45-49C8-4168-AB49-A4305667D5EB}"/>
    <cellStyle name="Note 2 2 7_3. Loans" xfId="30251" xr:uid="{A7FB2C01-124F-4B94-878D-764F9F830B5B}"/>
    <cellStyle name="Note 2 2 8" xfId="2268" xr:uid="{49804E18-0A28-442A-9A3E-09F9E3E63961}"/>
    <cellStyle name="Note 2 2 8 2" xfId="2269" xr:uid="{E7F601A6-A160-4CFE-B327-4E9EE87A9036}"/>
    <cellStyle name="Note 2 2 8 2 2" xfId="45647" xr:uid="{FEE09E12-17DD-4A8F-BDD0-BFCC753FEEB2}"/>
    <cellStyle name="Note 2 2 8 2_Apart tables" xfId="52874" xr:uid="{BFBD60EA-E380-432E-AE12-713D560D5274}"/>
    <cellStyle name="Note 2 2 8 3" xfId="45648" xr:uid="{DE60316B-8CC0-4A9D-81E6-103A374E7E06}"/>
    <cellStyle name="Note 2 2 8_3. Loans" xfId="30252" xr:uid="{17551F26-A4DE-42A2-AFF8-7920A5241942}"/>
    <cellStyle name="Note 2 2 9" xfId="2270" xr:uid="{0093C182-D95D-436F-AC4A-9B8B261D6975}"/>
    <cellStyle name="Note 2 2 9 2" xfId="2271" xr:uid="{88F2A56E-4474-48D6-A5EE-B8F30F80AF06}"/>
    <cellStyle name="Note 2 2 9 2 2" xfId="45645" xr:uid="{509A2EC6-954D-4240-B0F2-2AE946DB3A0B}"/>
    <cellStyle name="Note 2 2 9 2_Apart tables" xfId="52875" xr:uid="{B8DF5EFA-8AEC-452C-9E45-805187954680}"/>
    <cellStyle name="Note 2 2 9 3" xfId="45646" xr:uid="{5291C41A-60EA-4753-8EA3-D9482B2C5B09}"/>
    <cellStyle name="Note 2 2 9_3. Loans" xfId="30253" xr:uid="{87D325C8-9777-4EA9-BE8A-522CB5EEB622}"/>
    <cellStyle name="Note 2 2_3. Loans" xfId="30254" xr:uid="{AEDAF7F1-DB74-4BE4-A8FB-85112F684608}"/>
    <cellStyle name="Note 2 3" xfId="2272" xr:uid="{CA0ABA00-9B87-4737-83B0-C84B3C2DCB68}"/>
    <cellStyle name="Note 2 3 10" xfId="2273" xr:uid="{704ACBFE-C5E9-49DC-92C0-79E5C022766E}"/>
    <cellStyle name="Note 2 3 10 2" xfId="2274" xr:uid="{3A16E6EA-FB1B-41F8-A248-358FB236DFF1}"/>
    <cellStyle name="Note 2 3 10 2 2" xfId="47703" xr:uid="{E2D6CB1F-A08F-433D-9061-5C90332A07F2}"/>
    <cellStyle name="Note 2 3 10 2_Apart tables" xfId="52876" xr:uid="{AC5758F3-68E3-4CD1-BB88-DE9BF867AB13}"/>
    <cellStyle name="Note 2 3 10 3" xfId="45643" xr:uid="{58CCAF65-18F6-48BC-9E9E-B78B0C89E2D0}"/>
    <cellStyle name="Note 2 3 10_3. Loans" xfId="30255" xr:uid="{3BDF1F87-3D12-4E1D-8DB9-E41A5619F87E}"/>
    <cellStyle name="Note 2 3 11" xfId="2275" xr:uid="{C448570D-E55B-4C81-9AD0-F0CA7F8A1BB5}"/>
    <cellStyle name="Note 2 3 11 2" xfId="45642" xr:uid="{754D6358-44B7-4C38-B5B8-A2981CE2C0DD}"/>
    <cellStyle name="Note 2 3 11_Apart tables" xfId="52877" xr:uid="{0B93440E-DD2D-4344-90E9-877D68D82D73}"/>
    <cellStyle name="Note 2 3 12" xfId="34701" xr:uid="{5E58C9D8-520D-4E92-8B90-A121F696A700}"/>
    <cellStyle name="Note 2 3 12 2" xfId="52356" xr:uid="{B4258C22-13C7-4FA7-B23A-B5D3D331E403}"/>
    <cellStyle name="Note 2 3 13" xfId="47336" xr:uid="{5AEF442B-F2BB-4285-A8AF-1C7141BC485D}"/>
    <cellStyle name="Note 2 3 14" xfId="45644" xr:uid="{5A68797C-D6DC-4FE5-BF0C-6AC5EB0C4E80}"/>
    <cellStyle name="Note 2 3 2" xfId="2276" xr:uid="{91CAE495-635E-4DEF-86E0-69B83BB7A680}"/>
    <cellStyle name="Note 2 3 2 2" xfId="2277" xr:uid="{7929F277-AF58-4EE5-80BB-08FDB32F6810}"/>
    <cellStyle name="Note 2 3 2 2 2" xfId="2278" xr:uid="{79BFD8FC-7CC7-47B2-AA33-FF275F35BC35}"/>
    <cellStyle name="Note 2 3 2 2 2 2" xfId="45639" xr:uid="{C1578BB4-5BA6-46D1-A941-514E564B8876}"/>
    <cellStyle name="Note 2 3 2 2 2_Apart tables" xfId="52878" xr:uid="{D0D856D8-6BCD-4F62-A671-FDDA9402EB3D}"/>
    <cellStyle name="Note 2 3 2 2 3" xfId="47338" xr:uid="{183F9BF5-F640-4D7A-98A0-BE66888F14AD}"/>
    <cellStyle name="Note 2 3 2 2 4" xfId="45640" xr:uid="{F0B8026B-E3C5-4A9D-BD00-477A208F36F5}"/>
    <cellStyle name="Note 2 3 2 2_3. Loans" xfId="30256" xr:uid="{24078F1F-51FA-4F43-8D0C-DA705F4CDC9F}"/>
    <cellStyle name="Note 2 3 2 3" xfId="2279" xr:uid="{BE6C9256-10C6-4E52-9114-C7E717B8B4A3}"/>
    <cellStyle name="Note 2 3 2 3 2" xfId="45638" xr:uid="{0A76F0BA-1441-40DC-85D4-3E6A266DBE34}"/>
    <cellStyle name="Note 2 3 2 3_Apart tables" xfId="52879" xr:uid="{FE5DBE0D-1E52-40C9-A583-96DFB041FCE5}"/>
    <cellStyle name="Note 2 3 2 4" xfId="47337" xr:uid="{20C05F41-EA14-4C4F-BA83-3E78EBB0BC37}"/>
    <cellStyle name="Note 2 3 2 4 2" xfId="52357" xr:uid="{E18F71B7-19FD-40E3-AC03-25995700F771}"/>
    <cellStyle name="Note 2 3 2 4_Apart tables" xfId="52880" xr:uid="{91F2A85A-9149-4A3B-9E91-A0A246D133A2}"/>
    <cellStyle name="Note 2 3 2 5" xfId="45641" xr:uid="{7C2FFD99-CCA9-4D1C-92DC-93A25C89B0A5}"/>
    <cellStyle name="Note 2 3 2_3. Loans" xfId="30257" xr:uid="{F718C17A-7A03-49C5-9AC7-1DCB5F0999E7}"/>
    <cellStyle name="Note 2 3 3" xfId="2280" xr:uid="{C7606696-DAFD-4B88-A7F2-84FE89E93F94}"/>
    <cellStyle name="Note 2 3 3 2" xfId="2281" xr:uid="{49286593-C697-4979-95EA-B10F947048C0}"/>
    <cellStyle name="Note 2 3 3 2 2" xfId="47340" xr:uid="{9BB7D6B8-F231-483E-A6C7-793C5F5E40F4}"/>
    <cellStyle name="Note 2 3 3 2 3" xfId="45629" xr:uid="{08897337-A647-4A72-ACAD-062A5B6B5284}"/>
    <cellStyle name="Note 2 3 3 2_Apart tables" xfId="52881" xr:uid="{5A43FDC5-3E2E-4965-8F9F-727CECAAC541}"/>
    <cellStyle name="Note 2 3 3 3" xfId="47339" xr:uid="{D4CCB00E-031C-4F7F-9420-902084EDDD2A}"/>
    <cellStyle name="Note 2 3 3 4" xfId="45637" xr:uid="{2662707A-978E-4E97-82DB-A9B63DABB227}"/>
    <cellStyle name="Note 2 3 3_3. Loans" xfId="30258" xr:uid="{81CCA66D-65DF-46ED-805E-B19C7F308D45}"/>
    <cellStyle name="Note 2 3 4" xfId="2282" xr:uid="{472C59B3-23AA-44F2-ADA6-3169E341700B}"/>
    <cellStyle name="Note 2 3 4 2" xfId="2283" xr:uid="{B8C96EB4-9F4F-4E5D-BC6B-D09E6C95CB46}"/>
    <cellStyle name="Note 2 3 4 2 2" xfId="45627" xr:uid="{B4DFA350-5C5A-4AAA-A48A-807F0BA6CBA5}"/>
    <cellStyle name="Note 2 3 4 2_Apart tables" xfId="52882" xr:uid="{4B16D607-C90E-410E-B94A-919658E2D2F2}"/>
    <cellStyle name="Note 2 3 4 3" xfId="47341" xr:uid="{3C10CCA8-BCAE-448F-A83F-A651056DBDED}"/>
    <cellStyle name="Note 2 3 4 4" xfId="45628" xr:uid="{EAB13E41-69AA-4BD5-83F0-713A9D6BC86A}"/>
    <cellStyle name="Note 2 3 4_3. Loans" xfId="30259" xr:uid="{4D617038-C8BF-4B19-91C4-0376FB0734F6}"/>
    <cellStyle name="Note 2 3 5" xfId="2284" xr:uid="{C1566C92-6926-4BAE-B49A-3D56C06C757C}"/>
    <cellStyle name="Note 2 3 5 2" xfId="2285" xr:uid="{6FB77A95-9351-470F-B835-73FFE81AADB8}"/>
    <cellStyle name="Note 2 3 5 2 2" xfId="45625" xr:uid="{7D8B51C7-FCA3-4041-B55B-197EA0E1BE3E}"/>
    <cellStyle name="Note 2 3 5 2_Apart tables" xfId="52883" xr:uid="{40A4B2CC-1D97-404A-91B9-D677C7DC4DE9}"/>
    <cellStyle name="Note 2 3 5 3" xfId="45626" xr:uid="{8FE281C6-8C1C-4850-A5E5-49BCB3D91C07}"/>
    <cellStyle name="Note 2 3 5_3. Loans" xfId="30260" xr:uid="{4098CE6D-7ADA-47CF-8173-065AD5131AB1}"/>
    <cellStyle name="Note 2 3 6" xfId="2286" xr:uid="{EE1052DD-2655-4D07-82C6-4F454F328581}"/>
    <cellStyle name="Note 2 3 6 2" xfId="2287" xr:uid="{227CABF1-727F-46D1-A21C-0F8E117913EC}"/>
    <cellStyle name="Note 2 3 6 2 2" xfId="45623" xr:uid="{3B678049-3262-4A6C-AE8A-72EADCE6BDB7}"/>
    <cellStyle name="Note 2 3 6 2_Apart tables" xfId="52884" xr:uid="{F2F0AD8E-4773-4F69-9ACC-ABACDA56E7B3}"/>
    <cellStyle name="Note 2 3 6 3" xfId="45624" xr:uid="{F60C2C20-E575-41BC-9295-2B89682F0F8B}"/>
    <cellStyle name="Note 2 3 6_3. Loans" xfId="30261" xr:uid="{89633884-994C-4B11-82A4-EACC568071BD}"/>
    <cellStyle name="Note 2 3 7" xfId="2288" xr:uid="{554D7CC5-03B2-4F86-BAD6-261EE9845B95}"/>
    <cellStyle name="Note 2 3 7 2" xfId="2289" xr:uid="{D7428D30-2DE1-4D42-B598-90466C9677F5}"/>
    <cellStyle name="Note 2 3 7 2 2" xfId="45622" xr:uid="{DF03C81B-B35C-4C3E-A48A-E97DF3C0D8E9}"/>
    <cellStyle name="Note 2 3 7 2_Apart tables" xfId="52885" xr:uid="{2840C81D-62E6-49DD-BB4F-EADF4094EDBE}"/>
    <cellStyle name="Note 2 3 7 3" xfId="47701" xr:uid="{3562000D-79D3-46AC-BD69-957D9BFC4A60}"/>
    <cellStyle name="Note 2 3 7_3. Loans" xfId="30262" xr:uid="{B0B7A701-A39A-49A8-BCF3-230E02A8B1DA}"/>
    <cellStyle name="Note 2 3 8" xfId="2290" xr:uid="{2340F949-9D5B-449E-AC22-33605EF1D3E2}"/>
    <cellStyle name="Note 2 3 8 2" xfId="2291" xr:uid="{F3A2B2D0-119A-40D3-9B77-E229C96CAE04}"/>
    <cellStyle name="Note 2 3 8 2 2" xfId="48279" xr:uid="{F05354F0-A8F8-46D2-951F-0BA51355EEB4}"/>
    <cellStyle name="Note 2 3 8 2_Apart tables" xfId="52886" xr:uid="{6BC222D6-D87F-466E-82DC-F25C8BE81585}"/>
    <cellStyle name="Note 2 3 8 3" xfId="48278" xr:uid="{39B33346-FD58-47EB-AF53-D5690CC51936}"/>
    <cellStyle name="Note 2 3 8_3. Loans" xfId="30263" xr:uid="{CF2FDC89-3789-4DB5-86A6-BD3BDE89608A}"/>
    <cellStyle name="Note 2 3 9" xfId="2292" xr:uid="{FE3E26A8-9ABE-424D-9C56-CE9BA4EF4D03}"/>
    <cellStyle name="Note 2 3 9 2" xfId="2293" xr:uid="{32A668AE-330F-4B26-90FA-E5701FA21EBC}"/>
    <cellStyle name="Note 2 3 9 2 2" xfId="48281" xr:uid="{D085C590-4B50-46AD-9501-4C3BB2A94087}"/>
    <cellStyle name="Note 2 3 9 2_Apart tables" xfId="52887" xr:uid="{81A02D32-C4A0-478F-B191-A78EB9C597F2}"/>
    <cellStyle name="Note 2 3 9 3" xfId="48280" xr:uid="{A1EED2DE-E75B-4BE7-B818-28BCC103E631}"/>
    <cellStyle name="Note 2 3 9_3. Loans" xfId="30264" xr:uid="{25F28EF1-660C-408A-B088-B9EC8C976CFF}"/>
    <cellStyle name="Note 2 3_3. Loans" xfId="30265" xr:uid="{1BB256D1-4DD3-4296-9D1F-38FAAE5A8271}"/>
    <cellStyle name="Note 2 4" xfId="2294" xr:uid="{85908A1D-5C53-443D-A170-4675603DE3D8}"/>
    <cellStyle name="Note 2 4 10" xfId="47342" xr:uid="{F5D45122-A86C-4E91-8D80-E112EDD78250}"/>
    <cellStyle name="Note 2 4 10 2" xfId="52358" xr:uid="{DF91CAF7-A38C-4191-9497-153BDE70B2B6}"/>
    <cellStyle name="Note 2 4 10_Apart tables" xfId="52888" xr:uid="{5FE35281-ED4D-46A7-9DB7-7F26F644A8AE}"/>
    <cellStyle name="Note 2 4 11" xfId="48282" xr:uid="{55BA9E00-E543-4D7B-9AA0-5DFB0EC48AAB}"/>
    <cellStyle name="Note 2 4 2" xfId="2295" xr:uid="{BFD62725-033D-466E-A343-49F3C453E575}"/>
    <cellStyle name="Note 2 4 2 2" xfId="2296" xr:uid="{D840A7FB-8B51-4C84-BEF6-4137D8A08861}"/>
    <cellStyle name="Note 2 4 2 2 2" xfId="2297" xr:uid="{F4A74CB0-5852-442B-9B3B-62D08D91F866}"/>
    <cellStyle name="Note 2 4 2 2 2 2" xfId="48285" xr:uid="{85F99BC0-9B68-41DA-B189-FD17777ACE00}"/>
    <cellStyle name="Note 2 4 2 2 2_Apart tables" xfId="52889" xr:uid="{58B5B321-C02E-4C68-8D72-78039DA30DD4}"/>
    <cellStyle name="Note 2 4 2 2 3" xfId="47344" xr:uid="{E6958EA3-C3C9-4F23-B880-7180B70A9A9A}"/>
    <cellStyle name="Note 2 4 2 2 4" xfId="48284" xr:uid="{1F7F3DA9-C63B-4B57-B8DD-C0C8837F0EFD}"/>
    <cellStyle name="Note 2 4 2 2_3. Loans" xfId="30266" xr:uid="{96464A2B-6944-4824-9838-DDB85590A6A5}"/>
    <cellStyle name="Note 2 4 2 3" xfId="2298" xr:uid="{AAB770FF-EA7F-4E6C-B263-0C3F5049E654}"/>
    <cellStyle name="Note 2 4 2 3 2" xfId="48286" xr:uid="{C3D3804A-2847-4543-9C77-4007084C543B}"/>
    <cellStyle name="Note 2 4 2 3_Apart tables" xfId="52890" xr:uid="{EF0A662D-2EC9-4316-96C2-2773F1FE7B16}"/>
    <cellStyle name="Note 2 4 2 4" xfId="47343" xr:uid="{AA33B8F4-D3A7-4184-B7BD-E653BF428DE6}"/>
    <cellStyle name="Note 2 4 2 4 2" xfId="52359" xr:uid="{C7C015E7-8DF5-4B70-BF9A-723FE5179C85}"/>
    <cellStyle name="Note 2 4 2 4_Apart tables" xfId="52891" xr:uid="{5CA5B1FB-7C21-499F-A718-69AA2C6BDFDF}"/>
    <cellStyle name="Note 2 4 2 5" xfId="48283" xr:uid="{9B701227-AB68-4DB3-88F8-988F242E66F5}"/>
    <cellStyle name="Note 2 4 2_3. Loans" xfId="30267" xr:uid="{BAFEBC72-AD7B-41F8-B5D6-362ADB719B17}"/>
    <cellStyle name="Note 2 4 3" xfId="2299" xr:uid="{AC006E9E-3B84-433F-A955-FF2F5370480D}"/>
    <cellStyle name="Note 2 4 3 2" xfId="2300" xr:uid="{5DF10D4F-00F0-41F9-B475-BE5793AEB2F2}"/>
    <cellStyle name="Note 2 4 3 2 2" xfId="47346" xr:uid="{6C7B0132-ED8A-420D-8131-F49310D02656}"/>
    <cellStyle name="Note 2 4 3 2 3" xfId="48288" xr:uid="{EA7C0A9C-4765-4146-95B9-B2D0A30560E0}"/>
    <cellStyle name="Note 2 4 3 2_Apart tables" xfId="52892" xr:uid="{3FB18BF8-3690-4C6B-A26C-7948DF043E11}"/>
    <cellStyle name="Note 2 4 3 3" xfId="47345" xr:uid="{998F278D-8E83-48E3-84C3-1618A7D82DE7}"/>
    <cellStyle name="Note 2 4 3 4" xfId="48287" xr:uid="{3D69FBD6-934D-42B7-B12F-4163F2FB2ECE}"/>
    <cellStyle name="Note 2 4 3_3. Loans" xfId="30268" xr:uid="{AF6C2AD2-D01E-491C-A6D6-1E57BCA5F7A6}"/>
    <cellStyle name="Note 2 4 4" xfId="2301" xr:uid="{9419D03A-F375-40B9-A732-394B5EE76266}"/>
    <cellStyle name="Note 2 4 4 2" xfId="2302" xr:uid="{530FB2CD-DD12-44CD-982A-C53DA162DE45}"/>
    <cellStyle name="Note 2 4 4 2 2" xfId="48290" xr:uid="{DD854E06-ABE9-4142-B382-A510D37ECB51}"/>
    <cellStyle name="Note 2 4 4 2_Apart tables" xfId="52893" xr:uid="{70F51FD5-50C4-4AB0-A06A-E265F112C8AA}"/>
    <cellStyle name="Note 2 4 4 3" xfId="47347" xr:uid="{C2114914-FDE3-4246-A2AD-BEDB77041435}"/>
    <cellStyle name="Note 2 4 4 4" xfId="48289" xr:uid="{76B5D41A-F504-479A-8E52-B6F448E8F57C}"/>
    <cellStyle name="Note 2 4 4_3. Loans" xfId="30269" xr:uid="{A4D81285-62B2-4EAD-AAAF-54A4B4B779DA}"/>
    <cellStyle name="Note 2 4 5" xfId="2303" xr:uid="{E35497BA-E715-411D-8E69-A76DFF987364}"/>
    <cellStyle name="Note 2 4 5 2" xfId="2304" xr:uid="{ADE20742-4CBC-4C01-8B25-B10B282CED39}"/>
    <cellStyle name="Note 2 4 5 2 2" xfId="48292" xr:uid="{A4A3C99B-B565-49FF-A155-6865590ECDA9}"/>
    <cellStyle name="Note 2 4 5 2_Apart tables" xfId="52894" xr:uid="{4DC778F0-789F-437D-ACE0-2CF2B09867EF}"/>
    <cellStyle name="Note 2 4 5 3" xfId="48291" xr:uid="{3CB9ACD0-ABB9-48FA-BEC6-D75EF7D75C86}"/>
    <cellStyle name="Note 2 4 5_3. Loans" xfId="30270" xr:uid="{2C173C8B-29CE-4A77-977C-9D5EA8197D35}"/>
    <cellStyle name="Note 2 4 6" xfId="2305" xr:uid="{A7BA699A-4DD4-4BB1-9525-BFDD62C0CCF0}"/>
    <cellStyle name="Note 2 4 6 2" xfId="2306" xr:uid="{B7B5D53C-DC35-4350-B93B-AD41DCEF84BE}"/>
    <cellStyle name="Note 2 4 6 2 2" xfId="48294" xr:uid="{550E9F6D-4B9F-41E1-9EBA-9B1033D4B256}"/>
    <cellStyle name="Note 2 4 6 2_Apart tables" xfId="52895" xr:uid="{8345EC31-54D3-419C-8466-7764745611A9}"/>
    <cellStyle name="Note 2 4 6 3" xfId="48293" xr:uid="{3FC86056-1C54-4A72-80C7-DB96C8515F78}"/>
    <cellStyle name="Note 2 4 6_3. Loans" xfId="30271" xr:uid="{AF0DC388-A37B-466A-8772-025CEA47422F}"/>
    <cellStyle name="Note 2 4 7" xfId="2307" xr:uid="{F707B53F-3DB0-480A-8932-06872486637D}"/>
    <cellStyle name="Note 2 4 7 2" xfId="2308" xr:uid="{143C00A1-855C-4802-8874-E5AE6A85D7DE}"/>
    <cellStyle name="Note 2 4 7 2 2" xfId="48296" xr:uid="{38928CCF-78EE-443E-ABC3-74792E2B7BC4}"/>
    <cellStyle name="Note 2 4 7 2_Apart tables" xfId="52896" xr:uid="{E8C30A1A-CDB6-4C5D-8ABA-46CA6EC5B7C6}"/>
    <cellStyle name="Note 2 4 7 3" xfId="48295" xr:uid="{74AE56A5-B5C3-4092-A997-1AC68005C3BE}"/>
    <cellStyle name="Note 2 4 7_3. Loans" xfId="30272" xr:uid="{2B1805FE-8878-40B0-8C3A-65C06B2DA191}"/>
    <cellStyle name="Note 2 4 8" xfId="2309" xr:uid="{5E18D345-E41D-4FAD-B2BD-A333A1FA16A8}"/>
    <cellStyle name="Note 2 4 8 2" xfId="2310" xr:uid="{37B056AB-C9BB-450F-A8F3-FF4E24B69AA7}"/>
    <cellStyle name="Note 2 4 8 2 2" xfId="48298" xr:uid="{36B5A93C-1EB3-4CB4-8C2A-77AA24208B66}"/>
    <cellStyle name="Note 2 4 8 2_Apart tables" xfId="52897" xr:uid="{445A628F-64D4-44F0-9A4A-91C01FDD252F}"/>
    <cellStyle name="Note 2 4 8 3" xfId="48297" xr:uid="{AEC35BCE-D579-405B-BCE8-3EAA89369147}"/>
    <cellStyle name="Note 2 4 8_3. Loans" xfId="30273" xr:uid="{262D5D09-6F58-4581-B23E-4DE7783C571C}"/>
    <cellStyle name="Note 2 4 9" xfId="2311" xr:uid="{9A2DF6E4-B054-417F-8490-57EED66CA4B4}"/>
    <cellStyle name="Note 2 4 9 2" xfId="48299" xr:uid="{3A80B442-3EA9-47FF-98B4-90E26D2BF7C8}"/>
    <cellStyle name="Note 2 4 9_Apart tables" xfId="52898" xr:uid="{8F21514C-1B49-4C16-8523-5F621A91FA25}"/>
    <cellStyle name="Note 2 4_3. Loans" xfId="30274" xr:uid="{20909989-7DEA-4869-976D-F17C971BF5C4}"/>
    <cellStyle name="Note 2 5" xfId="2312" xr:uid="{A626A544-926D-4E87-8EA0-355BCC907A0F}"/>
    <cellStyle name="Note 2 5 2" xfId="2313" xr:uid="{71976217-DD5D-4ECE-B7DA-15C6DAD2B367}"/>
    <cellStyle name="Note 2 5 2 2" xfId="2314" xr:uid="{CB258119-61A1-44FB-85F4-F192BA36A653}"/>
    <cellStyle name="Note 2 5 2 2 2" xfId="47350" xr:uid="{B2D24F98-0439-4816-A9F5-B8641F97A50C}"/>
    <cellStyle name="Note 2 5 2 2 3" xfId="48302" xr:uid="{3B5DD1E7-610A-4981-8F28-F136FD14ED9E}"/>
    <cellStyle name="Note 2 5 2 2_Apart tables" xfId="52899" xr:uid="{F816A58E-0B28-47ED-8583-D50E54DD11F7}"/>
    <cellStyle name="Note 2 5 2 3" xfId="47349" xr:uid="{692C5F5B-718A-4AFF-88EB-D2F4FD5EEF1E}"/>
    <cellStyle name="Note 2 5 2 4" xfId="48301" xr:uid="{9F6ABEA9-E686-4903-BA3E-8061C87D0F3D}"/>
    <cellStyle name="Note 2 5 2_3. Loans" xfId="30275" xr:uid="{102F276E-57FB-45ED-AAEB-34AD4CD38147}"/>
    <cellStyle name="Note 2 5 3" xfId="2315" xr:uid="{6E6C00C0-45DA-43AA-B6AC-845C7A175708}"/>
    <cellStyle name="Note 2 5 3 2" xfId="2316" xr:uid="{D7CBAA04-86C1-4C77-8468-462D2F7A9D12}"/>
    <cellStyle name="Note 2 5 3 2 2" xfId="47352" xr:uid="{35619E9E-155A-465A-8CBC-03A985723B97}"/>
    <cellStyle name="Note 2 5 3 2 3" xfId="48304" xr:uid="{F5125CAD-44EE-40DB-A286-5388E29DFE1F}"/>
    <cellStyle name="Note 2 5 3 2_Apart tables" xfId="52900" xr:uid="{52C553EA-3B6A-495C-8E43-3311A9B0AAE3}"/>
    <cellStyle name="Note 2 5 3 3" xfId="47351" xr:uid="{AD744E38-11DD-47F8-9083-37BDD9205ABA}"/>
    <cellStyle name="Note 2 5 3 4" xfId="48303" xr:uid="{0F4E932E-C5E1-4169-9553-711963973317}"/>
    <cellStyle name="Note 2 5 3_3. Loans" xfId="30276" xr:uid="{3AC8E278-0814-4ED1-8E15-0068D664826C}"/>
    <cellStyle name="Note 2 5 4" xfId="2317" xr:uid="{932FE49C-4D7B-4516-9C51-F5ADB9B590FE}"/>
    <cellStyle name="Note 2 5 4 2" xfId="2318" xr:uid="{FDF71724-B1AA-4075-BADF-07DFB32E150B}"/>
    <cellStyle name="Note 2 5 4 2 2" xfId="48306" xr:uid="{544C3A5E-F4E4-4358-B592-F2B966044EEC}"/>
    <cellStyle name="Note 2 5 4 2_Apart tables" xfId="52901" xr:uid="{9AEDC85E-6351-47B0-A745-EE8E2EDB94FC}"/>
    <cellStyle name="Note 2 5 4 3" xfId="47353" xr:uid="{27DE7454-A5FC-45C2-96A4-E2D16F2FFBDA}"/>
    <cellStyle name="Note 2 5 4 4" xfId="48305" xr:uid="{456BC6BE-8CE2-41CF-908F-75D01052337E}"/>
    <cellStyle name="Note 2 5 4_3. Loans" xfId="30277" xr:uid="{B8ADF50F-F7A1-4F09-BF11-A760C86D9698}"/>
    <cellStyle name="Note 2 5 5" xfId="2319" xr:uid="{98443377-ABED-4CE4-BE21-4C7569B15540}"/>
    <cellStyle name="Note 2 5 5 2" xfId="2320" xr:uid="{43175E6D-B401-4403-84E9-892C266AFC06}"/>
    <cellStyle name="Note 2 5 5 2 2" xfId="48308" xr:uid="{451714E6-61B1-454F-9317-49B952A8CFC6}"/>
    <cellStyle name="Note 2 5 5 2_Apart tables" xfId="52902" xr:uid="{87639F6F-6F19-4DF7-B9CD-8633E829FB36}"/>
    <cellStyle name="Note 2 5 5 3" xfId="48307" xr:uid="{311E8A67-0D12-4088-BFC4-A28776D1F2E1}"/>
    <cellStyle name="Note 2 5 5_3. Loans" xfId="30278" xr:uid="{19907827-C8D9-431C-9FA4-F8037CE4952A}"/>
    <cellStyle name="Note 2 5 6" xfId="2321" xr:uid="{39450C26-0494-41C2-8CFB-442DFF9D2953}"/>
    <cellStyle name="Note 2 5 6 2" xfId="48309" xr:uid="{B125BAEE-85C9-4D13-8C30-19CF6A58C334}"/>
    <cellStyle name="Note 2 5 6_Apart tables" xfId="52903" xr:uid="{707BF3C2-6CBA-4019-9C94-CEC65D99CC61}"/>
    <cellStyle name="Note 2 5 7" xfId="47348" xr:uid="{27FD1BE7-EE97-413A-B562-B9E0A7CC46D4}"/>
    <cellStyle name="Note 2 5 7 2" xfId="52360" xr:uid="{BE0E24EB-0303-42D4-B328-581A6AB4F97B}"/>
    <cellStyle name="Note 2 5 7_Apart tables" xfId="52904" xr:uid="{52C1FDDC-AAD4-4F24-9536-B96098C35C8A}"/>
    <cellStyle name="Note 2 5 8" xfId="48300" xr:uid="{C5D39BDD-A050-4B84-8DD0-6ACB2AC7F751}"/>
    <cellStyle name="Note 2 5_3. Loans" xfId="30279" xr:uid="{2D1750B9-D66F-4C82-BDC4-AF5EED05310D}"/>
    <cellStyle name="Note 2 6" xfId="2322" xr:uid="{CD5D6A43-D959-42D4-ABE8-D2C7784628E7}"/>
    <cellStyle name="Note 2 6 2" xfId="2323" xr:uid="{91EE6810-A16B-439A-8677-B66879E4093E}"/>
    <cellStyle name="Note 2 6 2 2" xfId="2324" xr:uid="{F8522AA0-48D9-4E71-A8AC-C160B1101F5B}"/>
    <cellStyle name="Note 2 6 2 2 2" xfId="47356" xr:uid="{B32610AF-B46A-499C-8EE6-743165C90DB6}"/>
    <cellStyle name="Note 2 6 2 2 3" xfId="48312" xr:uid="{34C02FDC-C927-4519-ACA1-62A5C431CB06}"/>
    <cellStyle name="Note 2 6 2 2_Apart tables" xfId="52905" xr:uid="{3F9F782F-B764-4894-AD60-26E7E606EB9C}"/>
    <cellStyle name="Note 2 6 2 3" xfId="47355" xr:uid="{7BA14CD6-2521-4140-9CD7-43B3E07EC3EC}"/>
    <cellStyle name="Note 2 6 2 4" xfId="48311" xr:uid="{501678B9-4B94-444C-B793-A53374702A02}"/>
    <cellStyle name="Note 2 6 2_3. Loans" xfId="30280" xr:uid="{27C29C28-21EC-4877-BE0D-6F0AB8546ED2}"/>
    <cellStyle name="Note 2 6 3" xfId="2325" xr:uid="{3714BC4E-635E-4C8C-BADD-6F5A2F7334AF}"/>
    <cellStyle name="Note 2 6 3 2" xfId="2326" xr:uid="{105FEE21-D236-4AE2-8BCB-27AF3A82A981}"/>
    <cellStyle name="Note 2 6 3 2 2" xfId="47358" xr:uid="{35384941-0B50-47D9-A733-571430D42737}"/>
    <cellStyle name="Note 2 6 3 2 3" xfId="48314" xr:uid="{75309A51-3FF1-43F7-8AAE-9232CFFC0DEE}"/>
    <cellStyle name="Note 2 6 3 2_Apart tables" xfId="52906" xr:uid="{59814EB8-4F44-4BFD-905B-ACB2B72CEB91}"/>
    <cellStyle name="Note 2 6 3 3" xfId="47357" xr:uid="{985B97AC-4B08-4BC6-81A2-3D425E43F31E}"/>
    <cellStyle name="Note 2 6 3 4" xfId="48313" xr:uid="{31A08E5A-3673-47A8-9693-A5D778AE5BB1}"/>
    <cellStyle name="Note 2 6 3_3. Loans" xfId="30281" xr:uid="{25613085-4157-4CCA-BFA2-182B07AB57B6}"/>
    <cellStyle name="Note 2 6 4" xfId="2327" xr:uid="{4402AAA4-B845-4A07-9A4E-ECBB91E904FE}"/>
    <cellStyle name="Note 2 6 4 2" xfId="2328" xr:uid="{A49C0A0E-A97A-4204-8044-0A687FC4075A}"/>
    <cellStyle name="Note 2 6 4 2 2" xfId="48316" xr:uid="{8E7E43BD-2588-452F-B0E1-E93C5F1790F0}"/>
    <cellStyle name="Note 2 6 4 2_Apart tables" xfId="52907" xr:uid="{B2E68E93-DEA8-4723-97B2-25C1B000BE37}"/>
    <cellStyle name="Note 2 6 4 3" xfId="47359" xr:uid="{976250A4-19F9-4210-A245-7BCA917CF373}"/>
    <cellStyle name="Note 2 6 4 4" xfId="48315" xr:uid="{A157D11D-0E95-4714-A714-4F9AF0B5D341}"/>
    <cellStyle name="Note 2 6 4_3. Loans" xfId="30282" xr:uid="{5B50B28C-9337-4C39-9783-76D7F1C50C18}"/>
    <cellStyle name="Note 2 6 5" xfId="2329" xr:uid="{C573625D-1A65-4FF5-ABCC-9E4524034C7F}"/>
    <cellStyle name="Note 2 6 5 2" xfId="2330" xr:uid="{25BCEB9B-82DA-406A-8657-6676C3BDE34A}"/>
    <cellStyle name="Note 2 6 5 2 2" xfId="48318" xr:uid="{3C260F33-2D8D-4D4A-AF7C-20899AB6AE09}"/>
    <cellStyle name="Note 2 6 5 2_Apart tables" xfId="52908" xr:uid="{92988F4A-9D8B-4AD6-B6C6-6B3165ECE60A}"/>
    <cellStyle name="Note 2 6 5 3" xfId="48317" xr:uid="{662AB6AB-3D5C-4054-A646-32886A1AADCB}"/>
    <cellStyle name="Note 2 6 5_3. Loans" xfId="30283" xr:uid="{46B1E42D-9A27-42A5-B1A2-9E2F00E2BEE9}"/>
    <cellStyle name="Note 2 6 6" xfId="2331" xr:uid="{5F6A74E6-88BE-4E0A-9565-3242CA24BB27}"/>
    <cellStyle name="Note 2 6 6 2" xfId="48319" xr:uid="{2C5C226F-0937-4B12-B124-18BD092F1BF0}"/>
    <cellStyle name="Note 2 6 6_Apart tables" xfId="52909" xr:uid="{973E4256-82A7-4EFD-A439-FBD94A63848F}"/>
    <cellStyle name="Note 2 6 7" xfId="47354" xr:uid="{A499B769-0216-45CA-94A8-16631778655C}"/>
    <cellStyle name="Note 2 6 8" xfId="48310" xr:uid="{74C4D607-2092-4685-B6F7-2595B4E1F176}"/>
    <cellStyle name="Note 2 6_3. Loans" xfId="30284" xr:uid="{9D318A90-2088-477B-914D-A113C1CC88AA}"/>
    <cellStyle name="Note 2 7" xfId="2332" xr:uid="{FD6E67A4-5908-4139-ADB1-7B0A428DA28B}"/>
    <cellStyle name="Note 2 7 2" xfId="2333" xr:uid="{B71A120A-F930-4570-A32F-F0008F799AED}"/>
    <cellStyle name="Note 2 7 2 2" xfId="2334" xr:uid="{E481F4E2-029A-4390-95D6-12667455EAE8}"/>
    <cellStyle name="Note 2 7 2 2 2" xfId="47362" xr:uid="{98436708-247C-4A8F-8CDE-A133CC0CBCAC}"/>
    <cellStyle name="Note 2 7 2 2 3" xfId="48322" xr:uid="{E8B29DCA-5E4F-4B56-B82A-99D76C0203B6}"/>
    <cellStyle name="Note 2 7 2 2_Apart tables" xfId="52910" xr:uid="{F2E1D9F3-B8D6-4895-BD2E-768A58B7F951}"/>
    <cellStyle name="Note 2 7 2 3" xfId="47361" xr:uid="{97BA6ED1-B3C2-4C8C-ACEA-D58CDB45FFAC}"/>
    <cellStyle name="Note 2 7 2 4" xfId="48321" xr:uid="{62DBAC2A-E35A-425E-BF77-DEA0388F2D9D}"/>
    <cellStyle name="Note 2 7 2_3. Loans" xfId="30285" xr:uid="{6DCBC913-C249-4EDA-8281-6FE740C591DC}"/>
    <cellStyle name="Note 2 7 3" xfId="2335" xr:uid="{C662CC37-334B-4260-84CC-C1461BCAE651}"/>
    <cellStyle name="Note 2 7 3 2" xfId="2336" xr:uid="{F880C4E4-7F89-4208-9404-DB6B85813C70}"/>
    <cellStyle name="Note 2 7 3 2 2" xfId="47364" xr:uid="{E557B5CF-82F4-4DD2-B171-9A661A089513}"/>
    <cellStyle name="Note 2 7 3 2 3" xfId="48324" xr:uid="{79213C94-F754-4B1F-A5BC-7D28C38DC7A9}"/>
    <cellStyle name="Note 2 7 3 2_Apart tables" xfId="52911" xr:uid="{C4ACBE22-2F6E-47D9-A63E-2BE4C2AFE21F}"/>
    <cellStyle name="Note 2 7 3 3" xfId="47363" xr:uid="{5645F8A7-CFD4-4660-A913-42679A1C6DEC}"/>
    <cellStyle name="Note 2 7 3 4" xfId="48323" xr:uid="{4E482ACB-DDDC-41E2-866E-013A698DDEE6}"/>
    <cellStyle name="Note 2 7 3_3. Loans" xfId="30286" xr:uid="{47C6AF93-97D6-4746-8A9B-62A3ED5F0D8D}"/>
    <cellStyle name="Note 2 7 4" xfId="2337" xr:uid="{B0003ADE-536A-4A54-99BA-2DF505AA8CFB}"/>
    <cellStyle name="Note 2 7 4 2" xfId="2338" xr:uid="{DE5D1EE3-9013-4E41-B082-4215E3FD5325}"/>
    <cellStyle name="Note 2 7 4 2 2" xfId="48326" xr:uid="{B7EF8F20-1AB2-497F-A991-727C64E201A3}"/>
    <cellStyle name="Note 2 7 4 2_Apart tables" xfId="52912" xr:uid="{EF30C61D-1D94-4240-8CD0-784FE5889B00}"/>
    <cellStyle name="Note 2 7 4 3" xfId="47365" xr:uid="{FDF081CA-0609-4725-9870-B74C450CD818}"/>
    <cellStyle name="Note 2 7 4 4" xfId="48325" xr:uid="{EECD451D-9A68-46AA-9FB0-65F3C5C9FEDA}"/>
    <cellStyle name="Note 2 7 4_3. Loans" xfId="30287" xr:uid="{436F8D42-BE6D-4263-A2C8-142EBE8BAEE6}"/>
    <cellStyle name="Note 2 7 5" xfId="2339" xr:uid="{A3BFE76A-58D1-4F95-9DC2-72D2D6BE5145}"/>
    <cellStyle name="Note 2 7 5 2" xfId="2340" xr:uid="{E3821472-D0E8-4225-BD37-F09AE8908123}"/>
    <cellStyle name="Note 2 7 5 2 2" xfId="48328" xr:uid="{26D35646-455D-4A00-A5ED-D10F4E5E246A}"/>
    <cellStyle name="Note 2 7 5 2_Apart tables" xfId="52913" xr:uid="{80A4233C-3576-4595-9B08-3620263C42A4}"/>
    <cellStyle name="Note 2 7 5 3" xfId="48327" xr:uid="{EEFB203A-DE18-429A-B38A-171C310685B5}"/>
    <cellStyle name="Note 2 7 5_3. Loans" xfId="30288" xr:uid="{E0BA0A40-31F7-4ED4-ACFA-4517A04E6D2B}"/>
    <cellStyle name="Note 2 7 6" xfId="2341" xr:uid="{F8F8E4EE-EE0F-4B3E-84AB-08FF7BB60156}"/>
    <cellStyle name="Note 2 7 6 2" xfId="48329" xr:uid="{936F7C95-AAAE-440F-A7B4-EB16674244BC}"/>
    <cellStyle name="Note 2 7 6_Apart tables" xfId="52914" xr:uid="{0F009CA0-5085-4E75-8B76-93641C4BC34A}"/>
    <cellStyle name="Note 2 7 7" xfId="47360" xr:uid="{1383FBA0-5BFE-403D-BD41-B28274949AA5}"/>
    <cellStyle name="Note 2 7 8" xfId="48320" xr:uid="{0228FD35-2F2E-4AC7-ABC9-C1DB56176532}"/>
    <cellStyle name="Note 2 7_3. Loans" xfId="30289" xr:uid="{97F851F0-9F8C-416C-9A5F-E11B6C119EFF}"/>
    <cellStyle name="Note 2 8" xfId="2342" xr:uid="{0DBE6C78-FF75-4BBF-BFF5-7123B26EFC65}"/>
    <cellStyle name="Note 2 8 2" xfId="2343" xr:uid="{B497A3C4-9A3A-4366-B765-48133664A882}"/>
    <cellStyle name="Note 2 8 2 2" xfId="47369" xr:uid="{82088A3F-C76A-4986-AA86-748F4254D8B4}"/>
    <cellStyle name="Note 2 8 2 3" xfId="48331" xr:uid="{4AA14862-B762-4E5B-84CD-413999C39A11}"/>
    <cellStyle name="Note 2 8 2_Apart tables" xfId="52915" xr:uid="{89AA045D-C9FA-41E1-B5DE-0BDBD551C606}"/>
    <cellStyle name="Note 2 8 3" xfId="47368" xr:uid="{9427FC80-2097-427F-B3F4-9418745D399F}"/>
    <cellStyle name="Note 2 8 4" xfId="48330" xr:uid="{F7A81CEB-FE02-4153-8BEB-FC9DCA49FB7B}"/>
    <cellStyle name="Note 2 8_3. Loans" xfId="30290" xr:uid="{ECB08801-7022-4690-8927-C08A2180001F}"/>
    <cellStyle name="Note 2 9" xfId="2344" xr:uid="{798F4E2B-0FCB-437D-A533-2A3E71617AAB}"/>
    <cellStyle name="Note 2 9 2" xfId="2345" xr:uid="{25E37864-469B-4CC9-A6C6-69E3ED8A6990}"/>
    <cellStyle name="Note 2 9 2 2" xfId="47371" xr:uid="{85F8A428-DB28-4588-AB07-000ED14C2841}"/>
    <cellStyle name="Note 2 9 2 3" xfId="48333" xr:uid="{F4FA2C73-4AA5-4C36-A537-2E833F40A7A8}"/>
    <cellStyle name="Note 2 9 2_Apart tables" xfId="52916" xr:uid="{85CC4EE2-8C26-4A6C-8030-2EE1BC4EA659}"/>
    <cellStyle name="Note 2 9 3" xfId="47370" xr:uid="{B053D47B-6F0B-4CB2-84A9-89AAAB0444D4}"/>
    <cellStyle name="Note 2 9 4" xfId="48332" xr:uid="{65203F3B-0E06-4B24-B83E-A60C4B24BE61}"/>
    <cellStyle name="Note 2 9_3. Loans" xfId="30291" xr:uid="{3D341FF3-F1CA-49B4-96EE-8EC92F2CC41B}"/>
    <cellStyle name="Note 2_2. Property deals" xfId="30292" xr:uid="{9968C1F7-303A-4220-98C6-944CD3B7444F}"/>
    <cellStyle name="Note 20" xfId="30293" xr:uid="{40D1DD10-BF3A-47FC-AEA2-40B7DD758502}"/>
    <cellStyle name="Note 20 2" xfId="52361" xr:uid="{D6E23DA7-C6E9-456F-815C-E1D54DE929F1}"/>
    <cellStyle name="Note 21" xfId="30294" xr:uid="{C7A91776-A85F-4247-A952-530375259798}"/>
    <cellStyle name="Note 21 2" xfId="52362" xr:uid="{1E90C724-42FD-4963-B6C0-A44CE81987AB}"/>
    <cellStyle name="Note 22" xfId="30295" xr:uid="{05E6718F-35F3-4B98-919C-65CB404CAA6E}"/>
    <cellStyle name="Note 22 2" xfId="52363" xr:uid="{10562491-283A-4580-9A42-ADAB7D054708}"/>
    <cellStyle name="Note 23" xfId="30296" xr:uid="{0F66DF7E-80BE-43D6-99E4-0F4DC5C025A5}"/>
    <cellStyle name="Note 23 2" xfId="52364" xr:uid="{01BB6E87-9C96-4132-A19C-B817A357B632}"/>
    <cellStyle name="Note 24" xfId="30297" xr:uid="{FEE858E7-935F-4901-BCA5-CE5BD225D89F}"/>
    <cellStyle name="Note 24 2" xfId="52365" xr:uid="{EA20E510-945E-4450-9BA9-146A46E8D43C}"/>
    <cellStyle name="Note 25" xfId="30298" xr:uid="{E7886C12-7C8C-4291-8882-D6FF6F2671F5}"/>
    <cellStyle name="Note 25 2" xfId="52366" xr:uid="{60347DD2-A505-4B1E-BC11-3902567581EA}"/>
    <cellStyle name="Note 26" xfId="30299" xr:uid="{AECAE261-8E34-4D8F-B725-391FDE1FA5F1}"/>
    <cellStyle name="Note 26 2" xfId="52367" xr:uid="{CC5BCE91-5968-4865-8E7A-FD21A7D59FB2}"/>
    <cellStyle name="Note 27" xfId="30300" xr:uid="{12678ED0-19E2-4ECB-A16A-A363B58E9ADB}"/>
    <cellStyle name="Note 27 2" xfId="52368" xr:uid="{2CD21BC0-7E60-4C45-9478-0E0DBFFAF0EC}"/>
    <cellStyle name="Note 28" xfId="52369" xr:uid="{A309E7B5-4EEC-4F32-9EDC-42D58C70A22A}"/>
    <cellStyle name="Note 28 2" xfId="52370" xr:uid="{472CE4F2-06B1-4EED-B600-BF9B3CB7D1C9}"/>
    <cellStyle name="Note 29" xfId="52371" xr:uid="{8927438A-8DA0-4EB5-BD8D-2F325464269F}"/>
    <cellStyle name="Note 29 2" xfId="52372" xr:uid="{8627373E-1F0F-4637-AAF4-1C029026FF24}"/>
    <cellStyle name="Note 3" xfId="2346" xr:uid="{622EF0EC-1527-4AB6-B3FD-E3904DCF044B}"/>
    <cellStyle name="Note 3 10" xfId="2347" xr:uid="{A59761EB-0AB3-44CA-9003-55E78CCFC8E2}"/>
    <cellStyle name="Note 3 10 2" xfId="2348" xr:uid="{8A5DFAA0-DC5E-4724-A1FD-94718E42CE34}"/>
    <cellStyle name="Note 3 10 2 2" xfId="48336" xr:uid="{A8232D9C-4510-4583-865A-1E474CDC08CD}"/>
    <cellStyle name="Note 3 10 2_Apart tables" xfId="52917" xr:uid="{BAFADECA-2C38-48EE-AB92-EB033287C237}"/>
    <cellStyle name="Note 3 10 3" xfId="48335" xr:uid="{54860DC8-432E-4EC8-82D7-141FE37CDC76}"/>
    <cellStyle name="Note 3 10_3. Loans" xfId="30301" xr:uid="{D92B9EA9-FA16-45FB-8E9E-9ECB67D7927D}"/>
    <cellStyle name="Note 3 11" xfId="2349" xr:uid="{A1371835-90A5-431B-9903-9A3C99A4218D}"/>
    <cellStyle name="Note 3 11 2" xfId="2350" xr:uid="{E453BE44-171A-4219-81AB-0D126069A5DE}"/>
    <cellStyle name="Note 3 11 2 2" xfId="48338" xr:uid="{1627DACF-1E60-46D5-BEDE-FE989BAD9A19}"/>
    <cellStyle name="Note 3 11 2_Apart tables" xfId="52918" xr:uid="{B8B4A397-32E2-41C3-97A9-282B3E530A3D}"/>
    <cellStyle name="Note 3 11 3" xfId="48337" xr:uid="{02A8C492-C039-4894-91F4-CA9A091BAA51}"/>
    <cellStyle name="Note 3 11_3. Loans" xfId="30302" xr:uid="{0608D1CB-3FF2-494F-9A5C-7EFAFDF43532}"/>
    <cellStyle name="Note 3 12" xfId="2351" xr:uid="{D9ACA7F2-0956-4202-BF38-E54D151BD8CB}"/>
    <cellStyle name="Note 3 12 2" xfId="48339" xr:uid="{623F5813-6C64-458B-9E35-465F837287A1}"/>
    <cellStyle name="Note 3 12_Apart tables" xfId="52919" xr:uid="{4526365C-2FED-4D0E-ABAA-54E5F3EEC93C}"/>
    <cellStyle name="Note 3 13" xfId="34702" xr:uid="{155F1997-3434-4651-8B4D-5B7B73C4C01D}"/>
    <cellStyle name="Note 3 13 2" xfId="52373" xr:uid="{0F464201-9F93-4B08-AA19-6B88F247172F}"/>
    <cellStyle name="Note 3 14" xfId="39567" xr:uid="{660AE2F6-A9A5-4987-BB41-612A0193247F}"/>
    <cellStyle name="Note 3 15" xfId="39604" xr:uid="{352015AA-37F8-4404-82BA-B105A85ECA14}"/>
    <cellStyle name="Note 3 16" xfId="47372" xr:uid="{DE1A5499-EDD5-4232-B5EE-52AE76B50A60}"/>
    <cellStyle name="Note 3 17" xfId="48334" xr:uid="{6AD762FE-A685-4727-AEEF-7A9A480C7E3C}"/>
    <cellStyle name="Note 3 2" xfId="2352" xr:uid="{A98FA7BF-4B7F-42F8-B71D-C6E74E042E19}"/>
    <cellStyle name="Note 3 2 2" xfId="2353" xr:uid="{16334F3C-696D-434D-B777-5515F4820366}"/>
    <cellStyle name="Note 3 2 2 2" xfId="2354" xr:uid="{1E2DFC8E-492A-4459-87CE-1B3AD4F5A360}"/>
    <cellStyle name="Note 3 2 2 2 2" xfId="47377" xr:uid="{89AED937-12D4-4113-8D36-1564F9CA1F90}"/>
    <cellStyle name="Note 3 2 2 2 3" xfId="48340" xr:uid="{F75DC53B-780B-418E-BE21-F3B8A5F428D0}"/>
    <cellStyle name="Note 3 2 2 2_Apart tables" xfId="52920" xr:uid="{9C0746EC-C501-412B-8902-40CB8B6D8DBF}"/>
    <cellStyle name="Note 3 2 2 3" xfId="47376" xr:uid="{53ECA4CA-AB4F-4AB3-8686-E386A6873D31}"/>
    <cellStyle name="Note 3 2 2_2. Property deals" xfId="30303" xr:uid="{754C32FA-6B2B-4F7D-B044-C584E511AAB8}"/>
    <cellStyle name="Note 3 2 3" xfId="2355" xr:uid="{AFCB7C43-1F6E-4B34-B741-A950B2F65FB0}"/>
    <cellStyle name="Note 3 2 3 2" xfId="2356" xr:uid="{E1790417-0661-4F3D-9434-F44BD93F5418}"/>
    <cellStyle name="Note 3 2 3 2 2" xfId="47379" xr:uid="{7BC5B3D5-63A4-4F7D-8C37-0A8E76EC420E}"/>
    <cellStyle name="Note 3 2 3 2 3" xfId="48342" xr:uid="{22CF1FF2-4325-45F4-AD8E-E8B7EABD79D8}"/>
    <cellStyle name="Note 3 2 3 2_Apart tables" xfId="52921" xr:uid="{38D20AB4-E533-4EDA-B221-E9DE7BA62E90}"/>
    <cellStyle name="Note 3 2 3 3" xfId="47378" xr:uid="{ECBC61C1-F12F-4CA6-9594-ADBABA12953F}"/>
    <cellStyle name="Note 3 2 3 4" xfId="48341" xr:uid="{5347BFB7-DB41-40E7-901C-1E108F5FF0DB}"/>
    <cellStyle name="Note 3 2 3_3. Loans" xfId="30304" xr:uid="{D786CC3E-E26F-4977-AA0F-150A30FCE6C3}"/>
    <cellStyle name="Note 3 2 4" xfId="2357" xr:uid="{E712419F-6279-42C7-849F-A44C4B454251}"/>
    <cellStyle name="Note 3 2 4 2" xfId="2358" xr:uid="{BD93AC2A-BA53-44B6-82E0-8755CC9535F9}"/>
    <cellStyle name="Note 3 2 4 2 2" xfId="48344" xr:uid="{90BF2EA6-ECE4-4BA7-AC03-DCE0C886C7DF}"/>
    <cellStyle name="Note 3 2 4 2_Apart tables" xfId="52922" xr:uid="{2F9F76BF-14B7-4A7C-B4BA-1C5AB1F3B902}"/>
    <cellStyle name="Note 3 2 4 3" xfId="47380" xr:uid="{36BEDA9E-E084-480F-BDC0-026664BCA020}"/>
    <cellStyle name="Note 3 2 4 4" xfId="48343" xr:uid="{1ACDEBD3-9213-4144-974B-7796E30F7D86}"/>
    <cellStyle name="Note 3 2 4_3. Loans" xfId="30305" xr:uid="{9E04A590-6C1D-4FB2-992E-7F6A5083AC57}"/>
    <cellStyle name="Note 3 2 5" xfId="2359" xr:uid="{42CC2CB0-00AD-4009-B091-DDCB65F26335}"/>
    <cellStyle name="Note 3 2 5 2" xfId="2360" xr:uid="{812B9F46-3E57-4B83-88C4-88FC955BC050}"/>
    <cellStyle name="Note 3 2 5 2 2" xfId="48346" xr:uid="{57E8635F-A4C0-4DCC-80D3-3DED996787EC}"/>
    <cellStyle name="Note 3 2 5 2_Apart tables" xfId="52923" xr:uid="{B99FFA8C-114F-43A3-9C28-D2F118BA7789}"/>
    <cellStyle name="Note 3 2 5 3" xfId="48345" xr:uid="{9F82F0D2-BB25-42CA-93F3-74A9A35A9C77}"/>
    <cellStyle name="Note 3 2 5_3. Loans" xfId="30306" xr:uid="{A05C9A60-774A-46C4-AE96-67CB4C2312A1}"/>
    <cellStyle name="Note 3 2 6" xfId="2361" xr:uid="{ED5A5567-F4DE-41C9-B460-511F09C1DAF6}"/>
    <cellStyle name="Note 3 2 6 2" xfId="48347" xr:uid="{BCC33541-3015-4B79-9C46-2B705D9FBF4C}"/>
    <cellStyle name="Note 3 2 6_Apart tables" xfId="52924" xr:uid="{D12356DB-0B54-4EDA-A27E-7994393C6DA8}"/>
    <cellStyle name="Note 3 2 7" xfId="47375" xr:uid="{403AF658-86DD-4E24-AFE0-3200568CDE84}"/>
    <cellStyle name="Note 3 2 7 2" xfId="52374" xr:uid="{86920309-48B0-470D-9603-D37B85CD8B5C}"/>
    <cellStyle name="Note 3 2 7_Apart tables" xfId="52925" xr:uid="{40B3C057-BEB7-4ED5-ACC7-88526F5C8681}"/>
    <cellStyle name="Note 3 2_2. Property deals" xfId="30307" xr:uid="{CFD0525D-7587-4CEA-91CC-8FEA5B4C81C7}"/>
    <cellStyle name="Note 3 3" xfId="2362" xr:uid="{C2A40E0C-EE90-4B13-AA3D-746F5F188CEB}"/>
    <cellStyle name="Note 3 3 2" xfId="2363" xr:uid="{1480F8F8-F1E9-45E5-8D8A-7589801C2483}"/>
    <cellStyle name="Note 3 3 2 2" xfId="2364" xr:uid="{59450334-5A56-4251-9C23-1938EB73E784}"/>
    <cellStyle name="Note 3 3 2 2 2" xfId="47385" xr:uid="{D87311DA-FF9A-4F69-8A80-92E2ED1435A5}"/>
    <cellStyle name="Note 3 3 2 2 3" xfId="48350" xr:uid="{EE91A1A5-97DE-4379-9FB4-4DA19EF573CD}"/>
    <cellStyle name="Note 3 3 2 2_Apart tables" xfId="52926" xr:uid="{263E6EEE-59BD-4097-A379-0A54CAA38032}"/>
    <cellStyle name="Note 3 3 2 3" xfId="47384" xr:uid="{D4C315D1-57BE-4F83-9957-F52F5A928940}"/>
    <cellStyle name="Note 3 3 2 4" xfId="48349" xr:uid="{558F6770-DAA1-4FE4-892D-885BE696C85F}"/>
    <cellStyle name="Note 3 3 2_3. Loans" xfId="30308" xr:uid="{A32167D1-61EB-4956-A31D-57F12CA0F0CE}"/>
    <cellStyle name="Note 3 3 3" xfId="2365" xr:uid="{229DF531-58BF-4BDA-8D40-2317E471249E}"/>
    <cellStyle name="Note 3 3 3 2" xfId="2366" xr:uid="{FC9BAF2C-F230-4C73-A2D2-F7A947AA4DE7}"/>
    <cellStyle name="Note 3 3 3 2 2" xfId="47387" xr:uid="{D7C2B830-C718-4907-8032-CEA9B50E6963}"/>
    <cellStyle name="Note 3 3 3 2 3" xfId="48352" xr:uid="{C98ED01F-2830-4E9F-B456-9D424F20B7C2}"/>
    <cellStyle name="Note 3 3 3 2_Apart tables" xfId="52927" xr:uid="{70E79EEC-42E0-4ACF-BBF7-C7CA30D4B49F}"/>
    <cellStyle name="Note 3 3 3 3" xfId="47386" xr:uid="{036DCF4E-5417-4E47-B51A-B30A97C31C0C}"/>
    <cellStyle name="Note 3 3 3 4" xfId="48351" xr:uid="{F2EBF7BF-A1C4-4EFE-8F5A-3FA8E04BDF85}"/>
    <cellStyle name="Note 3 3 3_3. Loans" xfId="30309" xr:uid="{1D9350A1-6955-4C00-9E78-F7262B1BBBF9}"/>
    <cellStyle name="Note 3 3 4" xfId="2367" xr:uid="{5B38085B-AF20-4890-911B-43C4B633F6EA}"/>
    <cellStyle name="Note 3 3 4 2" xfId="2368" xr:uid="{60179A3E-3F87-4F5C-B9B2-EF7ECB1F1679}"/>
    <cellStyle name="Note 3 3 4 2 2" xfId="48354" xr:uid="{3F4DA95E-22F4-4833-A699-FD363594DA29}"/>
    <cellStyle name="Note 3 3 4 2_Apart tables" xfId="52928" xr:uid="{B421CCFE-FA6B-4B03-9A42-E3F4E4196C58}"/>
    <cellStyle name="Note 3 3 4 3" xfId="47388" xr:uid="{86019296-37AA-4D2B-91CA-52ABD8E57106}"/>
    <cellStyle name="Note 3 3 4 4" xfId="48353" xr:uid="{35164722-F7FB-4BAD-A412-141C79511053}"/>
    <cellStyle name="Note 3 3 4_3. Loans" xfId="30310" xr:uid="{529493C7-C27F-4411-B4B9-29DCA615C340}"/>
    <cellStyle name="Note 3 3 5" xfId="2369" xr:uid="{A5CD2ADF-8D3B-4087-92C3-FED98AFA6C3B}"/>
    <cellStyle name="Note 3 3 5 2" xfId="48355" xr:uid="{4696777E-3E19-48E0-860A-7B179171E137}"/>
    <cellStyle name="Note 3 3 5_Apart tables" xfId="52929" xr:uid="{E0C4BF9E-2AA1-499D-9E57-DFFD67EC664D}"/>
    <cellStyle name="Note 3 3 6" xfId="47383" xr:uid="{CEFFCB2A-C81E-410A-B84C-B1717A95902A}"/>
    <cellStyle name="Note 3 3 7" xfId="48348" xr:uid="{C5CF4713-4247-403C-A42E-5F2D57D4E40F}"/>
    <cellStyle name="Note 3 3_2. Property deals" xfId="30311" xr:uid="{EBF55E95-396E-4A78-9D28-7ECC422811B0}"/>
    <cellStyle name="Note 3 4" xfId="2370" xr:uid="{8C431621-3271-4047-B166-F0BE1271A376}"/>
    <cellStyle name="Note 3 4 2" xfId="2371" xr:uid="{372519B1-9C55-4951-A0EF-21123BA764C0}"/>
    <cellStyle name="Note 3 4 2 2" xfId="40064" xr:uid="{626B8D5C-9A35-441E-A323-A9FF375BB246}"/>
    <cellStyle name="Note 3 4 2 2 2" xfId="48358" xr:uid="{FF1F84BC-7C9D-4CC1-9E06-B7E65AABF6D5}"/>
    <cellStyle name="Note 3 4 2 3" xfId="48357" xr:uid="{00BAF334-CB43-4200-9B78-AFD91AAD0B2D}"/>
    <cellStyle name="Note 3 4 2_Apart tables" xfId="52930" xr:uid="{348CC079-67E5-4714-87EB-624186D3B65C}"/>
    <cellStyle name="Note 3 4 3" xfId="40065" xr:uid="{F7D2B52F-B835-48F9-AADD-5523782486C8}"/>
    <cellStyle name="Note 3 4 3 2" xfId="40066" xr:uid="{795BEDA9-3337-4882-ABD9-44B008F1484C}"/>
    <cellStyle name="Note 3 4 3 2 2" xfId="48360" xr:uid="{9EE69AF2-ECA7-49AE-A81A-5731E4014504}"/>
    <cellStyle name="Note 3 4 3 3" xfId="48359" xr:uid="{DF3802B6-CEE6-44B9-9854-EE407986D774}"/>
    <cellStyle name="Note 3 4 4" xfId="40067" xr:uid="{7EB27721-9EC4-4D1E-A133-863359D26B26}"/>
    <cellStyle name="Note 3 4 4 2" xfId="48361" xr:uid="{9B2FB638-2D85-424F-B55B-F63B2C59A0E4}"/>
    <cellStyle name="Note 3 4 5" xfId="48356" xr:uid="{E78308A9-80CA-481D-AFCA-553BDC379368}"/>
    <cellStyle name="Note 3 4_3. Loans" xfId="30312" xr:uid="{06783F2C-1359-4B8A-B7F9-E88B3340345B}"/>
    <cellStyle name="Note 3 5" xfId="2372" xr:uid="{6ECF2208-8225-429F-82E7-E2109F644E35}"/>
    <cellStyle name="Note 3 5 2" xfId="2373" xr:uid="{2E7AC924-F7FF-49A1-B219-DA465F842CD8}"/>
    <cellStyle name="Note 3 5 2 2" xfId="40068" xr:uid="{E1F25415-6C27-4537-AD87-C6F762CC9CFA}"/>
    <cellStyle name="Note 3 5 2 2 2" xfId="48364" xr:uid="{71B2F2E8-FC6B-4791-BB63-A6676C96B8C6}"/>
    <cellStyle name="Note 3 5 2 3" xfId="48363" xr:uid="{FF089D1F-157F-4CA9-B3A9-95DE13E631AB}"/>
    <cellStyle name="Note 3 5 2_Apart tables" xfId="52931" xr:uid="{F87368BE-E679-4FDB-A326-95890771A87B}"/>
    <cellStyle name="Note 3 5 3" xfId="40069" xr:uid="{B36B477B-BE28-439D-A2CA-CA2F499CAF56}"/>
    <cellStyle name="Note 3 5 3 2" xfId="40070" xr:uid="{BA588F92-C2D0-4CAF-9D5A-C6FCCAAE3BD0}"/>
    <cellStyle name="Note 3 5 3 2 2" xfId="48366" xr:uid="{14DAEF3C-B10D-4A4C-8505-5F03241EC476}"/>
    <cellStyle name="Note 3 5 3 3" xfId="48365" xr:uid="{28050C58-A246-48E9-94D4-2FD5DA1EB831}"/>
    <cellStyle name="Note 3 5 4" xfId="40071" xr:uid="{40864FC3-8210-4D73-BCD3-E45020C06125}"/>
    <cellStyle name="Note 3 5 4 2" xfId="48367" xr:uid="{6C71508F-BF38-4605-B316-7B6189A5B5B0}"/>
    <cellStyle name="Note 3 5 5" xfId="48362" xr:uid="{319B0EA0-ED98-4341-B1DA-0E313218953F}"/>
    <cellStyle name="Note 3 5_3. Loans" xfId="30313" xr:uid="{5277AAA8-A3AA-45D1-B070-D7A4C49A08CE}"/>
    <cellStyle name="Note 3 6" xfId="2374" xr:uid="{36A139B8-8B38-486F-B7DA-E65548DB3310}"/>
    <cellStyle name="Note 3 6 2" xfId="2375" xr:uid="{A5854294-D575-48A0-BC22-25BF4E39263F}"/>
    <cellStyle name="Note 3 6 2 2" xfId="40072" xr:uid="{F3032408-3307-46B4-9FA7-2A38A21910F8}"/>
    <cellStyle name="Note 3 6 2 2 2" xfId="48370" xr:uid="{5209DBD0-681A-4CC4-A785-541A04D830E6}"/>
    <cellStyle name="Note 3 6 2 3" xfId="48369" xr:uid="{6806BEA6-A74C-4AEA-AF27-BFE99D878C28}"/>
    <cellStyle name="Note 3 6 2_Apart tables" xfId="52932" xr:uid="{9F56A25A-6E51-4978-A938-2948CE40BA92}"/>
    <cellStyle name="Note 3 6 3" xfId="40073" xr:uid="{F444DE39-138A-4EDF-B7A0-E52DC91392D3}"/>
    <cellStyle name="Note 3 6 3 2" xfId="40074" xr:uid="{001F3012-82B7-49C7-8CFA-7682E339ED4F}"/>
    <cellStyle name="Note 3 6 3 2 2" xfId="48372" xr:uid="{08C2ED4A-422E-4B29-9AD0-51FE077DB0D6}"/>
    <cellStyle name="Note 3 6 3 3" xfId="48371" xr:uid="{F9DDBF80-A77E-46A2-A5AC-EAD553A16219}"/>
    <cellStyle name="Note 3 6 4" xfId="40075" xr:uid="{17F78DB3-2E58-4F36-B1FC-5ECAAAA5827F}"/>
    <cellStyle name="Note 3 6 4 2" xfId="48373" xr:uid="{EFFB3747-FEBD-4F43-A930-5C4EBB8D7A7F}"/>
    <cellStyle name="Note 3 6 5" xfId="48368" xr:uid="{56D92011-85C7-4C9D-9A1E-45193B4F75F4}"/>
    <cellStyle name="Note 3 6_3. Loans" xfId="30314" xr:uid="{306003F3-6292-4FCF-AEA3-CD69A5295B4E}"/>
    <cellStyle name="Note 3 7" xfId="2376" xr:uid="{1B92E6B4-5CD6-4303-A789-7EF197ABD675}"/>
    <cellStyle name="Note 3 7 2" xfId="2377" xr:uid="{E5BAF435-DC18-4DCB-902E-E91071C6DE36}"/>
    <cellStyle name="Note 3 7 2 2" xfId="47390" xr:uid="{496EFF9A-5BDB-43CA-8A47-ACC595A3AC44}"/>
    <cellStyle name="Note 3 7 2 3" xfId="48375" xr:uid="{51023F60-E3C1-4651-BF14-CD5DCBECEF88}"/>
    <cellStyle name="Note 3 7 2_Apart tables" xfId="52933" xr:uid="{46ABDA7C-B9C4-481A-8D2F-4E395B660F18}"/>
    <cellStyle name="Note 3 7 3" xfId="47389" xr:uid="{48C6CDAC-A499-4BD7-A3D3-61740751B720}"/>
    <cellStyle name="Note 3 7 4" xfId="48374" xr:uid="{86A4DC14-A531-4ACE-8F82-4B969FA5BA06}"/>
    <cellStyle name="Note 3 7_3. Loans" xfId="30315" xr:uid="{B57798ED-635C-45F1-AFB8-4E8F931E0E54}"/>
    <cellStyle name="Note 3 8" xfId="2378" xr:uid="{74F3B85E-87A2-4887-90AE-7751114DEC0B}"/>
    <cellStyle name="Note 3 8 2" xfId="2379" xr:uid="{3E5D44A0-62C6-4DCC-B5F3-1DF8F9471354}"/>
    <cellStyle name="Note 3 8 2 2" xfId="47392" xr:uid="{A45B0DFB-3D39-4607-BF00-5F2CEA073674}"/>
    <cellStyle name="Note 3 8 2 3" xfId="48377" xr:uid="{27D9A659-4E6B-4395-8009-E6040C6198EC}"/>
    <cellStyle name="Note 3 8 2_Apart tables" xfId="52934" xr:uid="{E32106CF-713C-42A3-ABCC-026CE54E4B27}"/>
    <cellStyle name="Note 3 8 3" xfId="47391" xr:uid="{87EE9085-FEDC-4EAF-9E94-E46B080D8F55}"/>
    <cellStyle name="Note 3 8 4" xfId="48376" xr:uid="{78439461-AF5C-4962-88B1-AC4990068B32}"/>
    <cellStyle name="Note 3 8_3. Loans" xfId="30316" xr:uid="{2C4FE111-A334-4E9E-A288-AA6DD4EE419D}"/>
    <cellStyle name="Note 3 9" xfId="2380" xr:uid="{62207D55-F16A-4E83-9ED2-927CB1F583CA}"/>
    <cellStyle name="Note 3 9 2" xfId="2381" xr:uid="{AE7E4DD5-96FE-410D-91E7-8354F815C7F0}"/>
    <cellStyle name="Note 3 9 2 2" xfId="48379" xr:uid="{5A51F4E8-F1AC-4C24-98F2-9C1B29681684}"/>
    <cellStyle name="Note 3 9 2_Apart tables" xfId="52935" xr:uid="{F8B53452-198D-42AC-8583-02476E273099}"/>
    <cellStyle name="Note 3 9 3" xfId="47393" xr:uid="{A40EADC8-BD86-4971-9619-91F0323F46C3}"/>
    <cellStyle name="Note 3 9 4" xfId="48378" xr:uid="{1C9AEFF0-1C37-4D8E-98E6-4E5EDBAC612E}"/>
    <cellStyle name="Note 3 9_3. Loans" xfId="30317" xr:uid="{1E7D6ACF-33B0-49AC-97C3-84B68A074DC8}"/>
    <cellStyle name="Note 3_2. Property deals" xfId="30318" xr:uid="{A59B045A-FFA0-4AB1-A1DB-F243B3225FB1}"/>
    <cellStyle name="Note 30" xfId="52375" xr:uid="{4E8012B5-5690-454A-8203-BE8089678513}"/>
    <cellStyle name="Note 30 2" xfId="52376" xr:uid="{0864398A-6564-4943-B84D-02083E15BE9A}"/>
    <cellStyle name="Note 31" xfId="52377" xr:uid="{1A29E7FA-AAAF-44F4-A0C2-4B17445FACF2}"/>
    <cellStyle name="Note 31 2" xfId="52378" xr:uid="{A8AD3948-D6F6-4D59-B675-580734D17127}"/>
    <cellStyle name="Note 32" xfId="52379" xr:uid="{7D7CEE29-58A3-43F9-9F7B-37649293B1BB}"/>
    <cellStyle name="Note 33" xfId="52380" xr:uid="{A718C9B1-4174-4BB0-B1D4-49892A137C67}"/>
    <cellStyle name="Note 34" xfId="52381" xr:uid="{836865C7-E6DF-4F3A-B212-444A2DAF1025}"/>
    <cellStyle name="Note 35" xfId="52382" xr:uid="{A8818D0C-698B-43CE-AD58-8189F837F6B8}"/>
    <cellStyle name="Note 36" xfId="52383" xr:uid="{A4CE36CC-A698-4CC3-A313-40996CF3E10F}"/>
    <cellStyle name="Note 37" xfId="52384" xr:uid="{CDE3A85E-E439-4287-B704-CA7D0668646B}"/>
    <cellStyle name="Note 38" xfId="52385" xr:uid="{B9619013-92DF-4466-957E-05CEE23ABA8F}"/>
    <cellStyle name="Note 39" xfId="52386" xr:uid="{0D606972-0BC2-4250-B171-94E616A0A21D}"/>
    <cellStyle name="Note 4" xfId="2382" xr:uid="{5C808F43-75F2-4B56-A39B-13CB7F19F9BA}"/>
    <cellStyle name="Note 4 10" xfId="2383" xr:uid="{2269EFA0-AF6D-40BD-917D-6CB8E74200D1}"/>
    <cellStyle name="Note 4 10 2" xfId="2384" xr:uid="{F736AE37-B6FF-4D21-AA2D-ED482BB05087}"/>
    <cellStyle name="Note 4 10 2 2" xfId="48382" xr:uid="{DC5B6EA1-659F-408D-A739-7451DD98E309}"/>
    <cellStyle name="Note 4 10 2_Apart tables" xfId="52936" xr:uid="{997DE555-92D5-4233-8DD6-F9B1AA7C223E}"/>
    <cellStyle name="Note 4 10 3" xfId="48381" xr:uid="{F834BFE6-ED2B-4F0E-9C26-14D645BCBD6A}"/>
    <cellStyle name="Note 4 10_3. Loans" xfId="30319" xr:uid="{D50DC53A-6384-4079-BFB0-4E1839D06D55}"/>
    <cellStyle name="Note 4 11" xfId="2385" xr:uid="{51210E32-F2BC-4A35-A2BA-DFF78E135B29}"/>
    <cellStyle name="Note 4 11 2" xfId="48383" xr:uid="{868F9812-79E4-4359-AEAC-2B7B0E5D28E1}"/>
    <cellStyle name="Note 4 11_Apart tables" xfId="52937" xr:uid="{9B7EDDCE-5EBB-49BF-9D88-0495BF0DDBD4}"/>
    <cellStyle name="Note 4 12" xfId="39568" xr:uid="{3850EAFA-F16C-4989-91F8-545203466A21}"/>
    <cellStyle name="Note 4 12 2" xfId="52387" xr:uid="{F2C0BAED-E286-47A1-864C-5C40CE57D6C2}"/>
    <cellStyle name="Note 4 12_Apart tables" xfId="52938" xr:uid="{F957601F-6D2E-4E54-9844-3C8FC6412EDD}"/>
    <cellStyle name="Note 4 13" xfId="39605" xr:uid="{1C4DEF64-1FE8-40DA-AE0C-2E107BCA541A}"/>
    <cellStyle name="Note 4 14" xfId="47394" xr:uid="{F2B3FDE8-BB1D-401D-B48F-35230C2BE2D4}"/>
    <cellStyle name="Note 4 15" xfId="48380" xr:uid="{D65DFA52-F562-407B-8D13-4C1A444D8552}"/>
    <cellStyle name="Note 4 2" xfId="2386" xr:uid="{1DDBF110-586F-4F9A-A95A-A136C3971BDB}"/>
    <cellStyle name="Note 4 2 2" xfId="2387" xr:uid="{891BE1D2-5425-4690-8FFB-838168504162}"/>
    <cellStyle name="Note 4 2 2 2" xfId="2388" xr:uid="{A1F902A8-8501-400C-8A88-05C35EB6F3D8}"/>
    <cellStyle name="Note 4 2 2 2 2" xfId="48384" xr:uid="{CD8346FA-FA32-49AE-8C14-465867411D52}"/>
    <cellStyle name="Note 4 2 2 2_Apart tables" xfId="52939" xr:uid="{1ADC4104-D65D-4B14-8D43-5D19EDC896C6}"/>
    <cellStyle name="Note 4 2 2 3" xfId="47396" xr:uid="{16A680E9-A275-4F81-BF57-BB0FEF64DB5B}"/>
    <cellStyle name="Note 4 2 2_2. Property deals" xfId="30320" xr:uid="{B2E4C726-97E0-4F6A-AAD2-44A0C38493A1}"/>
    <cellStyle name="Note 4 2 3" xfId="2389" xr:uid="{0A901723-15F7-4023-B015-F6DAD82F6356}"/>
    <cellStyle name="Note 4 2 3 2" xfId="2390" xr:uid="{3980B83C-60F8-46CB-BF7F-A766F52925DB}"/>
    <cellStyle name="Note 4 2 3 2 2" xfId="48386" xr:uid="{19BFB884-589D-4364-A402-376D75D087C1}"/>
    <cellStyle name="Note 4 2 3 2_Apart tables" xfId="52940" xr:uid="{F104EC90-E9BF-4578-A73F-BEC126A88887}"/>
    <cellStyle name="Note 4 2 3 3" xfId="48385" xr:uid="{DA0F48CF-A9EA-4ADC-8F7F-C6D2A319898C}"/>
    <cellStyle name="Note 4 2 3_3. Loans" xfId="30321" xr:uid="{0BCB3870-9123-424E-9CFB-7ED65217F8F5}"/>
    <cellStyle name="Note 4 2 4" xfId="2391" xr:uid="{1502EA7B-D505-40CC-AB71-E8170A2327B5}"/>
    <cellStyle name="Note 4 2 4 2" xfId="2392" xr:uid="{DD06E5AC-ECBC-4A5B-B7A0-3C04BD3F4312}"/>
    <cellStyle name="Note 4 2 4 2 2" xfId="48388" xr:uid="{06E987BB-F6FF-408A-A395-7E49D28CE3C1}"/>
    <cellStyle name="Note 4 2 4 2_Apart tables" xfId="52941" xr:uid="{D2CBB902-48CC-4031-A38E-DF1AEDDD3512}"/>
    <cellStyle name="Note 4 2 4 3" xfId="48387" xr:uid="{F01C326C-132D-44E8-9222-8F68D0D350D1}"/>
    <cellStyle name="Note 4 2 4_3. Loans" xfId="30322" xr:uid="{E6382094-680C-4F77-A1E5-6C94C05DD27F}"/>
    <cellStyle name="Note 4 2 5" xfId="2393" xr:uid="{FBC6E82A-1BE3-4D91-A3B7-584063E76C6C}"/>
    <cellStyle name="Note 4 2 5 2" xfId="2394" xr:uid="{DD655F16-1002-4B89-A735-D3D01828BC3F}"/>
    <cellStyle name="Note 4 2 5 2 2" xfId="48390" xr:uid="{71F33FCB-81DF-4BEC-883B-E97B27452523}"/>
    <cellStyle name="Note 4 2 5 2_Apart tables" xfId="52942" xr:uid="{678611A9-4DA0-4ADC-ADFE-08C5C13E4577}"/>
    <cellStyle name="Note 4 2 5 3" xfId="48389" xr:uid="{7B7B65FF-07E2-4ED4-B466-2ADD9ED04438}"/>
    <cellStyle name="Note 4 2 5_3. Loans" xfId="30323" xr:uid="{8D38A469-7CE5-4304-8759-4B7D75EEC948}"/>
    <cellStyle name="Note 4 2 6" xfId="2395" xr:uid="{B199D851-F3F5-4D92-A422-747D17136E82}"/>
    <cellStyle name="Note 4 2 6 2" xfId="48391" xr:uid="{4CE47034-9AE4-44D3-BC12-B8D32DF8A01B}"/>
    <cellStyle name="Note 4 2 6_Apart tables" xfId="52943" xr:uid="{64DAC2C5-270C-4F22-9D4D-AB941F642784}"/>
    <cellStyle name="Note 4 2 7" xfId="47395" xr:uid="{9CB1F2F7-4CC9-453E-BF93-227165B220D2}"/>
    <cellStyle name="Note 4 2 7 2" xfId="52388" xr:uid="{1C9CB986-6D48-42D2-A745-EE88549ECC28}"/>
    <cellStyle name="Note 4 2 7_Apart tables" xfId="52944" xr:uid="{AF4628DA-5A0B-4D59-9D9F-6BAEB7BB6DD4}"/>
    <cellStyle name="Note 4 2_2. Property deals" xfId="30324" xr:uid="{9493A2B2-E41C-4C9E-8E9B-6A01443E7F1B}"/>
    <cellStyle name="Note 4 3" xfId="2396" xr:uid="{5754A150-FABD-49D7-A502-82A433B25B76}"/>
    <cellStyle name="Note 4 3 2" xfId="2397" xr:uid="{1AD92E83-2509-4385-9AA0-6A6E4C72FB84}"/>
    <cellStyle name="Note 4 3 2 2" xfId="47398" xr:uid="{23B405CC-906E-4B1D-966E-D8D1FA4CE995}"/>
    <cellStyle name="Note 4 3 2 3" xfId="48392" xr:uid="{92CA97CF-B70F-462D-9B89-E5D18E8F083F}"/>
    <cellStyle name="Note 4 3 2_Apart tables" xfId="52945" xr:uid="{E4BABAB0-D2EB-4A07-B132-D2CFA8E5EE94}"/>
    <cellStyle name="Note 4 3 3" xfId="47397" xr:uid="{924D6A35-845B-458B-BB8C-C2A326FEF5ED}"/>
    <cellStyle name="Note 4 3_2. Property deals" xfId="30325" xr:uid="{B4CEDE79-606D-4835-9DE3-D4253DA98B92}"/>
    <cellStyle name="Note 4 4" xfId="2398" xr:uid="{7102B9C6-8EDD-4ECA-B629-5D7049BCB008}"/>
    <cellStyle name="Note 4 4 2" xfId="2399" xr:uid="{4F252BB1-4BA3-4D7D-879D-39B13DEFF596}"/>
    <cellStyle name="Note 4 4 2 2" xfId="48394" xr:uid="{F2CB48FC-586D-4C1D-B69E-903B24178B94}"/>
    <cellStyle name="Note 4 4 2_Apart tables" xfId="52946" xr:uid="{1D99B8E2-989D-4449-84C9-A6583DFA3678}"/>
    <cellStyle name="Note 4 4 3" xfId="47399" xr:uid="{909592B1-8FFE-48F9-B670-42A121805D07}"/>
    <cellStyle name="Note 4 4 4" xfId="48393" xr:uid="{5C7EABD8-52D4-497D-B942-E55307E96E7D}"/>
    <cellStyle name="Note 4 4_3. Loans" xfId="30326" xr:uid="{F5A332E0-EF85-4329-A0B0-A1DD78B25244}"/>
    <cellStyle name="Note 4 5" xfId="2400" xr:uid="{0A2DC4E1-C72B-4CFC-9065-0FE69B72451A}"/>
    <cellStyle name="Note 4 5 2" xfId="2401" xr:uid="{2A349AB2-A3E7-40E6-8094-ADC95576640D}"/>
    <cellStyle name="Note 4 5 2 2" xfId="48396" xr:uid="{7CFAE7D8-6F48-4DE5-ACEE-51456B7EC384}"/>
    <cellStyle name="Note 4 5 2_Apart tables" xfId="52947" xr:uid="{D9C03A6F-A906-4140-8948-65691B36F3C6}"/>
    <cellStyle name="Note 4 5 3" xfId="48395" xr:uid="{6EDDA429-5EB4-47A7-9088-5F33BACE083C}"/>
    <cellStyle name="Note 4 5_3. Loans" xfId="30327" xr:uid="{DF89D6B6-33B4-4396-8BD7-338C27BC2755}"/>
    <cellStyle name="Note 4 6" xfId="2402" xr:uid="{CEC8B5F2-2B08-4BB4-84ED-D71E19F87365}"/>
    <cellStyle name="Note 4 6 2" xfId="2403" xr:uid="{6FC2FDB7-4726-48AE-8894-A8E2219D8804}"/>
    <cellStyle name="Note 4 6 2 2" xfId="48398" xr:uid="{665CFA84-86AF-4BFA-88A7-CF3C2DCDD0B0}"/>
    <cellStyle name="Note 4 6 2_Apart tables" xfId="52948" xr:uid="{7C54E447-2EAC-4592-A699-AF43D541EC9F}"/>
    <cellStyle name="Note 4 6 3" xfId="48397" xr:uid="{F0B3B73A-8347-4F04-A181-BD850B12382A}"/>
    <cellStyle name="Note 4 6_3. Loans" xfId="30328" xr:uid="{E69AC195-594D-42D3-931F-F8757690EBED}"/>
    <cellStyle name="Note 4 7" xfId="2404" xr:uid="{2B7171C2-A348-4ADB-820C-EC405967F0C8}"/>
    <cellStyle name="Note 4 7 2" xfId="2405" xr:uid="{129BF388-6FE3-4DB4-8C13-36E8849DD97B}"/>
    <cellStyle name="Note 4 7 2 2" xfId="48400" xr:uid="{4E42FCFA-CD88-46CF-8EEA-75A4456FB3FB}"/>
    <cellStyle name="Note 4 7 2_Apart tables" xfId="52949" xr:uid="{0EA80C94-AFEE-4F36-922F-AF2B60F6AD40}"/>
    <cellStyle name="Note 4 7 3" xfId="48399" xr:uid="{890D9561-006B-4E9B-8187-31BABC000D1F}"/>
    <cellStyle name="Note 4 7_3. Loans" xfId="30329" xr:uid="{070D39AD-70EF-4920-BB1E-A57ECAD487FB}"/>
    <cellStyle name="Note 4 8" xfId="2406" xr:uid="{FFF46B7D-251B-42D6-9DDB-10BB4F150FFC}"/>
    <cellStyle name="Note 4 8 2" xfId="2407" xr:uid="{27F51943-5D00-45A4-9EED-CF4B946F8F75}"/>
    <cellStyle name="Note 4 8 2 2" xfId="48402" xr:uid="{84CCBE81-9817-4385-9148-9ED93447E2B1}"/>
    <cellStyle name="Note 4 8 2_Apart tables" xfId="52950" xr:uid="{6FA0165D-12F0-492A-A150-518DC2D65FE4}"/>
    <cellStyle name="Note 4 8 3" xfId="48401" xr:uid="{D9DCDDD7-DF2C-4B5F-AEAA-6A5343809A46}"/>
    <cellStyle name="Note 4 8_3. Loans" xfId="30330" xr:uid="{9439703F-5361-4D2E-94BC-624B6A1ABA34}"/>
    <cellStyle name="Note 4 9" xfId="2408" xr:uid="{FA891AC6-4C2C-4285-83BA-35EDFE75B331}"/>
    <cellStyle name="Note 4 9 2" xfId="2409" xr:uid="{A1F66927-768A-4988-BFC6-2FB346F1F75E}"/>
    <cellStyle name="Note 4 9 2 2" xfId="48404" xr:uid="{1A7A1ABE-9CA7-49D1-8830-9A2D0908913D}"/>
    <cellStyle name="Note 4 9 2_Apart tables" xfId="52951" xr:uid="{D1898E68-B405-4206-A26B-790292BC43BE}"/>
    <cellStyle name="Note 4 9 3" xfId="48403" xr:uid="{8D8BCB56-76DD-462D-87D2-47E7B939EAD6}"/>
    <cellStyle name="Note 4 9_3. Loans" xfId="30331" xr:uid="{47579F01-7036-40B4-A5C9-07527181E060}"/>
    <cellStyle name="Note 4_2. Property deals" xfId="30332" xr:uid="{28D3FECE-7395-4F7C-B74C-6515EAAAA57B}"/>
    <cellStyle name="Note 40" xfId="52389" xr:uid="{4F11A100-8C67-41E6-B6EE-E04AA6055155}"/>
    <cellStyle name="Note 41" xfId="53222" xr:uid="{B64A1C2A-691C-452B-B5D4-0DBEF2468AB3}"/>
    <cellStyle name="Note 5" xfId="2410" xr:uid="{FEC1DEAC-CF89-428A-9635-CC6AD4563E02}"/>
    <cellStyle name="Note 5 10" xfId="2411" xr:uid="{9985E7AE-ACFD-4ACB-BE17-0060B7790737}"/>
    <cellStyle name="Note 5 10 2" xfId="2412" xr:uid="{C5214AA9-BA14-43E0-AADC-00110A790DDC}"/>
    <cellStyle name="Note 5 10 2 2" xfId="48407" xr:uid="{6A8122F1-B49B-4F20-95D1-AAE7A4B87B5B}"/>
    <cellStyle name="Note 5 10 2_Apart tables" xfId="52952" xr:uid="{1E7BAB5C-2345-4A69-A988-3614C0411954}"/>
    <cellStyle name="Note 5 10 3" xfId="48406" xr:uid="{05CBB2DF-0F6C-4CE2-AC5B-3F3D3827BBAE}"/>
    <cellStyle name="Note 5 10_3. Loans" xfId="30333" xr:uid="{6A4A2824-E68A-4225-9650-10B844DE758B}"/>
    <cellStyle name="Note 5 11" xfId="2413" xr:uid="{3085F091-2DD2-41B0-A65F-5F4277ED6305}"/>
    <cellStyle name="Note 5 11 2" xfId="48408" xr:uid="{A3943BA8-40CC-4820-8FC7-2529B3264BB5}"/>
    <cellStyle name="Note 5 11_Apart tables" xfId="52953" xr:uid="{2818D19F-5593-49D0-A396-9A4E53E7A21D}"/>
    <cellStyle name="Note 5 12" xfId="47400" xr:uid="{E40D276D-F5B2-4FA5-BB56-803DAF6A3C8E}"/>
    <cellStyle name="Note 5 12 2" xfId="52390" xr:uid="{109CACC7-58F9-4ECD-96A9-533A43F4A840}"/>
    <cellStyle name="Note 5 12_Apart tables" xfId="52954" xr:uid="{26D54C4D-55D1-4B54-9F69-D85F103C4779}"/>
    <cellStyle name="Note 5 13" xfId="48405" xr:uid="{43E1A1C7-DB19-41F1-B266-CEF703BA7071}"/>
    <cellStyle name="Note 5 2" xfId="2414" xr:uid="{AD547812-3752-48EB-9E22-F34063F11A73}"/>
    <cellStyle name="Note 5 2 2" xfId="2415" xr:uid="{4765B9A0-74B9-4059-AF1B-7D030F71636B}"/>
    <cellStyle name="Note 5 2 2 2" xfId="2416" xr:uid="{9FA6A29E-A649-43E8-AF7C-8C54205F6B70}"/>
    <cellStyle name="Note 5 2 2 2 2" xfId="48411" xr:uid="{7F6B488C-23D5-40A2-8495-5A0862800381}"/>
    <cellStyle name="Note 5 2 2 2_Apart tables" xfId="52955" xr:uid="{07768FEB-0CA6-44C2-A9B1-DE8154FE594D}"/>
    <cellStyle name="Note 5 2 2 3" xfId="48410" xr:uid="{8AC973B2-FAF3-4E5F-88DF-8E3188D7A420}"/>
    <cellStyle name="Note 5 2 2_3. Loans" xfId="30334" xr:uid="{E891EA41-87B7-4280-A737-35716F756BEE}"/>
    <cellStyle name="Note 5 2 3" xfId="2417" xr:uid="{022641B0-0EF3-4E79-8D8E-0BD168D40939}"/>
    <cellStyle name="Note 5 2 3 2" xfId="2418" xr:uid="{AF015965-07E7-41BC-A8AA-A85559153AD3}"/>
    <cellStyle name="Note 5 2 3 2 2" xfId="48413" xr:uid="{C761D355-D4AB-4B49-ACE3-BAE98543A9B8}"/>
    <cellStyle name="Note 5 2 3 2_Apart tables" xfId="52956" xr:uid="{61382504-602D-48D5-BD2E-FAAA4F97B646}"/>
    <cellStyle name="Note 5 2 3 3" xfId="48412" xr:uid="{837DE2FD-CF98-4B31-A58B-DECE5AA041AD}"/>
    <cellStyle name="Note 5 2 3_3. Loans" xfId="30335" xr:uid="{10DDD1D2-C61E-4CB4-A227-7F7B87E226A9}"/>
    <cellStyle name="Note 5 2 4" xfId="2419" xr:uid="{4C2F98C8-A496-4CD9-8F63-DEBD56B3987D}"/>
    <cellStyle name="Note 5 2 4 2" xfId="2420" xr:uid="{2200F698-7BB3-489D-A0D7-3C97A8319C42}"/>
    <cellStyle name="Note 5 2 4 2 2" xfId="48415" xr:uid="{7EEB9077-EAB9-4515-BD8B-BCF31B8F9D9E}"/>
    <cellStyle name="Note 5 2 4 2_Apart tables" xfId="52957" xr:uid="{60B33B14-DFA9-4E41-ABD7-8EEA292502C2}"/>
    <cellStyle name="Note 5 2 4 3" xfId="48414" xr:uid="{5C3F2539-AA05-4B9A-A5BE-D99AF15EA9C8}"/>
    <cellStyle name="Note 5 2 4_3. Loans" xfId="30336" xr:uid="{9DD99046-5A4A-4349-869C-8C84D3BEAAAF}"/>
    <cellStyle name="Note 5 2 5" xfId="2421" xr:uid="{AB9F4F96-D978-4CC8-9920-A48CF07AEC2E}"/>
    <cellStyle name="Note 5 2 5 2" xfId="2422" xr:uid="{316E5E1C-8AEB-4269-ABC6-935CD87B7C67}"/>
    <cellStyle name="Note 5 2 5 2 2" xfId="48417" xr:uid="{D3E7270A-0951-4C04-86E8-9306419EFE95}"/>
    <cellStyle name="Note 5 2 5 2_Apart tables" xfId="52958" xr:uid="{34FA3EFD-6070-4D12-AB9F-D896A03988A3}"/>
    <cellStyle name="Note 5 2 5 3" xfId="48416" xr:uid="{5D95F264-627D-4506-A0CC-A3BDF368B5C7}"/>
    <cellStyle name="Note 5 2 5_3. Loans" xfId="30337" xr:uid="{CADF6C3E-5A75-4C47-AA3B-1F5C9789A0C6}"/>
    <cellStyle name="Note 5 2 6" xfId="2423" xr:uid="{D35BD513-42FD-4625-94E6-ABE6109E9856}"/>
    <cellStyle name="Note 5 2 6 2" xfId="48418" xr:uid="{AB63D165-F90B-456D-9BD8-A4652699901C}"/>
    <cellStyle name="Note 5 2 6_Apart tables" xfId="52959" xr:uid="{02A97177-7864-439A-BA7F-EA48C8CBF1A9}"/>
    <cellStyle name="Note 5 2 7" xfId="47401" xr:uid="{87222985-0AEF-4CC7-BF88-8896498B06CA}"/>
    <cellStyle name="Note 5 2 7 2" xfId="52391" xr:uid="{9819970C-1EB5-4E35-96CF-2C42835ECEA7}"/>
    <cellStyle name="Note 5 2 7_Apart tables" xfId="52960" xr:uid="{F8744AC5-ECB5-4921-B02A-12EB208EC26F}"/>
    <cellStyle name="Note 5 2 8" xfId="48409" xr:uid="{95E15FF9-9632-407D-B3A2-267C21EF9A2F}"/>
    <cellStyle name="Note 5 2_3. Loans" xfId="30338" xr:uid="{5176274A-7041-4BE2-A9B7-C16AF8A444FC}"/>
    <cellStyle name="Note 5 3" xfId="2424" xr:uid="{C35C82B7-5EFD-4E8B-A4B7-496C51F04058}"/>
    <cellStyle name="Note 5 3 2" xfId="2425" xr:uid="{1DB9B4B1-9C4C-4FF5-BBE3-7C06C5823441}"/>
    <cellStyle name="Note 5 3 2 2" xfId="48420" xr:uid="{1F4233A8-FF5D-4410-9DA8-421F0806C67A}"/>
    <cellStyle name="Note 5 3 2_Apart tables" xfId="52961" xr:uid="{99F0C243-0045-43C3-9640-5A43495523E1}"/>
    <cellStyle name="Note 5 3 3" xfId="48419" xr:uid="{19B29E81-EEC6-4DC4-B0F8-B4F697255116}"/>
    <cellStyle name="Note 5 3_3. Loans" xfId="30339" xr:uid="{8D6EB2F9-F60F-4685-AC93-A15ABA920D55}"/>
    <cellStyle name="Note 5 4" xfId="2426" xr:uid="{2150942E-F56C-441A-BD3A-DA3C8AE405E8}"/>
    <cellStyle name="Note 5 4 2" xfId="2427" xr:uid="{946DAADA-D76D-457D-8342-B77C6DF38511}"/>
    <cellStyle name="Note 5 4 2 2" xfId="48422" xr:uid="{C4436B31-6EBD-4360-8DDA-6F3D8C933C2D}"/>
    <cellStyle name="Note 5 4 2_Apart tables" xfId="52962" xr:uid="{02AEDD6B-3D9D-4D5A-B4E3-AC140D759113}"/>
    <cellStyle name="Note 5 4 3" xfId="48421" xr:uid="{E2CEFBCE-B208-4498-9E2C-93A78633FAF2}"/>
    <cellStyle name="Note 5 4_3. Loans" xfId="30340" xr:uid="{1E0886C2-D120-44A6-A33C-4107FEF71B40}"/>
    <cellStyle name="Note 5 5" xfId="2428" xr:uid="{D25C8E97-C667-470B-840D-5136AD4F32BE}"/>
    <cellStyle name="Note 5 5 2" xfId="2429" xr:uid="{EE078019-8F09-4808-8BD8-1D83F89C8DF2}"/>
    <cellStyle name="Note 5 5 2 2" xfId="48424" xr:uid="{F8C3A4D9-CEEB-42D9-83EC-79E6E1CFCDA0}"/>
    <cellStyle name="Note 5 5 2_Apart tables" xfId="52963" xr:uid="{F36DA11B-C4F0-49D0-80ED-CE90DA18EF42}"/>
    <cellStyle name="Note 5 5 3" xfId="48423" xr:uid="{A753DE40-4AE5-479F-BC62-19875468F35D}"/>
    <cellStyle name="Note 5 5_3. Loans" xfId="30341" xr:uid="{5FF84D43-3A87-47BC-9787-F42F412B999E}"/>
    <cellStyle name="Note 5 6" xfId="2430" xr:uid="{B0286C26-2C57-4EF6-A38C-0FEA659769DB}"/>
    <cellStyle name="Note 5 6 2" xfId="2431" xr:uid="{EAD4CBF2-0B9A-4D3A-9765-31CDDE62B4C6}"/>
    <cellStyle name="Note 5 6 2 2" xfId="48426" xr:uid="{16F619FE-CE55-4F3A-BB05-2D0C3ECA603F}"/>
    <cellStyle name="Note 5 6 2_Apart tables" xfId="52964" xr:uid="{3A11400F-5463-4C08-AA0C-EC452309A14C}"/>
    <cellStyle name="Note 5 6 3" xfId="48425" xr:uid="{7C2247C8-CEED-4EAC-BB51-9F7D1F59A70E}"/>
    <cellStyle name="Note 5 6_3. Loans" xfId="30342" xr:uid="{599D4E90-ADCE-4870-9C4B-DDA15D1B9B94}"/>
    <cellStyle name="Note 5 7" xfId="2432" xr:uid="{9EFAE4C2-8C4D-4B20-9120-8F8B774954E7}"/>
    <cellStyle name="Note 5 7 2" xfId="2433" xr:uid="{7EBBC885-ED0E-4505-986E-9CEDE6218536}"/>
    <cellStyle name="Note 5 7 2 2" xfId="48428" xr:uid="{76739F57-9EC2-42AD-8AE2-B24BDA5FCE02}"/>
    <cellStyle name="Note 5 7 2_Apart tables" xfId="52965" xr:uid="{A129CA33-857A-45BB-9D9B-E3A5E80739F8}"/>
    <cellStyle name="Note 5 7 3" xfId="48427" xr:uid="{E7080344-C371-4F71-805B-C4B90DE98750}"/>
    <cellStyle name="Note 5 7_3. Loans" xfId="30343" xr:uid="{222C6DD0-2F85-409D-A681-6684A56B1741}"/>
    <cellStyle name="Note 5 8" xfId="2434" xr:uid="{37AA867E-0244-4714-BF98-A02BEF6A0FF2}"/>
    <cellStyle name="Note 5 8 2" xfId="2435" xr:uid="{20DE439A-C000-4B54-AF5E-5553572923B0}"/>
    <cellStyle name="Note 5 8 2 2" xfId="48430" xr:uid="{F911124D-D4F2-406B-8579-7EE1DD396422}"/>
    <cellStyle name="Note 5 8 2_Apart tables" xfId="52966" xr:uid="{F5238135-D24A-49A8-B441-6943C2C28003}"/>
    <cellStyle name="Note 5 8 3" xfId="48429" xr:uid="{2A041A5C-DD30-4084-9538-7D12CADC450E}"/>
    <cellStyle name="Note 5 8_3. Loans" xfId="30344" xr:uid="{4A2CD7B8-B260-4AAA-94F0-92E8D7AC93C5}"/>
    <cellStyle name="Note 5 9" xfId="2436" xr:uid="{201C0388-A57D-4E34-A536-945FB8454D54}"/>
    <cellStyle name="Note 5 9 2" xfId="2437" xr:uid="{AAE9AC13-B47D-4E36-BAAD-77AD060E6CDD}"/>
    <cellStyle name="Note 5 9 2 2" xfId="48432" xr:uid="{A044897B-42DB-407A-BFE5-427E386B419B}"/>
    <cellStyle name="Note 5 9 2_Apart tables" xfId="52967" xr:uid="{0642278D-E140-4932-B913-57C07895CA73}"/>
    <cellStyle name="Note 5 9 3" xfId="48431" xr:uid="{26705E5B-93FB-4056-BE9A-7FDA5D36EB62}"/>
    <cellStyle name="Note 5 9_3. Loans" xfId="30345" xr:uid="{8C62A93A-5207-4926-A1DD-F25A299E5760}"/>
    <cellStyle name="Note 5_2. Property deals" xfId="30346" xr:uid="{F2907980-2780-4659-B8B8-626D38995743}"/>
    <cellStyle name="Note 6" xfId="2438" xr:uid="{4BDC7756-A5BB-4ECB-8BE2-12CAE5C6A861}"/>
    <cellStyle name="Note 6 10" xfId="2439" xr:uid="{F7A6DC52-D8E1-459E-B372-E871C8E7A1EF}"/>
    <cellStyle name="Note 6 10 2" xfId="2440" xr:uid="{A88D9B35-2DAE-4671-9D43-163A73985711}"/>
    <cellStyle name="Note 6 10 2 2" xfId="48435" xr:uid="{BC448D2A-6A7A-41BE-8C3D-4A61E4D5369E}"/>
    <cellStyle name="Note 6 10 2_Apart tables" xfId="52968" xr:uid="{186DAD09-8190-4480-AB0F-9B1E5F2EE9F7}"/>
    <cellStyle name="Note 6 10 3" xfId="48434" xr:uid="{E459208A-FDC8-4F2F-85C0-5E49CCCABDEB}"/>
    <cellStyle name="Note 6 10_3. Loans" xfId="30347" xr:uid="{AE73DCBA-E283-43A2-BE18-2A2D8D4FB3D8}"/>
    <cellStyle name="Note 6 11" xfId="2441" xr:uid="{C225F8D1-5113-4DF1-AE15-60B813CB77B8}"/>
    <cellStyle name="Note 6 11 2" xfId="2442" xr:uid="{C523F8AB-1558-42B5-A487-B40366FE37C4}"/>
    <cellStyle name="Note 6 11 2 2" xfId="48437" xr:uid="{04205757-822D-44B9-B922-36B62491F493}"/>
    <cellStyle name="Note 6 11 2_Apart tables" xfId="52969" xr:uid="{04EB13B6-C48B-43AF-96C7-6A1758E5E583}"/>
    <cellStyle name="Note 6 11 3" xfId="48436" xr:uid="{ACEAA95B-3A63-4002-9B47-7135303FFD21}"/>
    <cellStyle name="Note 6 11_3. Loans" xfId="30348" xr:uid="{899E1418-E481-4394-B60D-2DCC3E5754DC}"/>
    <cellStyle name="Note 6 12" xfId="2443" xr:uid="{5226ED1B-C2D6-4B54-B43C-E6C5148ED51E}"/>
    <cellStyle name="Note 6 12 2" xfId="48438" xr:uid="{0135C9E3-EE6F-4F80-92E1-A8AE4C45AD0B}"/>
    <cellStyle name="Note 6 12_Apart tables" xfId="52970" xr:uid="{AAF70EB6-5E1D-4353-A8F8-81D8F099058C}"/>
    <cellStyle name="Note 6 13" xfId="47402" xr:uid="{21186404-F36C-4870-9988-6F7D63B9A451}"/>
    <cellStyle name="Note 6 13 2" xfId="52392" xr:uid="{241BA5B3-6E60-4642-B219-15CE3D8412B2}"/>
    <cellStyle name="Note 6 13_Apart tables" xfId="52971" xr:uid="{D931AF94-1B93-4143-84BF-125E3E0E2455}"/>
    <cellStyle name="Note 6 14" xfId="48433" xr:uid="{F3C874A3-90E9-4546-961E-135B8DE47D56}"/>
    <cellStyle name="Note 6 2" xfId="2444" xr:uid="{AA072EAA-FE47-4C7D-9436-46FDF3683191}"/>
    <cellStyle name="Note 6 2 2" xfId="2445" xr:uid="{1808F9CE-49D0-47BF-8B35-D6F5F943F753}"/>
    <cellStyle name="Note 6 2 2 2" xfId="2446" xr:uid="{6D227CFE-F526-4C07-A1B6-883483BDE2F7}"/>
    <cellStyle name="Note 6 2 2 2 2" xfId="48441" xr:uid="{0536D4A2-FA68-4E43-A32D-FC070F2FF4CC}"/>
    <cellStyle name="Note 6 2 2 2_Apart tables" xfId="52972" xr:uid="{BCB963AE-6FD9-4D02-8848-18084276BEA3}"/>
    <cellStyle name="Note 6 2 2 3" xfId="48440" xr:uid="{26E30B8A-E266-45B9-A5EE-DA7610D5130C}"/>
    <cellStyle name="Note 6 2 2_3. Loans" xfId="30349" xr:uid="{99CC555F-7AEE-4F4B-878D-5E9D8AD70CDE}"/>
    <cellStyle name="Note 6 2 3" xfId="2447" xr:uid="{DB03C043-7E04-4FC9-BFF6-D8364BE347BA}"/>
    <cellStyle name="Note 6 2 3 2" xfId="48442" xr:uid="{F868A770-7C8C-4D7E-9F66-F9DFEC68A81D}"/>
    <cellStyle name="Note 6 2 3_Apart tables" xfId="52973" xr:uid="{9FA17817-8BE6-4F3A-AD82-FEF5CD02A516}"/>
    <cellStyle name="Note 6 2 4" xfId="47403" xr:uid="{AB8BC3A9-B816-4BBC-AC10-CD363532DE0C}"/>
    <cellStyle name="Note 6 2 4 2" xfId="52393" xr:uid="{FF1FA7DF-D602-411C-8670-85A3CF6825C0}"/>
    <cellStyle name="Note 6 2 4_Apart tables" xfId="52974" xr:uid="{766977EF-EF2A-430A-A629-A1540A16C276}"/>
    <cellStyle name="Note 6 2 5" xfId="48439" xr:uid="{5D5C6E17-E3C1-4891-8214-8FBEB25E8AC6}"/>
    <cellStyle name="Note 6 2_3. Loans" xfId="30350" xr:uid="{3713B38F-5E53-4E72-8466-0389045DD3D6}"/>
    <cellStyle name="Note 6 3" xfId="2448" xr:uid="{81AEEB13-EC26-44FF-9A86-2444D7E6C6D8}"/>
    <cellStyle name="Note 6 3 2" xfId="2449" xr:uid="{DCE12AA6-0F1F-4CFA-BBCB-008090451DBB}"/>
    <cellStyle name="Note 6 3 2 2" xfId="48444" xr:uid="{66233727-A6C2-4EAD-BBE7-4AD8E2150DEE}"/>
    <cellStyle name="Note 6 3 2_Apart tables" xfId="52975" xr:uid="{67681988-E830-4FDC-B2F3-19961DBFEB3E}"/>
    <cellStyle name="Note 6 3 3" xfId="48443" xr:uid="{B28DEC01-5735-468A-B107-7AD636AAF6A6}"/>
    <cellStyle name="Note 6 3_3. Loans" xfId="30351" xr:uid="{A73C82CF-3D9C-4D81-931E-DB6E470BC079}"/>
    <cellStyle name="Note 6 4" xfId="2450" xr:uid="{FDC239B7-12DB-416C-9EC2-32DCE0399B7E}"/>
    <cellStyle name="Note 6 4 2" xfId="2451" xr:uid="{07CA7CB5-DB64-4B95-95B7-2C0020D86BB8}"/>
    <cellStyle name="Note 6 4 2 2" xfId="48446" xr:uid="{731DB5DA-09A5-4D9D-848D-B3084AB16B18}"/>
    <cellStyle name="Note 6 4 2_Apart tables" xfId="52976" xr:uid="{8F887454-A84A-4C88-A1CA-690320E9DF63}"/>
    <cellStyle name="Note 6 4 3" xfId="48445" xr:uid="{73CB2CAC-9E6B-4317-90E6-BE4EF7F36997}"/>
    <cellStyle name="Note 6 4_3. Loans" xfId="30352" xr:uid="{08B1325D-78D3-40A7-A50D-F86A39609C99}"/>
    <cellStyle name="Note 6 5" xfId="2452" xr:uid="{101DDA28-90E4-4E9D-A75F-8F25C6E4BFC0}"/>
    <cellStyle name="Note 6 5 2" xfId="2453" xr:uid="{30850D81-9F79-436D-A127-F88770E44B2D}"/>
    <cellStyle name="Note 6 5 2 2" xfId="48448" xr:uid="{C510E34B-85CB-4886-AF0C-E69FF363073F}"/>
    <cellStyle name="Note 6 5 2_Apart tables" xfId="52977" xr:uid="{9A6E5406-F224-4500-860E-E55ECB8D0605}"/>
    <cellStyle name="Note 6 5 3" xfId="48447" xr:uid="{C159D0AB-290B-45E1-BEE0-4CFCCE39D867}"/>
    <cellStyle name="Note 6 5_3. Loans" xfId="30353" xr:uid="{2BC9C71A-FA7C-4B85-9B6B-9FA253F2CB2D}"/>
    <cellStyle name="Note 6 6" xfId="2454" xr:uid="{FDAC0A5D-7BBA-4732-82EF-05F05320389A}"/>
    <cellStyle name="Note 6 6 2" xfId="2455" xr:uid="{0FBC055C-175C-4101-941A-0249CF0218EC}"/>
    <cellStyle name="Note 6 6 2 2" xfId="48450" xr:uid="{E48A0F17-924A-4D22-AC60-5BA6CC7459FA}"/>
    <cellStyle name="Note 6 6 2_Apart tables" xfId="52978" xr:uid="{FAA52EC7-8FC3-493A-9FE4-DB80DAAB89A4}"/>
    <cellStyle name="Note 6 6 3" xfId="48449" xr:uid="{74265931-698D-4067-8146-854FD599ECB4}"/>
    <cellStyle name="Note 6 6_3. Loans" xfId="30354" xr:uid="{86A870B7-C72A-45D2-8599-1B3B25E608C6}"/>
    <cellStyle name="Note 6 7" xfId="2456" xr:uid="{8F0F33FB-9102-4C9A-93BC-BD9917BCFC27}"/>
    <cellStyle name="Note 6 7 2" xfId="2457" xr:uid="{3AB31E4C-BA0A-4843-90B9-D9E4C6CDAF2F}"/>
    <cellStyle name="Note 6 7 2 2" xfId="48452" xr:uid="{C6A7F896-D827-45ED-AF17-E0DC276064F3}"/>
    <cellStyle name="Note 6 7 2_Apart tables" xfId="52979" xr:uid="{5201B3B9-0FCD-48D4-98D2-84FB323729D6}"/>
    <cellStyle name="Note 6 7 3" xfId="48451" xr:uid="{09586BD6-0154-4ECF-8107-11E23A7A00A9}"/>
    <cellStyle name="Note 6 7_3. Loans" xfId="30355" xr:uid="{283430AC-B9C2-409F-A464-749B331AF9F4}"/>
    <cellStyle name="Note 6 8" xfId="2458" xr:uid="{82840849-BCE6-4F08-8193-64BDAB588738}"/>
    <cellStyle name="Note 6 8 2" xfId="2459" xr:uid="{2C0166DC-4664-4E3A-B53F-032CF14BB6F2}"/>
    <cellStyle name="Note 6 8 2 2" xfId="48454" xr:uid="{A6313CEF-B55F-4E86-9A09-5378001DD95D}"/>
    <cellStyle name="Note 6 8 2_Apart tables" xfId="52980" xr:uid="{D478A897-2FCE-4C60-8205-208815BE40C2}"/>
    <cellStyle name="Note 6 8 3" xfId="48453" xr:uid="{0E521038-027F-4944-AE6E-2CAF84FF7573}"/>
    <cellStyle name="Note 6 8_3. Loans" xfId="30356" xr:uid="{3C707DDD-30B7-4A95-9E87-1C8180D87BFF}"/>
    <cellStyle name="Note 6 9" xfId="2460" xr:uid="{7FF7BD3E-83FE-4262-AC62-110919DB12A4}"/>
    <cellStyle name="Note 6 9 2" xfId="2461" xr:uid="{F84B7974-B4CB-431E-B6BF-8687B765272A}"/>
    <cellStyle name="Note 6 9 2 2" xfId="48456" xr:uid="{158D0510-8486-425A-9CAD-F10ED2A7C4E5}"/>
    <cellStyle name="Note 6 9 2_Apart tables" xfId="52981" xr:uid="{A53F4AC8-9A21-4298-91EC-E60A8E8177F1}"/>
    <cellStyle name="Note 6 9 3" xfId="48455" xr:uid="{F215DA55-CA19-424B-9768-0A308E1D47AB}"/>
    <cellStyle name="Note 6 9_3. Loans" xfId="30357" xr:uid="{8A77B20F-D0E8-4727-8571-A779B7D913A2}"/>
    <cellStyle name="Note 6_3. Loans" xfId="30358" xr:uid="{B3E9031A-F074-404C-A8E2-72C6F74CB32E}"/>
    <cellStyle name="Note 7" xfId="2462" xr:uid="{03D8F92D-C22A-4220-8620-1953B56508B2}"/>
    <cellStyle name="Note 7 10" xfId="47404" xr:uid="{344725BF-7244-4AC9-AFC9-60D71A19B733}"/>
    <cellStyle name="Note 7 10 2" xfId="52394" xr:uid="{651EF860-678B-4216-B102-14B85DEC5C1C}"/>
    <cellStyle name="Note 7 10_Apart tables" xfId="52982" xr:uid="{6E951F5E-A60D-4FDC-B477-F4CA7544D733}"/>
    <cellStyle name="Note 7 11" xfId="48457" xr:uid="{C589FF64-A7D7-4BFC-B1A8-BC5498DC5A8C}"/>
    <cellStyle name="Note 7 2" xfId="2463" xr:uid="{83B45A32-AF6E-449B-8ED1-1E07E328BBAB}"/>
    <cellStyle name="Note 7 2 2" xfId="2464" xr:uid="{BAE1CA47-DFE3-4EF5-809A-E23DD0FAD73E}"/>
    <cellStyle name="Note 7 2 2 2" xfId="48459" xr:uid="{F4915CCF-7AAF-45FA-9455-CD626C1FAD7B}"/>
    <cellStyle name="Note 7 2 2_Apart tables" xfId="52983" xr:uid="{D60763F3-11D1-4E3F-9230-3C62A9106F6D}"/>
    <cellStyle name="Note 7 2 3" xfId="47405" xr:uid="{C5E16D0E-3A89-4884-85C8-D0703B26FE8F}"/>
    <cellStyle name="Note 7 2 4" xfId="48458" xr:uid="{4ACA1CB5-21F0-424E-AE6F-8E9E9BE7FDF7}"/>
    <cellStyle name="Note 7 2_3. Loans" xfId="30359" xr:uid="{78185808-9D13-4A46-B3E9-AEEAAE0072C5}"/>
    <cellStyle name="Note 7 3" xfId="2465" xr:uid="{B2AF701C-4BC8-4122-8FC3-961D4EA464C9}"/>
    <cellStyle name="Note 7 3 2" xfId="2466" xr:uid="{CC7E2E9D-7F78-40B4-8314-B3A4ECE55E6C}"/>
    <cellStyle name="Note 7 3 2 2" xfId="48461" xr:uid="{059B5C08-B021-4DDB-B18D-22CCE1E69CEA}"/>
    <cellStyle name="Note 7 3 2_Apart tables" xfId="52984" xr:uid="{2006B55F-E403-4F86-BED8-172425291281}"/>
    <cellStyle name="Note 7 3 3" xfId="48460" xr:uid="{D4107C4C-F072-40B3-89E7-EE38B4C756B7}"/>
    <cellStyle name="Note 7 3_3. Loans" xfId="30360" xr:uid="{B9BC8801-B7EA-4AEB-9FC2-269596399DC2}"/>
    <cellStyle name="Note 7 4" xfId="2467" xr:uid="{098B750B-737E-46CB-94F7-3FB08412278A}"/>
    <cellStyle name="Note 7 4 2" xfId="2468" xr:uid="{4429DA73-91A1-4D91-8EC3-B40DE85A0A5E}"/>
    <cellStyle name="Note 7 4 2 2" xfId="48463" xr:uid="{3E9C9F16-A87A-4345-8AD7-AEFA208BD483}"/>
    <cellStyle name="Note 7 4 2_Apart tables" xfId="52985" xr:uid="{2631EEFF-6D2B-4202-B5CE-1C4C7A410707}"/>
    <cellStyle name="Note 7 4 3" xfId="48462" xr:uid="{09C2C9BF-48E6-4181-AA2E-CC74B5490203}"/>
    <cellStyle name="Note 7 4_3. Loans" xfId="30361" xr:uid="{8B8DBE94-1537-4236-BC55-59B3833609EB}"/>
    <cellStyle name="Note 7 5" xfId="2469" xr:uid="{71E65C36-4E64-486F-B5D0-59B3788E3D0D}"/>
    <cellStyle name="Note 7 5 2" xfId="2470" xr:uid="{CCD0E626-84BD-4454-82D5-F5AEE70684B2}"/>
    <cellStyle name="Note 7 5 2 2" xfId="48465" xr:uid="{E896E75B-5B22-46E8-A893-93B9EC87C2F1}"/>
    <cellStyle name="Note 7 5 2_Apart tables" xfId="52986" xr:uid="{AB424B16-E7F2-4AAA-A1C5-A13BCB33EE62}"/>
    <cellStyle name="Note 7 5 3" xfId="48464" xr:uid="{3ADBF67D-8143-4F01-9D14-E8ACCCD5613C}"/>
    <cellStyle name="Note 7 5_3. Loans" xfId="30362" xr:uid="{72DE1DAA-1F32-4E37-A7E4-A2B4EB50EE31}"/>
    <cellStyle name="Note 7 6" xfId="2471" xr:uid="{470391AE-8D14-439D-8072-05D4AD560137}"/>
    <cellStyle name="Note 7 6 2" xfId="2472" xr:uid="{84D34C78-6FFF-492A-84F9-33757DB69312}"/>
    <cellStyle name="Note 7 6 2 2" xfId="48467" xr:uid="{D407298B-DB8D-4489-82FC-E1FC7CBEDF4F}"/>
    <cellStyle name="Note 7 6 2_Apart tables" xfId="52987" xr:uid="{AFDAFE6B-1153-4899-BFA3-751CFD54FFA8}"/>
    <cellStyle name="Note 7 6 3" xfId="48466" xr:uid="{3D094623-4721-4561-902B-B20C14D4619B}"/>
    <cellStyle name="Note 7 6_3. Loans" xfId="30363" xr:uid="{85415A38-2D74-4296-A007-89602AAB2119}"/>
    <cellStyle name="Note 7 7" xfId="2473" xr:uid="{A6483742-FFF0-4AFE-8798-E0BD5CBCD6BE}"/>
    <cellStyle name="Note 7 7 2" xfId="2474" xr:uid="{92E424D3-F9FC-455B-839A-B2B4A9DE45B9}"/>
    <cellStyle name="Note 7 7 2 2" xfId="48469" xr:uid="{0592AC6D-83D5-44CE-8369-15E3E21FD3F5}"/>
    <cellStyle name="Note 7 7 2_Apart tables" xfId="52988" xr:uid="{89918909-5C65-4D0A-87A9-2DF5E2DDF1DC}"/>
    <cellStyle name="Note 7 7 3" xfId="48468" xr:uid="{FADAE73A-9669-42A3-A8CA-7DACBF064D17}"/>
    <cellStyle name="Note 7 7_3. Loans" xfId="30364" xr:uid="{8CF89E0A-D65E-4A7E-BD07-912099A9D424}"/>
    <cellStyle name="Note 7 8" xfId="2475" xr:uid="{B6648738-B02C-45A5-A8EE-AD28BEAD9DCF}"/>
    <cellStyle name="Note 7 8 2" xfId="2476" xr:uid="{69730D8E-655A-4C27-977D-F28F8FCE5D8B}"/>
    <cellStyle name="Note 7 8 2 2" xfId="48471" xr:uid="{4E0A8539-D963-4FC0-B7DB-87C337585581}"/>
    <cellStyle name="Note 7 8 2_Apart tables" xfId="52989" xr:uid="{0B4311B5-3AEE-4CAC-BA08-9D461462F926}"/>
    <cellStyle name="Note 7 8 3" xfId="48470" xr:uid="{2B1FC0AF-468B-47F5-8836-C672950F7826}"/>
    <cellStyle name="Note 7 8_3. Loans" xfId="30365" xr:uid="{D843866B-8F29-447A-99AE-D58B98B9395B}"/>
    <cellStyle name="Note 7 9" xfId="2477" xr:uid="{DF4648BF-D0E9-4E24-AE58-6D76FFEE8DB6}"/>
    <cellStyle name="Note 7 9 2" xfId="48472" xr:uid="{95F622FB-2E54-48A5-A597-6B667CAF6E68}"/>
    <cellStyle name="Note 7 9_Apart tables" xfId="52990" xr:uid="{098A5AB9-9E36-490C-B646-8B75F8B91888}"/>
    <cellStyle name="Note 7_3. Loans" xfId="30366" xr:uid="{FB52AA49-17FD-4D1E-9E51-FC264F8F020A}"/>
    <cellStyle name="Note 8" xfId="2478" xr:uid="{0171B7BE-DEA7-487D-ADFA-F0EAA18B16F4}"/>
    <cellStyle name="Note 8 2" xfId="2479" xr:uid="{19428B1A-B118-48C1-A0C1-B56D94D67271}"/>
    <cellStyle name="Note 8 2 2" xfId="2480" xr:uid="{3FA7718E-0391-40A2-8982-063EF9949B07}"/>
    <cellStyle name="Note 8 2 2 2" xfId="48475" xr:uid="{05AA4D17-4E7C-4FEB-8A78-D12B095EFF6D}"/>
    <cellStyle name="Note 8 2 2_Apart tables" xfId="52991" xr:uid="{11AF9B77-6418-4338-BF4F-5EA522F7F374}"/>
    <cellStyle name="Note 8 2 3" xfId="47407" xr:uid="{6125BBCF-5766-4882-854D-2DA38C5AC66F}"/>
    <cellStyle name="Note 8 2 4" xfId="48474" xr:uid="{1B9ABA4D-85AB-40D7-99B8-1E0E21FBE881}"/>
    <cellStyle name="Note 8 2_3. Loans" xfId="30367" xr:uid="{B9DC08D3-7C05-4FE2-9F01-7FC39ED16DAB}"/>
    <cellStyle name="Note 8 3" xfId="2481" xr:uid="{A7C5C11A-D756-4231-BDEA-69FC467CB11F}"/>
    <cellStyle name="Note 8 3 2" xfId="2482" xr:uid="{1A7A5A07-C485-4183-85E4-6AE54FDBA7D5}"/>
    <cellStyle name="Note 8 3 2 2" xfId="48477" xr:uid="{DFF4EF3E-FB96-437A-8EBA-549CFDC65F66}"/>
    <cellStyle name="Note 8 3 2_Apart tables" xfId="52992" xr:uid="{A10E9F79-C5E7-4998-85BE-C3F3CAB7C64D}"/>
    <cellStyle name="Note 8 3 3" xfId="48476" xr:uid="{E469EFE0-C1CD-4F07-83BE-08ABF71486B4}"/>
    <cellStyle name="Note 8 3_3. Loans" xfId="30368" xr:uid="{9530EE7A-CC6A-4A10-9481-96E55BC5CAB1}"/>
    <cellStyle name="Note 8 4" xfId="2483" xr:uid="{62F8B002-3AA5-4FD9-9EF6-DB85E565C2DD}"/>
    <cellStyle name="Note 8 4 2" xfId="2484" xr:uid="{CF7DECD2-219B-4B24-8614-4436CA5DA9D5}"/>
    <cellStyle name="Note 8 4 2 2" xfId="48479" xr:uid="{66264329-96A9-4616-A22E-A0EE4D1E0D16}"/>
    <cellStyle name="Note 8 4 2_Apart tables" xfId="52993" xr:uid="{F01D2B39-3794-4278-B474-18F715783C0A}"/>
    <cellStyle name="Note 8 4 3" xfId="48478" xr:uid="{D598492A-D68A-429D-97B6-F127B5A4B6F8}"/>
    <cellStyle name="Note 8 4_3. Loans" xfId="30369" xr:uid="{78FDF1F2-1107-4CD5-ADF8-00979FDF419E}"/>
    <cellStyle name="Note 8 5" xfId="2485" xr:uid="{F1AF385A-26DB-454E-9952-4FE2F5596E20}"/>
    <cellStyle name="Note 8 5 2" xfId="2486" xr:uid="{F55C9C02-3367-4620-A0E8-FD3CFADECA79}"/>
    <cellStyle name="Note 8 5 2 2" xfId="48481" xr:uid="{1FB37652-AC63-4EB8-AFAA-200BFFD5CA50}"/>
    <cellStyle name="Note 8 5 2_Apart tables" xfId="52994" xr:uid="{8C4D88BA-D3A4-47CF-A1C9-A52C34A85B36}"/>
    <cellStyle name="Note 8 5 3" xfId="48480" xr:uid="{475F3ED2-29B0-4477-9A80-EB27CC485385}"/>
    <cellStyle name="Note 8 5_3. Loans" xfId="30370" xr:uid="{5532DED9-419E-472D-934B-43F39BC1DCA3}"/>
    <cellStyle name="Note 8 6" xfId="2487" xr:uid="{614EAA57-F4A2-45B5-86CE-AC27229E2073}"/>
    <cellStyle name="Note 8 6 2" xfId="48482" xr:uid="{E79A09EB-570C-46A2-894E-4566DB8C6F04}"/>
    <cellStyle name="Note 8 6_Apart tables" xfId="52995" xr:uid="{08DD7BBE-C143-47B0-A05E-C5A2CBA68E4A}"/>
    <cellStyle name="Note 8 7" xfId="47406" xr:uid="{BDDB76A7-F04A-4519-9480-B1F4662647EB}"/>
    <cellStyle name="Note 8 7 2" xfId="52395" xr:uid="{D65A6521-7050-48E8-8C4B-B92DDDB3984A}"/>
    <cellStyle name="Note 8 7_Apart tables" xfId="52996" xr:uid="{0DB2FD28-92CE-4B99-B0AE-D948F5E9425B}"/>
    <cellStyle name="Note 8 8" xfId="48473" xr:uid="{E19C5069-D9D2-4D5D-AB11-381F0AD44FAD}"/>
    <cellStyle name="Note 8_3. Loans" xfId="30371" xr:uid="{0202EE40-E0FC-424F-BDB2-44B12109D2B6}"/>
    <cellStyle name="Note 9" xfId="2488" xr:uid="{59C019E9-4731-4931-8FFE-886AEF949AA1}"/>
    <cellStyle name="Note 9 2" xfId="2489" xr:uid="{3EA61AF8-823D-4A95-83BC-3CFC81481F0C}"/>
    <cellStyle name="Note 9 2 2" xfId="47409" xr:uid="{17A894DC-5CD6-4E5B-BA29-68AFAAB3EF8D}"/>
    <cellStyle name="Note 9 2 3" xfId="48484" xr:uid="{45A593E8-D36B-436F-BA4D-D26539359FC2}"/>
    <cellStyle name="Note 9 2_Acquisition DB" xfId="52396" xr:uid="{3D896319-09B0-45D2-861C-DA1D2A8E4BCA}"/>
    <cellStyle name="Note 9 3" xfId="47408" xr:uid="{E89F9C08-4300-4659-A5A5-73B6FDF900C1}"/>
    <cellStyle name="Note 9 3 2" xfId="52397" xr:uid="{6636247C-EEE1-484D-A9B1-584DEC7E5124}"/>
    <cellStyle name="Note 9 3_Apart tables" xfId="52997" xr:uid="{6DB86B96-57E5-4359-907F-01B2E029B4E8}"/>
    <cellStyle name="Note 9 4" xfId="48483" xr:uid="{929D1FDF-993E-45E1-BBCD-9D48D020F8F3}"/>
    <cellStyle name="Note 9_3. Loans" xfId="30372" xr:uid="{E1017B37-3941-4462-9303-831A445097FB}"/>
    <cellStyle name="Notitie" xfId="43245" xr:uid="{879AFAEA-B34D-4AFB-9525-763E9B7A14CA}"/>
    <cellStyle name="Notitie 2" xfId="43246" xr:uid="{B36E41A6-9D80-42EE-91FA-8D5CAD6D30E3}"/>
    <cellStyle name="Notitie 3" xfId="43247" xr:uid="{DBFBC196-941E-4ED3-8F61-6F86639212E9}"/>
    <cellStyle name="Notitie_Cognos" xfId="43248" xr:uid="{17E12D3A-2A32-47E9-AA19-EA6C177EAD01}"/>
    <cellStyle name="Notiz" xfId="30373" xr:uid="{5D49F275-F8DD-490B-8201-016BB9C7E786}"/>
    <cellStyle name="Notiz 2" xfId="222" xr:uid="{6E1B92F4-1C00-4897-84E8-73ACB2A0B263}"/>
    <cellStyle name="Notiz 2 2" xfId="223" xr:uid="{C4D66B29-96FB-42F4-A264-137527E886FF}"/>
    <cellStyle name="Notiz 2 2 2" xfId="224" xr:uid="{7E3E15DF-5449-42FD-9E4C-6B7789BDF598}"/>
    <cellStyle name="Notiz 2 2 2 2" xfId="30374" xr:uid="{79BFACAD-AB0B-43F9-A8FE-05DDD100F406}"/>
    <cellStyle name="Notiz 2 2 2 3" xfId="44763" xr:uid="{E44A2696-4CAD-4E03-AF7B-6185C0FD7968}"/>
    <cellStyle name="Notiz 2 2 2 4" xfId="47883" xr:uid="{8A0A1F8F-0310-4E96-A1A8-C7B40D97DFAA}"/>
    <cellStyle name="Notiz 2 2 2_2. Property deals" xfId="30375" xr:uid="{91799827-E0F4-42CF-87CC-620D4306584B}"/>
    <cellStyle name="Notiz 2 2 3" xfId="225" xr:uid="{32DBD7C8-50BA-4254-88D0-C58358873CB2}"/>
    <cellStyle name="Notiz 2 2 3 2" xfId="44764" xr:uid="{E7B184D2-8CC0-4E70-A626-9B6FE8DE0961}"/>
    <cellStyle name="Notiz 2 2 3_B14 liquidity" xfId="44878" xr:uid="{CE538D0E-DB09-4016-AF10-73C99DA4198F}"/>
    <cellStyle name="Notiz 2 2 4" xfId="39408" xr:uid="{FA2EB5B2-D394-4FD7-A0BC-63A9B7FC6798}"/>
    <cellStyle name="Notiz 2 2 5" xfId="39573" xr:uid="{D0491F9B-1AC7-4A39-8E13-8AEC82001A2C}"/>
    <cellStyle name="Notiz 2 2 6" xfId="44762" xr:uid="{455AE534-2E4C-475E-ADFD-59949DE4AF3E}"/>
    <cellStyle name="Notiz 2 2 7" xfId="47412" xr:uid="{9E69BC7D-9A74-4E8F-873E-5715A18A8CF0}"/>
    <cellStyle name="Notiz 2 2_3. Loans" xfId="30376" xr:uid="{6B023684-F6E3-440D-A497-2DA0B1ED9E64}"/>
    <cellStyle name="Notiz 2 3" xfId="226" xr:uid="{86AE0EED-9543-4E79-A04A-1467081B06B2}"/>
    <cellStyle name="Notiz 2 3 2" xfId="30377" xr:uid="{B3AA8833-AD5B-4C46-A0D3-8DC0D61868F6}"/>
    <cellStyle name="Notiz 2 3 2 2" xfId="30378" xr:uid="{757F369B-3A17-4000-96A0-03A4590EE382}"/>
    <cellStyle name="Notiz 2 3 2 3" xfId="47884" xr:uid="{E9703FB6-04B1-4E76-A634-FFEF8786C87C}"/>
    <cellStyle name="Notiz 2 3 2_3. Loans" xfId="30379" xr:uid="{D438308E-EA36-445A-9389-2F8B91B2F045}"/>
    <cellStyle name="Notiz 2 3 3" xfId="30380" xr:uid="{5F4B6A4C-4677-4FCE-BC11-5740A5B6D948}"/>
    <cellStyle name="Notiz 2 3 4" xfId="44765" xr:uid="{C721FCC4-90A8-4B6F-BEEE-14DC8DF03731}"/>
    <cellStyle name="Notiz 2 3 5" xfId="44832" xr:uid="{0AFEFF94-0D7E-4907-AF84-CD3E622E940C}"/>
    <cellStyle name="Notiz 2 3 6" xfId="44774" xr:uid="{7E216A5C-8620-4AF1-9ACD-B5022B2ABB77}"/>
    <cellStyle name="Notiz 2 3 7" xfId="47413" xr:uid="{99912871-744A-4CD6-8639-E8A10FC5B3B7}"/>
    <cellStyle name="Notiz 2 3_2. Property deals" xfId="30381" xr:uid="{B5535980-CE7B-4077-A5B3-BFFD1F6A7047}"/>
    <cellStyle name="Notiz 2 4" xfId="227" xr:uid="{67472E0E-B27E-4763-AEA8-C09A3263B7B3}"/>
    <cellStyle name="Notiz 2 4 2" xfId="30382" xr:uid="{7A1C79ED-F261-4B91-98F1-50BC9A0251BE}"/>
    <cellStyle name="Notiz 2 4 3" xfId="44766" xr:uid="{A4475918-1AEA-4362-AB94-7CDAB68F4973}"/>
    <cellStyle name="Notiz 2 4 4" xfId="47885" xr:uid="{FCA0C676-7E61-4FFE-BCAC-BE1A3CAFA05B}"/>
    <cellStyle name="Notiz 2 4_3. Loans" xfId="30383" xr:uid="{B7962E66-7C4D-4740-9A38-E4B5810E53B5}"/>
    <cellStyle name="Notiz 2 5" xfId="30384" xr:uid="{3B7632C8-3CEC-4040-BD2A-7540D8834BAC}"/>
    <cellStyle name="Notiz 2 6" xfId="39407" xr:uid="{DF1E49E4-6E3D-424E-BF3F-19410FDBAC9C}"/>
    <cellStyle name="Notiz 2 7" xfId="39572" xr:uid="{EB1CEBFD-80ED-4922-9688-71F534F11170}"/>
    <cellStyle name="Notiz 2 8" xfId="44761" xr:uid="{E0DDB5AF-D6C9-47E6-8172-5BA2152E0D71}"/>
    <cellStyle name="Notiz 2 9" xfId="47411" xr:uid="{C49796E7-F3DF-4C1A-BCD8-BB259AA7A08F}"/>
    <cellStyle name="Notiz 2_1" xfId="49551" xr:uid="{56CE6166-8985-46A9-BD8F-EC0BAD0CA94B}"/>
    <cellStyle name="Notiz 3" xfId="228" xr:uid="{A02A97C4-1805-471A-A42C-0D7C258D7E74}"/>
    <cellStyle name="Notiz 3 10" xfId="47414" xr:uid="{D6E699FD-D7FE-4A70-8207-29DEDED82D61}"/>
    <cellStyle name="Notiz 3 2" xfId="2490" xr:uid="{86365568-B44D-42A8-BA15-1E95388C99C4}"/>
    <cellStyle name="Notiz 3 2 2" xfId="30385" xr:uid="{54425DE8-4A98-4685-A490-AEC3E9E4329A}"/>
    <cellStyle name="Notiz 3 2 2 2" xfId="30386" xr:uid="{33306C4C-1316-403A-8A12-897B9790D566}"/>
    <cellStyle name="Notiz 3 2 2 3" xfId="47886" xr:uid="{832DAC09-586A-4765-865F-E15E5003D15B}"/>
    <cellStyle name="Notiz 3 2 2_3. Loans" xfId="30387" xr:uid="{DB356E42-C5F4-4112-BDA1-8E049788B81E}"/>
    <cellStyle name="Notiz 3 2 3" xfId="30388" xr:uid="{3F498B19-8C65-4A60-9CE4-F9FFBDB0108C}"/>
    <cellStyle name="Notiz 3 2 4" xfId="39410" xr:uid="{689AA0AA-00F9-489C-BF63-6E2037A87893}"/>
    <cellStyle name="Notiz 3 2 5" xfId="39575" xr:uid="{8533AA6E-131C-4991-80A5-5B81ADFBAFE6}"/>
    <cellStyle name="Notiz 3 2 6" xfId="47415" xr:uid="{1BCBA775-8087-4CE5-9322-D20152D31EA9}"/>
    <cellStyle name="Notiz 3 2_3. Loans" xfId="30389" xr:uid="{60BF501F-3A11-4E57-BB38-69504E52559C}"/>
    <cellStyle name="Notiz 3 3" xfId="30390" xr:uid="{291F5B24-CBE6-4C95-B82F-CC4FE21BCCCF}"/>
    <cellStyle name="Notiz 3 3 2" xfId="30391" xr:uid="{9F6E6B3E-E87A-4B11-8F05-CA917C722D1F}"/>
    <cellStyle name="Notiz 3 3 3" xfId="47416" xr:uid="{18D9A8EB-3252-4CC4-BDF3-BEE390EEDD61}"/>
    <cellStyle name="Notiz 3 3_3. Loans" xfId="30392" xr:uid="{AFCD11D1-1AB4-4B65-95E3-DE16BA291D1A}"/>
    <cellStyle name="Notiz 3 4" xfId="30393" xr:uid="{A37038C1-4103-449D-A6FD-3B6547E53108}"/>
    <cellStyle name="Notiz 3 5" xfId="39409" xr:uid="{B2DCB89C-9553-45D6-888B-7B61C75DDB71}"/>
    <cellStyle name="Notiz 3 6" xfId="39574" xr:uid="{6C5F8F33-02A2-4D37-B85C-3CB5A0EF88D6}"/>
    <cellStyle name="Notiz 3 7" xfId="44767" xr:uid="{F488879B-CBD1-4D59-8227-E00B25B39C5F}"/>
    <cellStyle name="Notiz 3 8" xfId="44833" xr:uid="{D1A406E4-8506-45A2-8386-3502674DE331}"/>
    <cellStyle name="Notiz 3 9" xfId="44775" xr:uid="{2A0E5117-2E6A-4C82-A90A-3C7CF7E4916C}"/>
    <cellStyle name="Notiz 3_1" xfId="49552" xr:uid="{EEF7FB43-1F0B-4D3C-8619-9AB139F61A0B}"/>
    <cellStyle name="Notiz 4" xfId="2491" xr:uid="{AEE618D6-0C5E-43D8-8D9B-A5E7BC7D650A}"/>
    <cellStyle name="Notiz 4 2" xfId="2492" xr:uid="{B439D2D4-A05F-4721-8651-E576D107F381}"/>
    <cellStyle name="Notiz 4 2 2" xfId="30394" xr:uid="{9D6159AC-6786-4E39-8168-81E072F3773B}"/>
    <cellStyle name="Notiz 4 2 2 2" xfId="30395" xr:uid="{00D1EF85-7DF2-4D8B-97B4-A0D839A90FC0}"/>
    <cellStyle name="Notiz 4 2 2 3" xfId="47887" xr:uid="{143B6692-F4AE-48BD-846B-A1AD24BF86F5}"/>
    <cellStyle name="Notiz 4 2 2_3. Loans" xfId="30396" xr:uid="{BD9FF612-68CE-4A01-8843-658AED820B04}"/>
    <cellStyle name="Notiz 4 2 3" xfId="30397" xr:uid="{2AE968B3-98EF-43D4-B3B5-D7A92E79DD19}"/>
    <cellStyle name="Notiz 4 2 4" xfId="39412" xr:uid="{0C298D0E-1BEA-4E46-8FBF-E56E428F5168}"/>
    <cellStyle name="Notiz 4 2 5" xfId="39577" xr:uid="{B81A18A4-F97A-4044-80E5-CAAC4CF60C3B}"/>
    <cellStyle name="Notiz 4 2 6" xfId="47418" xr:uid="{64C0BCB6-E478-494D-9B2B-C396EAD32341}"/>
    <cellStyle name="Notiz 4 2_3. Loans" xfId="30398" xr:uid="{1C41E36A-8175-43E9-AA7A-9EBD7CFDF042}"/>
    <cellStyle name="Notiz 4 3" xfId="30399" xr:uid="{D6750D1B-FF54-4284-AB41-B19E29CDCC8C}"/>
    <cellStyle name="Notiz 4 3 2" xfId="30400" xr:uid="{318525F6-68C8-4BBB-95DE-963D6F58E05D}"/>
    <cellStyle name="Notiz 4 3 3" xfId="47888" xr:uid="{3A4609A7-93EB-45CD-92C6-991735AC35C1}"/>
    <cellStyle name="Notiz 4 3_3. Loans" xfId="30401" xr:uid="{A4AB5C8A-9482-403B-A63A-97A8952167F8}"/>
    <cellStyle name="Notiz 4 4" xfId="30402" xr:uid="{9BCEF788-3D26-47DC-A016-585E573B902E}"/>
    <cellStyle name="Notiz 4 5" xfId="39411" xr:uid="{F4A8EFAD-7B8F-49E1-99D1-D5B3E307AB0C}"/>
    <cellStyle name="Notiz 4 6" xfId="39576" xr:uid="{74353C28-ECCE-45CF-9551-DEB38F2BCA41}"/>
    <cellStyle name="Notiz 4 7" xfId="47417" xr:uid="{32DA7780-2DDD-4634-8C74-EC61991ED887}"/>
    <cellStyle name="Notiz 4 8" xfId="48486" xr:uid="{FA9BABDB-ABB5-4C18-8216-774FBD339069}"/>
    <cellStyle name="Notiz 4_1" xfId="49553" xr:uid="{75A0D844-C343-4CD4-83A6-3DD95D2EA717}"/>
    <cellStyle name="Notiz 5" xfId="30403" xr:uid="{F03150E0-3A5E-40EA-98ED-C2638FF9DB14}"/>
    <cellStyle name="Notiz 5 2" xfId="39569" xr:uid="{CEBDF444-4FDA-42D1-ADC8-7868F03F907D}"/>
    <cellStyle name="Notiz 5_RI OS" xfId="45072" xr:uid="{B8ED6D7F-2EEE-4A17-B16C-5E9D4819C106}"/>
    <cellStyle name="Notiz 6" xfId="47410" xr:uid="{C6D26704-601D-4DA8-B581-A3CC034B59A8}"/>
    <cellStyle name="Notiz 7" xfId="48485" xr:uid="{DA278730-4CF2-447E-A58E-2103CFB5E0A6}"/>
    <cellStyle name="Notiz_121231-130331" xfId="30404" xr:uid="{C8F95FD5-6704-4F45-B703-4A0DDBE4D7D4}"/>
    <cellStyle name="nPlode" xfId="30405" xr:uid="{C0FB5D13-BBAC-46AC-8B25-9ABADC9C452E}"/>
    <cellStyle name="Number" xfId="2493" xr:uid="{CAC7151C-97B4-4995-BC1C-53BDF6A80F3A}"/>
    <cellStyle name="Number Bold" xfId="2494" xr:uid="{0D88FD91-4FDE-4534-B500-B7525E4678C4}"/>
    <cellStyle name="Number_3. Loans" xfId="30406" xr:uid="{198E4257-766D-45FF-AA6C-B1B11EED5DE9}"/>
    <cellStyle name="Numbers" xfId="43249" xr:uid="{416638BD-3CAA-456E-B555-66D2220F1502}"/>
    <cellStyle name="Numbers - Bold" xfId="43250" xr:uid="{52877F75-9E07-4C0C-993A-255204A57DAB}"/>
    <cellStyle name="Numbers - Bold - Italic" xfId="43251" xr:uid="{B5861944-AD13-4967-A749-6CC02ACD2EF4}"/>
    <cellStyle name="Numbers - Bold_Cognos" xfId="43252" xr:uid="{821651B8-7A17-4912-8462-000BBFB8E2E6}"/>
    <cellStyle name="Numbers - Large" xfId="43253" xr:uid="{3F2738FA-6CCC-4D14-AF38-1B39A66E742E}"/>
    <cellStyle name="Numbers_Cognos" xfId="43254" xr:uid="{6B9AEF91-BB5D-4490-A2A2-DB2C422624BD}"/>
    <cellStyle name="numPStyle" xfId="43255" xr:uid="{D26D257E-76B6-4DB5-B638-8C5EB7A0D45E}"/>
    <cellStyle name="numPStyle 2" xfId="43256" xr:uid="{F0896CFB-B9FA-4378-B96B-37C339B8B074}"/>
    <cellStyle name="numPStyle_Cognos" xfId="43257" xr:uid="{3BA43ABC-3377-4787-8B11-FF927A10FDF7}"/>
    <cellStyle name="o" xfId="43258" xr:uid="{D88AF9BD-19FE-43AF-971F-0710D8701C9C}"/>
    <cellStyle name="o_Cognos" xfId="43259" xr:uid="{BBE0E577-9F9A-492D-ABDB-167007BE21CA}"/>
    <cellStyle name="OddBodyShade" xfId="52398" xr:uid="{0845CC4C-0917-4D78-AE29-10F744587DE0}"/>
    <cellStyle name="OddBodyShade 2" xfId="52399" xr:uid="{5B6D900C-0315-4BDE-A913-961BC55BD9B7}"/>
    <cellStyle name="OddBodyShade 3" xfId="52400" xr:uid="{E3A26152-5B0A-46B9-818F-278D8E16DCA8}"/>
    <cellStyle name="Odwiedzone hiperłącze_Dane Danzas 01.-07.2003 (tylko IT)" xfId="43260" xr:uid="{2AD739AF-0232-4A94-BAA7-9BE053647C7A}"/>
    <cellStyle name="Œ…‹æØ‚è [0.00]_!!!GO" xfId="43261" xr:uid="{368CB8C8-6E6F-4ABE-9A2A-201D5974972F}"/>
    <cellStyle name="Œ…‹æØ‚è_!!!GO" xfId="43262" xr:uid="{C4BBD361-D9CE-4101-BC53-194D24F77D2E}"/>
    <cellStyle name="ohne" xfId="43263" xr:uid="{ADF83F64-CE61-4BD8-8ABB-F4C71582553E}"/>
    <cellStyle name="OL" xfId="43264" xr:uid="{0E296EBC-7AF9-49DD-8EA5-0FD83D774605}"/>
    <cellStyle name="Ongeldig" xfId="43265" xr:uid="{811D0678-3708-4F1F-8DB4-81667B812CF0}"/>
    <cellStyle name="operativ" xfId="43266" xr:uid="{DDBAB2CD-F33D-43C9-AEC0-1902B0F494CE}"/>
    <cellStyle name="OT" xfId="43267" xr:uid="{D40EC982-DDF0-4CB6-8EE1-DC14CA49DEBA}"/>
    <cellStyle name="Otsikko" xfId="43268" xr:uid="{2959B578-E572-43C0-8D9E-DFCFF0B13E2F}"/>
    <cellStyle name="Otsikko 1" xfId="43269" xr:uid="{597A39CB-2B4F-423B-8DFA-A83478EBA74B}"/>
    <cellStyle name="Otsikko 2" xfId="43270" xr:uid="{D9FA9A47-C554-480B-AEF4-869BC632297D}"/>
    <cellStyle name="Otsikko 3" xfId="43271" xr:uid="{B206DC19-E0D2-44BC-BC25-055D0CB54BD5}"/>
    <cellStyle name="Otsikko 4" xfId="43272" xr:uid="{47704DA4-822D-414D-B0BC-DB7646E9F4DD}"/>
    <cellStyle name="Otsikko_Cognos" xfId="43273" xr:uid="{E361A887-DD1A-40C8-8649-B848812C195C}"/>
    <cellStyle name="Output" xfId="12" builtinId="21" customBuiltin="1"/>
    <cellStyle name="Output 10" xfId="2495" xr:uid="{637455FA-0B7A-4198-8449-DEE0112F2FD3}"/>
    <cellStyle name="Output 10 2" xfId="2496" xr:uid="{47AF25A5-0D0C-43E9-B721-21A104EE67F7}"/>
    <cellStyle name="Output 10 2 2" xfId="47420" xr:uid="{45C6F6A2-CC7A-4587-BD39-654646495292}"/>
    <cellStyle name="Output 10 2 3" xfId="48488" xr:uid="{4AEE4394-C9B5-467B-A88E-9BE78B2976FA}"/>
    <cellStyle name="Output 10 2_Apart tables" xfId="52998" xr:uid="{AF28EB90-8B30-41DF-A6A2-7B636CB71691}"/>
    <cellStyle name="Output 10 3" xfId="47419" xr:uid="{3AD4C4BC-54A6-40EA-B1AB-67DA2E51DF34}"/>
    <cellStyle name="Output 10 4" xfId="48487" xr:uid="{7CE6E59B-02EC-4F9D-8664-E0E309A4A9A2}"/>
    <cellStyle name="Output 10_3. Loans" xfId="30407" xr:uid="{25B061C8-A7C5-4F3D-8378-3D233B62361D}"/>
    <cellStyle name="Output 11" xfId="2497" xr:uid="{A357A5F3-7C52-4CDF-B0C7-BF1D34350EB1}"/>
    <cellStyle name="Output 11 2" xfId="2498" xr:uid="{153E65C9-51F3-4EA5-9F83-A1125B027060}"/>
    <cellStyle name="Output 11 2 2" xfId="48490" xr:uid="{8A504CFC-789E-4A0F-9306-2ABA7D508F79}"/>
    <cellStyle name="Output 11 2_Apart tables" xfId="52999" xr:uid="{1FBEC625-377A-44A3-B571-86035BA4DC27}"/>
    <cellStyle name="Output 11 3" xfId="47421" xr:uid="{B0D3F545-BCC2-4A0B-832C-9C20636ABBC6}"/>
    <cellStyle name="Output 11 4" xfId="48489" xr:uid="{43D9F670-FD71-42A2-A671-A2F297C982E8}"/>
    <cellStyle name="Output 11_3. Loans" xfId="30408" xr:uid="{A5C57DB1-A84E-4DEA-8B9B-03F97FE3E1BA}"/>
    <cellStyle name="Output 12" xfId="39638" xr:uid="{B4C3EE4E-09D9-48B0-A0D3-B07657031623}"/>
    <cellStyle name="Output 13" xfId="44768" xr:uid="{D661E831-FC2B-43D2-A6E4-9C0219DD50BF}"/>
    <cellStyle name="Output 14" xfId="44834" xr:uid="{DBD9AE3F-99E5-48A5-851F-757437C80555}"/>
    <cellStyle name="Output 15" xfId="44777" xr:uid="{23764273-9A68-4C77-BBDD-D2CE4993534F}"/>
    <cellStyle name="Output 16" xfId="53218" xr:uid="{0FF5F1E9-0B89-4AE8-9231-A790062D719E}"/>
    <cellStyle name="Output 2" xfId="229" xr:uid="{67526279-208A-475E-B31F-0C770B7D5415}"/>
    <cellStyle name="Output 2 10" xfId="2499" xr:uid="{5F4C8537-78C4-496B-AAEB-7231E5CA041A}"/>
    <cellStyle name="Output 2 10 2" xfId="2500" xr:uid="{EEC85A37-E237-4F5D-9AB5-0AEBB0074E1E}"/>
    <cellStyle name="Output 2 10 2 2" xfId="47423" xr:uid="{4028FDA5-FC47-40CF-8924-31C17F7654B5}"/>
    <cellStyle name="Output 2 10 2 3" xfId="48493" xr:uid="{8D2DAA7D-53D1-47C8-9C57-2F2CD0DF83A5}"/>
    <cellStyle name="Output 2 10 2_Apart tables" xfId="53000" xr:uid="{35ADC491-913A-4B34-B32E-CBCB2F5E1534}"/>
    <cellStyle name="Output 2 10 3" xfId="47422" xr:uid="{F17B1578-8619-4D52-A81C-453CC428734C}"/>
    <cellStyle name="Output 2 10 4" xfId="48492" xr:uid="{693AFA88-B06F-42AD-A499-14D82FEA5AE6}"/>
    <cellStyle name="Output 2 10_3. Loans" xfId="30409" xr:uid="{D1D81B3C-2FCE-45DE-A594-CD7C22864E3C}"/>
    <cellStyle name="Output 2 11" xfId="2501" xr:uid="{FED9B62B-EF19-407D-B8FB-651D38881101}"/>
    <cellStyle name="Output 2 11 2" xfId="2502" xr:uid="{91EE921B-974B-4761-AD8E-FE298941C759}"/>
    <cellStyle name="Output 2 11 2 2" xfId="48495" xr:uid="{3520D26E-D29E-4A1A-A12C-D52D7BFF6932}"/>
    <cellStyle name="Output 2 11 2_Apart tables" xfId="53001" xr:uid="{532D4F8F-31FE-4174-B01D-AE4FDB22B6EB}"/>
    <cellStyle name="Output 2 11 3" xfId="47424" xr:uid="{6517BE1A-0E15-4BFE-8490-19ABEFDDEDFD}"/>
    <cellStyle name="Output 2 11 4" xfId="48494" xr:uid="{C89574F2-52B6-4AE4-8FFB-BCE595954661}"/>
    <cellStyle name="Output 2 11_3. Loans" xfId="30410" xr:uid="{DB6CE2F4-DD7F-4DF3-BDF8-21C5F925463C}"/>
    <cellStyle name="Output 2 12" xfId="2503" xr:uid="{835AF9C2-C6C7-4B44-8D16-03196DC97295}"/>
    <cellStyle name="Output 2 12 2" xfId="2504" xr:uid="{BA46ECBD-31A3-4ED3-AAD8-D64E82B43614}"/>
    <cellStyle name="Output 2 12 2 2" xfId="48497" xr:uid="{082CFB21-84D6-4F2C-B4BA-B49AC7C68850}"/>
    <cellStyle name="Output 2 12 2_Apart tables" xfId="53002" xr:uid="{DBA50E4A-A51B-40CA-AB71-1D09F035B0EB}"/>
    <cellStyle name="Output 2 12 3" xfId="48496" xr:uid="{4FADE9C6-BF7E-42A6-9AB7-5F021FA0BF76}"/>
    <cellStyle name="Output 2 12_3. Loans" xfId="30411" xr:uid="{780AD34A-7BFD-4C03-BABE-3FDDEA339927}"/>
    <cellStyle name="Output 2 13" xfId="2505" xr:uid="{56A61C35-AF2E-4FE6-9790-1FC33233A8AD}"/>
    <cellStyle name="Output 2 13 2" xfId="2506" xr:uid="{9965FAE2-E346-4F20-9783-416EF6F1FE55}"/>
    <cellStyle name="Output 2 13 2 2" xfId="48499" xr:uid="{C2521A1D-3E26-4B28-9D1C-B0087BD75232}"/>
    <cellStyle name="Output 2 13 2_Apart tables" xfId="53003" xr:uid="{548F06F0-1894-417C-AA6F-128637D41190}"/>
    <cellStyle name="Output 2 13 3" xfId="48498" xr:uid="{0688EAB9-519C-4A70-98BB-807E05D6B814}"/>
    <cellStyle name="Output 2 13_3. Loans" xfId="30412" xr:uid="{C3C77660-EFDB-496B-B622-21A5B736A4B8}"/>
    <cellStyle name="Output 2 14" xfId="2507" xr:uid="{0D53066A-1A3A-4780-B052-E23865E0E505}"/>
    <cellStyle name="Output 2 14 2" xfId="48500" xr:uid="{DC91B559-EDEE-48C3-8E8D-E77057C9266B}"/>
    <cellStyle name="Output 2 14_Apart tables" xfId="53004" xr:uid="{D2ABE43A-7CB4-4567-8424-4BF4C532CBEF}"/>
    <cellStyle name="Output 2 15" xfId="39414" xr:uid="{930173BF-569F-47E0-B0A9-BECEE3A915DF}"/>
    <cellStyle name="Output 2 16" xfId="39578" xr:uid="{4679F6E0-E7BB-4FF9-815B-2F2C8B09D507}"/>
    <cellStyle name="Output 2 17" xfId="48491" xr:uid="{8291633D-C861-49A6-96F7-060E06639F8D}"/>
    <cellStyle name="Output 2 2" xfId="2508" xr:uid="{5EC85D5D-D170-4821-B29D-A318C5ABA741}"/>
    <cellStyle name="Output 2 2 10" xfId="2509" xr:uid="{80B2EC60-55A1-4915-A8FA-1EE7B78003C1}"/>
    <cellStyle name="Output 2 2 10 2" xfId="2510" xr:uid="{F11BF092-EC0C-4C1E-96BB-174782896B6D}"/>
    <cellStyle name="Output 2 2 10 2 2" xfId="48503" xr:uid="{D1C3CA14-6ED9-41C4-8EE6-53D9C71F3566}"/>
    <cellStyle name="Output 2 2 10 2_Apart tables" xfId="53005" xr:uid="{473A0766-2403-43E2-AC56-0581CE139A28}"/>
    <cellStyle name="Output 2 2 10 3" xfId="48502" xr:uid="{23654B23-C574-4636-830F-7CBEF278E0F8}"/>
    <cellStyle name="Output 2 2 10_3. Loans" xfId="30413" xr:uid="{028995C7-2714-41E5-8437-7BC4EF87543B}"/>
    <cellStyle name="Output 2 2 11" xfId="2511" xr:uid="{96E79AA6-0E5D-49D5-9CFB-253F93E0B852}"/>
    <cellStyle name="Output 2 2 11 2" xfId="48504" xr:uid="{D102C742-5C9E-4EE3-94BF-9104F33038B5}"/>
    <cellStyle name="Output 2 2 11_Apart tables" xfId="53006" xr:uid="{981B6A7F-0796-40B6-956B-995D38E5A4CE}"/>
    <cellStyle name="Output 2 2 12" xfId="47425" xr:uid="{E4BEC835-75FA-4A47-AD80-6B2F406B0CFA}"/>
    <cellStyle name="Output 2 2 13" xfId="48501" xr:uid="{D928FA45-3EFC-4D8B-977C-6841FCE4FF77}"/>
    <cellStyle name="Output 2 2 2" xfId="2512" xr:uid="{CFE7529C-7551-43A7-B853-85B9005899F7}"/>
    <cellStyle name="Output 2 2 2 2" xfId="2513" xr:uid="{5F73B005-D7F2-40D4-9B4D-762A6708B855}"/>
    <cellStyle name="Output 2 2 2 2 2" xfId="2514" xr:uid="{A8F49C42-3AE5-4FD9-BC1F-5668BB87AD40}"/>
    <cellStyle name="Output 2 2 2 2 2 2" xfId="48507" xr:uid="{811F87DD-985C-4934-A748-5D265FAD351F}"/>
    <cellStyle name="Output 2 2 2 2 2_Apart tables" xfId="53007" xr:uid="{9414A3C3-4F47-4A36-A21C-4FA2581D8BF9}"/>
    <cellStyle name="Output 2 2 2 2 3" xfId="47427" xr:uid="{E40A62FA-0AEC-4AFA-8C00-D997B9B282E3}"/>
    <cellStyle name="Output 2 2 2 2 4" xfId="48506" xr:uid="{587A0654-674C-4BA9-B095-23391B267643}"/>
    <cellStyle name="Output 2 2 2 2_3. Loans" xfId="30414" xr:uid="{BEE39671-058A-4ED7-82F1-0B6EF62754FC}"/>
    <cellStyle name="Output 2 2 2 3" xfId="2515" xr:uid="{2E87980C-7622-4F12-9CD4-E50A7A577D87}"/>
    <cellStyle name="Output 2 2 2 3 2" xfId="2516" xr:uid="{7D8F571F-6456-46A5-8C3B-0F4EAF349315}"/>
    <cellStyle name="Output 2 2 2 3 2 2" xfId="48509" xr:uid="{7C249095-A8C0-4F8C-800D-AFFDD4DE5318}"/>
    <cellStyle name="Output 2 2 2 3 2_Apart tables" xfId="53008" xr:uid="{10AEA0BE-4872-49C3-923B-2D342A5E2BCC}"/>
    <cellStyle name="Output 2 2 2 3 3" xfId="48508" xr:uid="{FA03DC6C-AE42-4AB6-993F-73E78815AF46}"/>
    <cellStyle name="Output 2 2 2 3_3. Loans" xfId="30415" xr:uid="{19FCAB50-2BDA-4DB4-B909-16244F35A21C}"/>
    <cellStyle name="Output 2 2 2 4" xfId="2517" xr:uid="{E1084B13-11B2-495F-B88E-7F10215625C8}"/>
    <cellStyle name="Output 2 2 2 4 2" xfId="2518" xr:uid="{BA658AAA-3229-4666-B61F-457E0EF4D662}"/>
    <cellStyle name="Output 2 2 2 4 2 2" xfId="48511" xr:uid="{4FE83AB6-1AAB-40D4-83A7-C9F7B0D7BC08}"/>
    <cellStyle name="Output 2 2 2 4 2_Apart tables" xfId="53009" xr:uid="{4216CE2A-CF44-47FF-BACB-203A6E72963A}"/>
    <cellStyle name="Output 2 2 2 4 3" xfId="48510" xr:uid="{447AA1DB-3881-4860-8D9F-539E98FCD0E8}"/>
    <cellStyle name="Output 2 2 2 4_3. Loans" xfId="30416" xr:uid="{6F942D03-D9C3-46D8-8C02-694C33B2580F}"/>
    <cellStyle name="Output 2 2 2 5" xfId="2519" xr:uid="{7EFB9F38-4F97-4005-A3E7-B22C4D84B0A4}"/>
    <cellStyle name="Output 2 2 2 5 2" xfId="2520" xr:uid="{51BE8951-34B0-4115-9BC7-7D2EE18C9D04}"/>
    <cellStyle name="Output 2 2 2 5 2 2" xfId="48513" xr:uid="{954777B2-1292-4EAD-AB90-7A4EE228A664}"/>
    <cellStyle name="Output 2 2 2 5 2_Apart tables" xfId="53010" xr:uid="{3FA45BE9-9BBC-4024-9B9F-B86265E4982F}"/>
    <cellStyle name="Output 2 2 2 5 3" xfId="48512" xr:uid="{AB72F047-DAD6-4685-868A-D87AB43A79A0}"/>
    <cellStyle name="Output 2 2 2 5_3. Loans" xfId="30417" xr:uid="{F840A60C-F976-4B62-9FE2-43EBBA16976B}"/>
    <cellStyle name="Output 2 2 2 6" xfId="2521" xr:uid="{4007BB62-2EA4-4B80-B427-18FE52630B71}"/>
    <cellStyle name="Output 2 2 2 6 2" xfId="48514" xr:uid="{EED5CBBA-3BD9-4093-8CD1-18E24FBBDDC6}"/>
    <cellStyle name="Output 2 2 2 6_Apart tables" xfId="53011" xr:uid="{DBB09008-6AC0-4C60-8E6A-731AA57789BC}"/>
    <cellStyle name="Output 2 2 2 7" xfId="47426" xr:uid="{A7E8EFA2-C9CE-47C8-97E3-640CA95C9DE8}"/>
    <cellStyle name="Output 2 2 2 8" xfId="48505" xr:uid="{FBF3E846-C04D-4A0D-955B-327C126263AC}"/>
    <cellStyle name="Output 2 2 2_3. Loans" xfId="30418" xr:uid="{F362CB88-2B9E-43E3-9B0A-EB7ADE00C672}"/>
    <cellStyle name="Output 2 2 3" xfId="2522" xr:uid="{BE6BB8F3-FBA6-4E61-B3C7-E7F61DA80C56}"/>
    <cellStyle name="Output 2 2 3 2" xfId="2523" xr:uid="{FCC39169-E227-47D9-9840-3BD011EBF64C}"/>
    <cellStyle name="Output 2 2 3 2 2" xfId="2524" xr:uid="{220AFF01-A1E9-4CA8-95A4-A762EB2D9167}"/>
    <cellStyle name="Output 2 2 3 2 2 2" xfId="48517" xr:uid="{50DAA24F-C6DD-4B0F-81BA-7750CDFFE6E8}"/>
    <cellStyle name="Output 2 2 3 2 2_Apart tables" xfId="53012" xr:uid="{8F99E60E-BB06-4065-86A6-EC4255825585}"/>
    <cellStyle name="Output 2 2 3 2 3" xfId="47429" xr:uid="{9A774024-2383-42D3-BD86-EA10C674097A}"/>
    <cellStyle name="Output 2 2 3 2 4" xfId="48516" xr:uid="{21FA7450-8FDF-45B0-BC20-3F667707191B}"/>
    <cellStyle name="Output 2 2 3 2_3. Loans" xfId="30419" xr:uid="{32E5CA6E-2DA2-4894-9EE8-ED51D91B870E}"/>
    <cellStyle name="Output 2 2 3 3" xfId="2525" xr:uid="{3544AD7A-155F-4901-9861-FE285551C60F}"/>
    <cellStyle name="Output 2 2 3 3 2" xfId="2526" xr:uid="{7969A772-C059-4832-9A55-B2C7F7920D96}"/>
    <cellStyle name="Output 2 2 3 3 2 2" xfId="48519" xr:uid="{BC643241-88C7-467A-85AF-E99EDC28B1B7}"/>
    <cellStyle name="Output 2 2 3 3 2_Apart tables" xfId="53013" xr:uid="{B734467E-9301-42F2-BD7E-1626F5C3D44A}"/>
    <cellStyle name="Output 2 2 3 3 3" xfId="48518" xr:uid="{B177D385-C052-45B7-8898-8DA21C31CBEC}"/>
    <cellStyle name="Output 2 2 3 3_3. Loans" xfId="30420" xr:uid="{75407F70-6283-4101-BFF7-3E86931DD1ED}"/>
    <cellStyle name="Output 2 2 3 4" xfId="2527" xr:uid="{F67D8599-2051-403B-9588-13C4D68E88FD}"/>
    <cellStyle name="Output 2 2 3 4 2" xfId="2528" xr:uid="{CA29BF76-B116-4962-89BD-62A356DB6712}"/>
    <cellStyle name="Output 2 2 3 4 2 2" xfId="48521" xr:uid="{42802273-7353-48DD-B53E-DEFA50024CD2}"/>
    <cellStyle name="Output 2 2 3 4 2_Apart tables" xfId="53014" xr:uid="{A67BFBB1-CBF7-4C22-9281-E617B70B8B37}"/>
    <cellStyle name="Output 2 2 3 4 3" xfId="48520" xr:uid="{1AB2522B-0140-4690-AEB1-0C844933D552}"/>
    <cellStyle name="Output 2 2 3 4_3. Loans" xfId="30421" xr:uid="{6BFAD426-5B0C-4D5C-B506-56E53B104843}"/>
    <cellStyle name="Output 2 2 3 5" xfId="2529" xr:uid="{D3503B4D-E2BE-46DE-BBA0-C08A0E1760B9}"/>
    <cellStyle name="Output 2 2 3 5 2" xfId="2530" xr:uid="{7E69EB12-28EA-4C9C-A3EF-8F4107D846C9}"/>
    <cellStyle name="Output 2 2 3 5 2 2" xfId="48523" xr:uid="{87328586-10D8-4BB2-8C34-B17B416B0BA8}"/>
    <cellStyle name="Output 2 2 3 5 2_Apart tables" xfId="53015" xr:uid="{48F84B25-E2C6-43DA-AD61-D38C2421B88D}"/>
    <cellStyle name="Output 2 2 3 5 3" xfId="48522" xr:uid="{EC9B42DC-1005-439C-B25D-58683D57492F}"/>
    <cellStyle name="Output 2 2 3 5_3. Loans" xfId="30422" xr:uid="{97D3E217-3523-42DB-88E7-868D27C799E1}"/>
    <cellStyle name="Output 2 2 3 6" xfId="2531" xr:uid="{35C7A1E0-6F3F-4AC0-8DD7-16A1C62B8975}"/>
    <cellStyle name="Output 2 2 3 6 2" xfId="48524" xr:uid="{E23CCD59-F7EF-4A94-BE1B-A619CAADDFD9}"/>
    <cellStyle name="Output 2 2 3 6_Apart tables" xfId="53016" xr:uid="{9DC607F3-F43A-46B9-83EB-2FDD725DAF38}"/>
    <cellStyle name="Output 2 2 3 7" xfId="47428" xr:uid="{3864E073-2584-4442-B2D9-26B96C891050}"/>
    <cellStyle name="Output 2 2 3 8" xfId="48515" xr:uid="{58FA382F-BA84-4E59-B900-8D17D4D31F02}"/>
    <cellStyle name="Output 2 2 3_3. Loans" xfId="30423" xr:uid="{78EF62B9-7C66-4FA1-86AD-18C8EA198EF7}"/>
    <cellStyle name="Output 2 2 4" xfId="2532" xr:uid="{920F30B9-73A4-4E0E-81F2-A5C88E49C00D}"/>
    <cellStyle name="Output 2 2 4 2" xfId="2533" xr:uid="{F88632B7-20F6-4485-9A2A-B08CF8A49623}"/>
    <cellStyle name="Output 2 2 4 2 2" xfId="47431" xr:uid="{00E7860C-2E12-4645-BFAF-33AC41ACAD37}"/>
    <cellStyle name="Output 2 2 4 2 3" xfId="48526" xr:uid="{2F428EBC-8835-4590-8965-2766349572CA}"/>
    <cellStyle name="Output 2 2 4 2_Apart tables" xfId="53017" xr:uid="{17D2E133-63BE-4F41-8932-6F2B6443FD48}"/>
    <cellStyle name="Output 2 2 4 3" xfId="47430" xr:uid="{7E993E4D-F82D-4FB5-B9A1-AC141DC6CE8E}"/>
    <cellStyle name="Output 2 2 4 4" xfId="48525" xr:uid="{1BAC02A0-9A94-4F9A-9DAE-C24A7C4BC905}"/>
    <cellStyle name="Output 2 2 4_3. Loans" xfId="30424" xr:uid="{9E3222B0-F3AC-4D23-AEC9-7337A666CA50}"/>
    <cellStyle name="Output 2 2 5" xfId="2534" xr:uid="{FCE12D81-5B27-40E6-A015-CDC674159F96}"/>
    <cellStyle name="Output 2 2 5 2" xfId="2535" xr:uid="{855E4196-B92B-48A8-91D9-D07FF8F0584F}"/>
    <cellStyle name="Output 2 2 5 2 2" xfId="48528" xr:uid="{0DC5E4E9-4732-41F1-88B0-BD441871329A}"/>
    <cellStyle name="Output 2 2 5 2_Apart tables" xfId="53018" xr:uid="{67F2B6DF-C2C8-446E-A3A5-E82E485781B3}"/>
    <cellStyle name="Output 2 2 5 3" xfId="47432" xr:uid="{DE589280-B65B-45FF-B31C-FE92F5CB982C}"/>
    <cellStyle name="Output 2 2 5 4" xfId="48527" xr:uid="{3BE0B71A-BD9D-4D96-9482-132DF71BECF9}"/>
    <cellStyle name="Output 2 2 5_3. Loans" xfId="30425" xr:uid="{F0CBA787-955E-4FC2-ADEA-63B692E2B186}"/>
    <cellStyle name="Output 2 2 6" xfId="2536" xr:uid="{6EBEC9B4-BDD0-44C0-9A7E-16CB0637D1A8}"/>
    <cellStyle name="Output 2 2 6 2" xfId="2537" xr:uid="{346452E4-1529-43F7-B809-CE58EDCD08D9}"/>
    <cellStyle name="Output 2 2 6 2 2" xfId="48530" xr:uid="{59D77535-7D53-463B-9437-D9AB5EA10A72}"/>
    <cellStyle name="Output 2 2 6 2_Apart tables" xfId="53019" xr:uid="{D7183829-49B4-4200-8127-2A27AF45CA36}"/>
    <cellStyle name="Output 2 2 6 3" xfId="48529" xr:uid="{F91497B7-2B00-4D94-B0FA-5062D84E5577}"/>
    <cellStyle name="Output 2 2 6_3. Loans" xfId="30426" xr:uid="{04E2DC3F-2F7D-4CC5-B2F1-C5BFD6B2CF5D}"/>
    <cellStyle name="Output 2 2 7" xfId="2538" xr:uid="{00EF0889-0E53-4B24-874C-E48FFCA1396E}"/>
    <cellStyle name="Output 2 2 7 2" xfId="2539" xr:uid="{16940F6B-49F3-4E13-92A9-7F726928DBA8}"/>
    <cellStyle name="Output 2 2 7 2 2" xfId="48532" xr:uid="{2CD74E22-74D4-41C4-8D38-64A28CFD4942}"/>
    <cellStyle name="Output 2 2 7 2_Apart tables" xfId="53020" xr:uid="{0498CCEC-1AB0-4843-B4FE-8B75EE2E10E8}"/>
    <cellStyle name="Output 2 2 7 3" xfId="48531" xr:uid="{0B3EDCF4-0F89-486B-B4E8-31AE999E9DCA}"/>
    <cellStyle name="Output 2 2 7_3. Loans" xfId="30427" xr:uid="{B87DA7DC-1BAB-46A4-9C99-08FF664428F5}"/>
    <cellStyle name="Output 2 2 8" xfId="2540" xr:uid="{9F91314A-CE10-4E9E-92F4-7829EDC30508}"/>
    <cellStyle name="Output 2 2 8 2" xfId="2541" xr:uid="{0AA1B409-61BB-4F3E-B62C-967B348C2083}"/>
    <cellStyle name="Output 2 2 8 2 2" xfId="48534" xr:uid="{F7455676-E9DE-4BA4-A2A6-61430FE52E2D}"/>
    <cellStyle name="Output 2 2 8 2_Apart tables" xfId="53021" xr:uid="{6658C06C-409F-49D4-BE0B-7E74BB4B609A}"/>
    <cellStyle name="Output 2 2 8 3" xfId="48533" xr:uid="{C37B3B55-C034-46A4-8E73-7842BDE94179}"/>
    <cellStyle name="Output 2 2 8_3. Loans" xfId="30428" xr:uid="{22D77E79-7C98-4946-9DA7-74EB62AEC149}"/>
    <cellStyle name="Output 2 2 9" xfId="2542" xr:uid="{DC39CBE7-5F4F-42DE-BBD9-CB3938D742E3}"/>
    <cellStyle name="Output 2 2 9 2" xfId="2543" xr:uid="{C4AA95CB-0C42-4D04-8D7F-661188752695}"/>
    <cellStyle name="Output 2 2 9 2 2" xfId="48536" xr:uid="{044FF153-4AA2-4402-901B-F1C7FCD6AEA9}"/>
    <cellStyle name="Output 2 2 9 2_Apart tables" xfId="53022" xr:uid="{DD22FB7D-F4F0-4F69-AF6D-F537709F1E76}"/>
    <cellStyle name="Output 2 2 9 3" xfId="48535" xr:uid="{FAE08D55-6AA8-4AA9-8E5F-EB40A0201C75}"/>
    <cellStyle name="Output 2 2 9_3. Loans" xfId="30429" xr:uid="{7D267D59-B1C2-4BC1-B845-56A24A8D8571}"/>
    <cellStyle name="Output 2 2_3. Loans" xfId="30430" xr:uid="{E8755360-5874-42B4-A53E-2DCE3C6776B8}"/>
    <cellStyle name="Output 2 3" xfId="2544" xr:uid="{95ABF983-7755-4D31-B2A8-26C365E80C4B}"/>
    <cellStyle name="Output 2 3 2" xfId="2545" xr:uid="{1FB7F103-12B1-48A5-AC85-B1349C400661}"/>
    <cellStyle name="Output 2 3 2 2" xfId="2546" xr:uid="{68A5AE3C-6B69-489D-B68D-4D03EF7D6BE7}"/>
    <cellStyle name="Output 2 3 2 2 2" xfId="47435" xr:uid="{A96043E9-F9A7-449E-A19C-D9F5EC3CC632}"/>
    <cellStyle name="Output 2 3 2 2 3" xfId="48539" xr:uid="{EDAF78A4-152B-4187-8336-98DBE70686DA}"/>
    <cellStyle name="Output 2 3 2 2_Apart tables" xfId="53023" xr:uid="{9EA35FF6-EBEB-4BD1-B88F-AF214E2F5701}"/>
    <cellStyle name="Output 2 3 2 3" xfId="47434" xr:uid="{E191C5BE-6EF2-47A7-A6B4-20DB39A72601}"/>
    <cellStyle name="Output 2 3 2 4" xfId="48538" xr:uid="{B27A135D-1EFE-4203-BE55-FFB9FBFB6A15}"/>
    <cellStyle name="Output 2 3 2_3. Loans" xfId="30431" xr:uid="{083F1B2F-6BCF-4FC8-8732-B1951C11CB63}"/>
    <cellStyle name="Output 2 3 3" xfId="2547" xr:uid="{EE55105B-FF61-4FD0-8CBB-A121CFA28568}"/>
    <cellStyle name="Output 2 3 3 2" xfId="2548" xr:uid="{9E6C032C-27E0-4694-BFDB-00EBF2991C90}"/>
    <cellStyle name="Output 2 3 3 2 2" xfId="47437" xr:uid="{EFB52ED2-16BA-4895-8309-E596D9501DA5}"/>
    <cellStyle name="Output 2 3 3 2 3" xfId="48541" xr:uid="{A6B3725D-03FB-4085-86B9-73BC02EBF1F4}"/>
    <cellStyle name="Output 2 3 3 2_Apart tables" xfId="53024" xr:uid="{DE75B642-84E9-4F7F-8BB8-E495F4A26E14}"/>
    <cellStyle name="Output 2 3 3 3" xfId="47436" xr:uid="{5128AB1F-ADAD-48F6-9288-416588E89566}"/>
    <cellStyle name="Output 2 3 3 4" xfId="48540" xr:uid="{539E0ABF-A409-4057-9A05-83F190609204}"/>
    <cellStyle name="Output 2 3 3_3. Loans" xfId="30432" xr:uid="{4B851834-6F1A-4D23-98E6-78CBD54583E2}"/>
    <cellStyle name="Output 2 3 4" xfId="2549" xr:uid="{D2F3F861-AB49-4673-9C6B-57D9DD8052E1}"/>
    <cellStyle name="Output 2 3 4 2" xfId="2550" xr:uid="{60BF024C-03E1-447D-9821-FBAE9352532F}"/>
    <cellStyle name="Output 2 3 4 2 2" xfId="47439" xr:uid="{27FC8A8C-809C-4499-A82C-F49464233C4D}"/>
    <cellStyle name="Output 2 3 4 2 3" xfId="48543" xr:uid="{AD88D9A8-6C37-4237-A2CB-6D3AB85793D2}"/>
    <cellStyle name="Output 2 3 4 2_Apart tables" xfId="53025" xr:uid="{6A9B132B-81BE-413B-9887-50C501985173}"/>
    <cellStyle name="Output 2 3 4 3" xfId="47438" xr:uid="{10290F9A-1AF4-481C-B2CF-6BD11B266339}"/>
    <cellStyle name="Output 2 3 4 4" xfId="48542" xr:uid="{D083D7C3-E3A9-4EE8-AFB6-35C4C5FC3CE8}"/>
    <cellStyle name="Output 2 3 4_3. Loans" xfId="30433" xr:uid="{94D9F77C-FE55-41D1-9DD0-F757A182AC25}"/>
    <cellStyle name="Output 2 3 5" xfId="2551" xr:uid="{1FCDDD50-072B-4E4E-902E-B556E0C2E176}"/>
    <cellStyle name="Output 2 3 5 2" xfId="2552" xr:uid="{18B00D72-0C4C-4150-A001-4DE0175AF18D}"/>
    <cellStyle name="Output 2 3 5 2 2" xfId="48545" xr:uid="{D4B77B9C-F80B-467B-9C15-4486EFCE81A7}"/>
    <cellStyle name="Output 2 3 5 2_Apart tables" xfId="53026" xr:uid="{12E848A8-2714-403B-A46A-9DAE2FC2B5F9}"/>
    <cellStyle name="Output 2 3 5 3" xfId="47440" xr:uid="{628CA8BC-8CFF-4E1F-8913-2F339B8C11D4}"/>
    <cellStyle name="Output 2 3 5 4" xfId="48544" xr:uid="{36D8466C-BFBC-4A93-B510-10F5423054D4}"/>
    <cellStyle name="Output 2 3 5_3. Loans" xfId="30434" xr:uid="{8908BD67-CE2E-4C11-8973-BAECE6F37B8B}"/>
    <cellStyle name="Output 2 3 6" xfId="2553" xr:uid="{9832AAA9-0C01-4BB7-95AC-7DB2A3F45C45}"/>
    <cellStyle name="Output 2 3 6 2" xfId="48546" xr:uid="{CC7BE735-7312-4C99-A873-26CA0383256E}"/>
    <cellStyle name="Output 2 3 6_Apart tables" xfId="53027" xr:uid="{7CF92978-5856-4111-A2F6-267F38CD1D51}"/>
    <cellStyle name="Output 2 3 7" xfId="34703" xr:uid="{98383043-006A-4D8E-8BE0-F226CF688C0A}"/>
    <cellStyle name="Output 2 3 8" xfId="47433" xr:uid="{E5CC1FA8-9EF0-4078-B338-8AD2FC92D293}"/>
    <cellStyle name="Output 2 3 9" xfId="48537" xr:uid="{9E317363-EA6F-4A1E-81EE-AF90D563ACD3}"/>
    <cellStyle name="Output 2 3_3. Loans" xfId="30435" xr:uid="{63190BD4-1EED-45D9-8E82-197132B8527E}"/>
    <cellStyle name="Output 2 4" xfId="2554" xr:uid="{9933A790-D6BE-4292-BCA5-9AE02B72FCBC}"/>
    <cellStyle name="Output 2 4 2" xfId="2555" xr:uid="{D2B2CA58-C91E-4B2A-90C0-CDB3DF3CDE51}"/>
    <cellStyle name="Output 2 4 2 2" xfId="2556" xr:uid="{6EBBA807-3D96-4295-AF98-A9A8CA1D73F6}"/>
    <cellStyle name="Output 2 4 2 2 2" xfId="47443" xr:uid="{82E3129B-A5EB-4EC0-82DF-E5E8D0CE368E}"/>
    <cellStyle name="Output 2 4 2 2 3" xfId="48549" xr:uid="{FCA03F53-325A-42DE-961D-E340A6D5DC33}"/>
    <cellStyle name="Output 2 4 2 2_Apart tables" xfId="53028" xr:uid="{7F979547-4FA9-4190-92E9-D6A36F4DABDD}"/>
    <cellStyle name="Output 2 4 2 3" xfId="47442" xr:uid="{02B78434-3FA8-4CB2-8D6A-6822239D6E26}"/>
    <cellStyle name="Output 2 4 2 4" xfId="48548" xr:uid="{92C5EC51-00E9-4F8D-82A4-4748D104B50C}"/>
    <cellStyle name="Output 2 4 2_3. Loans" xfId="30436" xr:uid="{18DA825B-9F87-4F3F-A2F5-F4CBF92A091A}"/>
    <cellStyle name="Output 2 4 3" xfId="2557" xr:uid="{83CA9655-1332-4909-B65E-A28852F9CC7F}"/>
    <cellStyle name="Output 2 4 3 2" xfId="2558" xr:uid="{511242FE-60DB-4B8A-9BB3-1D5CC83226A9}"/>
    <cellStyle name="Output 2 4 3 2 2" xfId="47445" xr:uid="{335E2773-5944-4829-AB0D-FD2952A55414}"/>
    <cellStyle name="Output 2 4 3 2 3" xfId="48551" xr:uid="{CF27CAC0-76B9-4CE4-BF1D-32C122770E66}"/>
    <cellStyle name="Output 2 4 3 2_Apart tables" xfId="53029" xr:uid="{72BF3330-229A-4690-8A7E-EE6E7611B860}"/>
    <cellStyle name="Output 2 4 3 3" xfId="47444" xr:uid="{94487A38-34FE-4E06-8D93-32E65E6838E9}"/>
    <cellStyle name="Output 2 4 3 4" xfId="48550" xr:uid="{1054863A-45EF-4DBA-BD70-D9D1AF12759C}"/>
    <cellStyle name="Output 2 4 3_3. Loans" xfId="30437" xr:uid="{F854A650-1548-4297-A95D-787ADEBC2780}"/>
    <cellStyle name="Output 2 4 4" xfId="2559" xr:uid="{F5BA7D88-8992-478D-8185-5150077992AC}"/>
    <cellStyle name="Output 2 4 4 2" xfId="2560" xr:uid="{3F878907-4606-4FED-8E67-7361D2D7C6EB}"/>
    <cellStyle name="Output 2 4 4 2 2" xfId="48553" xr:uid="{2D681AD2-17A4-415F-AE03-E31A9BE272EC}"/>
    <cellStyle name="Output 2 4 4 2_Apart tables" xfId="53030" xr:uid="{4DF8C34C-314F-4782-9FA3-5BDD6FDE84D0}"/>
    <cellStyle name="Output 2 4 4 3" xfId="47446" xr:uid="{A4EAAABB-5853-454A-86D4-E4FF920E5291}"/>
    <cellStyle name="Output 2 4 4 4" xfId="48552" xr:uid="{EA6E09E9-50E0-4307-8BAA-D6E7369E743C}"/>
    <cellStyle name="Output 2 4 4_3. Loans" xfId="30438" xr:uid="{BA855EA6-038C-4A3B-B867-F33694686923}"/>
    <cellStyle name="Output 2 4 5" xfId="2561" xr:uid="{F86EE8E2-70B3-42A4-A2B7-01218E83B95C}"/>
    <cellStyle name="Output 2 4 5 2" xfId="48554" xr:uid="{74592CAE-EA7E-4429-83D4-9471E7DE894B}"/>
    <cellStyle name="Output 2 4 5_Apart tables" xfId="53031" xr:uid="{41B8E069-A57A-47AE-BBAF-86BF3CC7EC25}"/>
    <cellStyle name="Output 2 4 6" xfId="47441" xr:uid="{7D5E6796-B5FD-406E-A6ED-49219BBDD811}"/>
    <cellStyle name="Output 2 4 7" xfId="48547" xr:uid="{043C3A3C-1302-408F-A322-5C41141180EE}"/>
    <cellStyle name="Output 2 4_3. Loans" xfId="30439" xr:uid="{87E316F1-915A-4CB4-B1EE-E9290B83C952}"/>
    <cellStyle name="Output 2 5" xfId="2562" xr:uid="{E4FDD943-7634-4914-82D2-10D48B359836}"/>
    <cellStyle name="Output 2 5 2" xfId="2563" xr:uid="{8B1FB5F2-2E82-4688-BA1D-2564C693D749}"/>
    <cellStyle name="Output 2 5 2 2" xfId="2564" xr:uid="{9AA53D7B-1EB3-4CBB-8308-D9D43DAD5B4F}"/>
    <cellStyle name="Output 2 5 2 2 2" xfId="48557" xr:uid="{501F84B7-6359-4ED2-BE57-924D2347B097}"/>
    <cellStyle name="Output 2 5 2 2_Apart tables" xfId="53032" xr:uid="{F8B89B26-A228-4209-AB8C-A4C30655CC8C}"/>
    <cellStyle name="Output 2 5 2 3" xfId="48556" xr:uid="{F955F9E3-6DA4-4A46-902D-45FBF4240FBD}"/>
    <cellStyle name="Output 2 5 2_3. Loans" xfId="30440" xr:uid="{B791D58E-8A49-4737-9DB0-3E21DBAE33E9}"/>
    <cellStyle name="Output 2 5 3" xfId="2565" xr:uid="{FBBEEC40-5B11-41D6-9B66-05A8B4989BCC}"/>
    <cellStyle name="Output 2 5 3 2" xfId="2566" xr:uid="{084C357B-AD43-448D-A6F2-070E7739B121}"/>
    <cellStyle name="Output 2 5 3 2 2" xfId="48559" xr:uid="{C1900A71-0FC0-4797-8D2E-BA86A0CF534A}"/>
    <cellStyle name="Output 2 5 3 2_Apart tables" xfId="53033" xr:uid="{D0544CDA-8FF9-48F2-B82D-386D443152B9}"/>
    <cellStyle name="Output 2 5 3 3" xfId="48558" xr:uid="{2DDB755F-517A-448F-AED2-2AA298A74F54}"/>
    <cellStyle name="Output 2 5 3_3. Loans" xfId="30441" xr:uid="{3D0AF541-349F-4610-876E-79E333269D1E}"/>
    <cellStyle name="Output 2 5 4" xfId="2567" xr:uid="{B8A10EA2-C10F-49BA-9942-A3CB5830698B}"/>
    <cellStyle name="Output 2 5 4 2" xfId="2568" xr:uid="{B12A2A02-A7CC-4E1A-AB77-B6D93D9C427A}"/>
    <cellStyle name="Output 2 5 4 2 2" xfId="48561" xr:uid="{13D9010A-C151-4020-9695-EAD697B0AE69}"/>
    <cellStyle name="Output 2 5 4 2_Apart tables" xfId="53034" xr:uid="{B606DE45-C680-40BF-B1D1-5245B9C42315}"/>
    <cellStyle name="Output 2 5 4 3" xfId="48560" xr:uid="{2B431317-E2C4-4FF0-A6DF-52601A374B8C}"/>
    <cellStyle name="Output 2 5 4_3. Loans" xfId="30442" xr:uid="{850A9EB9-D658-4C5B-BB55-5EC0EBE3777F}"/>
    <cellStyle name="Output 2 5 5" xfId="2569" xr:uid="{EA62C554-9846-4B57-9472-D957EB80CA16}"/>
    <cellStyle name="Output 2 5 5 2" xfId="2570" xr:uid="{0F0E6FFD-423B-4A5C-947A-1B4595F3A4FE}"/>
    <cellStyle name="Output 2 5 5 2 2" xfId="48563" xr:uid="{F41D05B9-37D5-4D4F-BBE7-19AAFF5799F7}"/>
    <cellStyle name="Output 2 5 5 2_Apart tables" xfId="53035" xr:uid="{B732DB37-B036-4B63-A1D3-F7D3FEF399F3}"/>
    <cellStyle name="Output 2 5 5 3" xfId="48562" xr:uid="{9BD307D7-B8C8-4F49-A055-13123C58DD81}"/>
    <cellStyle name="Output 2 5 5_3. Loans" xfId="30443" xr:uid="{0230B986-2960-460C-AA58-9D4E4B8C4022}"/>
    <cellStyle name="Output 2 5 6" xfId="2571" xr:uid="{67ED39F4-8194-4347-AE25-73283A031BB3}"/>
    <cellStyle name="Output 2 5 6 2" xfId="48564" xr:uid="{B23E22F6-C989-45BC-8ACC-AB64FC6F54CD}"/>
    <cellStyle name="Output 2 5 6_Apart tables" xfId="53036" xr:uid="{5E8C7D57-9654-4FD4-95F1-2BEC40ED09FE}"/>
    <cellStyle name="Output 2 5 7" xfId="48555" xr:uid="{5A563EDC-026C-432B-9AD6-8E764FB35B8C}"/>
    <cellStyle name="Output 2 5_3. Loans" xfId="30444" xr:uid="{8DEC963B-EEF7-496C-A6F9-94FB27E06E87}"/>
    <cellStyle name="Output 2 6" xfId="2572" xr:uid="{B073505D-ECD3-4A92-BF5B-67264295B617}"/>
    <cellStyle name="Output 2 6 2" xfId="2573" xr:uid="{4EB62186-128D-48F9-AB50-3FEB1EA4589F}"/>
    <cellStyle name="Output 2 6 2 2" xfId="2574" xr:uid="{46FE03B4-2A15-4052-A613-ED2E1955EB4A}"/>
    <cellStyle name="Output 2 6 2 2 2" xfId="47449" xr:uid="{E120E89E-1174-478D-9C1A-492899BF2DA7}"/>
    <cellStyle name="Output 2 6 2 2 3" xfId="48567" xr:uid="{F28EF3F2-8B19-4BCB-A53A-175EC781CED3}"/>
    <cellStyle name="Output 2 6 2 2_Apart tables" xfId="53037" xr:uid="{72F41BF2-5BE4-47F1-9E6B-976B85D82F71}"/>
    <cellStyle name="Output 2 6 2 3" xfId="47448" xr:uid="{27C0A492-1600-4FBD-BDB1-F8958DC60488}"/>
    <cellStyle name="Output 2 6 2 4" xfId="48566" xr:uid="{0AA1A23D-D6E7-4AAF-9CA2-B799A82D1720}"/>
    <cellStyle name="Output 2 6 2_3. Loans" xfId="30445" xr:uid="{E3D5AD11-167E-49BA-A489-C993F1AD34AE}"/>
    <cellStyle name="Output 2 6 3" xfId="2575" xr:uid="{6CB57FC5-34F1-4DD4-8D92-85517521D8B2}"/>
    <cellStyle name="Output 2 6 3 2" xfId="2576" xr:uid="{A579361E-65A2-42ED-926E-FECFF6FE2EC6}"/>
    <cellStyle name="Output 2 6 3 2 2" xfId="47451" xr:uid="{862F7671-2B82-4CB5-A861-73631A9C2FCF}"/>
    <cellStyle name="Output 2 6 3 2 3" xfId="48569" xr:uid="{464B8F0F-9748-44CA-8E92-92607D9D7A2A}"/>
    <cellStyle name="Output 2 6 3 2_Apart tables" xfId="53038" xr:uid="{4461CE05-CA0F-4DFD-A2D6-4F21AEC01364}"/>
    <cellStyle name="Output 2 6 3 3" xfId="47450" xr:uid="{A4764942-E1F8-4969-8F9A-8AB02D137B41}"/>
    <cellStyle name="Output 2 6 3 4" xfId="48568" xr:uid="{62608E3B-78AB-4DD0-A95E-F0C8949FEDE2}"/>
    <cellStyle name="Output 2 6 3_3. Loans" xfId="30446" xr:uid="{297C5882-D2CE-401E-8B01-F9D73DA608C8}"/>
    <cellStyle name="Output 2 6 4" xfId="2577" xr:uid="{32239D69-70A8-4201-82B3-FF405C3143AD}"/>
    <cellStyle name="Output 2 6 4 2" xfId="2578" xr:uid="{FB77578F-016C-46BA-9A26-C4F085921B43}"/>
    <cellStyle name="Output 2 6 4 2 2" xfId="48571" xr:uid="{621BEDE2-2764-4D06-A137-C81CB0134873}"/>
    <cellStyle name="Output 2 6 4 2_Apart tables" xfId="53039" xr:uid="{88AB7FF2-DBD9-47F8-8B11-D840655C9CA8}"/>
    <cellStyle name="Output 2 6 4 3" xfId="47452" xr:uid="{A11CD707-BFAE-498A-AA45-7D15F1CB790E}"/>
    <cellStyle name="Output 2 6 4 4" xfId="48570" xr:uid="{936364F7-E830-4B6D-8056-712957828BC9}"/>
    <cellStyle name="Output 2 6 4_3. Loans" xfId="30447" xr:uid="{CCD1E6EE-CA48-444F-91BB-184950941014}"/>
    <cellStyle name="Output 2 6 5" xfId="2579" xr:uid="{E3C3252D-1F80-41F3-9628-50A568026FB9}"/>
    <cellStyle name="Output 2 6 5 2" xfId="48572" xr:uid="{BC6ECC59-4767-481E-BAA0-67776AC16CBF}"/>
    <cellStyle name="Output 2 6 5_Apart tables" xfId="53040" xr:uid="{7069D611-8281-46F4-AE08-C3273215CBB1}"/>
    <cellStyle name="Output 2 6 6" xfId="47447" xr:uid="{F9835848-0A91-415F-A938-CFCD0192C335}"/>
    <cellStyle name="Output 2 6 7" xfId="48565" xr:uid="{FD1F485A-CBF9-492A-BEED-2D9A7D8BF64F}"/>
    <cellStyle name="Output 2 6_3. Loans" xfId="30448" xr:uid="{4C05C34A-5D8B-4978-BD9E-2F5E07857E97}"/>
    <cellStyle name="Output 2 7" xfId="2580" xr:uid="{BD3016C3-BA46-48BA-A0E6-18068534125E}"/>
    <cellStyle name="Output 2 7 2" xfId="2581" xr:uid="{F882FF53-296F-4160-8EB6-492CA98BEAEC}"/>
    <cellStyle name="Output 2 7 2 2" xfId="2582" xr:uid="{9E16F645-6F3F-4B3C-9AC9-6316AB50731D}"/>
    <cellStyle name="Output 2 7 2 2 2" xfId="47455" xr:uid="{6AC70245-3C90-45CB-8093-45B4F2EDD59C}"/>
    <cellStyle name="Output 2 7 2 2 3" xfId="48575" xr:uid="{A3FD22D6-2E46-474C-9BA7-CAFAE913DA24}"/>
    <cellStyle name="Output 2 7 2 2_Apart tables" xfId="53041" xr:uid="{BC403C23-90A0-4A61-9569-7491048ABF50}"/>
    <cellStyle name="Output 2 7 2 3" xfId="47454" xr:uid="{7B2FAA80-C165-4D64-8E16-8DBF55DCC7B4}"/>
    <cellStyle name="Output 2 7 2 4" xfId="48574" xr:uid="{8E2C4F36-495B-4A36-8C65-A11FB0CF0F20}"/>
    <cellStyle name="Output 2 7 2_3. Loans" xfId="30449" xr:uid="{0621706A-6716-4CB2-853C-59A6D372E665}"/>
    <cellStyle name="Output 2 7 3" xfId="2583" xr:uid="{75203396-4A6B-4898-9D83-DAC28E2F61E9}"/>
    <cellStyle name="Output 2 7 3 2" xfId="2584" xr:uid="{9DA9A1F8-CC13-4833-9416-363D0429894F}"/>
    <cellStyle name="Output 2 7 3 2 2" xfId="47457" xr:uid="{E3AEDD16-4B5B-4ABB-83C1-A731D2450200}"/>
    <cellStyle name="Output 2 7 3 2 3" xfId="48577" xr:uid="{0BB44B80-35E1-4FB4-A359-B343CCECD73D}"/>
    <cellStyle name="Output 2 7 3 2_Apart tables" xfId="53042" xr:uid="{3B450829-1C9A-44E6-AE54-C1AD154FC5C1}"/>
    <cellStyle name="Output 2 7 3 3" xfId="47456" xr:uid="{CA01D073-E4D5-4CC2-8FE3-79804E17CC6C}"/>
    <cellStyle name="Output 2 7 3 4" xfId="48576" xr:uid="{194CE2E4-F487-4E51-AED6-C4EB878B314B}"/>
    <cellStyle name="Output 2 7 3_3. Loans" xfId="30450" xr:uid="{68B73732-28B5-4652-9DF4-3A4D244604B2}"/>
    <cellStyle name="Output 2 7 4" xfId="2585" xr:uid="{814A4577-1BE8-4CBE-922B-0F138B0B641F}"/>
    <cellStyle name="Output 2 7 4 2" xfId="2586" xr:uid="{B70BEB07-25A8-40E6-9695-4371176BF9DE}"/>
    <cellStyle name="Output 2 7 4 2 2" xfId="48579" xr:uid="{79473CD1-4EC2-467E-8E8F-32DCBC33F102}"/>
    <cellStyle name="Output 2 7 4 2_Apart tables" xfId="53043" xr:uid="{B9B06528-500D-4BD7-B21A-0F3673C54177}"/>
    <cellStyle name="Output 2 7 4 3" xfId="47458" xr:uid="{A4677B4A-1AFB-4275-83B4-6B91DCF45C03}"/>
    <cellStyle name="Output 2 7 4 4" xfId="48578" xr:uid="{69DF3C82-EE25-4A50-A312-049217D8BBB1}"/>
    <cellStyle name="Output 2 7 4_3. Loans" xfId="30451" xr:uid="{D4880949-D648-459A-8DCF-20957F372A33}"/>
    <cellStyle name="Output 2 7 5" xfId="2587" xr:uid="{55A7F70F-2F77-4B4D-BA47-F6E4CA779348}"/>
    <cellStyle name="Output 2 7 5 2" xfId="48580" xr:uid="{E903473F-372F-4C7C-AC19-E85548554657}"/>
    <cellStyle name="Output 2 7 5_Apart tables" xfId="53044" xr:uid="{C1672493-9BCA-4490-866C-72CCCEBAB7FD}"/>
    <cellStyle name="Output 2 7 6" xfId="47453" xr:uid="{1F4A650C-D624-46F3-9CC0-7A8A9912EF6E}"/>
    <cellStyle name="Output 2 7 7" xfId="48573" xr:uid="{032742BC-47AC-4E4D-BBC8-E0FE7202E167}"/>
    <cellStyle name="Output 2 7_3. Loans" xfId="30452" xr:uid="{09CF282A-9FC5-4F4B-B822-AD3BAA70E3A1}"/>
    <cellStyle name="Output 2 8" xfId="2588" xr:uid="{DA65FF72-DD67-469D-8EB2-EB66259E0330}"/>
    <cellStyle name="Output 2 8 2" xfId="2589" xr:uid="{FF195CEF-7C56-4F10-A4BD-346647D64A31}"/>
    <cellStyle name="Output 2 8 2 2" xfId="2590" xr:uid="{B5C7B47F-928E-4A0A-BC83-D2F5A4B1AC0E}"/>
    <cellStyle name="Output 2 8 2 2 2" xfId="48583" xr:uid="{219C6AB2-A1B4-4F63-B11F-7869BDA69155}"/>
    <cellStyle name="Output 2 8 2 2_Apart tables" xfId="53045" xr:uid="{FC4BA168-6849-498F-B9C7-284954CB7ECD}"/>
    <cellStyle name="Output 2 8 2 3" xfId="47460" xr:uid="{633FD511-E1DC-4DAF-8D73-5244867F7F2E}"/>
    <cellStyle name="Output 2 8 2 4" xfId="48582" xr:uid="{033D381B-0012-497A-8760-F815EEE4E693}"/>
    <cellStyle name="Output 2 8 2_3. Loans" xfId="30453" xr:uid="{3E84B967-5741-46F2-A664-E096E977BA73}"/>
    <cellStyle name="Output 2 8 3" xfId="2591" xr:uid="{823EC4BA-D1B1-4280-BEE6-CC2872670C22}"/>
    <cellStyle name="Output 2 8 3 2" xfId="2592" xr:uid="{85757B87-B95E-4BEA-BDF8-6FF66BD03097}"/>
    <cellStyle name="Output 2 8 3 2 2" xfId="48585" xr:uid="{F0367E1E-D689-49FB-A1D5-7A5F1DEEB264}"/>
    <cellStyle name="Output 2 8 3 2_Apart tables" xfId="53046" xr:uid="{35B91515-6B53-4006-AACD-4B49408BA7F1}"/>
    <cellStyle name="Output 2 8 3 3" xfId="48584" xr:uid="{272EF83E-959F-4631-88B4-2D9737D9AE51}"/>
    <cellStyle name="Output 2 8 3_3. Loans" xfId="30454" xr:uid="{8639203A-5172-4F86-90E3-DB68BB854946}"/>
    <cellStyle name="Output 2 8 4" xfId="2593" xr:uid="{9ED5E4C3-A78A-4F64-B4B0-77C37D0706B0}"/>
    <cellStyle name="Output 2 8 4 2" xfId="2594" xr:uid="{F0DA60FB-F319-43DC-ACA7-2AEFC407CE1A}"/>
    <cellStyle name="Output 2 8 4 2 2" xfId="48587" xr:uid="{E59F29A0-0BF1-42C2-B308-50D2D66AF767}"/>
    <cellStyle name="Output 2 8 4 2_Apart tables" xfId="53047" xr:uid="{C1725E12-7178-482C-A33E-D67BBF61A804}"/>
    <cellStyle name="Output 2 8 4 3" xfId="48586" xr:uid="{0541BB1B-A933-49B4-87E5-D2E62506AE2B}"/>
    <cellStyle name="Output 2 8 4_3. Loans" xfId="30455" xr:uid="{033634FA-298B-4FE4-9EB5-9174672E47A0}"/>
    <cellStyle name="Output 2 8 5" xfId="2595" xr:uid="{1FF78922-4CFC-4F18-B37C-446D5723C4E1}"/>
    <cellStyle name="Output 2 8 5 2" xfId="48588" xr:uid="{25D99C33-A1C0-49A8-8C95-FECC61977BCF}"/>
    <cellStyle name="Output 2 8 5_Apart tables" xfId="53048" xr:uid="{DEFC6268-6746-4FD9-9CEF-12FB078D8E42}"/>
    <cellStyle name="Output 2 8 6" xfId="47459" xr:uid="{15366594-5E3D-4CDD-A364-3614103A3C13}"/>
    <cellStyle name="Output 2 8 7" xfId="48581" xr:uid="{140BA58C-86B4-4950-981F-F1F24940A619}"/>
    <cellStyle name="Output 2 8_3. Loans" xfId="30456" xr:uid="{2E297329-CBAE-46A4-8FC1-B22887D6111A}"/>
    <cellStyle name="Output 2 9" xfId="2596" xr:uid="{490C330C-FA9B-4A3B-90F8-0775E8072089}"/>
    <cellStyle name="Output 2 9 2" xfId="2597" xr:uid="{2AA531A9-F4B2-4564-9947-D11D73C553C6}"/>
    <cellStyle name="Output 2 9 2 2" xfId="48590" xr:uid="{B7E85FCF-B5C1-4D09-8D64-2E874D78BDA8}"/>
    <cellStyle name="Output 2 9 2_Apart tables" xfId="53049" xr:uid="{8FACDCEA-4681-49CE-BC5A-CE818DB1EF2B}"/>
    <cellStyle name="Output 2 9 3" xfId="48589" xr:uid="{B011A3C1-1343-4526-9889-41A3C9A59009}"/>
    <cellStyle name="Output 2 9_3. Loans" xfId="30457" xr:uid="{79623DD1-F337-40B1-A5B3-D11E765797C7}"/>
    <cellStyle name="Output 2_2. Property deals" xfId="30458" xr:uid="{276451E7-E27E-48EF-9F03-1A30F78DA345}"/>
    <cellStyle name="Output 3" xfId="2598" xr:uid="{BA1679EF-17F9-4356-81D1-4750D04AB2C5}"/>
    <cellStyle name="Output 3 10" xfId="2599" xr:uid="{28D0AA8E-8152-4A9B-B27E-44CFEAE67422}"/>
    <cellStyle name="Output 3 10 2" xfId="2600" xr:uid="{E2E1EF10-FEBE-4929-B8EC-0470A668CFD4}"/>
    <cellStyle name="Output 3 10 2 2" xfId="48593" xr:uid="{3073D4B9-4795-47CC-8414-750EEB1A6E5A}"/>
    <cellStyle name="Output 3 10 2_Apart tables" xfId="53050" xr:uid="{FAA05AAB-DAF3-485D-9445-1DFFF68F93E5}"/>
    <cellStyle name="Output 3 10 3" xfId="48592" xr:uid="{F7A68F85-0406-4540-9629-827DB1CF6A32}"/>
    <cellStyle name="Output 3 10_3. Loans" xfId="30459" xr:uid="{2A0975BF-6B34-40D0-8AA3-1A60FD07A383}"/>
    <cellStyle name="Output 3 11" xfId="2601" xr:uid="{51BEDA3B-F16F-4B13-854C-5F6DFB5F76A2}"/>
    <cellStyle name="Output 3 11 2" xfId="48594" xr:uid="{144B5F81-95F7-46C6-9C86-72B7F9C0E046}"/>
    <cellStyle name="Output 3 11_Apart tables" xfId="53051" xr:uid="{F0C5D45F-F7E5-439A-92BE-C95B22780947}"/>
    <cellStyle name="Output 3 12" xfId="34704" xr:uid="{82C74425-74D5-44E8-BC5C-AE399DB264FE}"/>
    <cellStyle name="Output 3 13" xfId="47461" xr:uid="{A5643443-9021-41F7-8D9A-C2A4F34CE1F2}"/>
    <cellStyle name="Output 3 14" xfId="48591" xr:uid="{8158D4C5-2C8C-4E0B-AC7A-4140DBFD0BBE}"/>
    <cellStyle name="Output 3 2" xfId="2602" xr:uid="{E2AB7DBC-2E1E-4AAD-801A-E7E352679A63}"/>
    <cellStyle name="Output 3 2 2" xfId="2603" xr:uid="{7ACFCD48-4923-4D10-94B1-A9C5B21B2184}"/>
    <cellStyle name="Output 3 2 2 2" xfId="2604" xr:uid="{8B4D9D7C-9344-41AF-B36D-64D0633009EE}"/>
    <cellStyle name="Output 3 2 2 2 2" xfId="47464" xr:uid="{6D65E788-01A1-4B85-B23E-1AFC4FEEE8DB}"/>
    <cellStyle name="Output 3 2 2 2 3" xfId="48597" xr:uid="{75A9CD1B-A510-4FFB-8FE5-17188EF43FE8}"/>
    <cellStyle name="Output 3 2 2 2_Apart tables" xfId="53052" xr:uid="{3CAEAC18-8108-417C-9EB5-79D307BF0655}"/>
    <cellStyle name="Output 3 2 2 3" xfId="47463" xr:uid="{68014584-7C2B-4ED7-ABAC-4F5770A38369}"/>
    <cellStyle name="Output 3 2 2 4" xfId="48596" xr:uid="{C2248A77-7D7B-487E-AED9-ACB4980D6ECC}"/>
    <cellStyle name="Output 3 2 2_3. Loans" xfId="30460" xr:uid="{EE83606B-1130-4FD2-A58B-D6BA7A5EF84B}"/>
    <cellStyle name="Output 3 2 3" xfId="2605" xr:uid="{1B7CD9A6-94E3-4E6C-AB31-975BDE6DF7FC}"/>
    <cellStyle name="Output 3 2 3 2" xfId="2606" xr:uid="{D0C87D5F-EEA0-411C-8C15-8C8B8396691D}"/>
    <cellStyle name="Output 3 2 3 2 2" xfId="47466" xr:uid="{C6B397F8-687D-41AD-A01A-7DB19C9B17F8}"/>
    <cellStyle name="Output 3 2 3 2 3" xfId="48599" xr:uid="{8493B8B7-4FE4-4E6F-93FB-B725DAEE9F58}"/>
    <cellStyle name="Output 3 2 3 2_Apart tables" xfId="53053" xr:uid="{03056C0F-0D3B-44E3-98D6-66A3DA1BD427}"/>
    <cellStyle name="Output 3 2 3 3" xfId="47465" xr:uid="{AD921CB8-78D7-42E8-8F94-74B6C982290D}"/>
    <cellStyle name="Output 3 2 3 4" xfId="48598" xr:uid="{BC2AD466-9EFA-4804-BFD7-5D0CC50B775B}"/>
    <cellStyle name="Output 3 2 3_3. Loans" xfId="30461" xr:uid="{3070D2B4-8023-4D42-90C9-2CF957A7B015}"/>
    <cellStyle name="Output 3 2 4" xfId="2607" xr:uid="{33292469-811E-4097-8DCE-60942284ECFB}"/>
    <cellStyle name="Output 3 2 4 2" xfId="2608" xr:uid="{ED32C90C-8A33-4A02-9A29-48A1E23FC573}"/>
    <cellStyle name="Output 3 2 4 2 2" xfId="47468" xr:uid="{13B68369-28C0-4588-91C0-2D2D0CF8D3E9}"/>
    <cellStyle name="Output 3 2 4 2 3" xfId="48601" xr:uid="{B1D38704-4D2E-4C80-899D-1B7784A67EF3}"/>
    <cellStyle name="Output 3 2 4 2_Apart tables" xfId="53054" xr:uid="{5D2C107C-4214-49AC-B338-931265D25AF7}"/>
    <cellStyle name="Output 3 2 4 3" xfId="47467" xr:uid="{0511E2C2-7E0C-43E2-91D3-C38C3E24595F}"/>
    <cellStyle name="Output 3 2 4 4" xfId="48600" xr:uid="{E647B3FC-968A-457B-B765-A2235D53F23F}"/>
    <cellStyle name="Output 3 2 4_3. Loans" xfId="30462" xr:uid="{9869BC2C-B007-4D05-9E9F-FCADC23CF422}"/>
    <cellStyle name="Output 3 2 5" xfId="2609" xr:uid="{D94E425F-BBA0-454E-83D8-E9E9250CA3FD}"/>
    <cellStyle name="Output 3 2 5 2" xfId="2610" xr:uid="{F2EF9F57-FAE2-4282-9A16-EA5977A0575C}"/>
    <cellStyle name="Output 3 2 5 2 2" xfId="48603" xr:uid="{F1AAEB29-6334-420F-9B73-8D437FC5370E}"/>
    <cellStyle name="Output 3 2 5 2_Apart tables" xfId="53055" xr:uid="{3D9C4CB6-6C46-4A04-A3B3-503AE48CC33D}"/>
    <cellStyle name="Output 3 2 5 3" xfId="47469" xr:uid="{52C458B7-8D82-4F1F-8ADF-C10802E60B76}"/>
    <cellStyle name="Output 3 2 5 4" xfId="48602" xr:uid="{6337EEBB-4E84-4052-AE04-FCD47935DE31}"/>
    <cellStyle name="Output 3 2 5_3. Loans" xfId="30463" xr:uid="{1DC9983C-96B1-4F43-A20C-733A4653ACF1}"/>
    <cellStyle name="Output 3 2 6" xfId="2611" xr:uid="{AD51EFE1-1C3B-4CE5-9EEB-50E3721C68FE}"/>
    <cellStyle name="Output 3 2 6 2" xfId="48604" xr:uid="{8756D4AC-7584-49AD-9625-B20FF83EF50F}"/>
    <cellStyle name="Output 3 2 6_Apart tables" xfId="53056" xr:uid="{1D9D3067-8D3D-4FE9-BCCA-E00B048B56B1}"/>
    <cellStyle name="Output 3 2 7" xfId="47462" xr:uid="{28D5E6A5-238B-4479-A788-013AD199C6CE}"/>
    <cellStyle name="Output 3 2 8" xfId="48595" xr:uid="{91AC59A1-60F3-4A81-AE8A-03F7DDBA578D}"/>
    <cellStyle name="Output 3 2_3. Loans" xfId="30464" xr:uid="{2A737088-6568-4BB3-87A3-AE2BE2F87F81}"/>
    <cellStyle name="Output 3 3" xfId="2612" xr:uid="{D34B0EAD-F1B5-47D9-B515-1BB1027DF7CA}"/>
    <cellStyle name="Output 3 3 2" xfId="2613" xr:uid="{78F3B511-2785-416C-8794-F1137BF96486}"/>
    <cellStyle name="Output 3 3 2 2" xfId="2614" xr:uid="{BF6EC416-B589-40BB-B90F-2801C3CA92F3}"/>
    <cellStyle name="Output 3 3 2 2 2" xfId="47472" xr:uid="{DDBC71E3-C6E9-4845-B8FC-98B4D476A43A}"/>
    <cellStyle name="Output 3 3 2 2 3" xfId="48607" xr:uid="{9EB6C19B-FB7B-41F8-B1CA-6BA1F2BBA278}"/>
    <cellStyle name="Output 3 3 2 2_Apart tables" xfId="53057" xr:uid="{03E18E6C-D792-45A2-B75E-942B7024AC56}"/>
    <cellStyle name="Output 3 3 2 3" xfId="47471" xr:uid="{66437FE7-7DCF-455B-87FA-0D80C7F8246F}"/>
    <cellStyle name="Output 3 3 2 4" xfId="48606" xr:uid="{EBA76279-367B-44F2-B2C4-53CA2BFB6107}"/>
    <cellStyle name="Output 3 3 2_3. Loans" xfId="30465" xr:uid="{2244C720-73E1-43ED-91C0-38F0E7D0C687}"/>
    <cellStyle name="Output 3 3 3" xfId="2615" xr:uid="{B89C852D-D92F-40C5-9E58-E473368C8ECA}"/>
    <cellStyle name="Output 3 3 3 2" xfId="2616" xr:uid="{F90C71B7-F0AB-4F73-96EA-9EA7413516C0}"/>
    <cellStyle name="Output 3 3 3 2 2" xfId="47474" xr:uid="{06FC9661-B452-4629-BFEB-A46DC85BD047}"/>
    <cellStyle name="Output 3 3 3 2 3" xfId="48609" xr:uid="{D95F1A6E-E0D0-450F-961E-AF33DCE5AE48}"/>
    <cellStyle name="Output 3 3 3 2_Apart tables" xfId="53058" xr:uid="{08A99E33-6DF9-4E0C-AA23-0EA946700467}"/>
    <cellStyle name="Output 3 3 3 3" xfId="47473" xr:uid="{AC960388-7021-4247-BC4B-2C9121CD2710}"/>
    <cellStyle name="Output 3 3 3 4" xfId="48608" xr:uid="{862AFF5E-6A62-4A2A-B469-AB909F4D9273}"/>
    <cellStyle name="Output 3 3 3_3. Loans" xfId="30466" xr:uid="{43344AFA-DBF9-46E0-BA20-608E6A43EBA0}"/>
    <cellStyle name="Output 3 3 4" xfId="2617" xr:uid="{86B94C35-3B98-4BEC-BC35-2766BFDDA478}"/>
    <cellStyle name="Output 3 3 4 2" xfId="2618" xr:uid="{FEB60180-28ED-40A5-9919-8EB7736BAB64}"/>
    <cellStyle name="Output 3 3 4 2 2" xfId="48611" xr:uid="{FF3C67DC-8E1E-4EF6-B294-A0FA5236527F}"/>
    <cellStyle name="Output 3 3 4 2_Apart tables" xfId="53059" xr:uid="{3C105564-633B-43E9-8A98-6EF998F992E5}"/>
    <cellStyle name="Output 3 3 4 3" xfId="47475" xr:uid="{BB915874-8DD3-4E3F-BE2A-189024C76076}"/>
    <cellStyle name="Output 3 3 4 4" xfId="48610" xr:uid="{E7F9BF1C-B1A7-4D1C-82C5-924BED53D07A}"/>
    <cellStyle name="Output 3 3 4_3. Loans" xfId="30467" xr:uid="{B484E4C7-5107-4725-A5C8-340705730313}"/>
    <cellStyle name="Output 3 3 5" xfId="2619" xr:uid="{5DC288EB-3B01-497C-ACCF-4A0780B00B61}"/>
    <cellStyle name="Output 3 3 5 2" xfId="2620" xr:uid="{51B5FF81-9732-4B9A-819C-A2E631116A80}"/>
    <cellStyle name="Output 3 3 5 2 2" xfId="48613" xr:uid="{33BEAC25-E115-4FFF-AF3F-84629EA98504}"/>
    <cellStyle name="Output 3 3 5 2_Apart tables" xfId="53060" xr:uid="{F62F89E0-B9CD-4985-AB60-B9D578CEF021}"/>
    <cellStyle name="Output 3 3 5 3" xfId="48612" xr:uid="{A8261FC6-FAE9-4219-96DE-80D0C2FD22A7}"/>
    <cellStyle name="Output 3 3 5_3. Loans" xfId="30468" xr:uid="{81E76E51-A639-4511-B4DD-24E6367D7ACA}"/>
    <cellStyle name="Output 3 3 6" xfId="2621" xr:uid="{70D8BD92-66AF-4E92-9CD3-EB64253B752A}"/>
    <cellStyle name="Output 3 3 6 2" xfId="48614" xr:uid="{105FD463-18E5-4EC5-B23D-730D8CE862AE}"/>
    <cellStyle name="Output 3 3 6_Apart tables" xfId="53061" xr:uid="{5B9FE94B-0D9F-468C-9A84-F3AD81D2FE3B}"/>
    <cellStyle name="Output 3 3 7" xfId="47470" xr:uid="{C47065BB-A62D-4777-B3F1-76DAE374E312}"/>
    <cellStyle name="Output 3 3 8" xfId="48605" xr:uid="{CFAFEA1C-5BFD-40E8-BFE8-BCDEF7A4F21D}"/>
    <cellStyle name="Output 3 3_3. Loans" xfId="30469" xr:uid="{1397CB52-5A35-4805-8237-71DDF3C21B0C}"/>
    <cellStyle name="Output 3 4" xfId="2622" xr:uid="{04368F55-A541-4FC1-ADAF-F6BDB1946774}"/>
    <cellStyle name="Output 3 4 2" xfId="2623" xr:uid="{566873E1-8F87-485A-8DE1-005AEC8067DC}"/>
    <cellStyle name="Output 3 4 2 2" xfId="40076" xr:uid="{E10477CA-E4FA-4BE4-A12F-E6CEEBCA1667}"/>
    <cellStyle name="Output 3 4 2 2 2" xfId="48617" xr:uid="{234B402D-91DD-4559-B83C-4E7317D23428}"/>
    <cellStyle name="Output 3 4 2 3" xfId="48616" xr:uid="{286CB071-3C9F-4983-BC8F-5404EA68E63F}"/>
    <cellStyle name="Output 3 4 2_Apart tables" xfId="53062" xr:uid="{C778A3B8-656B-4D3A-8C7E-2CBE54D8A30A}"/>
    <cellStyle name="Output 3 4 3" xfId="40077" xr:uid="{AC3CF3E4-BFBC-45AF-A48B-3274A5754241}"/>
    <cellStyle name="Output 3 4 3 2" xfId="40078" xr:uid="{9622673D-3F3A-4B05-9B14-20D27F23D952}"/>
    <cellStyle name="Output 3 4 3 2 2" xfId="48619" xr:uid="{C013B715-8A1C-4BF2-AB42-BEBFD20A3EE5}"/>
    <cellStyle name="Output 3 4 3 3" xfId="48618" xr:uid="{CC175227-2F6E-4B76-97E4-C9166BCE284F}"/>
    <cellStyle name="Output 3 4 4" xfId="40079" xr:uid="{68A7DD86-D80F-4D3C-9563-6759FE2F59DB}"/>
    <cellStyle name="Output 3 4 4 2" xfId="48620" xr:uid="{6FF7CA45-F7E9-4B90-A9F5-A8F0E7AB0AD8}"/>
    <cellStyle name="Output 3 4 5" xfId="48615" xr:uid="{3DB9D58C-7A82-413D-B11F-9C469FD6B4B1}"/>
    <cellStyle name="Output 3 4_3. Loans" xfId="30470" xr:uid="{D7E9AA57-AF70-42D0-B034-C41F8EE32DA1}"/>
    <cellStyle name="Output 3 5" xfId="2624" xr:uid="{C61AE013-6217-4729-A2CC-B83D42D9817E}"/>
    <cellStyle name="Output 3 5 2" xfId="2625" xr:uid="{96DE6BD8-E516-47BE-888D-7FB976D762D9}"/>
    <cellStyle name="Output 3 5 2 2" xfId="40080" xr:uid="{F7CE9428-1882-457D-8A6C-625A4A98AF2D}"/>
    <cellStyle name="Output 3 5 2 2 2" xfId="48623" xr:uid="{C31B9629-E417-4350-B9B4-2211C2A3CAE9}"/>
    <cellStyle name="Output 3 5 2 3" xfId="48622" xr:uid="{776A6E0D-2FA3-4451-9D8E-43F1255DE983}"/>
    <cellStyle name="Output 3 5 2_Apart tables" xfId="53063" xr:uid="{0E83AE87-0845-4A82-B300-29896E53991C}"/>
    <cellStyle name="Output 3 5 3" xfId="40081" xr:uid="{D08C05B9-61A9-4753-8369-3F9A72FEE5B1}"/>
    <cellStyle name="Output 3 5 3 2" xfId="40082" xr:uid="{5E4D288A-6DC1-49A8-B3E9-C066954D9DC5}"/>
    <cellStyle name="Output 3 5 3 2 2" xfId="48625" xr:uid="{4AC3F335-FB8E-494E-91CF-41C85521FCC3}"/>
    <cellStyle name="Output 3 5 3 3" xfId="48624" xr:uid="{4BCB8162-FE84-4EBE-85F0-D1ED1BF6CD00}"/>
    <cellStyle name="Output 3 5 4" xfId="40083" xr:uid="{C5DCD17D-432B-460D-9246-41F03DC2656B}"/>
    <cellStyle name="Output 3 5 4 2" xfId="48626" xr:uid="{BAA11C76-E259-4869-A169-01AED3D6213D}"/>
    <cellStyle name="Output 3 5 5" xfId="48621" xr:uid="{36FED6FE-F2C7-4300-A400-B7EE1C9B92C6}"/>
    <cellStyle name="Output 3 5_3. Loans" xfId="30471" xr:uid="{922585DE-1CFD-4CAA-8AAB-047DACF53764}"/>
    <cellStyle name="Output 3 6" xfId="2626" xr:uid="{9CBE0AC5-190A-453B-B731-123CF5BD6FE8}"/>
    <cellStyle name="Output 3 6 2" xfId="2627" xr:uid="{2405D6B9-23A1-4B25-8C9D-DD80BEC775FD}"/>
    <cellStyle name="Output 3 6 2 2" xfId="40084" xr:uid="{491E04B4-88B9-4763-B9DA-7AE3D9FF0FBD}"/>
    <cellStyle name="Output 3 6 2 2 2" xfId="48629" xr:uid="{946B72F9-6002-470A-B9D5-F7CCBB3F4A07}"/>
    <cellStyle name="Output 3 6 2 3" xfId="48628" xr:uid="{64C551D2-17A4-41C8-ACBC-E356D56826BF}"/>
    <cellStyle name="Output 3 6 2_Apart tables" xfId="53064" xr:uid="{8D1DF9C3-5784-4664-AB02-9FAC627D0208}"/>
    <cellStyle name="Output 3 6 3" xfId="40085" xr:uid="{08A2A6BD-4E20-4A18-870E-15880E40664F}"/>
    <cellStyle name="Output 3 6 3 2" xfId="40086" xr:uid="{B607617F-BF2B-46CD-BEB0-C98797DA43CA}"/>
    <cellStyle name="Output 3 6 3 2 2" xfId="48631" xr:uid="{DE2B6824-6047-45C0-8E12-6AEA3185CCD5}"/>
    <cellStyle name="Output 3 6 3 3" xfId="48630" xr:uid="{092CCE7A-E140-4D2E-B4BF-3E9BF07F83F3}"/>
    <cellStyle name="Output 3 6 4" xfId="40087" xr:uid="{C284A984-A60A-4C50-99BA-C11FBA3F791C}"/>
    <cellStyle name="Output 3 6 4 2" xfId="48632" xr:uid="{EFD1E201-474D-4CAA-97ED-FB949A83B2CC}"/>
    <cellStyle name="Output 3 6 5" xfId="48627" xr:uid="{82C65284-A2E8-4852-9BC9-438C2DC21040}"/>
    <cellStyle name="Output 3 6_3. Loans" xfId="30472" xr:uid="{D6D300EE-2B69-429D-A188-A73AD274FEA2}"/>
    <cellStyle name="Output 3 7" xfId="2628" xr:uid="{EA3CC046-164F-47D4-B909-CB26E640396D}"/>
    <cellStyle name="Output 3 7 2" xfId="2629" xr:uid="{340633B1-2F5E-4346-8C4D-74204C90F3F7}"/>
    <cellStyle name="Output 3 7 2 2" xfId="47477" xr:uid="{4223C2D3-DE0A-464F-A37F-54F8579A4F67}"/>
    <cellStyle name="Output 3 7 2 3" xfId="48634" xr:uid="{6A922EE5-4AD5-42A0-BEF3-7A0D696D91D8}"/>
    <cellStyle name="Output 3 7 2_Apart tables" xfId="53065" xr:uid="{B89FC36E-C659-4AA7-80EC-DBD01EEC64A2}"/>
    <cellStyle name="Output 3 7 3" xfId="47476" xr:uid="{8B87C152-4D2A-41C2-9BE7-61C796F31CFB}"/>
    <cellStyle name="Output 3 7 4" xfId="48633" xr:uid="{6F7DD815-7CFC-4C66-BF19-9A061A415A57}"/>
    <cellStyle name="Output 3 7_3. Loans" xfId="30473" xr:uid="{6F3F5849-B730-4BE5-B343-6FAD46BB57BA}"/>
    <cellStyle name="Output 3 8" xfId="2630" xr:uid="{66B572BC-68B7-4354-B10B-96C0EEA7EB4B}"/>
    <cellStyle name="Output 3 8 2" xfId="2631" xr:uid="{EC38E8E0-A4CF-4322-841D-29A726E74086}"/>
    <cellStyle name="Output 3 8 2 2" xfId="47479" xr:uid="{B91FD1E2-D610-4DDF-8CFC-B6860591A5B5}"/>
    <cellStyle name="Output 3 8 2 3" xfId="48636" xr:uid="{7B42731A-6495-427D-AD49-65B60AD094DE}"/>
    <cellStyle name="Output 3 8 2_Apart tables" xfId="53066" xr:uid="{A5CD6BA7-FE0D-4E34-BFA1-4976F4FF69F5}"/>
    <cellStyle name="Output 3 8 3" xfId="47478" xr:uid="{A5CD8019-E667-49D1-BB9F-2B9B4BFD006E}"/>
    <cellStyle name="Output 3 8 4" xfId="48635" xr:uid="{B9006895-C3C2-4D1D-8EED-28B1BC1334A0}"/>
    <cellStyle name="Output 3 8_3. Loans" xfId="30474" xr:uid="{85BADE7B-8DE0-45DD-A737-EFD82CDB01D4}"/>
    <cellStyle name="Output 3 9" xfId="2632" xr:uid="{28146444-E81D-4C06-96C0-59DC54E5E798}"/>
    <cellStyle name="Output 3 9 2" xfId="2633" xr:uid="{6DD95DB0-F39C-4790-A614-701E7592E25F}"/>
    <cellStyle name="Output 3 9 2 2" xfId="48638" xr:uid="{B0DE466D-1C45-4ECE-A91C-C09AEAF5F0D5}"/>
    <cellStyle name="Output 3 9 2_Apart tables" xfId="53067" xr:uid="{F896025A-D75B-4237-9D35-DE5093EBDEB7}"/>
    <cellStyle name="Output 3 9 3" xfId="47480" xr:uid="{E7DD3B99-542D-4C5B-996E-0A75C9105955}"/>
    <cellStyle name="Output 3 9 4" xfId="48637" xr:uid="{BF92028F-626D-43AC-83ED-E920C6510BB9}"/>
    <cellStyle name="Output 3 9_3. Loans" xfId="30475" xr:uid="{93E43F66-360C-4785-9DB9-5F339834BCBA}"/>
    <cellStyle name="Output 3_2. Property deals" xfId="30476" xr:uid="{6F3E4417-83A5-447D-BC4A-B0450A4B6F20}"/>
    <cellStyle name="Output 4" xfId="2634" xr:uid="{8C3A5357-9BE2-4FAC-97C5-7673B54B9FF9}"/>
    <cellStyle name="Output 4 2" xfId="2635" xr:uid="{C4D89D5C-E811-45C7-A52B-1B434E78C977}"/>
    <cellStyle name="Output 4 2 2" xfId="2636" xr:uid="{226D2846-BC23-459E-BC87-CA2584E65BF4}"/>
    <cellStyle name="Output 4 2 2 2" xfId="47483" xr:uid="{60311DAA-9AC1-4970-A6D2-E19EF5284BCE}"/>
    <cellStyle name="Output 4 2 2 3" xfId="48641" xr:uid="{BC8DC278-3F2E-45E7-A4C0-BA0E2D46BCB5}"/>
    <cellStyle name="Output 4 2 2_Apart tables" xfId="53068" xr:uid="{E8AF2FDF-82D0-41C3-AADB-AF518AE0C530}"/>
    <cellStyle name="Output 4 2 3" xfId="47482" xr:uid="{BCBBFBF4-339B-4921-AAF5-F7EF0A1DE0FA}"/>
    <cellStyle name="Output 4 2 4" xfId="48640" xr:uid="{800CFDF7-FA0F-4FA6-BFCD-F6A7A38326A3}"/>
    <cellStyle name="Output 4 2_3. Loans" xfId="30477" xr:uid="{B3568C8C-28B0-4F24-BCDD-0E746CFA0E54}"/>
    <cellStyle name="Output 4 3" xfId="2637" xr:uid="{46456CC0-8FC7-4E57-AAA0-6FB801FCE40A}"/>
    <cellStyle name="Output 4 3 2" xfId="2638" xr:uid="{90A73518-408A-477D-921C-E38A35430D86}"/>
    <cellStyle name="Output 4 3 2 2" xfId="47485" xr:uid="{9B34CC71-5137-4493-9971-C0482BD47F17}"/>
    <cellStyle name="Output 4 3 2 3" xfId="48643" xr:uid="{E9430DFB-C982-4CCB-BFDC-536B016FE5F0}"/>
    <cellStyle name="Output 4 3 2_Apart tables" xfId="53069" xr:uid="{471777F1-3BA0-4FCF-A46F-016168C7CBDB}"/>
    <cellStyle name="Output 4 3 3" xfId="47484" xr:uid="{3149138E-9332-4B65-8EE2-F362B0A9A416}"/>
    <cellStyle name="Output 4 3 4" xfId="48642" xr:uid="{D305AB96-9FC1-4B51-8A52-F3DBB6A65588}"/>
    <cellStyle name="Output 4 3_3. Loans" xfId="30478" xr:uid="{1C600B99-5AE3-428C-99F1-B01EC4901510}"/>
    <cellStyle name="Output 4 4" xfId="2639" xr:uid="{9F998627-CA39-46B7-9572-E7C168CA9A15}"/>
    <cellStyle name="Output 4 4 2" xfId="2640" xr:uid="{17AFCD93-12D8-4637-8885-DBFA2B962510}"/>
    <cellStyle name="Output 4 4 2 2" xfId="47487" xr:uid="{506533C0-3498-4FE3-88BF-756B710C645E}"/>
    <cellStyle name="Output 4 4 2 3" xfId="48645" xr:uid="{302BF3FB-0643-4C54-807C-7F94192FDD48}"/>
    <cellStyle name="Output 4 4 2_Apart tables" xfId="53070" xr:uid="{66C043AB-A344-471F-BEBD-355147C7498F}"/>
    <cellStyle name="Output 4 4 3" xfId="47486" xr:uid="{03DE2421-2D56-4887-BB25-FB2FC0D59183}"/>
    <cellStyle name="Output 4 4 4" xfId="48644" xr:uid="{3048A454-B54D-4E35-ACF4-0523C7DA9C94}"/>
    <cellStyle name="Output 4 4_3. Loans" xfId="30479" xr:uid="{812E975F-F716-426C-BAD1-8898F9DB9709}"/>
    <cellStyle name="Output 4 5" xfId="2641" xr:uid="{4900C348-6171-40FE-B21A-4F1E1F8DBDC7}"/>
    <cellStyle name="Output 4 5 2" xfId="2642" xr:uid="{B631B474-E9E8-4273-99B2-2C2FB27D3315}"/>
    <cellStyle name="Output 4 5 2 2" xfId="48647" xr:uid="{6A49C07A-ACEF-476D-BAAB-F90565917C35}"/>
    <cellStyle name="Output 4 5 2_Apart tables" xfId="53071" xr:uid="{2B70FD06-51B1-4AFD-BF8D-535637C11D73}"/>
    <cellStyle name="Output 4 5 3" xfId="47488" xr:uid="{CA5D57E5-2EE3-4CA7-BBF2-AA924BB49167}"/>
    <cellStyle name="Output 4 5 4" xfId="48646" xr:uid="{3B5A1FC4-CD30-4F41-AA42-62B58204140C}"/>
    <cellStyle name="Output 4 5_3. Loans" xfId="30480" xr:uid="{C6B05F0E-0043-49AF-B301-842EDC85BC5B}"/>
    <cellStyle name="Output 4 6" xfId="2643" xr:uid="{06C9C5DF-C00A-468B-81CD-194DDBFE6483}"/>
    <cellStyle name="Output 4 6 2" xfId="48648" xr:uid="{4E16E9C3-9A05-428C-9174-5CB601B5A779}"/>
    <cellStyle name="Output 4 6_Apart tables" xfId="53072" xr:uid="{B4262AD5-1DFC-4B89-84C5-FBB85A64F189}"/>
    <cellStyle name="Output 4 7" xfId="47481" xr:uid="{52E69433-176B-44FF-A608-8FA7D5A089BD}"/>
    <cellStyle name="Output 4 8" xfId="48639" xr:uid="{57943DF9-75A3-4D61-9494-F99576B1E181}"/>
    <cellStyle name="Output 4_3. Loans" xfId="30481" xr:uid="{750B8A2E-2C7E-4044-A11C-B1486C4D2800}"/>
    <cellStyle name="Output 5" xfId="2644" xr:uid="{DFFD893A-E5A0-4254-B0E2-48C2270EA79F}"/>
    <cellStyle name="Output 5 2" xfId="2645" xr:uid="{D71E9E76-C7E3-455D-AC77-FFF7F7718596}"/>
    <cellStyle name="Output 5 2 2" xfId="2646" xr:uid="{833BA0FA-5C52-4881-B686-EA3562D33F4F}"/>
    <cellStyle name="Output 5 2 2 2" xfId="48651" xr:uid="{EA4167B3-E031-4139-8FA4-0A835131BC8A}"/>
    <cellStyle name="Output 5 2 2_Apart tables" xfId="53073" xr:uid="{911FF275-2BD8-4B7B-B252-DC7A36AC59EC}"/>
    <cellStyle name="Output 5 2 3" xfId="47490" xr:uid="{CD03160D-6012-4585-A028-5C2AC48CDABD}"/>
    <cellStyle name="Output 5 2 4" xfId="48650" xr:uid="{C02682F9-9236-4577-A034-A8323767328E}"/>
    <cellStyle name="Output 5 2_3. Loans" xfId="30482" xr:uid="{7B283441-DD7E-49B3-BE3C-06EDDE1CDC68}"/>
    <cellStyle name="Output 5 3" xfId="2647" xr:uid="{8097A1FC-BC53-4BC2-8761-3CBD2E9655FB}"/>
    <cellStyle name="Output 5 3 2" xfId="2648" xr:uid="{0372EF1D-2078-4FF5-B814-05AFB15322AE}"/>
    <cellStyle name="Output 5 3 2 2" xfId="48653" xr:uid="{F2B84DEC-6894-4D14-97D7-2F07AE8164BC}"/>
    <cellStyle name="Output 5 3 2_Apart tables" xfId="53074" xr:uid="{2BD9B5C7-EA48-4412-9512-B455B354A7B0}"/>
    <cellStyle name="Output 5 3 3" xfId="48652" xr:uid="{2955C308-62B3-40C6-A418-88FF59F83AEC}"/>
    <cellStyle name="Output 5 3_3. Loans" xfId="30483" xr:uid="{DCF60941-D283-4FB8-95FF-E8E56459DFE4}"/>
    <cellStyle name="Output 5 4" xfId="2649" xr:uid="{AF3287E4-FB38-4EC5-B54E-0FC775A1F3FA}"/>
    <cellStyle name="Output 5 4 2" xfId="2650" xr:uid="{9A0E537C-C997-4B9C-8869-CD49A49EBAA2}"/>
    <cellStyle name="Output 5 4 2 2" xfId="48655" xr:uid="{BA8DAFDB-67C5-4253-9D67-D9E19CBDF58C}"/>
    <cellStyle name="Output 5 4 2_Apart tables" xfId="53075" xr:uid="{4ED64B62-A3CD-432E-B157-A6A2E7CFE045}"/>
    <cellStyle name="Output 5 4 3" xfId="48654" xr:uid="{ADFE30F0-F381-4276-8179-1E27D88F0CEE}"/>
    <cellStyle name="Output 5 4_3. Loans" xfId="30484" xr:uid="{B9966F44-3E48-4701-96AE-103470C2910D}"/>
    <cellStyle name="Output 5 5" xfId="2651" xr:uid="{D738A116-BFFF-4F63-A686-873B40935AD3}"/>
    <cellStyle name="Output 5 5 2" xfId="48656" xr:uid="{B79B8EBC-AE2D-4D4B-AF93-8CEA50D25AF1}"/>
    <cellStyle name="Output 5 5_Apart tables" xfId="53076" xr:uid="{8081BB52-ACF0-42A2-A67B-5877B4C9F26E}"/>
    <cellStyle name="Output 5 6" xfId="47489" xr:uid="{51723F75-6FD8-48D3-AC49-0761E59BFE63}"/>
    <cellStyle name="Output 5 7" xfId="48649" xr:uid="{855A8105-864E-4488-8DF9-299653571F2D}"/>
    <cellStyle name="Output 5_3. Loans" xfId="30485" xr:uid="{548C56A0-5251-4ED8-9D2B-EDAC2D61DC10}"/>
    <cellStyle name="Output 6" xfId="2652" xr:uid="{9310AF6B-347B-4726-BCB4-71DD166A7EAB}"/>
    <cellStyle name="Output 6 2" xfId="2653" xr:uid="{DAE11577-422A-4FD1-B161-EA2A59D6E115}"/>
    <cellStyle name="Output 6 2 2" xfId="2654" xr:uid="{2AC913C1-00A7-4552-90AC-9234194C73CA}"/>
    <cellStyle name="Output 6 2 2 2" xfId="48659" xr:uid="{9D1587DF-1EE8-47F2-A33F-86EB0381CF86}"/>
    <cellStyle name="Output 6 2 2_Apart tables" xfId="53077" xr:uid="{50717888-5A53-4323-978A-C634B1E559E9}"/>
    <cellStyle name="Output 6 2 3" xfId="47492" xr:uid="{2CFBE20D-14B4-47A8-AF29-60A509064DF5}"/>
    <cellStyle name="Output 6 2 4" xfId="48658" xr:uid="{7CAFD592-4CBA-47DC-85C2-16AC2812054F}"/>
    <cellStyle name="Output 6 2_3. Loans" xfId="30486" xr:uid="{D39DD0B9-44D9-4DEB-B14A-1543307A74CF}"/>
    <cellStyle name="Output 6 3" xfId="2655" xr:uid="{99FCD90A-0B3F-481F-9DA6-190B963B2906}"/>
    <cellStyle name="Output 6 3 2" xfId="2656" xr:uid="{EB81092F-C96A-4868-82A8-0DA9CA088817}"/>
    <cellStyle name="Output 6 3 2 2" xfId="48661" xr:uid="{6040C136-BF71-4A1E-ADFD-C6FA4C3D5C0D}"/>
    <cellStyle name="Output 6 3 2_Apart tables" xfId="53078" xr:uid="{A7608E44-D891-4562-BB42-1DD250807F2A}"/>
    <cellStyle name="Output 6 3 3" xfId="48660" xr:uid="{8616A585-71D7-42AA-8175-1C726775EA14}"/>
    <cellStyle name="Output 6 3_3. Loans" xfId="30487" xr:uid="{F262E46E-EBB2-4EB6-990E-1C133DEA5042}"/>
    <cellStyle name="Output 6 4" xfId="2657" xr:uid="{3DFE29E6-C814-4035-9355-7A0E0A768A5E}"/>
    <cellStyle name="Output 6 4 2" xfId="2658" xr:uid="{5362ED4B-850B-4886-A3DD-9AC733B5F20C}"/>
    <cellStyle name="Output 6 4 2 2" xfId="48663" xr:uid="{C5E697BE-A3C3-4C6F-9FD6-201E81799F04}"/>
    <cellStyle name="Output 6 4 2_Apart tables" xfId="53079" xr:uid="{824C832B-E3F3-4F4C-9B4E-3BF29BCEB921}"/>
    <cellStyle name="Output 6 4 3" xfId="48662" xr:uid="{1B445CBE-A902-4D8E-B950-233B3574E9B2}"/>
    <cellStyle name="Output 6 4_3. Loans" xfId="30488" xr:uid="{05C52031-5F9D-44E6-B2CC-2AB7CF564A1D}"/>
    <cellStyle name="Output 6 5" xfId="2659" xr:uid="{B34FF6A1-C39D-4BD8-AF96-24B85A92E99F}"/>
    <cellStyle name="Output 6 5 2" xfId="48664" xr:uid="{22044A3C-95C7-4B78-99D8-05AC267240BE}"/>
    <cellStyle name="Output 6 5_Apart tables" xfId="53080" xr:uid="{040045D8-0473-48F9-BFFD-3FA2835E569A}"/>
    <cellStyle name="Output 6 6" xfId="47491" xr:uid="{DE6F86EE-45B5-4CFA-BA0B-52B6156936DF}"/>
    <cellStyle name="Output 6 7" xfId="48657" xr:uid="{D9B4C7B4-4E52-4022-906E-C0AC73F59860}"/>
    <cellStyle name="Output 6_3. Loans" xfId="30489" xr:uid="{FDB551C8-5656-453E-89AE-981801D8EF4E}"/>
    <cellStyle name="Output 7" xfId="2660" xr:uid="{8ADEBEF9-F288-40E8-8A06-5C602CAED145}"/>
    <cellStyle name="Output 7 2" xfId="2661" xr:uid="{FDA6B52F-A7A3-41E2-B625-CBEF6B2C00EF}"/>
    <cellStyle name="Output 7 2 2" xfId="2662" xr:uid="{49B6E18B-07E1-4847-8CA6-5CDCD2EA7DC8}"/>
    <cellStyle name="Output 7 2 2 2" xfId="48667" xr:uid="{E905C7E3-A2C3-43C9-8224-A86EBCCE8115}"/>
    <cellStyle name="Output 7 2 2_Apart tables" xfId="53081" xr:uid="{A45EAEE6-702F-4F82-B39F-AC07ABBB2A7B}"/>
    <cellStyle name="Output 7 2 3" xfId="47494" xr:uid="{544A59C7-DF97-4353-8B91-0663B642A3A3}"/>
    <cellStyle name="Output 7 2 4" xfId="48666" xr:uid="{C3E2D787-85CB-4B97-8D75-035B9DEC58FD}"/>
    <cellStyle name="Output 7 2_3. Loans" xfId="30490" xr:uid="{A473E143-52B2-44B2-863A-66772CBC2510}"/>
    <cellStyle name="Output 7 3" xfId="2663" xr:uid="{21172B8B-85BC-4AAC-AE9F-74D0419FA1E0}"/>
    <cellStyle name="Output 7 3 2" xfId="2664" xr:uid="{36ECDD13-2B2D-424A-A88C-1E2BAD12C62A}"/>
    <cellStyle name="Output 7 3 2 2" xfId="48669" xr:uid="{75155840-9216-4605-81CF-E59FDC57ECEE}"/>
    <cellStyle name="Output 7 3 2_Apart tables" xfId="53082" xr:uid="{6BCA1E0B-70AD-4712-AEEE-B59D58071D18}"/>
    <cellStyle name="Output 7 3 3" xfId="48668" xr:uid="{42DD8D5A-9AB6-42F0-A56F-E5C42874DD39}"/>
    <cellStyle name="Output 7 3_3. Loans" xfId="30491" xr:uid="{B114A403-24D2-48D6-BAAF-6894F81CCB52}"/>
    <cellStyle name="Output 7 4" xfId="2665" xr:uid="{8F03D685-8A14-4322-9708-631E2D8DE556}"/>
    <cellStyle name="Output 7 4 2" xfId="2666" xr:uid="{A4959072-B571-4C2A-925F-7C6FDE101062}"/>
    <cellStyle name="Output 7 4 2 2" xfId="48671" xr:uid="{89A210C1-034E-41AA-A7B4-FA82E8232227}"/>
    <cellStyle name="Output 7 4 2_Apart tables" xfId="53083" xr:uid="{66B4BFDA-4554-4510-9C01-8C55D5789D31}"/>
    <cellStyle name="Output 7 4 3" xfId="48670" xr:uid="{EBE397EB-FC44-4A23-ACA8-08D719B016B7}"/>
    <cellStyle name="Output 7 4_3. Loans" xfId="30492" xr:uid="{4AD71E66-6F89-4CE2-A2B5-1F7FF7888E97}"/>
    <cellStyle name="Output 7 5" xfId="2667" xr:uid="{9618B9C0-BA68-466A-8A6A-E4647EC19BC8}"/>
    <cellStyle name="Output 7 5 2" xfId="48672" xr:uid="{D3498886-13CF-4EA4-A520-D41C80504290}"/>
    <cellStyle name="Output 7 5_Apart tables" xfId="53084" xr:uid="{B8202E85-B2D6-427B-9DCC-8A1E8FF1BCF8}"/>
    <cellStyle name="Output 7 6" xfId="47493" xr:uid="{80365DDA-E8E5-4AF0-9740-E062742F4677}"/>
    <cellStyle name="Output 7 7" xfId="48665" xr:uid="{F956B2D6-3F1D-4BC7-80B1-D9D24246F865}"/>
    <cellStyle name="Output 7_3. Loans" xfId="30493" xr:uid="{586CD90E-C918-4750-B25A-E13F6F7BA78B}"/>
    <cellStyle name="Output 8" xfId="2668" xr:uid="{C182F69E-7753-4F84-9C21-9011CD9D4DFC}"/>
    <cellStyle name="Output 8 2" xfId="2669" xr:uid="{F800F48A-E197-4469-B50E-EF5B9A591B7B}"/>
    <cellStyle name="Output 8 2 2" xfId="2670" xr:uid="{4650DBB8-3046-4234-A9DE-33E284DF4989}"/>
    <cellStyle name="Output 8 2 2 2" xfId="48675" xr:uid="{07C54826-1D0A-49FD-9F68-0C8261765D4C}"/>
    <cellStyle name="Output 8 2 2_Apart tables" xfId="53085" xr:uid="{5F408779-65E7-4B27-9C61-E91769332132}"/>
    <cellStyle name="Output 8 2 3" xfId="47496" xr:uid="{6B963426-CDE9-4DD6-929B-0945EA51ACFE}"/>
    <cellStyle name="Output 8 2 4" xfId="48674" xr:uid="{C044D590-FD50-4172-876A-DA2C97DC1CAB}"/>
    <cellStyle name="Output 8 2_3. Loans" xfId="30494" xr:uid="{222EC009-F89E-4103-9572-42D9EDFFA52A}"/>
    <cellStyle name="Output 8 3" xfId="2671" xr:uid="{D0317D50-FFF9-4E60-A4E7-FE08CDA7A55B}"/>
    <cellStyle name="Output 8 3 2" xfId="2672" xr:uid="{664E44E5-A1A1-4024-8CA8-EF8AC638A703}"/>
    <cellStyle name="Output 8 3 2 2" xfId="48677" xr:uid="{3776DB7B-1CA3-4039-98C8-8BCA28ADA097}"/>
    <cellStyle name="Output 8 3 2_Apart tables" xfId="53086" xr:uid="{E799CE75-2D32-457D-85D2-016A0021E1B3}"/>
    <cellStyle name="Output 8 3 3" xfId="48676" xr:uid="{EC5C112A-14A0-4156-8A4B-5FDAC44FC2C6}"/>
    <cellStyle name="Output 8 3_3. Loans" xfId="30495" xr:uid="{223458A3-C117-4C41-BDFA-29755476554F}"/>
    <cellStyle name="Output 8 4" xfId="2673" xr:uid="{FF613B4E-5D7F-4704-BB26-BA7CFD926480}"/>
    <cellStyle name="Output 8 4 2" xfId="2674" xr:uid="{4E28E2F6-A351-4253-8864-3B24D47A53E2}"/>
    <cellStyle name="Output 8 4 2 2" xfId="48679" xr:uid="{D2831F96-AE0E-4875-825B-1C7ABA2A7323}"/>
    <cellStyle name="Output 8 4 2_Apart tables" xfId="53087" xr:uid="{BB6A7FB3-1C92-4FB9-84E2-103AD6709A5D}"/>
    <cellStyle name="Output 8 4 3" xfId="48678" xr:uid="{A3F27EBA-23F3-4F25-A1BE-9B402928B80E}"/>
    <cellStyle name="Output 8 4_3. Loans" xfId="30496" xr:uid="{225B7BF3-71F5-473A-ADA7-CBC0E4FC5E74}"/>
    <cellStyle name="Output 8 5" xfId="2675" xr:uid="{CF0DB2C0-EF32-4DB4-95BF-474687DC8FBF}"/>
    <cellStyle name="Output 8 5 2" xfId="48680" xr:uid="{0FB00A11-4B59-4B17-9EA6-E7EC7E4C7E45}"/>
    <cellStyle name="Output 8 5_Apart tables" xfId="53088" xr:uid="{EAE42231-4EAD-424F-9D63-53C5D73F7364}"/>
    <cellStyle name="Output 8 6" xfId="47495" xr:uid="{A67E79C4-1950-489A-B526-5C2BEB2EB0CC}"/>
    <cellStyle name="Output 8 7" xfId="48673" xr:uid="{C4E1DDA4-DB0B-4F96-A4B9-693A437DFA47}"/>
    <cellStyle name="Output 8_3. Loans" xfId="30497" xr:uid="{48A5E89D-35EC-4F00-9D1A-DE34F33CF2F1}"/>
    <cellStyle name="Output 9" xfId="2676" xr:uid="{01ECA728-DCA1-4FCF-A5C0-A448634A066B}"/>
    <cellStyle name="Output 9 2" xfId="2677" xr:uid="{74575EBE-2091-4DBF-9043-123F5D048ACF}"/>
    <cellStyle name="Output 9 2 2" xfId="47498" xr:uid="{B5C2D57E-0596-48B2-A644-A500FDD097DC}"/>
    <cellStyle name="Output 9 2 3" xfId="48682" xr:uid="{52684A24-6524-4BC8-91F7-E94E948365CE}"/>
    <cellStyle name="Output 9 2_Apart tables" xfId="53089" xr:uid="{80E96129-8C47-4283-A2F4-8F5EA627418C}"/>
    <cellStyle name="Output 9 3" xfId="47497" xr:uid="{E96E6A2A-BD80-4331-9AD7-A3B967C949CD}"/>
    <cellStyle name="Output 9 4" xfId="48681" xr:uid="{BCCD6520-C4AD-458B-B758-62A53B0FFB05}"/>
    <cellStyle name="Output 9_3. Loans" xfId="30498" xr:uid="{F90F55C8-B627-4F94-AA73-9B5D13F2FC92}"/>
    <cellStyle name="Output Amounts" xfId="2678" xr:uid="{F67BDCC6-1F6B-422F-BEBA-2E8BB9A4DC0D}"/>
    <cellStyle name="Output Amounts 2" xfId="43274" xr:uid="{54253D58-28DB-44AB-9ED8-0253B139B820}"/>
    <cellStyle name="Output Amounts_Apart tables" xfId="53090" xr:uid="{A6A5288C-9025-446E-B2DA-95EF4ADEDFD1}"/>
    <cellStyle name="Output Column Headings" xfId="2679" xr:uid="{C77F7A48-6A39-4C14-A649-81DEBA881463}"/>
    <cellStyle name="Output Column Headings 2" xfId="2680" xr:uid="{5BA2BA85-D27E-4A1E-9403-CBB4D7C8CA4C}"/>
    <cellStyle name="Output Column Headings 3" xfId="2681" xr:uid="{9260DD91-9B74-4B63-B9FC-3A4CDB06E9D7}"/>
    <cellStyle name="Output Column Headings 4" xfId="2682" xr:uid="{E23C1156-0244-4E25-81E6-497173912956}"/>
    <cellStyle name="Output Column Headings 5" xfId="2683" xr:uid="{535E9242-54E6-489E-BF8D-FFB166B4847C}"/>
    <cellStyle name="Output Column Headings 6" xfId="2684" xr:uid="{27740A32-D803-43CE-8D35-9C84C1CAE2F7}"/>
    <cellStyle name="Output Column Headings 7" xfId="2685" xr:uid="{0EEADFC8-7CD3-40E0-AC33-555F05A307C2}"/>
    <cellStyle name="Output Column Headings 8" xfId="2686" xr:uid="{21AA9600-C12E-471D-AD5D-67E47E019568}"/>
    <cellStyle name="Output Column Headings 9" xfId="43275" xr:uid="{CF71BAE0-F00D-4875-9B8A-BDF20FC38522}"/>
    <cellStyle name="Output Column Headings_3. Loans" xfId="30499" xr:uid="{06627301-AF1E-440C-9449-A8474458437E}"/>
    <cellStyle name="Output Line Items" xfId="2687" xr:uid="{D541D59E-8C09-454A-8475-6DBFEAFB8A42}"/>
    <cellStyle name="Output Line Items 2" xfId="2688" xr:uid="{1C2AC497-08A3-4878-B8C0-89EC8A246B36}"/>
    <cellStyle name="Output Line Items 3" xfId="2689" xr:uid="{EED06E0C-A75B-4AD7-8BE6-AA826576BAC8}"/>
    <cellStyle name="Output Line Items 4" xfId="2690" xr:uid="{3796EC37-D0B4-4E20-855F-C4F4DA35F773}"/>
    <cellStyle name="Output Line Items 5" xfId="2691" xr:uid="{1F26A2F9-E6C3-4846-9C3C-E829DCCD4D01}"/>
    <cellStyle name="Output Line Items 6" xfId="2692" xr:uid="{FE081ED8-3D1C-4071-AB17-85DBD66D857F}"/>
    <cellStyle name="Output Line Items 7" xfId="2693" xr:uid="{B23D8262-2AFD-439C-BADC-DFBA988A7858}"/>
    <cellStyle name="Output Line Items 8" xfId="2694" xr:uid="{847B7EDB-8E0C-49EE-BCDE-E7BDFDC50488}"/>
    <cellStyle name="Output Line Items 9" xfId="43276" xr:uid="{03897166-8FF3-4E62-B7A5-23FAEA28300C}"/>
    <cellStyle name="Output Line Items_3. Loans" xfId="30500" xr:uid="{4AEB9127-46A7-41B6-832B-F8D6BDF4FDE1}"/>
    <cellStyle name="Output Report Heading" xfId="2695" xr:uid="{04FE2838-B711-456D-9345-0884FA17F784}"/>
    <cellStyle name="Output Report Heading 2" xfId="2696" xr:uid="{A3FF305D-7779-482E-AAB3-FC8A6EE50579}"/>
    <cellStyle name="Output Report Heading 3" xfId="2697" xr:uid="{6EF1049E-1C6A-48B0-AEAF-6AB048C846AC}"/>
    <cellStyle name="Output Report Heading 4" xfId="2698" xr:uid="{C4722E4D-BF94-46CC-A1BA-33C8FE4382D8}"/>
    <cellStyle name="Output Report Heading 5" xfId="2699" xr:uid="{FBB1A18E-6807-4F38-B544-C88D267AEBED}"/>
    <cellStyle name="Output Report Heading 6" xfId="2700" xr:uid="{67C2621A-DF27-4D9D-A74B-FA1F333A211A}"/>
    <cellStyle name="Output Report Heading 7" xfId="2701" xr:uid="{02AC9BB9-9A04-49B5-B8E1-53BD113D5BDD}"/>
    <cellStyle name="Output Report Heading 8" xfId="2702" xr:uid="{384B1800-4139-4D36-BDC0-6F4AEF011C32}"/>
    <cellStyle name="Output Report Heading 9" xfId="43277" xr:uid="{BA47A497-483E-4792-83A7-40FF02DE5D11}"/>
    <cellStyle name="Output Report Heading_3. Loans" xfId="30501" xr:uid="{30106EA6-9FF5-4EC4-BA1B-C2B0AC9A229E}"/>
    <cellStyle name="Output Report Title" xfId="2703" xr:uid="{EDF03361-2E1C-4429-B386-2750F7A5A9E5}"/>
    <cellStyle name="Output Report Title 2" xfId="2704" xr:uid="{8B613158-B232-4B86-8C40-C19DD5DC25D7}"/>
    <cellStyle name="Output Report Title 3" xfId="2705" xr:uid="{D911C814-DAB4-496B-9CD5-6AC3172FF837}"/>
    <cellStyle name="Output Report Title 4" xfId="2706" xr:uid="{14FE9845-6CC0-4BC6-A569-59D177B5DD4B}"/>
    <cellStyle name="Output Report Title 5" xfId="2707" xr:uid="{421D539D-9D0A-49A5-9A54-0A03E0603B81}"/>
    <cellStyle name="Output Report Title 6" xfId="2708" xr:uid="{213BE690-AA08-4B50-B3EF-EEE7F209F684}"/>
    <cellStyle name="Output Report Title 7" xfId="2709" xr:uid="{27187A7B-083A-4B51-9DE0-DA70E321FB52}"/>
    <cellStyle name="Output Report Title 8" xfId="2710" xr:uid="{2FB31693-3424-408A-AFA1-604F81195D36}"/>
    <cellStyle name="Output Report Title 9" xfId="43278" xr:uid="{72D51B49-63F9-4AB8-8AF4-68A1A74044FF}"/>
    <cellStyle name="Output Report Title_3. Loans" xfId="30502" xr:uid="{58966B89-2EE7-4E89-B34C-4628F63F2C28}"/>
    <cellStyle name="OV" xfId="43279" xr:uid="{56FC3477-BC76-47F9-B380-636BFAFF6E08}"/>
    <cellStyle name="Overscore" xfId="52401" xr:uid="{AC48925A-D0B6-4EC4-8715-C41F9FF817FF}"/>
    <cellStyle name="Overscore 2" xfId="52402" xr:uid="{7D880DDB-C4A5-4A43-A014-E169A0A547C3}"/>
    <cellStyle name="Overscore 3" xfId="52403" xr:uid="{C620C7C9-1464-49F9-94BF-B697EE20D3DA}"/>
    <cellStyle name="Overunder" xfId="52404" xr:uid="{DBFDCB6B-70E1-4B26-9E5B-4C8A68C6FDB0}"/>
    <cellStyle name="Overunder 2" xfId="52405" xr:uid="{A54D39D6-6D4E-43E6-AF16-093139073D66}"/>
    <cellStyle name="Overunder 3" xfId="52406" xr:uid="{52B25E99-831D-495F-AB6F-9BEDB1E60794}"/>
    <cellStyle name="p" xfId="43280" xr:uid="{C1DEAA49-58B6-41C1-BDFF-9B3E212ACF36}"/>
    <cellStyle name="p_Cognos" xfId="43281" xr:uid="{D9D87DE4-F73D-4E82-BC24-767F484500DC}"/>
    <cellStyle name="Page header" xfId="43282" xr:uid="{544F9C16-892D-41AE-B31E-8AD89C906AC2}"/>
    <cellStyle name="Page header 2" xfId="43283" xr:uid="{5D0F71F4-CDB3-40ED-8022-69E80D4D3D21}"/>
    <cellStyle name="Page header_Cognos" xfId="43284" xr:uid="{F138B25A-521F-49C8-B967-9867EDE1DB0A}"/>
    <cellStyle name="Page Heading" xfId="43285" xr:uid="{76EE67ED-1A63-43DC-A75E-2E2CDE85B17B}"/>
    <cellStyle name="PageSubtitle" xfId="43286" xr:uid="{9A2797E1-C168-474C-976E-9364A2B29470}"/>
    <cellStyle name="PageTitle" xfId="43287" xr:uid="{4FF3BEEF-91ED-4FDA-8586-E0C20288D8C7}"/>
    <cellStyle name="Pct w/ Pts" xfId="43288" xr:uid="{5A421DD6-851F-4D5C-8FF8-9A07A611A3E4}"/>
    <cellStyle name="Pct w/ Pts 2" xfId="43289" xr:uid="{A8207795-C6E3-4AFE-9CB7-81444B90D224}"/>
    <cellStyle name="Pct w/ Pts_Cognos" xfId="43290" xr:uid="{A8907582-CE8E-4DAF-A1E0-4E519DE4C075}"/>
    <cellStyle name="Pct w/o Pts" xfId="43291" xr:uid="{900AF5C1-3BF3-47AC-A539-4C1AC7E99701}"/>
    <cellStyle name="Pct w/o Pts 2" xfId="43292" xr:uid="{DE31F205-D732-4532-A6CE-F60DE2B0D911}"/>
    <cellStyle name="Pct w/o Pts_Cognos" xfId="43293" xr:uid="{0A2161A2-058E-485F-ADD3-CE7AC02ED087}"/>
    <cellStyle name="pe" xfId="43294" xr:uid="{0F365B79-A692-4876-8A4B-13C3DDEAE33A}"/>
    <cellStyle name="pe 2" xfId="43295" xr:uid="{BDED2028-E696-4EAC-91A7-9930644DFB1C}"/>
    <cellStyle name="pe_Cognos" xfId="43296" xr:uid="{1A2C1F90-72E0-41E3-99DA-2334A87AF4A9}"/>
    <cellStyle name="per" xfId="43297" xr:uid="{483E3E5B-013E-45E5-9443-D5ED79D3B1B0}"/>
    <cellStyle name="per 2" xfId="43298" xr:uid="{82B95A23-D284-462F-83D0-523F8C29B449}"/>
    <cellStyle name="per.style" xfId="43299" xr:uid="{51E8745D-E07E-4A3B-A385-5EC5FD13BDEA}"/>
    <cellStyle name="per.style 2" xfId="43300" xr:uid="{40943B25-D25B-4D43-8727-1A64E8D10DC7}"/>
    <cellStyle name="per.style_Cognos" xfId="43301" xr:uid="{66D250F1-B8C0-4EE5-BC67-7256D54A74F4}"/>
    <cellStyle name="per_Cognos" xfId="43302" xr:uid="{862877DD-0C71-477E-A456-A861C6C3E793}"/>
    <cellStyle name="Percent" xfId="2" builtinId="5"/>
    <cellStyle name="Percent (0)" xfId="43303" xr:uid="{A592CFBD-91F1-40D7-B207-6092DB2BC637}"/>
    <cellStyle name="Percent (0) 2" xfId="43304" xr:uid="{0095F3E2-DE0E-449D-A4DE-5561A1C7BDFB}"/>
    <cellStyle name="Percent (0)_Cognos" xfId="43305" xr:uid="{84263519-4D3C-43A5-8E6E-1D5F87C9557E}"/>
    <cellStyle name="Percent (0,0)" xfId="43306" xr:uid="{15F5D00C-B227-4F7F-A0C6-72857366E375}"/>
    <cellStyle name="Percent (0,0) 2" xfId="43307" xr:uid="{5953A270-291C-4F00-9572-CA0FA9AC32E0}"/>
    <cellStyle name="Percent (0,0) N/A" xfId="43308" xr:uid="{C83437D1-F8EA-4844-BEFB-2A72700C032D}"/>
    <cellStyle name="Percent (0,0) N/A 2" xfId="43309" xr:uid="{78767809-2441-4514-A168-AE4038AE88DA}"/>
    <cellStyle name="Percent (0,0) N/A_Cognos" xfId="43310" xr:uid="{7632CEEC-0304-4A3B-B6F8-9311022FD331}"/>
    <cellStyle name="Percent (0,0) TBD" xfId="43311" xr:uid="{9A581468-5BA9-4C16-B72C-7B385DB9EDB6}"/>
    <cellStyle name="Percent (0,0) TBD 2" xfId="43312" xr:uid="{C6C5A0D9-B685-4F7A-9E6F-5881897F3964}"/>
    <cellStyle name="Percent (0,0) TBD_Cognos" xfId="43313" xr:uid="{48978B22-F498-447F-8EFD-4187500BFB16}"/>
    <cellStyle name="Percent (0,0)_Buckslip" xfId="43314" xr:uid="{245870CF-08D4-4C8D-AF06-F8AE1F7C08B2}"/>
    <cellStyle name="Percent [0]" xfId="43315" xr:uid="{47FBD35A-9C74-4D41-81FD-0D6FE8DF8366}"/>
    <cellStyle name="Percent [00]" xfId="43316" xr:uid="{2AEA47A9-F234-4CE6-9D27-3D7323767373}"/>
    <cellStyle name="Percent [00] 2" xfId="43317" xr:uid="{C7254148-EC69-4BE0-9CC5-816398DD7E2C}"/>
    <cellStyle name="Percent [00]_090804_Total Production Cost CSP" xfId="43318" xr:uid="{FBE2ED7F-F814-4372-8074-F91B497CAF70}"/>
    <cellStyle name="Percent [1]" xfId="43319" xr:uid="{B58FDA5E-88D4-4CEB-A962-F62225B59A93}"/>
    <cellStyle name="Percent [1] 2" xfId="48229" xr:uid="{0F57E189-F42B-4A9F-BEBF-394998F1D636}"/>
    <cellStyle name="Percent [2]" xfId="2711" xr:uid="{95CC15A3-991E-4145-91D7-E55D5FED57E2}"/>
    <cellStyle name="Percent [2] 2" xfId="2712" xr:uid="{C316BCFA-C456-48B6-B251-E6A1B98CE71F}"/>
    <cellStyle name="Percent [2] 3" xfId="2713" xr:uid="{67C7FB53-968A-40C5-BE2D-D48E06D1A128}"/>
    <cellStyle name="Percent [2] 4" xfId="2714" xr:uid="{43E7FD3B-46B0-4C56-AFE0-8F1E3545C6EA}"/>
    <cellStyle name="Percent [2] 5" xfId="2715" xr:uid="{1879BEE8-D94D-4BC6-9676-592E68A69F63}"/>
    <cellStyle name="Percent [2] 6" xfId="2716" xr:uid="{38CBF40C-28B4-416A-A30C-3B90F3DE6BAA}"/>
    <cellStyle name="Percent [2]_3. Loans" xfId="30503" xr:uid="{38DCA06B-9E43-48B4-8FEF-C38F5AE469E2}"/>
    <cellStyle name="Percent 10" xfId="31211" xr:uid="{74F5707B-A2B0-4467-A851-A17ADC67533F}"/>
    <cellStyle name="Percent 10 2" xfId="39607" xr:uid="{8291F00C-03C1-4D7A-8C56-086FA61B9B80}"/>
    <cellStyle name="Percent 10 3" xfId="44890" xr:uid="{2DA08BA6-0B49-4F5A-B58C-D35D17D04819}"/>
    <cellStyle name="Percent 10 4" xfId="47889" xr:uid="{08F534AC-FDFF-453F-A5EB-F153B6053C60}"/>
    <cellStyle name="Percent 10_Apart tables" xfId="53091" xr:uid="{57E64452-5AF1-4611-BFE7-2B9B328DF9E4}"/>
    <cellStyle name="Percent 11" xfId="31212" xr:uid="{ECEA8911-A675-4499-8CE9-C077C54AF448}"/>
    <cellStyle name="Percent 11 2" xfId="47890" xr:uid="{DF29DE0F-AB3C-4B4E-8F01-0C34DDACE343}"/>
    <cellStyle name="Percent 11_Apart tables" xfId="53092" xr:uid="{B70654AC-5C9E-46A3-9F61-4D3ED99B4153}"/>
    <cellStyle name="Percent 12" xfId="34843" xr:uid="{6D267986-C5EB-40CB-9ADD-916FFBC03CCF}"/>
    <cellStyle name="Percent 12 2" xfId="47891" xr:uid="{DD8E6CEA-B71F-43D4-9108-585425D82075}"/>
    <cellStyle name="Percent 12_Apart tables" xfId="53093" xr:uid="{BE04FF2F-33CD-483B-B785-93CCD07F0ADB}"/>
    <cellStyle name="Percent 13" xfId="39536" xr:uid="{3C5A9E4B-A869-40B0-AE00-4E44D9166D66}"/>
    <cellStyle name="Percent 13 2" xfId="47892" xr:uid="{74AB8A7C-D8A4-49EE-B270-23710FFFED09}"/>
    <cellStyle name="Percent 13_Apart tables" xfId="53094" xr:uid="{BEFCEF9E-AF30-4D53-9359-CABB7BFE4D91}"/>
    <cellStyle name="Percent 14" xfId="39639" xr:uid="{A87696F4-72B0-4E85-A957-6DC94EE50BD6}"/>
    <cellStyle name="Percent 14 2" xfId="52407" xr:uid="{2D287F44-3031-48A3-B7B3-587CB0606698}"/>
    <cellStyle name="Percent 14 3" xfId="52408" xr:uid="{5E95EFC5-D140-445F-8785-27206179087C}"/>
    <cellStyle name="Percent 14_Apart tables" xfId="53095" xr:uid="{6565C006-326F-40F8-93FB-578AD9E6887A}"/>
    <cellStyle name="Percent 15" xfId="39640" xr:uid="{2C76D4B6-01D3-4130-8A3F-742A95D96241}"/>
    <cellStyle name="Percent 15 2" xfId="52409" xr:uid="{98282C82-A7FE-4865-AAAD-C33A0E16CE5C}"/>
    <cellStyle name="Percent 15 3" xfId="52410" xr:uid="{4B377C43-A0BC-4433-A95F-5CAC7F2F7CF3}"/>
    <cellStyle name="Percent 15_Apart tables" xfId="53096" xr:uid="{AB208E5C-D611-4601-8E40-BA1760B690CE}"/>
    <cellStyle name="Percent 16" xfId="44871" xr:uid="{7122A3E2-4241-4493-95E0-0A0F9684856B}"/>
    <cellStyle name="Percent 16 2" xfId="47925" xr:uid="{E8E06DBF-E222-4CC4-AE5A-FC53B384E8C3}"/>
    <cellStyle name="Percent 16 3" xfId="52411" xr:uid="{F0143A31-E1E5-46FA-BE75-4F92BC7EFE70}"/>
    <cellStyle name="Percent 16_Apart tables" xfId="53097" xr:uid="{55DAAC2A-AFAE-4ADB-86E0-E0A5EB614FD6}"/>
    <cellStyle name="Percent 17" xfId="45617" xr:uid="{0A350A29-6308-4DD2-888A-343E6A3B4977}"/>
    <cellStyle name="Percent 17 2" xfId="52412" xr:uid="{473E0F5B-7BD1-47E4-804F-04807D04CF5F}"/>
    <cellStyle name="Percent 17 3" xfId="52413" xr:uid="{EAFF4F7B-A21F-44E0-830E-5D522A1E8AA6}"/>
    <cellStyle name="Percent 17_Apart tables" xfId="53098" xr:uid="{CC153E78-70A7-443B-8EFA-C5D5A05BCCD6}"/>
    <cellStyle name="Percent 18" xfId="47690" xr:uid="{9603799D-C160-4B8D-9B6F-613D20311179}"/>
    <cellStyle name="Percent 18 2" xfId="52414" xr:uid="{8773809D-DF16-4F64-ADD5-B61FE91EE988}"/>
    <cellStyle name="Percent 18 3" xfId="52415" xr:uid="{61D3196C-F41E-4428-A30A-9DED8D63E5E4}"/>
    <cellStyle name="Percent 18_Apart tables" xfId="53099" xr:uid="{52C84A58-6D67-4FA2-A658-326E69A95678}"/>
    <cellStyle name="Percent 19" xfId="49559" xr:uid="{9F374A3B-B3B0-46BD-B0E4-9CABCDD98824}"/>
    <cellStyle name="Percent 19 2" xfId="52416" xr:uid="{BF057F5B-4F50-41E7-84C2-1E1A93987B80}"/>
    <cellStyle name="Percent 19 3" xfId="52417" xr:uid="{4C528FF8-C1BE-47B2-8860-267A527D4712}"/>
    <cellStyle name="Percent 19 4" xfId="53203" xr:uid="{E4AC1221-86B4-436F-A3F5-4A8F5F35B27C}"/>
    <cellStyle name="Percent 19_Apart tables" xfId="53100" xr:uid="{65851935-0A16-4FE4-9707-8785562A971C}"/>
    <cellStyle name="Percent 2" xfId="230" xr:uid="{AC9904D4-2DAC-49D1-ACCD-BD72C883CFE5}"/>
    <cellStyle name="Percent 2 10" xfId="47686" xr:uid="{348FB7AF-B0DC-40EB-BAC8-D43476301501}"/>
    <cellStyle name="Percent 2 2" xfId="2717" xr:uid="{94D4D58B-4734-445A-ADFA-43396CF646D8}"/>
    <cellStyle name="Percent 2 2 2" xfId="39416" xr:uid="{3636BC92-3699-48EA-A0E6-BB7B76DFA2D5}"/>
    <cellStyle name="Percent 2 2 3" xfId="52418" xr:uid="{31B12458-3420-43F8-B909-0CAAC81B5B45}"/>
    <cellStyle name="Percent 2 2_Acquisition DB" xfId="52419" xr:uid="{AF136893-7B4A-4899-A320-3EF3CA085481}"/>
    <cellStyle name="Percent 2 3" xfId="2718" xr:uid="{20621C34-5E88-43B3-82B4-2287A842585F}"/>
    <cellStyle name="Percent 2 3 2" xfId="30504" xr:uid="{5F8085C2-0476-4FCE-A387-0AB5D9C2C7E9}"/>
    <cellStyle name="Percent 2 3 3" xfId="47499" xr:uid="{3EB1D3FE-BB1E-448F-81A9-80B8C6ED4032}"/>
    <cellStyle name="Percent 2 3_3. Loans" xfId="30505" xr:uid="{161D0C7E-B9FF-4290-835D-C385130CE8EE}"/>
    <cellStyle name="Percent 2 4" xfId="30506" xr:uid="{1A83B813-C818-4350-8394-2178DF47D3B3}"/>
    <cellStyle name="Percent 2 4 2" xfId="34705" xr:uid="{B5579BC7-BA40-4AC4-8CB4-3F97B5407DFC}"/>
    <cellStyle name="Percent 2 4 3" xfId="47893" xr:uid="{C45C7DFF-BE1E-4A9C-A8F0-41B9451991CC}"/>
    <cellStyle name="Percent 2 4_ICR" xfId="49554" xr:uid="{24389B3A-01DB-47E2-B9F4-549C2B55E967}"/>
    <cellStyle name="Percent 2 5" xfId="34706" xr:uid="{721FE820-88C5-4171-943E-5C18DD23E2D7}"/>
    <cellStyle name="Percent 2 6" xfId="44769" xr:uid="{515E8ED9-7EF4-4211-8616-3695C0E30AB1}"/>
    <cellStyle name="Percent 2 7" xfId="44835" xr:uid="{C49D641E-BC9B-4DE3-8CA2-6EC925595A0B}"/>
    <cellStyle name="Percent 2 8" xfId="44778" xr:uid="{2AD0CFE5-2745-4C8F-AE5C-109D0849467A}"/>
    <cellStyle name="Percent 2 9" xfId="45621" xr:uid="{8ED0ADEB-2828-4F75-AED1-028059AB97A4}"/>
    <cellStyle name="Percent 2_121231-130331" xfId="30507" xr:uid="{690220DB-D657-42D5-8D42-AE94CCFBA9B9}"/>
    <cellStyle name="Percent 20" xfId="52420" xr:uid="{F8C32AA7-3264-4178-8CFA-58C99CB91CDB}"/>
    <cellStyle name="Percent 20 2" xfId="52421" xr:uid="{4FCEDD93-D3E6-4691-9220-C57291F1612F}"/>
    <cellStyle name="Percent 20 3" xfId="52422" xr:uid="{9F0A45D4-AED5-44CB-94AC-387594F24707}"/>
    <cellStyle name="Percent 21" xfId="52423" xr:uid="{4E187C6F-1DF1-43CA-8840-F322CB0CE53B}"/>
    <cellStyle name="Percent 21 2" xfId="52424" xr:uid="{BD365B0A-2547-46E2-9FCC-A4D0A29F5C71}"/>
    <cellStyle name="Percent 21 3" xfId="52425" xr:uid="{4146098B-A691-486F-8C8D-7572CB271D50}"/>
    <cellStyle name="Percent 22" xfId="52426" xr:uid="{1CD04F6B-29CA-4E6E-AA68-ED00520F8BEF}"/>
    <cellStyle name="Percent 23" xfId="52427" xr:uid="{98634D25-C85F-44ED-B876-93CF1C0CD6F9}"/>
    <cellStyle name="Percent 24" xfId="52428" xr:uid="{9644A42C-4888-4B1F-A4EF-FD832CC793DC}"/>
    <cellStyle name="Percent 25" xfId="52429" xr:uid="{1BE8F4F6-ED29-4886-8532-D8705FA78F44}"/>
    <cellStyle name="Percent 26" xfId="50334" xr:uid="{2B05B054-31F2-42A3-B5EE-C06C8A4E477F}"/>
    <cellStyle name="Percent 27" xfId="53251" xr:uid="{DFCE9D2D-B417-4D92-B517-91599515FFDE}"/>
    <cellStyle name="Percent 28" xfId="53281" xr:uid="{395587C6-19C2-4459-BA28-1EA32834AEF5}"/>
    <cellStyle name="Percent 29" xfId="36" xr:uid="{DBDD7626-EA9E-4F38-88DB-85B40AB9C635}"/>
    <cellStyle name="Percent 3" xfId="2719" xr:uid="{12D63510-D270-407D-BCD2-E4F815F55399}"/>
    <cellStyle name="Percent 3 10" xfId="39579" xr:uid="{8CCBAC7D-9EB1-4F99-B28C-888441AFC415}"/>
    <cellStyle name="Percent 3 11" xfId="47500" xr:uid="{4BCB938D-4613-45A9-B46D-D52B4840FA7F}"/>
    <cellStyle name="Percent 3 2" xfId="2720" xr:uid="{44189C90-7D28-4CFE-8AFA-18B7600E491F}"/>
    <cellStyle name="Percent 3 2 2" xfId="2721" xr:uid="{4FF003EE-FE9B-4FC8-9C25-D58747279CB2}"/>
    <cellStyle name="Percent 3 2 2 2" xfId="30508" xr:uid="{784D3720-B218-4F22-96FF-FD9751CC17EA}"/>
    <cellStyle name="Percent 3 2 2 2 2" xfId="30509" xr:uid="{0A52B28D-0653-4F16-BB40-E564F3BF9FAC}"/>
    <cellStyle name="Percent 3 2 2 2 3" xfId="47894" xr:uid="{6652348C-92B9-49C8-BB0E-C01BBA5BBCA7}"/>
    <cellStyle name="Percent 3 2 2 2_3. Loans" xfId="30510" xr:uid="{295DFA95-F3C1-46A4-871D-5260B79E5A74}"/>
    <cellStyle name="Percent 3 2 2 3" xfId="30511" xr:uid="{7E376278-E478-4688-8991-344E058F7C6B}"/>
    <cellStyle name="Percent 3 2 2 4" xfId="47502" xr:uid="{3E59B839-2912-4A38-9161-448EAB31AED8}"/>
    <cellStyle name="Percent 3 2 2_3. Loans" xfId="30512" xr:uid="{10C05237-25C4-4053-AE66-78253EF159FF}"/>
    <cellStyle name="Percent 3 2 3" xfId="2722" xr:uid="{A54E9628-5762-45A2-ACBA-77BDC7F49274}"/>
    <cellStyle name="Percent 3 2 3 2" xfId="30513" xr:uid="{8F6A15FD-7DBB-4B2D-953C-A0F187CE2030}"/>
    <cellStyle name="Percent 3 2 3 2 2" xfId="30514" xr:uid="{587F32E0-9DF7-450B-8D6F-FB058E839A39}"/>
    <cellStyle name="Percent 3 2 3 2 3" xfId="47895" xr:uid="{ED87942B-C080-4789-A3E2-8429ECAF91E2}"/>
    <cellStyle name="Percent 3 2 3 2_3. Loans" xfId="30515" xr:uid="{5B25E4A4-EFD2-4050-A61A-EA5166E96B2C}"/>
    <cellStyle name="Percent 3 2 3 3" xfId="30516" xr:uid="{C590CA5A-8376-4CAA-BB9E-8807B76BF3BA}"/>
    <cellStyle name="Percent 3 2 3 4" xfId="47503" xr:uid="{B78131C6-66A2-4BF8-B372-17946953EA56}"/>
    <cellStyle name="Percent 3 2 3_3. Loans" xfId="30517" xr:uid="{22BD08A6-AF0A-40DE-9861-38953037DE94}"/>
    <cellStyle name="Percent 3 2 4" xfId="30518" xr:uid="{22849473-3A8E-4B70-9512-EC9838EC3B8F}"/>
    <cellStyle name="Percent 3 2 4 2" xfId="30519" xr:uid="{F7C8FEEA-A56C-438A-BD9B-8DCC2D12DD6E}"/>
    <cellStyle name="Percent 3 2 4 3" xfId="47896" xr:uid="{E4F30762-F101-4CC1-AC22-AFAA0688BFC9}"/>
    <cellStyle name="Percent 3 2 4_3. Loans" xfId="30520" xr:uid="{F73A4CAE-D1D0-4AF4-A547-2946C696637D}"/>
    <cellStyle name="Percent 3 2 5" xfId="30521" xr:uid="{48BAE8B3-18A1-4A9F-971C-C3238E678A43}"/>
    <cellStyle name="Percent 3 2 6" xfId="47501" xr:uid="{D366A600-5A54-4CF2-8AB9-B8561930CF8A}"/>
    <cellStyle name="Percent 3 2 7" xfId="48683" xr:uid="{F14BFBF0-25C1-4718-8092-4301490A4D88}"/>
    <cellStyle name="Percent 3 2_3. Loans" xfId="30522" xr:uid="{FE8EE93D-B02D-4204-ADF8-D7C254D6E4F1}"/>
    <cellStyle name="Percent 3 3" xfId="2723" xr:uid="{986C21F9-6FCD-4039-ACE8-C91BF1E10A23}"/>
    <cellStyle name="Percent 3 3 2" xfId="2724" xr:uid="{47319FD7-DD60-4258-A928-DDE7747A6F37}"/>
    <cellStyle name="Percent 3 3 2 2" xfId="30523" xr:uid="{7EBF10E5-0DFA-4947-A624-0CA7BD3F7B47}"/>
    <cellStyle name="Percent 3 3 2 2 2" xfId="30524" xr:uid="{06275EEF-D4A5-47F3-980A-C6E7539AD407}"/>
    <cellStyle name="Percent 3 3 2 2 3" xfId="47897" xr:uid="{02AF6637-50F3-43B4-8F77-553DFC98B813}"/>
    <cellStyle name="Percent 3 3 2 2_3. Loans" xfId="30525" xr:uid="{1684E957-B986-4ADE-BB9F-DBDE881F475E}"/>
    <cellStyle name="Percent 3 3 2 3" xfId="30526" xr:uid="{B3F8097A-E13D-4372-A334-35E8477B4221}"/>
    <cellStyle name="Percent 3 3 2 4" xfId="47505" xr:uid="{3D2E2E69-8938-424B-92B3-367AB8D964B6}"/>
    <cellStyle name="Percent 3 3 2_3. Loans" xfId="30527" xr:uid="{CE0EF844-7A8C-4C8D-9A61-C646C35D8389}"/>
    <cellStyle name="Percent 3 3 3" xfId="2725" xr:uid="{0205585C-B925-470D-84DD-BF7F97227DDB}"/>
    <cellStyle name="Percent 3 3 3 2" xfId="30528" xr:uid="{2D94C903-2850-4358-A1E3-7AA02EC7205E}"/>
    <cellStyle name="Percent 3 3 3 2 2" xfId="30529" xr:uid="{ADD11CCA-35D7-4638-8E46-15B1F21DB6A0}"/>
    <cellStyle name="Percent 3 3 3 2 3" xfId="47898" xr:uid="{072C4221-5A52-4B39-BC54-FD0386B9CEFC}"/>
    <cellStyle name="Percent 3 3 3 2_3. Loans" xfId="30530" xr:uid="{A1822EB8-CC52-4635-83C7-9126DCC98E6B}"/>
    <cellStyle name="Percent 3 3 3 3" xfId="30531" xr:uid="{3ECBE8C9-2F9F-4A47-AFAB-BBF067D98D21}"/>
    <cellStyle name="Percent 3 3 3 4" xfId="47506" xr:uid="{567280D8-9553-4F71-A9E9-9B50D221FC6A}"/>
    <cellStyle name="Percent 3 3 3_3. Loans" xfId="30532" xr:uid="{0CF377D1-4221-4AB3-AA1B-880AE830BD1D}"/>
    <cellStyle name="Percent 3 3 4" xfId="30533" xr:uid="{9CCE8F68-A0E6-4BBC-B3EC-33C4F3D1D967}"/>
    <cellStyle name="Percent 3 3 4 2" xfId="30534" xr:uid="{5BF89A55-169A-4083-9703-3C4DC86B236E}"/>
    <cellStyle name="Percent 3 3 4 3" xfId="47899" xr:uid="{FDE8C406-DC89-444B-A25D-F4BFD7987239}"/>
    <cellStyle name="Percent 3 3 4_3. Loans" xfId="30535" xr:uid="{B85E52DD-456F-485E-86A9-74E9B44F5137}"/>
    <cellStyle name="Percent 3 3 5" xfId="30536" xr:uid="{35BF31D2-13F2-4A50-AD30-5773C5795A20}"/>
    <cellStyle name="Percent 3 3 6" xfId="47504" xr:uid="{EB60F897-2EB4-4BBD-995A-59F6C2CF3746}"/>
    <cellStyle name="Percent 3 3_3. Loans" xfId="30537" xr:uid="{79D101F6-A05D-4E5C-9B18-369D94DEFB74}"/>
    <cellStyle name="Percent 3 4" xfId="2726" xr:uid="{C844075A-D995-4DBA-AA4D-0287A1766E25}"/>
    <cellStyle name="Percent 3 4 2" xfId="2727" xr:uid="{F9DD6173-223C-43F9-93B2-CCCF622361C0}"/>
    <cellStyle name="Percent 3 4 2 2" xfId="30538" xr:uid="{6C3605A9-C44E-4EA9-B5E6-0095EED62603}"/>
    <cellStyle name="Percent 3 4 2 2 2" xfId="30539" xr:uid="{BB06D49B-12AA-41CC-A383-8DDC0789E16C}"/>
    <cellStyle name="Percent 3 4 2 2 3" xfId="47900" xr:uid="{7CDD62E7-8378-417D-A88E-A05F1F488887}"/>
    <cellStyle name="Percent 3 4 2 2_3. Loans" xfId="30540" xr:uid="{E742B98D-F3F7-4E8F-AD09-9D9160C1955A}"/>
    <cellStyle name="Percent 3 4 2 3" xfId="30541" xr:uid="{ABFEF0B9-7E32-4561-82EF-C4BBB450CA0E}"/>
    <cellStyle name="Percent 3 4 2 4" xfId="47508" xr:uid="{1CB43FE2-19C0-4798-9905-F833FB244616}"/>
    <cellStyle name="Percent 3 4 2_3. Loans" xfId="30542" xr:uid="{10C93063-85A5-4B0D-B5B0-3182222A2264}"/>
    <cellStyle name="Percent 3 4 3" xfId="2728" xr:uid="{393C0FC6-BA4D-4FA2-8B5A-D74421B9F3B5}"/>
    <cellStyle name="Percent 3 4 3 2" xfId="30543" xr:uid="{7D871C76-D9D7-4166-9F7D-EC7A43718453}"/>
    <cellStyle name="Percent 3 4 3 2 2" xfId="30544" xr:uid="{21A23158-0595-46D4-AB7B-46B939E8A02F}"/>
    <cellStyle name="Percent 3 4 3 2 3" xfId="47901" xr:uid="{51194562-3C67-4B61-8CD9-A1FAD64B465A}"/>
    <cellStyle name="Percent 3 4 3 2_3. Loans" xfId="30545" xr:uid="{7F7086E6-33BE-455C-B3B4-21EAF34A5C94}"/>
    <cellStyle name="Percent 3 4 3 3" xfId="30546" xr:uid="{4109EBF6-2F3D-4680-B535-039018CBACC8}"/>
    <cellStyle name="Percent 3 4 3 4" xfId="47509" xr:uid="{CD0B67DB-451F-4B7B-8BAD-7DF10ECE97EB}"/>
    <cellStyle name="Percent 3 4 3_3. Loans" xfId="30547" xr:uid="{46655345-B14B-4ACA-BEFA-3D90A52664F4}"/>
    <cellStyle name="Percent 3 4 4" xfId="30548" xr:uid="{C3F55FE1-1B67-4E3B-AC9C-F9DF1911AA1F}"/>
    <cellStyle name="Percent 3 4 4 2" xfId="30549" xr:uid="{FE04EF16-B42A-4C12-A294-8E3B0587625E}"/>
    <cellStyle name="Percent 3 4 4 3" xfId="47902" xr:uid="{DFD95A31-A162-4621-9455-52923B181FE9}"/>
    <cellStyle name="Percent 3 4 4_3. Loans" xfId="30550" xr:uid="{728E88F7-1D1B-4AC6-B0C7-A814566445FB}"/>
    <cellStyle name="Percent 3 4 5" xfId="30551" xr:uid="{90ECF1B0-367F-43F1-A765-30776E40DE5A}"/>
    <cellStyle name="Percent 3 4 6" xfId="47507" xr:uid="{701C76AF-01CD-4FD2-BC93-6E0B30AD7E4A}"/>
    <cellStyle name="Percent 3 4_3. Loans" xfId="30552" xr:uid="{E61D4C12-7422-49D6-868A-4E0D494A9A40}"/>
    <cellStyle name="Percent 3 5" xfId="2729" xr:uid="{5A69C85A-9ACA-4530-B0F9-FE6CDB6D575A}"/>
    <cellStyle name="Percent 3 5 2" xfId="2730" xr:uid="{97A59540-4828-486F-A645-E0E02A0F02FE}"/>
    <cellStyle name="Percent 3 5 2 2" xfId="30553" xr:uid="{4ACD239D-3874-4C09-844F-3CABB8FC921F}"/>
    <cellStyle name="Percent 3 5 2 2 2" xfId="30554" xr:uid="{F3D23FAF-8E72-4292-BA65-86FDE4019933}"/>
    <cellStyle name="Percent 3 5 2 2 3" xfId="47903" xr:uid="{BB09EB11-D7DC-4D38-8DC6-A3DCFFD67D40}"/>
    <cellStyle name="Percent 3 5 2 2_3. Loans" xfId="30555" xr:uid="{5108464D-1B1D-41DD-BD24-3C05B5ADFAA9}"/>
    <cellStyle name="Percent 3 5 2 3" xfId="30556" xr:uid="{7F312FCE-5F32-4619-B067-7811D6CB2698}"/>
    <cellStyle name="Percent 3 5 2 4" xfId="47511" xr:uid="{E99880FE-B563-42EE-8312-A2196CB02A1C}"/>
    <cellStyle name="Percent 3 5 2_3. Loans" xfId="30557" xr:uid="{F6F3BAEF-7A2F-477F-B134-FA815271C578}"/>
    <cellStyle name="Percent 3 5 3" xfId="30558" xr:uid="{C85257BC-DEE7-48A1-B963-3FD7BA094746}"/>
    <cellStyle name="Percent 3 5 3 2" xfId="30559" xr:uid="{2B4C8568-77A5-4374-AB10-02B78F159298}"/>
    <cellStyle name="Percent 3 5 3 3" xfId="47904" xr:uid="{360FA987-3BD1-47C7-B2B6-FBAC4F2B4432}"/>
    <cellStyle name="Percent 3 5 3_3. Loans" xfId="30560" xr:uid="{7DD055DF-0550-4DE0-AA6B-6176A26AE188}"/>
    <cellStyle name="Percent 3 5 4" xfId="30561" xr:uid="{AE2CFC21-18F3-418C-AC7B-71E24112CC66}"/>
    <cellStyle name="Percent 3 5 5" xfId="47510" xr:uid="{4A805BDD-AFA7-4402-BEE6-37F3A0DE594E}"/>
    <cellStyle name="Percent 3 5_3. Loans" xfId="30562" xr:uid="{7BD603EF-AB98-4878-B16D-2A3229B81888}"/>
    <cellStyle name="Percent 3 6" xfId="2731" xr:uid="{5A5527CE-7D44-442B-974A-235024842983}"/>
    <cellStyle name="Percent 3 6 2" xfId="30563" xr:uid="{1A39281C-1293-4301-A9D4-DEBECBE83F61}"/>
    <cellStyle name="Percent 3 6 2 2" xfId="30564" xr:uid="{D0A11193-9AE0-4624-9A9C-4117010B724E}"/>
    <cellStyle name="Percent 3 6 2 3" xfId="47905" xr:uid="{F345E9D9-8E50-473D-9996-4C057F862B54}"/>
    <cellStyle name="Percent 3 6 2_3. Loans" xfId="30565" xr:uid="{30783755-8558-4B80-9023-AA6569783369}"/>
    <cellStyle name="Percent 3 6 3" xfId="30566" xr:uid="{3E2AE59F-505B-4696-B9A3-E6E43390D250}"/>
    <cellStyle name="Percent 3 6 4" xfId="47512" xr:uid="{13544A95-E95C-435C-9F64-818DA00E1DC3}"/>
    <cellStyle name="Percent 3 6_3. Loans" xfId="30567" xr:uid="{B5128C8E-D4B5-47BE-BFE0-AF916C020520}"/>
    <cellStyle name="Percent 3 7" xfId="30568" xr:uid="{F40D2072-7FD0-4447-B4A2-3E297C4CD692}"/>
    <cellStyle name="Percent 3 7 2" xfId="30569" xr:uid="{2D5F89DF-9C77-40D0-AB0F-CEC8DF59AA11}"/>
    <cellStyle name="Percent 3 7 3" xfId="47906" xr:uid="{C34182DF-D0C4-48F0-A36A-465A0EDE7959}"/>
    <cellStyle name="Percent 3 7_3. Loans" xfId="30570" xr:uid="{C3837DAF-8E90-4B00-BF02-219ED748D954}"/>
    <cellStyle name="Percent 3 8" xfId="30571" xr:uid="{2D90653D-D0D0-49B5-9A7E-C08454B3E89A}"/>
    <cellStyle name="Percent 3 9" xfId="39417" xr:uid="{9FA5D23D-CF8F-47F5-BD70-6AC96EEC6ABB}"/>
    <cellStyle name="Percent 3_3. Loans" xfId="30572" xr:uid="{447BDD32-7F25-42CB-982F-808EC34C877E}"/>
    <cellStyle name="Percent 4" xfId="2732" xr:uid="{B74C9163-2CE0-4536-923C-BBC9A69C3B79}"/>
    <cellStyle name="Percent 4 2" xfId="34707" xr:uid="{4B5F41C6-58B1-40BD-BB5D-5AB7148F752F}"/>
    <cellStyle name="Percent 4 2 2" xfId="47907" xr:uid="{43CF33E1-735E-403E-AB80-A7AA78A18BE2}"/>
    <cellStyle name="Percent 4 3" xfId="47933" xr:uid="{B36A637B-9432-4D36-B16E-6AD0FF1F45BE}"/>
    <cellStyle name="Percent 4 4" xfId="47513" xr:uid="{4264D08B-45DD-4F36-A48B-731A2FAE33E8}"/>
    <cellStyle name="Percent 4_Apart tables" xfId="53101" xr:uid="{1CAB24FA-705C-4BBE-A0FE-DD4E8B473E8F}"/>
    <cellStyle name="Percent 5" xfId="2733" xr:uid="{B021AE75-A4F9-4081-AB95-DFCCF55D4E5E}"/>
    <cellStyle name="Percent 5 2" xfId="30573" xr:uid="{AD162642-8152-4BD0-99E5-397B2B446F37}"/>
    <cellStyle name="Percent 5 2 2" xfId="30574" xr:uid="{6233618F-7074-4152-BC86-3E5EF37D4E1F}"/>
    <cellStyle name="Percent 5 2 3" xfId="47908" xr:uid="{335CF5A2-BBA9-4D4F-97CB-5A4D87FC975B}"/>
    <cellStyle name="Percent 5 2_3. Loans" xfId="30575" xr:uid="{0E34B2BD-1E8B-47FB-8064-E6C12FC87376}"/>
    <cellStyle name="Percent 5 3" xfId="30576" xr:uid="{4F185296-1ACF-4BB0-B2A6-610988E20B58}"/>
    <cellStyle name="Percent 5 4" xfId="47514" xr:uid="{1BFFF3F2-DEF2-451D-AFD2-ED4B9156DFCB}"/>
    <cellStyle name="Percent 5 5" xfId="48684" xr:uid="{EC98F8C3-9D54-439D-BAC3-1B96EE25A070}"/>
    <cellStyle name="Percent 5_3. Loans" xfId="30577" xr:uid="{E3370CB3-B8A2-455D-BD16-7EF28CA2ABBC}"/>
    <cellStyle name="Percent 6" xfId="2734" xr:uid="{68D22813-B8A8-4FCA-9653-36D18B424836}"/>
    <cellStyle name="Percent 6 2" xfId="30578" xr:uid="{90EA3DFC-DF1A-4614-AD80-8E60F76A138F}"/>
    <cellStyle name="Percent 6 2 2" xfId="30579" xr:uid="{C8B973BD-AA78-409D-B83F-503E3B08DC62}"/>
    <cellStyle name="Percent 6 2 3" xfId="47909" xr:uid="{59AF4D4C-A680-45E7-B2E8-C85F5A78BC02}"/>
    <cellStyle name="Percent 6 2_3. Loans" xfId="30580" xr:uid="{E77C1C1D-03F0-494C-B99D-9B34273FB7FE}"/>
    <cellStyle name="Percent 6 3" xfId="30581" xr:uid="{6A8D609E-69FC-4C9B-98F0-3A5C9DE0E641}"/>
    <cellStyle name="Percent 6 4" xfId="47515" xr:uid="{ACAA4EBC-9925-4454-94FC-A54035FEFA77}"/>
    <cellStyle name="Percent 6 5" xfId="48685" xr:uid="{D273EA2B-B1AA-4A15-86C0-98AB147D25E7}"/>
    <cellStyle name="Percent 6_3. Loans" xfId="30582" xr:uid="{A6A5BC47-126F-44F1-8F3C-1EE603E6B6B5}"/>
    <cellStyle name="Percent 7" xfId="2735" xr:uid="{DF851DBD-5BC0-41C6-AF3E-E9DC864DF2FA}"/>
    <cellStyle name="Percent 7 2" xfId="30583" xr:uid="{600E2C7E-AAD5-45FD-A20C-308C41399796}"/>
    <cellStyle name="Percent 7 2 2" xfId="30584" xr:uid="{29A2FAA0-C3B1-4BDA-B476-B05012B019C9}"/>
    <cellStyle name="Percent 7 2 3" xfId="47910" xr:uid="{7B8FE672-3CA1-41D5-9D89-0B798B4A5056}"/>
    <cellStyle name="Percent 7 2_3. Loans" xfId="30585" xr:uid="{F22B5370-35D1-4F04-9239-5CEFBED3C8FE}"/>
    <cellStyle name="Percent 7 3" xfId="30586" xr:uid="{D3BD594F-FB7A-4B7F-8E5D-5887C51BEE0D}"/>
    <cellStyle name="Percent 7 4" xfId="47516" xr:uid="{BC3034D4-34D6-45D5-9F89-4157E2C0D3E4}"/>
    <cellStyle name="Percent 7 5" xfId="48686" xr:uid="{FD582281-B7D8-4D31-86DF-A6C55C75EE2E}"/>
    <cellStyle name="Percent 7_3. Loans" xfId="30587" xr:uid="{D6B557F9-B451-4009-BD8B-F8E8A3C4431F}"/>
    <cellStyle name="Percent 8" xfId="2736" xr:uid="{207C9F85-9813-440B-9C4C-F0030AB49097}"/>
    <cellStyle name="Percent 8 2" xfId="30588" xr:uid="{D6EC187A-ED14-4C86-81F1-1467BE352881}"/>
    <cellStyle name="Percent 8 2 2" xfId="30589" xr:uid="{E86B2D39-1603-4108-A716-34C6AB10D912}"/>
    <cellStyle name="Percent 8 2 3" xfId="47911" xr:uid="{FCFF480A-2097-4A5F-85A3-7F60F232ACA8}"/>
    <cellStyle name="Percent 8 2_3. Loans" xfId="30590" xr:uid="{167485CC-B72E-4813-9854-FAD97CF6BEF3}"/>
    <cellStyle name="Percent 8 3" xfId="30591" xr:uid="{BD74B70D-17DC-42E6-85B2-278F79BBD6B6}"/>
    <cellStyle name="Percent 8 4" xfId="47517" xr:uid="{28BFF68E-7638-4DBA-B689-D7B9B41FBA19}"/>
    <cellStyle name="Percent 8_3. Loans" xfId="30592" xr:uid="{AAB579EB-9D4E-40CF-9537-2391FA36E82C}"/>
    <cellStyle name="Percent 9" xfId="2960" xr:uid="{E379B87C-1C09-4DCB-BAB0-841C3D38F6D8}"/>
    <cellStyle name="Percent 9 2" xfId="47912" xr:uid="{49C50529-130D-482A-938E-FE909FBAE092}"/>
    <cellStyle name="Percent 9_Acquisition DB" xfId="52430" xr:uid="{6F962EDA-CA26-4E3B-906D-8C0C57E04FDF}"/>
    <cellStyle name="Percent Hard" xfId="43320" xr:uid="{F6EE5A5C-0C68-44A7-934F-2C8A51D17F0E}"/>
    <cellStyle name="Percent Hard 2" xfId="43321" xr:uid="{BCF3D06C-C108-4562-9D74-DDD84FCC4C65}"/>
    <cellStyle name="Percent Hard_Cognos" xfId="43322" xr:uid="{8AD336DA-FAC7-4727-ABBB-04153521F750}"/>
    <cellStyle name="Percent w/o%" xfId="43323" xr:uid="{F1C5EEE1-804F-4BF8-BE7E-8FA45338D06E}"/>
    <cellStyle name="Percent w/o% 2" xfId="43324" xr:uid="{3B482A95-D367-4191-B03C-58BEAC7040BD}"/>
    <cellStyle name="Percent w/o%_Cognos" xfId="43325" xr:uid="{4B43BF8C-ED49-4228-8EF9-9365F3C30B39}"/>
    <cellStyle name="Percent%" xfId="43326" xr:uid="{288542D2-C396-4106-9593-0EB7003342DC}"/>
    <cellStyle name="Percent% 2" xfId="43327" xr:uid="{ED9904A9-2586-4E3D-94F6-6BCEDAFAB640}"/>
    <cellStyle name="Percent%_Cognos" xfId="43328" xr:uid="{018E243B-CB45-4BA4-8480-FAFCAE61BECC}"/>
    <cellStyle name="Percent0" xfId="43329" xr:uid="{E54B7BD3-33EA-4B3A-93A4-249FA0F68202}"/>
    <cellStyle name="Percentage delta" xfId="43330" xr:uid="{181AB694-1204-4507-BECB-EE742D149C30}"/>
    <cellStyle name="Percentage Grand Total" xfId="43331" xr:uid="{0A25393B-7CB2-4AA7-9C6D-4F51492ED8EE}"/>
    <cellStyle name="Percentage Grand Total 2" xfId="43332" xr:uid="{3F205465-F610-4182-B890-CC9E6BA0B6AC}"/>
    <cellStyle name="Percentage Grand Total 3" xfId="43333" xr:uid="{533B32A6-BDD3-4022-81CE-36CFCA5667D1}"/>
    <cellStyle name="Percentage Grand Total 4" xfId="43334" xr:uid="{6E9C6A25-4F1D-4C59-9FDD-7296E659CE44}"/>
    <cellStyle name="Percentage Grand Total_Cognos" xfId="43335" xr:uid="{8D6AD488-2D66-4DDA-BEE2-5452C8A71005}"/>
    <cellStyle name="Percentage Normal" xfId="43336" xr:uid="{36B8A19F-CAA7-47AE-BDA8-B821CA1B152F}"/>
    <cellStyle name="Percentage Subtotal" xfId="43337" xr:uid="{CF607BB6-C32A-4B76-A662-03120BEDC20C}"/>
    <cellStyle name="Percentage Subtotal 2" xfId="43338" xr:uid="{9A15C477-2519-4E55-9F00-4DF455B61343}"/>
    <cellStyle name="Percentage Subtotal 3" xfId="43339" xr:uid="{EE5DC294-EABA-49E3-A669-556EE735212F}"/>
    <cellStyle name="Percentage Subtotal_Cognos" xfId="43340" xr:uid="{F401C4E6-10A9-40C5-ABBC-BA45C16F1700}"/>
    <cellStyle name="Percentage Total" xfId="43341" xr:uid="{28978D01-BD8B-4C55-A710-599729922555}"/>
    <cellStyle name="Pfeil" xfId="43342" xr:uid="{DC72EE2A-197F-4CD2-BEA9-2E3372E39DFC}"/>
    <cellStyle name="PHC" xfId="43343" xr:uid="{F898CCE7-84CA-4ABC-B9E6-0B556DE24C85}"/>
    <cellStyle name="PHL" xfId="43344" xr:uid="{AD26C23C-B8E0-4F54-985F-6550C3EDB86C}"/>
    <cellStyle name="Pilkku_120SuurimmanJoukossa" xfId="30593" xr:uid="{DD019A3F-6376-401A-ABEC-32CB54D1032A}"/>
    <cellStyle name="PL" xfId="43345" xr:uid="{6157917F-28D4-435E-81E8-B0A90DD0F34E}"/>
    <cellStyle name="Porcentual 2" xfId="40088" xr:uid="{68D1D6F9-68AC-4CFC-86D0-759D3C41CEF3}"/>
    <cellStyle name="Porcentual 3" xfId="40089" xr:uid="{1F1AD2A7-2DBF-42B3-86D7-537293F68A93}"/>
    <cellStyle name="Pound" xfId="43346" xr:uid="{068EC917-6150-4F09-87E9-E975300ACA23}"/>
    <cellStyle name="Pound [1]" xfId="43347" xr:uid="{F957DF4B-A38E-46EC-B46D-3A7F14A1E548}"/>
    <cellStyle name="Pound [2]" xfId="43348" xr:uid="{1F6304BA-5AD8-4F79-B037-6BD00C7EDCD9}"/>
    <cellStyle name="Pound_Cognos" xfId="43349" xr:uid="{50302C61-626C-4D7D-B066-F55665A98B0C}"/>
    <cellStyle name="POURCEN" xfId="43350" xr:uid="{10341C27-F99D-4F16-B5B4-6380671B91BC}"/>
    <cellStyle name="Pourcentage 2" xfId="39641" xr:uid="{49DDE90E-FA7C-4720-A44C-3E2D11EF87F6}"/>
    <cellStyle name="Pourcentage 2 2" xfId="48230" xr:uid="{FF4A9E22-8936-4326-82EC-44C1F0D9D049}"/>
    <cellStyle name="Pourcentage 2 3" xfId="48231" xr:uid="{4FE78440-BA60-4647-9E2B-20C3E67A0A57}"/>
    <cellStyle name="Pourcentage 2 4" xfId="48232" xr:uid="{AAE6086E-F538-471C-8E05-E4C9C2B739B9}"/>
    <cellStyle name="Pourcentage 3" xfId="39642" xr:uid="{32DABE6A-1280-4FE1-8DF8-7F2A98D136CE}"/>
    <cellStyle name="Pourcentage 3 2" xfId="48233" xr:uid="{D362842C-B6AD-45AA-A4C9-3660EB24E38A}"/>
    <cellStyle name="Pourcentage 4" xfId="48234" xr:uid="{89BB5756-AD9F-4F60-89C8-1C139C93964C}"/>
    <cellStyle name="Pourcentage 5" xfId="48235" xr:uid="{9527C974-8886-433F-B3F7-38460595D353}"/>
    <cellStyle name="Pourcentage 6" xfId="48236" xr:uid="{E5B62515-5E65-44E8-8269-6A6E980B8301}"/>
    <cellStyle name="PrePop Currency (0)" xfId="43351" xr:uid="{652173DC-7233-4C36-B036-A3BC371FBDAD}"/>
    <cellStyle name="PrePop Currency (2)" xfId="43352" xr:uid="{886FC719-0DC1-4E8F-8643-A80DB92EE397}"/>
    <cellStyle name="PrePop Units (0)" xfId="43353" xr:uid="{B2F900E2-9294-469F-A299-58382A0357FA}"/>
    <cellStyle name="PrePop Units (1)" xfId="43354" xr:uid="{305821A2-D62B-43F2-B09F-44E22CDE383B}"/>
    <cellStyle name="PrePop Units (2)" xfId="43355" xr:uid="{90634547-E984-40CD-90FC-6D61D19CB726}"/>
    <cellStyle name="Price" xfId="43356" xr:uid="{3DE75F9E-896A-4899-9F0E-6734878D1418}"/>
    <cellStyle name="Price 2" xfId="43357" xr:uid="{52F11EFC-900A-4605-B0BE-6BBB5D492527}"/>
    <cellStyle name="Price_Cognos" xfId="43358" xr:uid="{E7D2701B-5212-4726-95C6-D492C354EBFA}"/>
    <cellStyle name="Proc en dec" xfId="231" xr:uid="{ACF8FD5F-484F-49EA-8918-6EA9F5BB4036}"/>
    <cellStyle name="Proc en dec 2" xfId="30594" xr:uid="{13F804DD-837E-4FF1-9B2A-BCBFC3AAA371}"/>
    <cellStyle name="Proc en dec 2 2" xfId="30595" xr:uid="{7C2B1449-3B4C-4640-97B5-465B4F5C132D}"/>
    <cellStyle name="Proc en dec 2_AAL 2014-06" xfId="45568" xr:uid="{7AAD7C46-94CD-4058-ABFD-09827C7D6697}"/>
    <cellStyle name="Proc en dec_3. Loans" xfId="30596" xr:uid="{BCC58308-2B64-464C-B364-020D2283A809}"/>
    <cellStyle name="Procent 2" xfId="2737" xr:uid="{A99C9785-099D-4350-AE9D-BF3C7F36B840}"/>
    <cellStyle name="Procent 2 10" xfId="36456" xr:uid="{3A88175D-0A52-44C3-A0A9-BF056D56959A}"/>
    <cellStyle name="Procent 2 11" xfId="47518" xr:uid="{5BC8A6C3-23AE-441C-B394-C2733E7D0616}"/>
    <cellStyle name="Procent 2 2" xfId="2738" xr:uid="{3343A3FA-ABC2-4BF2-B1AB-F4BCA84B8F49}"/>
    <cellStyle name="Procent 2 2 10" xfId="34708" xr:uid="{0E815178-AF07-42F3-AD01-ECC4B422CD72}"/>
    <cellStyle name="Procent 2 2 11" xfId="36457" xr:uid="{33305A41-9873-4855-9FBF-1C6CBF84C87A}"/>
    <cellStyle name="Procent 2 2 12" xfId="47519" xr:uid="{267CB036-F9BA-4F03-9681-D3EE6639E840}"/>
    <cellStyle name="Procent 2 2 2" xfId="30597" xr:uid="{23915357-FDE3-464D-8E5B-B7808A0C6465}"/>
    <cellStyle name="Procent 2 2 2 10" xfId="49059" xr:uid="{32F0CE6A-9E3D-4676-BFF6-4AB48602FAD9}"/>
    <cellStyle name="Procent 2 2 2 2" xfId="30598" xr:uid="{E6F22A76-9BC3-4E96-A16F-FBCB90A1D028}"/>
    <cellStyle name="Procent 2 2 2 2 2" xfId="30599" xr:uid="{D86F5E80-7E8E-4DED-9C9F-E5F87394A635}"/>
    <cellStyle name="Procent 2 2 2 2 2 2" xfId="30600" xr:uid="{689F8BCE-27C3-488A-8411-6B7417CB3C3F}"/>
    <cellStyle name="Procent 2 2 2 2 2_121231-130331" xfId="30601" xr:uid="{43412381-C16B-4DED-ABC7-52245D8095D5}"/>
    <cellStyle name="Procent 2 2 2 2 3" xfId="30602" xr:uid="{8F7BD2F8-5921-4DA3-ADFE-145BE8959CC7}"/>
    <cellStyle name="Procent 2 2 2 2 4" xfId="34709" xr:uid="{6F3BB145-8AAA-4E99-B17D-CA6BD7EF9DB8}"/>
    <cellStyle name="Procent 2 2 2 2_121231-130331" xfId="30603" xr:uid="{6CA4BB64-594D-4B18-A20C-DBF30CDE87A1}"/>
    <cellStyle name="Procent 2 2 2 3" xfId="30604" xr:uid="{F8D54BEB-FAE0-4545-99EC-DD2CB86F3D71}"/>
    <cellStyle name="Procent 2 2 2 3 2" xfId="30605" xr:uid="{C75AE48A-5554-4C4E-A5A7-CC7AE9FE5292}"/>
    <cellStyle name="Procent 2 2 2 3_121231-130331" xfId="30606" xr:uid="{140D48C5-37D4-4FE7-9784-E8791146BCAA}"/>
    <cellStyle name="Procent 2 2 2 4" xfId="30607" xr:uid="{919311E9-1DD8-41CC-9645-E5EF588A5B3E}"/>
    <cellStyle name="Procent 2 2 2 5" xfId="30608" xr:uid="{76CD08F6-BBC0-4019-BD51-3E30B281C6EC}"/>
    <cellStyle name="Procent 2 2 2 6" xfId="34710" xr:uid="{56CF4DB0-06D0-465D-810D-C29A9C717A58}"/>
    <cellStyle name="Procent 2 2 2 7" xfId="36458" xr:uid="{FF1F11AE-DB88-4C16-92BE-3ADAEC4E0ACF}"/>
    <cellStyle name="Procent 2 2 2 8" xfId="38408" xr:uid="{139E3705-E492-4106-A484-9B8D30F79E67}"/>
    <cellStyle name="Procent 2 2 2 9" xfId="47913" xr:uid="{AAE8102E-603E-460D-AAFE-65EF3EDD0CEA}"/>
    <cellStyle name="Procent 2 2 2_121231-130331" xfId="30609" xr:uid="{7F87CA87-09D7-4855-970A-67061E392276}"/>
    <cellStyle name="Procent 2 2 3" xfId="30610" xr:uid="{400B8BD9-C0DE-4D1B-8D12-697E063DB0A5}"/>
    <cellStyle name="Procent 2 2 3 2" xfId="30611" xr:uid="{89DD237B-714A-4B63-96E7-1EE0E16211F6}"/>
    <cellStyle name="Procent 2 2 3 2 2" xfId="30612" xr:uid="{4F57A55D-2E2D-40AF-81F2-C9E96702C3F4}"/>
    <cellStyle name="Procent 2 2 3 2 2 2" xfId="30613" xr:uid="{D821DD01-DACB-48E9-B41C-E00798A83149}"/>
    <cellStyle name="Procent 2 2 3 2 2_121231-130331" xfId="30614" xr:uid="{2F8D178D-1590-47D0-BE1C-335632C1B543}"/>
    <cellStyle name="Procent 2 2 3 2 3" xfId="30615" xr:uid="{F29910FD-59D4-46F9-8233-4BDC6F67D6C9}"/>
    <cellStyle name="Procent 2 2 3 2 4" xfId="34711" xr:uid="{6E17E288-1AD9-462A-A609-DBC99385856D}"/>
    <cellStyle name="Procent 2 2 3 2_121231-130331" xfId="30616" xr:uid="{D49ABFE5-50DE-4FC0-839D-65C3DAE8066E}"/>
    <cellStyle name="Procent 2 2 3 3" xfId="30617" xr:uid="{A14EC27D-5467-49DF-8774-74D38DE9962F}"/>
    <cellStyle name="Procent 2 2 3 3 2" xfId="30618" xr:uid="{EFE00E84-90CC-4D6D-8E47-81332E7775C2}"/>
    <cellStyle name="Procent 2 2 3 3_121231-130331" xfId="30619" xr:uid="{8B5972AF-B9DF-4FCD-932D-E3949083483F}"/>
    <cellStyle name="Procent 2 2 3 4" xfId="30620" xr:uid="{505960D9-8F1F-411E-BA1C-49F0E94BC90F}"/>
    <cellStyle name="Procent 2 2 3 5" xfId="30621" xr:uid="{7DAFBFE0-FD72-40C6-B596-937CC61DE49E}"/>
    <cellStyle name="Procent 2 2 3 6" xfId="34712" xr:uid="{6B900CCA-063D-488D-973C-403424181A50}"/>
    <cellStyle name="Procent 2 2 3 7" xfId="36459" xr:uid="{E1F8FF0A-CE16-4299-9CB5-E0471F114733}"/>
    <cellStyle name="Procent 2 2 3 8" xfId="38407" xr:uid="{2AEE38BB-52A4-4DB7-8A88-4E016BAF1514}"/>
    <cellStyle name="Procent 2 2 3_121231-130331" xfId="30622" xr:uid="{A1D6F3E4-7D22-43FA-9BB0-50AE01A1469B}"/>
    <cellStyle name="Procent 2 2 4" xfId="30623" xr:uid="{D3A09A18-5E7E-43B0-9281-3A24C0D5A191}"/>
    <cellStyle name="Procent 2 2 4 2" xfId="30624" xr:uid="{D2F3C6BB-26CB-4F93-8C19-05EDE9015F8B}"/>
    <cellStyle name="Procent 2 2 4 2 2" xfId="30625" xr:uid="{163D79B2-8534-43B0-A567-5C89AEDF91DB}"/>
    <cellStyle name="Procent 2 2 4 2 2 2" xfId="30626" xr:uid="{45955A2F-71C0-45EA-91BD-A080F1B2374B}"/>
    <cellStyle name="Procent 2 2 4 2 2_121231-130331" xfId="30627" xr:uid="{088C03D8-5334-470E-A4AB-9F9CF1564D43}"/>
    <cellStyle name="Procent 2 2 4 2 3" xfId="30628" xr:uid="{0D1EA478-00FC-4C89-A40F-26B70630C72A}"/>
    <cellStyle name="Procent 2 2 4 2 4" xfId="34713" xr:uid="{45974FC7-8CEE-46CC-88ED-781AE01ECA75}"/>
    <cellStyle name="Procent 2 2 4 2_121231-130331" xfId="30629" xr:uid="{914848F4-701D-43FD-A078-DF1C3F0E11B4}"/>
    <cellStyle name="Procent 2 2 4 3" xfId="30630" xr:uid="{E453E4BA-E324-47D7-BC8A-8CBB6967C3B7}"/>
    <cellStyle name="Procent 2 2 4 3 2" xfId="30631" xr:uid="{AACF8728-3206-4AEB-9FEF-AD7433092E67}"/>
    <cellStyle name="Procent 2 2 4 3_121231-130331" xfId="30632" xr:uid="{EEFF85BA-ED4B-42C8-8B04-37B968D1149C}"/>
    <cellStyle name="Procent 2 2 4 4" xfId="30633" xr:uid="{B28BB606-FC86-4122-8B47-BD2FA8BEE338}"/>
    <cellStyle name="Procent 2 2 4 5" xfId="30634" xr:uid="{93249A57-7F37-4E53-96BD-D08A536F4B90}"/>
    <cellStyle name="Procent 2 2 4 6" xfId="34714" xr:uid="{5AC0DC1F-D99E-416C-B770-28D091B667E6}"/>
    <cellStyle name="Procent 2 2 4 7" xfId="36460" xr:uid="{184CEFFC-E211-408A-A8CD-91799E2C866E}"/>
    <cellStyle name="Procent 2 2 4 8" xfId="38406" xr:uid="{D776360B-2A8E-47ED-8636-BB3E20ACD5AF}"/>
    <cellStyle name="Procent 2 2 4_121231-130331" xfId="30635" xr:uid="{F445563D-7485-4AFB-9B74-6CB4F2E6CCFE}"/>
    <cellStyle name="Procent 2 2 5" xfId="30636" xr:uid="{D6E3667A-7288-469F-99D7-D4CC6ABD72C3}"/>
    <cellStyle name="Procent 2 2 5 2" xfId="30637" xr:uid="{4D45150C-7F23-43CE-A900-9BB1641AD35A}"/>
    <cellStyle name="Procent 2 2 5 2 2" xfId="30638" xr:uid="{7B1A81B9-2A2E-4383-887D-87FFC1BF843F}"/>
    <cellStyle name="Procent 2 2 5 2 3" xfId="34715" xr:uid="{E4F43F85-ED53-4226-806B-25B6170E9D0F}"/>
    <cellStyle name="Procent 2 2 5 2_121231-130331" xfId="30639" xr:uid="{3D836F4E-3A56-46A3-98F6-3328E5CFBB57}"/>
    <cellStyle name="Procent 2 2 5 3" xfId="30640" xr:uid="{61F8B6FE-6EAC-4D1B-8FC2-DB7ED68899BD}"/>
    <cellStyle name="Procent 2 2 5 3 2" xfId="30641" xr:uid="{C1C98953-A6F6-4C24-80CD-615AF504BA0D}"/>
    <cellStyle name="Procent 2 2 5 3_121231-130331" xfId="30642" xr:uid="{B757EA7C-7E85-484A-895F-1E9E08C850AE}"/>
    <cellStyle name="Procent 2 2 5 4" xfId="30643" xr:uid="{724E73E4-6AE9-49A9-BB8D-77764AA9B9FF}"/>
    <cellStyle name="Procent 2 2 5 5" xfId="30644" xr:uid="{ACE48F5E-7517-43F2-AA6F-B52CCF10282C}"/>
    <cellStyle name="Procent 2 2 5 6" xfId="34716" xr:uid="{02152192-6184-4E92-A60A-B8C7B4870E12}"/>
    <cellStyle name="Procent 2 2 5 7" xfId="36461" xr:uid="{AB69DA43-FC03-4C5D-9745-0A2577DE3FBB}"/>
    <cellStyle name="Procent 2 2 5 8" xfId="38405" xr:uid="{2926C6ED-73DE-4F9A-BDBF-2433FD3FBA0B}"/>
    <cellStyle name="Procent 2 2 5_121231-130331" xfId="30645" xr:uid="{5EA19527-9B4C-43A3-B413-7A22D82A623B}"/>
    <cellStyle name="Procent 2 2 6" xfId="30646" xr:uid="{C061CE6C-C723-4D39-B698-D7CC6556BEE2}"/>
    <cellStyle name="Procent 2 2 6 2" xfId="30647" xr:uid="{C13C3BDA-272C-4E64-9158-EC0D68A98DBE}"/>
    <cellStyle name="Procent 2 2 6 2 2" xfId="30648" xr:uid="{01A59BDD-EBFE-4ED5-B665-70AED4A6E782}"/>
    <cellStyle name="Procent 2 2 6 2_121231-130331" xfId="30649" xr:uid="{400F8A24-D44A-4552-9B93-4D5B1305C1A1}"/>
    <cellStyle name="Procent 2 2 6 3" xfId="30650" xr:uid="{C472CD5F-A54C-4D4C-BCFB-FEBB5C67521A}"/>
    <cellStyle name="Procent 2 2 6 4" xfId="34717" xr:uid="{9F0C0263-F9D0-4829-821B-CD7F1812D185}"/>
    <cellStyle name="Procent 2 2 6_121231-130331" xfId="30651" xr:uid="{8D5D3991-0A05-4E7B-9F1A-1D9A88089D03}"/>
    <cellStyle name="Procent 2 2 7" xfId="30652" xr:uid="{A62A7E0E-88A2-46FD-84F7-A3442E8C4BCE}"/>
    <cellStyle name="Procent 2 2 7 2" xfId="30653" xr:uid="{BF3B70D4-610A-40D1-AD23-E06042E92783}"/>
    <cellStyle name="Procent 2 2 7_121231-130331" xfId="30654" xr:uid="{E12E8118-EC8D-48E0-AF98-8EDA7BC62AF4}"/>
    <cellStyle name="Procent 2 2 8" xfId="30655" xr:uid="{B34953F6-4A94-428B-B686-8C684E8A7E4C}"/>
    <cellStyle name="Procent 2 2 9" xfId="30656" xr:uid="{BA1A1DFD-ED80-46A0-B879-715A8CE03FC1}"/>
    <cellStyle name="Procent 2 2_121231-130331" xfId="30657" xr:uid="{0E4AFA34-0F7D-4809-A8F2-AF42A2A8741B}"/>
    <cellStyle name="Procent 2 3" xfId="30658" xr:uid="{E63400BF-6216-4AAF-95FF-EA752E3112FA}"/>
    <cellStyle name="Procent 2 3 10" xfId="34718" xr:uid="{F2AB3BB4-FE45-44FE-B145-EE3547FBCAE7}"/>
    <cellStyle name="Procent 2 3 11" xfId="36462" xr:uid="{E0BB86CD-6005-4B9B-857F-2998322F98EC}"/>
    <cellStyle name="Procent 2 3 12" xfId="47914" xr:uid="{5A3B6DB4-1D1A-4A11-83E0-8CB0B8429470}"/>
    <cellStyle name="Procent 2 3 2" xfId="30659" xr:uid="{AAA30888-E21D-453A-B419-E47F98519D85}"/>
    <cellStyle name="Procent 2 3 2 2" xfId="30660" xr:uid="{DEFE7EB9-28F1-4ED7-BE02-6E91D6CA0F73}"/>
    <cellStyle name="Procent 2 3 2 2 2" xfId="30661" xr:uid="{749D0865-C6BC-4509-A4A5-AE06D1E141A1}"/>
    <cellStyle name="Procent 2 3 2 2 2 2" xfId="30662" xr:uid="{467D0F3E-3C83-445C-BB53-252AFC53D51B}"/>
    <cellStyle name="Procent 2 3 2 2 2_121231-130331" xfId="30663" xr:uid="{FAC8829A-97DD-41E6-90F4-99B0DC880D68}"/>
    <cellStyle name="Procent 2 3 2 2 3" xfId="30664" xr:uid="{EE26C2B7-79CA-4685-8A63-C96E184C0058}"/>
    <cellStyle name="Procent 2 3 2 2 4" xfId="34719" xr:uid="{705CB1BA-B376-4852-A706-5136C68B6857}"/>
    <cellStyle name="Procent 2 3 2 2_121231-130331" xfId="30665" xr:uid="{8706CC06-8D6D-4DC8-98CF-22A744530D86}"/>
    <cellStyle name="Procent 2 3 2 3" xfId="30666" xr:uid="{4FCFD9B8-86EB-45E3-9CFA-600C00BD9DB4}"/>
    <cellStyle name="Procent 2 3 2 3 2" xfId="30667" xr:uid="{6A77EA92-1C0E-45B7-BE0D-1788D99E2A1F}"/>
    <cellStyle name="Procent 2 3 2 3_121231-130331" xfId="30668" xr:uid="{00C0FE5E-E243-4F69-B384-0F959641009A}"/>
    <cellStyle name="Procent 2 3 2 4" xfId="30669" xr:uid="{B2A23D37-7396-49FB-816B-7A6A7B3D0C91}"/>
    <cellStyle name="Procent 2 3 2 5" xfId="30670" xr:uid="{5BE55E15-C8F5-445E-A438-CC1B4CD3BDF3}"/>
    <cellStyle name="Procent 2 3 2 6" xfId="34720" xr:uid="{D3534BB5-2705-4E2F-81B8-0F60E849A8E4}"/>
    <cellStyle name="Procent 2 3 2 7" xfId="36463" xr:uid="{ACBE2402-60EA-4D06-82CA-D22AAE0D8856}"/>
    <cellStyle name="Procent 2 3 2 8" xfId="38404" xr:uid="{D97B9F24-EDEE-4EB7-BD47-7191E18E58E4}"/>
    <cellStyle name="Procent 2 3 2_121231-130331" xfId="30671" xr:uid="{8321F24D-4F98-480D-A3C8-85E6087687EF}"/>
    <cellStyle name="Procent 2 3 3" xfId="30672" xr:uid="{D58EAFAA-7EAD-474B-8642-47FB84450EC7}"/>
    <cellStyle name="Procent 2 3 3 2" xfId="30673" xr:uid="{C933F25E-97DB-438B-88DF-442B19D7956E}"/>
    <cellStyle name="Procent 2 3 3 2 2" xfId="30674" xr:uid="{DF75DBBB-DA8E-4EDE-98E8-E1BEF81DCA75}"/>
    <cellStyle name="Procent 2 3 3 2 2 2" xfId="30675" xr:uid="{7FF9C9E6-80C2-4506-8F7D-5CC1E9E83B81}"/>
    <cellStyle name="Procent 2 3 3 2 2_121231-130331" xfId="30676" xr:uid="{7DEC92CB-4796-471A-8EDF-F182CAB75D3A}"/>
    <cellStyle name="Procent 2 3 3 2 3" xfId="30677" xr:uid="{A7AFCC84-7F7B-4421-BC4E-6CB4DBAB6852}"/>
    <cellStyle name="Procent 2 3 3 2 4" xfId="34721" xr:uid="{4FD1293A-72C3-4F0B-BEFB-905CB937BFCA}"/>
    <cellStyle name="Procent 2 3 3 2_121231-130331" xfId="30678" xr:uid="{DE755161-AF5D-407A-84A5-8719C47EC3ED}"/>
    <cellStyle name="Procent 2 3 3 3" xfId="30679" xr:uid="{9D4A583B-A43B-4CC8-BBF0-806F8EC414C7}"/>
    <cellStyle name="Procent 2 3 3 3 2" xfId="30680" xr:uid="{369A4D6B-28B9-4068-8FDD-D4CE1CC5DE76}"/>
    <cellStyle name="Procent 2 3 3 3_121231-130331" xfId="30681" xr:uid="{74177307-42E4-4F9B-990F-9BCBEB0C3F27}"/>
    <cellStyle name="Procent 2 3 3 4" xfId="30682" xr:uid="{BB7DFDE8-9055-485E-A262-12EEA1DAC1D3}"/>
    <cellStyle name="Procent 2 3 3 5" xfId="30683" xr:uid="{967411A8-A1FA-4BCC-8210-E6B380252E78}"/>
    <cellStyle name="Procent 2 3 3 6" xfId="34722" xr:uid="{E296E8CB-B6C0-4DC1-B0BA-9675FA758D73}"/>
    <cellStyle name="Procent 2 3 3 7" xfId="36464" xr:uid="{0B2E8B3C-A29E-411C-885D-DACCA4CAB2A9}"/>
    <cellStyle name="Procent 2 3 3 8" xfId="38403" xr:uid="{FEF6058D-B4F6-42FC-9C42-9D9E766C2463}"/>
    <cellStyle name="Procent 2 3 3_121231-130331" xfId="30684" xr:uid="{92A23C55-95B4-4577-93A3-7C97C9C623A2}"/>
    <cellStyle name="Procent 2 3 4" xfId="30685" xr:uid="{33CDA344-2326-4AD1-AB0F-17E1AC8F48C3}"/>
    <cellStyle name="Procent 2 3 4 2" xfId="30686" xr:uid="{D1499A8A-F079-4E76-8F36-79A282FDEAF6}"/>
    <cellStyle name="Procent 2 3 4 2 2" xfId="30687" xr:uid="{7FC40E65-FDF6-450E-989D-2B4F956B5F04}"/>
    <cellStyle name="Procent 2 3 4 2 2 2" xfId="30688" xr:uid="{8B205DCC-CC95-479D-9BE2-F7A8F88B796C}"/>
    <cellStyle name="Procent 2 3 4 2 2_121231-130331" xfId="30689" xr:uid="{DCF65C5A-6482-4957-99A2-8706BCEE4AC6}"/>
    <cellStyle name="Procent 2 3 4 2 3" xfId="30690" xr:uid="{05C7E9BE-B177-482E-80A8-51E093FCF923}"/>
    <cellStyle name="Procent 2 3 4 2 4" xfId="34723" xr:uid="{E9017E64-FF4D-4E89-B115-D770F21B5FAF}"/>
    <cellStyle name="Procent 2 3 4 2_121231-130331" xfId="30691" xr:uid="{0C461C7B-1B52-4188-A705-63841E447132}"/>
    <cellStyle name="Procent 2 3 4 3" xfId="30692" xr:uid="{96E3DA1C-5BD3-4EEF-9428-F5FEE6622A24}"/>
    <cellStyle name="Procent 2 3 4 3 2" xfId="30693" xr:uid="{FD174B0E-AD88-4CA5-82A4-45D66AEC6046}"/>
    <cellStyle name="Procent 2 3 4 3_121231-130331" xfId="30694" xr:uid="{C678E067-C666-418E-879E-C442699C04F4}"/>
    <cellStyle name="Procent 2 3 4 4" xfId="30695" xr:uid="{01A7CF0D-1BF5-4056-A102-B1708C673638}"/>
    <cellStyle name="Procent 2 3 4 5" xfId="30696" xr:uid="{62EAE287-1D2D-4424-81D6-F2DE7A6624E4}"/>
    <cellStyle name="Procent 2 3 4 6" xfId="34724" xr:uid="{0D963456-D66E-447A-8E0E-5D3624D6ABE3}"/>
    <cellStyle name="Procent 2 3 4 7" xfId="36465" xr:uid="{4774ECF3-B63E-4A00-A9BD-535AEE98AA19}"/>
    <cellStyle name="Procent 2 3 4 8" xfId="38402" xr:uid="{E6E15F00-2EE5-45AD-9615-0837559C7E8A}"/>
    <cellStyle name="Procent 2 3 4_121231-130331" xfId="30697" xr:uid="{EC82C0CD-4622-4D6A-9347-589F12A56418}"/>
    <cellStyle name="Procent 2 3 5" xfId="30698" xr:uid="{21B02079-D0B6-47C0-8658-A234D136E5A0}"/>
    <cellStyle name="Procent 2 3 5 2" xfId="30699" xr:uid="{2DBAF327-E729-456D-8ED5-79DD9E0F37D9}"/>
    <cellStyle name="Procent 2 3 5 2 2" xfId="30700" xr:uid="{24291F1E-4DC0-4464-8839-BF9A2F922454}"/>
    <cellStyle name="Procent 2 3 5 2 3" xfId="34725" xr:uid="{713A2BE7-F18B-42BB-B7E3-67C09A4601EE}"/>
    <cellStyle name="Procent 2 3 5 2_121231-130331" xfId="30701" xr:uid="{617D8672-E89D-4653-878F-5F4A17A30313}"/>
    <cellStyle name="Procent 2 3 5 3" xfId="30702" xr:uid="{02F2BBE5-3983-4949-A480-073562952BE1}"/>
    <cellStyle name="Procent 2 3 5 3 2" xfId="30703" xr:uid="{BEF4321A-01C4-4AD1-8ADE-F36654AE3DE4}"/>
    <cellStyle name="Procent 2 3 5 3_121231-130331" xfId="30704" xr:uid="{C101CC9A-A6F6-4A6E-9D75-968434EB2402}"/>
    <cellStyle name="Procent 2 3 5 4" xfId="30705" xr:uid="{08AB6EBB-3CF4-47A2-8E44-9AF1E949638F}"/>
    <cellStyle name="Procent 2 3 5 5" xfId="30706" xr:uid="{55D1EF63-DDB0-4AAD-8841-E9DEB083F994}"/>
    <cellStyle name="Procent 2 3 5 6" xfId="34726" xr:uid="{EA5F453B-B4E4-4E84-A94F-3968F7EA14B0}"/>
    <cellStyle name="Procent 2 3 5 7" xfId="36466" xr:uid="{B25837A4-79A3-4E20-89F5-2373ADB15899}"/>
    <cellStyle name="Procent 2 3 5 8" xfId="38401" xr:uid="{1A95A662-B010-4734-B93B-621D9ED962D8}"/>
    <cellStyle name="Procent 2 3 5_121231-130331" xfId="30707" xr:uid="{B93ACEC0-F1CA-485C-B7A6-50CD224BC691}"/>
    <cellStyle name="Procent 2 3 6" xfId="30708" xr:uid="{036E4B5B-3FEB-4653-B4E3-B3929C8CC01D}"/>
    <cellStyle name="Procent 2 3 6 2" xfId="30709" xr:uid="{0D3B1B12-F988-483D-ABB5-9D760C947939}"/>
    <cellStyle name="Procent 2 3 6 2 2" xfId="30710" xr:uid="{CBBF9779-AA72-4622-B7E8-CCF5CF887ED5}"/>
    <cellStyle name="Procent 2 3 6 2_121231-130331" xfId="30711" xr:uid="{0B550E94-A049-4D7E-8DF9-AAE53464514C}"/>
    <cellStyle name="Procent 2 3 6 3" xfId="30712" xr:uid="{9ABE2C3C-6E8C-4C97-8A37-CFE76D30FB14}"/>
    <cellStyle name="Procent 2 3 6 4" xfId="34727" xr:uid="{6DFF11B0-0833-4C41-A56C-66232270BAB0}"/>
    <cellStyle name="Procent 2 3 6_121231-130331" xfId="30713" xr:uid="{AE001CFA-7142-428B-8D7D-B59F5D726AA2}"/>
    <cellStyle name="Procent 2 3 7" xfId="30714" xr:uid="{7B38E88E-6A7A-41E4-8A70-F41A043F54CE}"/>
    <cellStyle name="Procent 2 3 7 2" xfId="30715" xr:uid="{0C8E1485-19A1-4500-A3F4-A63ABC9A9148}"/>
    <cellStyle name="Procent 2 3 7_121231-130331" xfId="30716" xr:uid="{2971238E-6F7E-4AD4-92C0-0FA6DF19F305}"/>
    <cellStyle name="Procent 2 3 8" xfId="30717" xr:uid="{D0ADDD6C-58AD-4707-95A4-B9CC1DEBF50A}"/>
    <cellStyle name="Procent 2 3 9" xfId="30718" xr:uid="{62ED8AF1-12C0-4BD1-B39B-4CCAC37D16A7}"/>
    <cellStyle name="Procent 2 3_121231-130331" xfId="30719" xr:uid="{F6121F55-A894-49C4-8C48-73171D3DA326}"/>
    <cellStyle name="Procent 2 4" xfId="30720" xr:uid="{FA31FFED-632F-4D4A-BDFE-78BB50D157DE}"/>
    <cellStyle name="Procent 2 4 10" xfId="34728" xr:uid="{06EAD065-4A06-49D1-AB57-11685B8562CA}"/>
    <cellStyle name="Procent 2 4 11" xfId="36467" xr:uid="{2F41C997-6FC8-45A0-A9AD-53781F81FD98}"/>
    <cellStyle name="Procent 2 4 12" xfId="47915" xr:uid="{4D38F765-2A61-4273-980F-BF5411ADABBA}"/>
    <cellStyle name="Procent 2 4 2" xfId="30721" xr:uid="{CDE2CFB7-428A-427A-B7DA-3AE7D5C40EB3}"/>
    <cellStyle name="Procent 2 4 2 2" xfId="30722" xr:uid="{E32B12A5-3661-418A-9A4C-481AD08B5FA5}"/>
    <cellStyle name="Procent 2 4 2 2 2" xfId="30723" xr:uid="{39D437A9-4615-4C2E-B9B6-96C08A2504E3}"/>
    <cellStyle name="Procent 2 4 2 2 2 2" xfId="30724" xr:uid="{5DD81087-6F36-4D67-878B-F2F4F860613D}"/>
    <cellStyle name="Procent 2 4 2 2 2_121231-130331" xfId="30725" xr:uid="{68AD7B47-55FF-4E99-9743-E5A2077E0D98}"/>
    <cellStyle name="Procent 2 4 2 2 3" xfId="30726" xr:uid="{9110D34A-7193-496F-B160-EAB4BEE8FBB0}"/>
    <cellStyle name="Procent 2 4 2 2 4" xfId="34729" xr:uid="{FFA89B2A-5E37-4E4B-828B-F11055750986}"/>
    <cellStyle name="Procent 2 4 2 2_121231-130331" xfId="30727" xr:uid="{27E592F3-E2EB-4D5C-AE33-33C1686579BD}"/>
    <cellStyle name="Procent 2 4 2 3" xfId="30728" xr:uid="{285BC5EF-FE70-49B0-9741-2261936CD762}"/>
    <cellStyle name="Procent 2 4 2 3 2" xfId="30729" xr:uid="{1DC3377B-7148-458A-BF92-294A9DC810D5}"/>
    <cellStyle name="Procent 2 4 2 3_121231-130331" xfId="30730" xr:uid="{9EDAB9C5-6A6F-40B9-82BE-718A43698FBD}"/>
    <cellStyle name="Procent 2 4 2 4" xfId="30731" xr:uid="{639AC367-D3BE-4AF7-9273-EC1377813B52}"/>
    <cellStyle name="Procent 2 4 2 5" xfId="30732" xr:uid="{7CF00C1F-83D7-439D-987A-E1DFE615D173}"/>
    <cellStyle name="Procent 2 4 2 6" xfId="34730" xr:uid="{24CA0F2D-FCAB-4C39-8075-294A33D014B9}"/>
    <cellStyle name="Procent 2 4 2 7" xfId="36468" xr:uid="{77FA3339-4214-414C-BC41-B425D5C149A2}"/>
    <cellStyle name="Procent 2 4 2 8" xfId="38400" xr:uid="{63DD4690-1707-46BB-9309-0DCF5D6E71CE}"/>
    <cellStyle name="Procent 2 4 2_121231-130331" xfId="30733" xr:uid="{63FBA6D0-7512-4266-AC41-E5B425D5788C}"/>
    <cellStyle name="Procent 2 4 3" xfId="30734" xr:uid="{23B7B9AB-D121-4E26-A41A-74E69C39A090}"/>
    <cellStyle name="Procent 2 4 3 2" xfId="30735" xr:uid="{42F558D1-9AF6-4DE5-8829-61C072D29F1D}"/>
    <cellStyle name="Procent 2 4 3 2 2" xfId="30736" xr:uid="{19DE46E6-39B6-477A-B27F-789DED9D6053}"/>
    <cellStyle name="Procent 2 4 3 2 2 2" xfId="30737" xr:uid="{E4863632-3110-4D7A-ACCC-408F783C00E8}"/>
    <cellStyle name="Procent 2 4 3 2 2_121231-130331" xfId="30738" xr:uid="{FD48953B-F4BC-4FFD-9434-31A085794735}"/>
    <cellStyle name="Procent 2 4 3 2 3" xfId="30739" xr:uid="{914DA436-59F1-4641-B9AF-F614EA062F45}"/>
    <cellStyle name="Procent 2 4 3 2 4" xfId="34731" xr:uid="{0F46DFEB-70C4-4CDC-ABF2-B1D844E51A2D}"/>
    <cellStyle name="Procent 2 4 3 2_121231-130331" xfId="30740" xr:uid="{CCEBB8D3-33E7-43C7-901B-3AE2B69CFD3E}"/>
    <cellStyle name="Procent 2 4 3 3" xfId="30741" xr:uid="{44F620C4-F219-4134-BE1A-1D4AC5A843F6}"/>
    <cellStyle name="Procent 2 4 3 3 2" xfId="30742" xr:uid="{BE861CC3-77E4-4C95-A9FD-BADF19DDCF66}"/>
    <cellStyle name="Procent 2 4 3 3_121231-130331" xfId="30743" xr:uid="{70AC72C4-B7DB-40FE-B731-4D75310C4ADA}"/>
    <cellStyle name="Procent 2 4 3 4" xfId="30744" xr:uid="{4B3989FB-3751-4CA8-8095-C6CE2CE39CE9}"/>
    <cellStyle name="Procent 2 4 3 5" xfId="30745" xr:uid="{87A07D84-41EE-4DE7-B5B9-3770B2D88BAA}"/>
    <cellStyle name="Procent 2 4 3 6" xfId="34732" xr:uid="{6AC2BAD2-6BAA-4744-A7F9-6BF9642C65D7}"/>
    <cellStyle name="Procent 2 4 3 7" xfId="36469" xr:uid="{E7AA3497-A8F5-44F6-8498-84107292D417}"/>
    <cellStyle name="Procent 2 4 3 8" xfId="38399" xr:uid="{901203FF-1742-4B74-B03E-C7C1D3A04884}"/>
    <cellStyle name="Procent 2 4 3_121231-130331" xfId="30746" xr:uid="{A5C80111-2013-4F6C-8C39-EBFF18C6F365}"/>
    <cellStyle name="Procent 2 4 4" xfId="30747" xr:uid="{86F0DD60-E73B-43AD-B376-43BCFB255429}"/>
    <cellStyle name="Procent 2 4 4 2" xfId="30748" xr:uid="{33154089-0055-4A34-B88C-3BD489A74A94}"/>
    <cellStyle name="Procent 2 4 4 2 2" xfId="30749" xr:uid="{582C085E-F336-4884-BE93-4865468AA672}"/>
    <cellStyle name="Procent 2 4 4 2 2 2" xfId="30750" xr:uid="{6C72B4F4-DF42-4E98-81F2-F29468D479DD}"/>
    <cellStyle name="Procent 2 4 4 2 2_121231-130331" xfId="30751" xr:uid="{29BAC66F-F6FF-4D76-B53D-657372AD5FE3}"/>
    <cellStyle name="Procent 2 4 4 2 3" xfId="30752" xr:uid="{9831937A-A6D5-40D4-99EC-A3E2074BE166}"/>
    <cellStyle name="Procent 2 4 4 2 4" xfId="34733" xr:uid="{8D93E217-EA71-42D3-B66F-31DE98A0AEF5}"/>
    <cellStyle name="Procent 2 4 4 2_121231-130331" xfId="30753" xr:uid="{041E4F06-00BC-428A-A337-96F16F0FF556}"/>
    <cellStyle name="Procent 2 4 4 3" xfId="30754" xr:uid="{FFD30C78-3C2E-4A6B-B98F-169D9C1BE03A}"/>
    <cellStyle name="Procent 2 4 4 3 2" xfId="30755" xr:uid="{1013707A-6E96-4965-AA9B-57116F0274EF}"/>
    <cellStyle name="Procent 2 4 4 3_121231-130331" xfId="30756" xr:uid="{6B0E0729-7055-4606-BDB3-472059096E33}"/>
    <cellStyle name="Procent 2 4 4 4" xfId="30757" xr:uid="{DE38D73D-22FD-4CAE-A031-1ACE00319135}"/>
    <cellStyle name="Procent 2 4 4 5" xfId="30758" xr:uid="{5830D149-D66B-4689-995D-5EC3E9FDE08A}"/>
    <cellStyle name="Procent 2 4 4 6" xfId="34734" xr:uid="{43680E59-04AA-4C14-8CF7-AC145E34E6BC}"/>
    <cellStyle name="Procent 2 4 4 7" xfId="36470" xr:uid="{FF271B64-E968-40A9-AC64-4E2C4B5D55E9}"/>
    <cellStyle name="Procent 2 4 4 8" xfId="38398" xr:uid="{FA783DAE-1888-4322-85FE-B15D6B48A140}"/>
    <cellStyle name="Procent 2 4 4_121231-130331" xfId="30759" xr:uid="{CB92321A-7695-4F12-8247-D86AC0EA8291}"/>
    <cellStyle name="Procent 2 4 5" xfId="30760" xr:uid="{ACCE626D-52DB-4316-B5F5-A2BF11930C68}"/>
    <cellStyle name="Procent 2 4 5 2" xfId="30761" xr:uid="{96FD9576-9795-42A6-B26F-0F233688DB91}"/>
    <cellStyle name="Procent 2 4 5 2 2" xfId="30762" xr:uid="{1D5C9336-04A9-4CAA-9C6B-8F7EDD3F7ACD}"/>
    <cellStyle name="Procent 2 4 5 2 3" xfId="34735" xr:uid="{E1648FC9-4289-4D70-94BB-04EE6133BED1}"/>
    <cellStyle name="Procent 2 4 5 2_121231-130331" xfId="30763" xr:uid="{7805649C-477A-43C5-B5D9-5E89FFDEBBD0}"/>
    <cellStyle name="Procent 2 4 5 3" xfId="30764" xr:uid="{13875445-BE33-465A-8D53-772F16445880}"/>
    <cellStyle name="Procent 2 4 5 3 2" xfId="30765" xr:uid="{2B3F88D7-66AE-418E-A2AB-6FE4B5BDF2D1}"/>
    <cellStyle name="Procent 2 4 5 3_121231-130331" xfId="30766" xr:uid="{AF96DAA0-F13E-4EF9-9D5B-DD5EECD4259D}"/>
    <cellStyle name="Procent 2 4 5 4" xfId="30767" xr:uid="{94C53754-045B-44D0-A533-FDB87B4BFD88}"/>
    <cellStyle name="Procent 2 4 5 5" xfId="30768" xr:uid="{A000E49D-74E7-4AE7-9AF2-616070744655}"/>
    <cellStyle name="Procent 2 4 5 6" xfId="34736" xr:uid="{BE2FE2B5-DFB6-4BFE-B64E-EEDCAA15BD01}"/>
    <cellStyle name="Procent 2 4 5 7" xfId="36471" xr:uid="{CEC30589-1CAC-4486-8C4D-20006C5F295E}"/>
    <cellStyle name="Procent 2 4 5 8" xfId="38397" xr:uid="{08418984-AC00-4213-9759-A35F0E5D9C11}"/>
    <cellStyle name="Procent 2 4 5_121231-130331" xfId="30769" xr:uid="{C9F42850-466E-4E4F-9848-1D17D4081CD5}"/>
    <cellStyle name="Procent 2 4 6" xfId="30770" xr:uid="{4E641B02-56D8-4060-97BE-27A10ABF70D4}"/>
    <cellStyle name="Procent 2 4 6 2" xfId="30771" xr:uid="{2E898850-C884-47FD-82A0-3D3BD3B65E30}"/>
    <cellStyle name="Procent 2 4 6 2 2" xfId="30772" xr:uid="{616B0B8C-552B-4C1B-9EE8-DB6E1F25604D}"/>
    <cellStyle name="Procent 2 4 6 2_121231-130331" xfId="30773" xr:uid="{187BA26A-9394-4F3F-B48D-3572CA6C4D3F}"/>
    <cellStyle name="Procent 2 4 6 3" xfId="30774" xr:uid="{D16014C6-4FD2-471E-911D-9239E66EC100}"/>
    <cellStyle name="Procent 2 4 6 4" xfId="34737" xr:uid="{FCD38D05-C5CC-48C5-BD5E-50AF63971E62}"/>
    <cellStyle name="Procent 2 4 6_121231-130331" xfId="30775" xr:uid="{3439F528-6E80-40E9-B2AA-F0F7E5544AA8}"/>
    <cellStyle name="Procent 2 4 7" xfId="30776" xr:uid="{9D81C8D5-57DB-4AB4-B178-6E7CCAD259F1}"/>
    <cellStyle name="Procent 2 4 7 2" xfId="30777" xr:uid="{05DCDA6D-0A59-4964-A832-DB8783AA9C98}"/>
    <cellStyle name="Procent 2 4 7_121231-130331" xfId="30778" xr:uid="{0B05A350-D4BF-4B1A-80E9-E916FBF8F087}"/>
    <cellStyle name="Procent 2 4 8" xfId="30779" xr:uid="{2B4A2467-33D5-42F2-90CA-A52EBE1B58A0}"/>
    <cellStyle name="Procent 2 4 9" xfId="30780" xr:uid="{EAA81223-C1AC-4459-83ED-8D1E0345756A}"/>
    <cellStyle name="Procent 2 4_121231-130331" xfId="30781" xr:uid="{FFDFC47F-E3A8-4B87-9F4E-4BB58190E1AB}"/>
    <cellStyle name="Procent 2 5" xfId="30782" xr:uid="{10C77B82-8B98-4216-BA21-F95745101402}"/>
    <cellStyle name="Procent 2 5 10" xfId="34738" xr:uid="{279AC798-0DAD-4CF8-AEF4-3EB705A0BBA7}"/>
    <cellStyle name="Procent 2 5 11" xfId="36472" xr:uid="{4CA635F2-70D3-486D-BCA1-30847878FAE7}"/>
    <cellStyle name="Procent 2 5 2" xfId="30783" xr:uid="{7F819A88-E3E3-4501-9A5F-3DD5AFA97B94}"/>
    <cellStyle name="Procent 2 5 2 2" xfId="30784" xr:uid="{384DB9FC-CDF9-4C1E-9EDB-86D90EFAB6E9}"/>
    <cellStyle name="Procent 2 5 2 2 2" xfId="30785" xr:uid="{67A4623F-67DC-4300-9C35-E8A7F16F4211}"/>
    <cellStyle name="Procent 2 5 2 2 2 2" xfId="30786" xr:uid="{40805A9D-F205-47C3-8902-886ECD5AE4B8}"/>
    <cellStyle name="Procent 2 5 2 2 2_121231-130331" xfId="30787" xr:uid="{67F3B0B9-9883-4F9E-89E0-9B9CA3EBD1F9}"/>
    <cellStyle name="Procent 2 5 2 2 3" xfId="30788" xr:uid="{DF149713-8071-48EF-ADCE-A775273A0A5D}"/>
    <cellStyle name="Procent 2 5 2 2 4" xfId="34739" xr:uid="{0B083BA5-6BF0-494E-ACD4-9D6E715E0968}"/>
    <cellStyle name="Procent 2 5 2 2_121231-130331" xfId="30789" xr:uid="{193785AC-C1F5-473B-8066-9A9CB3049342}"/>
    <cellStyle name="Procent 2 5 2 3" xfId="30790" xr:uid="{E7AD5DFB-A541-48BF-95A2-D13CF5B1103F}"/>
    <cellStyle name="Procent 2 5 2 3 2" xfId="30791" xr:uid="{D9E4C501-CDC8-43E5-81B9-EFF52BC0A6BD}"/>
    <cellStyle name="Procent 2 5 2 3_121231-130331" xfId="30792" xr:uid="{84E25009-270C-40F3-9FEA-A25983EDE2F4}"/>
    <cellStyle name="Procent 2 5 2 4" xfId="30793" xr:uid="{36294BBD-3224-4FC2-B219-171AF7F8880E}"/>
    <cellStyle name="Procent 2 5 2 5" xfId="30794" xr:uid="{33549DD2-0C1A-4374-89A0-BD6AAE87E0BC}"/>
    <cellStyle name="Procent 2 5 2 6" xfId="34740" xr:uid="{D51E52A2-937F-4FB0-B18E-3562B7E80317}"/>
    <cellStyle name="Procent 2 5 2 7" xfId="36473" xr:uid="{A3793F81-9F08-4672-85CD-A5D51CB2A901}"/>
    <cellStyle name="Procent 2 5 2 8" xfId="38396" xr:uid="{3093D6A8-F3FF-40AC-A254-802598904E37}"/>
    <cellStyle name="Procent 2 5 2_121231-130331" xfId="30795" xr:uid="{1FE48293-10FC-46A9-A98F-02D8D0548E30}"/>
    <cellStyle name="Procent 2 5 3" xfId="30796" xr:uid="{C9EADCE6-09A0-4597-8622-139F364DB65C}"/>
    <cellStyle name="Procent 2 5 3 2" xfId="30797" xr:uid="{824A4BDC-687E-476C-9462-FE2BF7C968E7}"/>
    <cellStyle name="Procent 2 5 3 2 2" xfId="30798" xr:uid="{7C943515-6040-4B14-81F2-B4D7E642BFB6}"/>
    <cellStyle name="Procent 2 5 3 2 2 2" xfId="30799" xr:uid="{E1BCAAFC-4F31-47F5-871D-B110C5610398}"/>
    <cellStyle name="Procent 2 5 3 2 2_121231-130331" xfId="30800" xr:uid="{350D99D1-D0F1-4F5F-9F5D-DC7EF3D3BD2A}"/>
    <cellStyle name="Procent 2 5 3 2 3" xfId="30801" xr:uid="{54DA3FFC-7540-414F-8962-8B3646700837}"/>
    <cellStyle name="Procent 2 5 3 2 4" xfId="34741" xr:uid="{E4B671EE-40BF-4F3D-BCA4-765D8057B748}"/>
    <cellStyle name="Procent 2 5 3 2_121231-130331" xfId="30802" xr:uid="{714AA7C9-CE2C-4CCF-8372-2011EFF8382F}"/>
    <cellStyle name="Procent 2 5 3 3" xfId="30803" xr:uid="{6532EC07-9CBD-4B1A-8793-A2FEEC6B843D}"/>
    <cellStyle name="Procent 2 5 3 3 2" xfId="30804" xr:uid="{B6C91615-E1CE-4B80-8A68-937742C89B5C}"/>
    <cellStyle name="Procent 2 5 3 3_121231-130331" xfId="30805" xr:uid="{FF93C531-8572-4F27-8B13-7A5DA09BC8FE}"/>
    <cellStyle name="Procent 2 5 3 4" xfId="30806" xr:uid="{57206AAF-1F55-445A-995B-7328FD06A872}"/>
    <cellStyle name="Procent 2 5 3 5" xfId="30807" xr:uid="{B957DDA3-B5E5-4E34-BBF6-0D35E31FA5F4}"/>
    <cellStyle name="Procent 2 5 3 6" xfId="34742" xr:uid="{AD360C7B-F182-4930-86FE-9C763ADF7F3C}"/>
    <cellStyle name="Procent 2 5 3 7" xfId="36474" xr:uid="{D21EEEF2-3CED-4B32-A2D7-027870F123AB}"/>
    <cellStyle name="Procent 2 5 3 8" xfId="38395" xr:uid="{AE2354DE-D04C-4F94-A957-52578D08CEDE}"/>
    <cellStyle name="Procent 2 5 3_121231-130331" xfId="30808" xr:uid="{0C892168-8D4F-469D-A9BA-F191769EBD42}"/>
    <cellStyle name="Procent 2 5 4" xfId="30809" xr:uid="{B8E7417D-E9D5-4209-9B74-190435A6B8E6}"/>
    <cellStyle name="Procent 2 5 4 2" xfId="30810" xr:uid="{61810F1A-56EF-4681-8DF3-AF1913A432FF}"/>
    <cellStyle name="Procent 2 5 4 2 2" xfId="30811" xr:uid="{98CB832E-7660-4D02-B98C-5641D33FFEFC}"/>
    <cellStyle name="Procent 2 5 4 2 2 2" xfId="30812" xr:uid="{810CDADE-E937-44DC-BC49-3EAEC4FCD7BF}"/>
    <cellStyle name="Procent 2 5 4 2 2_121231-130331" xfId="30813" xr:uid="{89E4F222-1118-4638-A6F4-5D8DDB99A7F2}"/>
    <cellStyle name="Procent 2 5 4 2 3" xfId="30814" xr:uid="{4DF84E8C-271D-46B3-B408-FA882FBC70CA}"/>
    <cellStyle name="Procent 2 5 4 2 4" xfId="34743" xr:uid="{F9A8C9F6-3F71-4E96-9C64-62E8F47C3025}"/>
    <cellStyle name="Procent 2 5 4 2_121231-130331" xfId="30815" xr:uid="{748E8ED0-143D-40B2-B65B-03886A7493CA}"/>
    <cellStyle name="Procent 2 5 4 3" xfId="30816" xr:uid="{C69630F4-9DAD-4F0F-B115-00D1ECD9657F}"/>
    <cellStyle name="Procent 2 5 4 3 2" xfId="30817" xr:uid="{9B471DEE-10D3-4B10-AC21-DF2B041BE50A}"/>
    <cellStyle name="Procent 2 5 4 3_121231-130331" xfId="30818" xr:uid="{D03DAE43-294E-428A-A9AF-1AFF6D0C76D4}"/>
    <cellStyle name="Procent 2 5 4 4" xfId="30819" xr:uid="{FCD93133-F44B-4F7A-A243-EBF0DE821DDE}"/>
    <cellStyle name="Procent 2 5 4 5" xfId="30820" xr:uid="{B0E995B5-11AF-4CD6-A3D4-ADB9F9B055F9}"/>
    <cellStyle name="Procent 2 5 4 6" xfId="34744" xr:uid="{5C6AEAE3-5611-420F-8107-9E65D3107D8A}"/>
    <cellStyle name="Procent 2 5 4 7" xfId="36475" xr:uid="{993C6213-CBD5-455D-920B-D05A29971C7B}"/>
    <cellStyle name="Procent 2 5 4 8" xfId="38394" xr:uid="{8FB0FCD8-B0BD-4ED0-8B03-544827C32040}"/>
    <cellStyle name="Procent 2 5 4_121231-130331" xfId="30821" xr:uid="{1E929F1D-1E0E-4F48-A266-816F894FD505}"/>
    <cellStyle name="Procent 2 5 5" xfId="30822" xr:uid="{6922A0BA-73C0-4168-A18D-A940A79E3DF1}"/>
    <cellStyle name="Procent 2 5 5 2" xfId="30823" xr:uid="{CF7DF3F5-B6E7-4C44-9BE6-06FB0DF916E7}"/>
    <cellStyle name="Procent 2 5 5 2 2" xfId="30824" xr:uid="{DA45271B-0691-441E-96A4-E15738843D4B}"/>
    <cellStyle name="Procent 2 5 5 2 3" xfId="34745" xr:uid="{44F4E4E0-6418-4DFD-AE64-CFFD622FE85D}"/>
    <cellStyle name="Procent 2 5 5 2_121231-130331" xfId="30825" xr:uid="{DE375617-C407-461D-9563-341AC2A32EB3}"/>
    <cellStyle name="Procent 2 5 5 3" xfId="30826" xr:uid="{768BC588-5AAF-45DF-BEAE-7C1CFCECB1C6}"/>
    <cellStyle name="Procent 2 5 5 3 2" xfId="30827" xr:uid="{45273155-F580-41A0-A944-C68580ED2AA5}"/>
    <cellStyle name="Procent 2 5 5 3_121231-130331" xfId="30828" xr:uid="{272E2D49-83B4-4360-8DCF-2BF11CE60A26}"/>
    <cellStyle name="Procent 2 5 5 4" xfId="30829" xr:uid="{339CB681-6DAC-46C0-B325-C5DE6ACDD6A9}"/>
    <cellStyle name="Procent 2 5 5 5" xfId="30830" xr:uid="{228DFC8A-D9FF-436F-9D72-4BB781BC12C5}"/>
    <cellStyle name="Procent 2 5 5 6" xfId="34746" xr:uid="{7CE72056-2BB7-4346-BD67-CE0697A866C1}"/>
    <cellStyle name="Procent 2 5 5 7" xfId="36476" xr:uid="{65D351A3-ED30-49B2-9B92-5AC2A0D5BA04}"/>
    <cellStyle name="Procent 2 5 5 8" xfId="38393" xr:uid="{3D9D5A87-1DB7-4B56-8F7B-A5F50EBFAFC8}"/>
    <cellStyle name="Procent 2 5 5_121231-130331" xfId="30831" xr:uid="{7BAC9CAA-264A-4868-A18D-615024F8D848}"/>
    <cellStyle name="Procent 2 5 6" xfId="30832" xr:uid="{6B0B8CF3-B260-4C9D-AC94-9D52BC195DE5}"/>
    <cellStyle name="Procent 2 5 6 2" xfId="30833" xr:uid="{91CD01F9-9D42-4091-B35A-9215DDEC81E1}"/>
    <cellStyle name="Procent 2 5 6 2 2" xfId="30834" xr:uid="{A4AB9B9B-9212-47DB-8E72-123007933571}"/>
    <cellStyle name="Procent 2 5 6 2_121231-130331" xfId="30835" xr:uid="{9D783B3F-F949-4754-8FF6-7C63595C1096}"/>
    <cellStyle name="Procent 2 5 6 3" xfId="30836" xr:uid="{FB37B10B-81A6-45C3-BE3B-B93F9C4C8470}"/>
    <cellStyle name="Procent 2 5 6 4" xfId="34747" xr:uid="{DFB2799D-D784-4707-AD27-3DFC84FB37C3}"/>
    <cellStyle name="Procent 2 5 6_121231-130331" xfId="30837" xr:uid="{16C5302D-F610-462D-A41A-EC2BDA812E26}"/>
    <cellStyle name="Procent 2 5 7" xfId="30838" xr:uid="{83A92934-BAB4-4812-A4C9-3F314CC3BA2D}"/>
    <cellStyle name="Procent 2 5 7 2" xfId="30839" xr:uid="{F2E58336-A500-402C-BD6F-BC159EE91D25}"/>
    <cellStyle name="Procent 2 5 7_121231-130331" xfId="30840" xr:uid="{CA66C736-E114-4227-AFD3-CE50536E53C6}"/>
    <cellStyle name="Procent 2 5 8" xfId="30841" xr:uid="{AA569C1D-B3A4-4A26-811B-B52111E3A070}"/>
    <cellStyle name="Procent 2 5 9" xfId="30842" xr:uid="{98A067D9-3511-44E8-81BA-AFC626733639}"/>
    <cellStyle name="Procent 2 5_121231-130331" xfId="30843" xr:uid="{A0704E12-FE7D-4422-8127-247F18763BC0}"/>
    <cellStyle name="Procent 2 6" xfId="30844" xr:uid="{55C5B766-D538-4013-9AE9-7031946E89FD}"/>
    <cellStyle name="Procent 2 6 2" xfId="34748" xr:uid="{20064EAD-EB97-4A96-A807-340BD006E786}"/>
    <cellStyle name="Procent 2 6 3" xfId="34749" xr:uid="{8342ECC2-FC76-4876-A369-74A26A9C5BA6}"/>
    <cellStyle name="Procent 2 6 4" xfId="47520" xr:uid="{C63FEB36-7990-409D-9241-55A33F68E19C}"/>
    <cellStyle name="Procent 2 6_AAL 2014-06" xfId="45569" xr:uid="{6F0AC3C5-EC1F-49E0-8879-6755AA0171A4}"/>
    <cellStyle name="Procent 2 7" xfId="30845" xr:uid="{A91F670C-ECBC-4914-94BE-E4305E668E1F}"/>
    <cellStyle name="Procent 2 8" xfId="34750" xr:uid="{FD9AADA0-F9E7-4158-8665-0944BDA05F0D}"/>
    <cellStyle name="Procent 2 9" xfId="34751" xr:uid="{88A8D4FC-CABA-453B-AA6F-D9F22D24C2C6}"/>
    <cellStyle name="Procent 2_121231-130331" xfId="30846" xr:uid="{435DF08A-1AAE-427A-BB3A-9CC0EDB2B03F}"/>
    <cellStyle name="Procent 3" xfId="30847" xr:uid="{0B27B962-3005-4344-B99D-0DBDC5E3F17D}"/>
    <cellStyle name="Procent 3 2" xfId="30848" xr:uid="{30091562-C122-4D27-B2FC-E9843742C6AF}"/>
    <cellStyle name="Procent 3 2 2" xfId="34752" xr:uid="{3B94EB3B-CAF4-44CB-A807-FE1688506015}"/>
    <cellStyle name="Procent 3 2 3" xfId="47522" xr:uid="{E8EE4993-88BA-432B-9E17-67978303D4D6}"/>
    <cellStyle name="Procent 3 2_AAL 2014-06" xfId="45570" xr:uid="{02A36773-F4C0-4837-8250-35203D223A92}"/>
    <cellStyle name="Procent 3 3" xfId="34753" xr:uid="{DBEC4A2B-817E-4125-86B1-E4AB2BE3B8A1}"/>
    <cellStyle name="Procent 3 4" xfId="36477" xr:uid="{CBE86100-0CCA-4E86-AFC3-1B893F002FC9}"/>
    <cellStyle name="Procent 3 5" xfId="47521" xr:uid="{FC122856-6952-4FE0-A4DB-C16A077BDE6C}"/>
    <cellStyle name="Procent 3_3. Loans" xfId="30849" xr:uid="{F33739BD-8049-464F-8B6A-EBD874877654}"/>
    <cellStyle name="Procent 4" xfId="30850" xr:uid="{ED6123E4-F8D2-4635-92E0-CA402BB567A2}"/>
    <cellStyle name="Procent 4 2" xfId="30851" xr:uid="{68613C7F-EB31-4ED5-94B8-F980DF100106}"/>
    <cellStyle name="Procent 4 2 2" xfId="34754" xr:uid="{2D7D7574-726C-4A63-B803-686E8BE0DD52}"/>
    <cellStyle name="Procent 4 2 3" xfId="47524" xr:uid="{0DEEE249-F829-4BEC-A358-E2AA2BAC4D88}"/>
    <cellStyle name="Procent 4 2_MGMT_REP" xfId="40090" xr:uid="{6776C119-D1B3-4439-8E99-04C0FBE6F5E0}"/>
    <cellStyle name="Procent 4 3" xfId="34755" xr:uid="{630B53BC-B720-4620-AC3B-F9A6754757D6}"/>
    <cellStyle name="Procent 4 4" xfId="47523" xr:uid="{A4220070-091B-417A-AE3D-4C1AA7D9F1C2}"/>
    <cellStyle name="Procent 4_7. Number of apartments_EoP" xfId="50304" xr:uid="{A250A9EB-5AC9-408D-B246-ABD20666803C}"/>
    <cellStyle name="Procent 5" xfId="30852" xr:uid="{E2401C35-CA84-4C57-8760-C3AE009E82E4}"/>
    <cellStyle name="Procent 5 2" xfId="30853" xr:uid="{4EE0B325-950C-4F76-A6BA-D4A1763C4F76}"/>
    <cellStyle name="Procent 5 2 2" xfId="47526" xr:uid="{C4728103-706D-4B1E-83C7-55288A1533AA}"/>
    <cellStyle name="Procent 5 3" xfId="34756" xr:uid="{3CFB58A8-18B3-4EE2-9A0C-58E096663750}"/>
    <cellStyle name="Procent 5 4" xfId="47525" xr:uid="{1734B7D2-0513-4D2A-A9E8-B311E47A40C2}"/>
    <cellStyle name="Procent 5_7. Number of apartments_EoP" xfId="50305" xr:uid="{3CB6D984-B579-4A50-886F-B76E08F2FCFF}"/>
    <cellStyle name="Procent 6" xfId="30854" xr:uid="{726EAFD7-9E3E-4842-B68D-5FCB76A94B07}"/>
    <cellStyle name="Procent 6 2" xfId="45571" xr:uid="{C06511F0-4E15-47D3-BA15-2AB0101709E6}"/>
    <cellStyle name="Procent 6_ARPAB 2015-03" xfId="45572" xr:uid="{10D89796-E990-4C68-A96E-1D032D8D4AD1}"/>
    <cellStyle name="Promille ZS" xfId="43359" xr:uid="{CFA0F9AC-B08D-4F59-8269-5F008A76361C}"/>
    <cellStyle name="Promille ZS 2" xfId="43360" xr:uid="{7C525F15-A74B-4A50-B448-C751AFBD664C}"/>
    <cellStyle name="Promille ZS_Cognos" xfId="43361" xr:uid="{EA73DE9B-A237-4F35-9787-A47DDE5A4E87}"/>
    <cellStyle name="Prozent [1] ZS" xfId="43362" xr:uid="{B11F1274-227C-4D04-BC57-0CEA78B93D56}"/>
    <cellStyle name="Prozent [1] ZS 2" xfId="43363" xr:uid="{A8CD7E8A-9A0F-4423-AB81-EE0022F793BA}"/>
    <cellStyle name="Prozent [1] ZS_Cognos" xfId="43364" xr:uid="{C7B15344-C094-4078-8043-C398039E3ABD}"/>
    <cellStyle name="Prozent 10" xfId="43365" xr:uid="{F7016918-FA95-47F2-9142-2CBF0745C57D}"/>
    <cellStyle name="Prozent 11" xfId="43366" xr:uid="{84E4DDDA-4812-4EAC-9320-84971B59B54A}"/>
    <cellStyle name="Prozent 12" xfId="43367" xr:uid="{94ADEFA4-5181-481E-AEEC-3D21C320AA24}"/>
    <cellStyle name="Prozent 13" xfId="43368" xr:uid="{12C28200-09DC-4CDA-84EE-BA305CFAA194}"/>
    <cellStyle name="Prozent 14" xfId="43369" xr:uid="{763774CA-01E0-4BF8-8F52-C0F3B0B33C78}"/>
    <cellStyle name="Prozent 15" xfId="43370" xr:uid="{B4211DA6-1B2E-4C11-8B0B-0AA9C51405EA}"/>
    <cellStyle name="Prozent 16" xfId="43371" xr:uid="{1EE14B66-9E98-420A-AACB-C6640DA59BF4}"/>
    <cellStyle name="Prozent 17" xfId="43372" xr:uid="{C04B3EC9-5D8F-42FE-B1A4-2DA7D16CFA75}"/>
    <cellStyle name="Prozent 18" xfId="43373" xr:uid="{41DC4DF0-1E9D-4DF6-BB64-74B4F337255E}"/>
    <cellStyle name="Prozent 19" xfId="43374" xr:uid="{9D6DCE70-B820-42F3-9C03-53DAE9C4F379}"/>
    <cellStyle name="Prozent 2" xfId="232" xr:uid="{DCE45C0B-5026-4B6B-9E04-EB27BEBCF1FC}"/>
    <cellStyle name="Prozent 2 10" xfId="30855" xr:uid="{F9E67221-63D0-4B51-B550-41FB62B3C402}"/>
    <cellStyle name="Prozent 2 11" xfId="44836" xr:uid="{90E54A90-9B98-4A75-AC47-63177A950B8B}"/>
    <cellStyle name="Prozent 2 2" xfId="233" xr:uid="{C239FA5D-DF21-482C-B653-B91BE4C98FAE}"/>
    <cellStyle name="Prozent 2 2 2" xfId="40091" xr:uid="{25D3AA25-7E2C-4A8F-AEC0-6AF962DF74AB}"/>
    <cellStyle name="Prozent 2 2 2 2" xfId="47528" xr:uid="{6AA7CBBE-68D0-412D-ABF0-F6A66F5B6004}"/>
    <cellStyle name="Prozent 2 2 2_Apart tables" xfId="50307" xr:uid="{EF7E42D4-CC04-4CA5-A749-503919F8544F}"/>
    <cellStyle name="Prozent 2 2 3" xfId="40092" xr:uid="{14CEB0C1-D0E9-4D03-8D3E-37A265FAEF23}"/>
    <cellStyle name="Prozent 2 2 3 2" xfId="47529" xr:uid="{7B6A4154-F2A2-4958-B94B-A120FA0522CF}"/>
    <cellStyle name="Prozent 2 2 3_Apart tables" xfId="50308" xr:uid="{FDF0C635-F7D5-45DF-9DF9-D3095BA4B13C}"/>
    <cellStyle name="Prozent 2 2 4" xfId="47527" xr:uid="{AE6DDE5B-D3A5-4928-BF66-B69FE5BA2217}"/>
    <cellStyle name="Prozent 2 2_Apart tables" xfId="50306" xr:uid="{E5E11098-D3E1-4212-A799-2E9E9D59C078}"/>
    <cellStyle name="Prozent 2 3" xfId="234" xr:uid="{D9B3F9FF-9BE8-4A23-BF19-90A673C185F8}"/>
    <cellStyle name="Prozent 2 3 2" xfId="30856" xr:uid="{297440AE-2235-4683-B61D-3AC78C513EC1}"/>
    <cellStyle name="Prozent 2 3 3" xfId="47530" xr:uid="{8F5FFF9C-1C82-4FBE-A658-00BF789824C6}"/>
    <cellStyle name="Prozent 2 3_3. Loans" xfId="30857" xr:uid="{F4ACA87F-2227-4590-B11E-42DC9115F39C}"/>
    <cellStyle name="Prozent 2 4" xfId="30858" xr:uid="{A77CBFC3-FF3D-4ECD-836E-0A570B4F5251}"/>
    <cellStyle name="Prozent 2 4 2" xfId="30859" xr:uid="{754946EE-AE12-42A7-B279-167F0C8CF610}"/>
    <cellStyle name="Prozent 2 4 3" xfId="47916" xr:uid="{82D92239-1C93-46D6-83B2-6338E57B2A87}"/>
    <cellStyle name="Prozent 2 4_3. Loans" xfId="30860" xr:uid="{6BF2862D-4162-4D6B-B780-35B60708DE7D}"/>
    <cellStyle name="Prozent 2 5" xfId="30861" xr:uid="{2AFB3537-6AE3-4C31-8CF4-A4B012051E72}"/>
    <cellStyle name="Prozent 2 6" xfId="43375" xr:uid="{B12FD54B-D2AA-4B4C-9EB9-5A1B8A786AF9}"/>
    <cellStyle name="Prozent 2 7" xfId="43376" xr:uid="{7849B85C-49D9-436B-8E61-DAE9CA680F15}"/>
    <cellStyle name="Prozent 2 8" xfId="43377" xr:uid="{5AB9A370-0FDA-48AD-8C8F-5C62F7A72727}"/>
    <cellStyle name="Prozent 2 9" xfId="44771" xr:uid="{10ADD623-0BA5-4C08-B5C5-E774D1305F8A}"/>
    <cellStyle name="Prozent 2_3. Loans" xfId="30862" xr:uid="{68D101ED-A384-4A7A-95F3-1059A8F20A86}"/>
    <cellStyle name="Prozent 20" xfId="43378" xr:uid="{715318D5-72F3-4CB0-94C7-C8AE16380B69}"/>
    <cellStyle name="Prozent 21" xfId="43379" xr:uid="{5A96D774-8B79-455C-A09A-A4D770A883AE}"/>
    <cellStyle name="Prozent 22" xfId="43380" xr:uid="{41226C36-A42A-4784-B729-920D74E62175}"/>
    <cellStyle name="Prozent 23" xfId="43381" xr:uid="{1C3BD5B7-5204-44A4-92DF-8D3E6DF2CE27}"/>
    <cellStyle name="Prozent 24" xfId="43382" xr:uid="{C0AF2BB7-1A0E-451D-8E50-4528C6046738}"/>
    <cellStyle name="Prozent 25" xfId="43383" xr:uid="{9C4DE50D-C052-4722-A3AB-C6394528DD37}"/>
    <cellStyle name="Prozent 26" xfId="43384" xr:uid="{25945A20-00EA-4E35-8F4E-D80A3FAB3325}"/>
    <cellStyle name="Prozent 27" xfId="43385" xr:uid="{271693AA-0C9E-4136-B629-4730DA556D65}"/>
    <cellStyle name="Prozent 28" xfId="43386" xr:uid="{4B341E37-B06B-4FD6-82EA-E8701DA220C2}"/>
    <cellStyle name="Prozent 29" xfId="43387" xr:uid="{2420343D-1FA5-4970-9D97-650EDAE3E7FD}"/>
    <cellStyle name="Prozent 3" xfId="2739" xr:uid="{EAAD2ED0-6DBD-4765-96F4-084A3DBC3BB4}"/>
    <cellStyle name="Prozent 3 2" xfId="30863" xr:uid="{FA01F3A9-5EFA-4A29-B946-6D250F6406EA}"/>
    <cellStyle name="Prozent 3 2 2" xfId="40093" xr:uid="{67615DDA-BA4A-4D32-B62F-CEAE0F709AF3}"/>
    <cellStyle name="Prozent 3 2 2 2" xfId="47533" xr:uid="{F1E3D08D-6AC6-4F21-8B87-8BF57E1DEDED}"/>
    <cellStyle name="Prozent 3 2 2_Apart tables" xfId="50309" xr:uid="{5B12ABAD-7164-410A-9984-6C4847E86EB9}"/>
    <cellStyle name="Prozent 3 2 3" xfId="40094" xr:uid="{1D7DEC63-E92A-4D99-ACAC-13EFC80058D0}"/>
    <cellStyle name="Prozent 3 2 3 2" xfId="47534" xr:uid="{FAFBCCCE-A170-4193-95F0-601BC79E89CD}"/>
    <cellStyle name="Prozent 3 2 3_Apart tables" xfId="50310" xr:uid="{18EB4855-2EBD-43ED-98E8-A07464628BAA}"/>
    <cellStyle name="Prozent 3 2 4" xfId="47532" xr:uid="{CF67D52E-1B35-48D4-9333-0BF209B21814}"/>
    <cellStyle name="Prozent 3 2_Bought properties" xfId="52431" xr:uid="{761A0610-B94F-4C85-A189-C086597903DD}"/>
    <cellStyle name="Prozent 3 3" xfId="40095" xr:uid="{EE5171BE-0A51-4B7C-B830-8163EB63AB88}"/>
    <cellStyle name="Prozent 3 3 2" xfId="47535" xr:uid="{6509347E-042C-48EB-A6EE-889FD33E1C92}"/>
    <cellStyle name="Prozent 3 3_Apart tables" xfId="50311" xr:uid="{B2FF725D-37A2-4895-B439-8558EC3088BE}"/>
    <cellStyle name="Prozent 3 4" xfId="40096" xr:uid="{6039AFB7-AA8A-4466-8FB2-4E03472D4655}"/>
    <cellStyle name="Prozent 3 4 2" xfId="47536" xr:uid="{8185E99A-FD81-4B32-B799-5C5BDCEF6CAA}"/>
    <cellStyle name="Prozent 3 4_Apart tables" xfId="50312" xr:uid="{97A2041D-9224-4E08-B28E-C336EE2D13DB}"/>
    <cellStyle name="Prozent 3 5" xfId="47531" xr:uid="{7334E3CE-D75D-48C0-9BD2-1C50A68B48A4}"/>
    <cellStyle name="Prozent 3_3. Loans" xfId="30864" xr:uid="{5E3281C7-F6D5-4BE7-9094-8D3E9B2B3315}"/>
    <cellStyle name="Prozent 30" xfId="43388" xr:uid="{1C030663-F329-41F5-AC52-30FE4E0ABC82}"/>
    <cellStyle name="Prozent 4" xfId="30865" xr:uid="{182AF3C1-6458-4885-82E5-47F8F6A852CD}"/>
    <cellStyle name="Prozent 4 2" xfId="43389" xr:uid="{A55B02D5-BA54-43EF-9658-7A24626C1DCD}"/>
    <cellStyle name="Prozent 4 3" xfId="47917" xr:uid="{64B64C85-B7B3-448B-A782-A55BDE733A8F}"/>
    <cellStyle name="Prozent 4_Cognos" xfId="43390" xr:uid="{2D46480E-3D37-4C93-8852-C3718D6D5A05}"/>
    <cellStyle name="Prozent 5" xfId="43391" xr:uid="{8B384B70-CACA-41B5-9F80-B6464D24DCE7}"/>
    <cellStyle name="Prozent 6" xfId="43392" xr:uid="{2BF68A7B-744E-40AF-850D-F115C9B43DD5}"/>
    <cellStyle name="Prozent 7" xfId="43393" xr:uid="{D6E081A2-58B2-4F46-96EA-5DF49E50F633}"/>
    <cellStyle name="Prozent 8" xfId="43394" xr:uid="{112709BE-D2B9-430A-BC8E-93830A97A1D1}"/>
    <cellStyle name="Prozent 9" xfId="43395" xr:uid="{937ABD8A-AEA4-47AC-B80A-728CAF99109D}"/>
    <cellStyle name="Prozent Abweichung" xfId="43396" xr:uid="{F82B9A79-4816-4BD8-866D-534436EA9632}"/>
    <cellStyle name="Prozent Neu" xfId="43397" xr:uid="{B8413042-7788-43DB-9ADF-EB3B2195DEB9}"/>
    <cellStyle name="PSChar" xfId="43398" xr:uid="{21B7FCD1-5E04-44A5-8D52-84015C643A2E}"/>
    <cellStyle name="PSChar 2" xfId="43399" xr:uid="{21E1E0A4-5B50-4276-8649-7B17DCC93B18}"/>
    <cellStyle name="PSChar_Cognos" xfId="43400" xr:uid="{1AE3B609-FCC7-4B89-9C1F-5882ABFE5CA5}"/>
    <cellStyle name="PSDate" xfId="43401" xr:uid="{230D4010-4B4B-43ED-B472-BB8AAE2481A8}"/>
    <cellStyle name="PSDate 2" xfId="43402" xr:uid="{EE261F31-B6DB-4C0A-8441-B3DE8C156410}"/>
    <cellStyle name="PSDate_Cognos" xfId="43403" xr:uid="{FAAD5C84-F4DA-4286-94B7-EB483F7346AA}"/>
    <cellStyle name="PSDec" xfId="43404" xr:uid="{7E2A7831-9C4A-490A-BFE1-F14285908919}"/>
    <cellStyle name="PSDec 2" xfId="43405" xr:uid="{A4973300-F4B4-4D88-AB07-32E1BA34F68F}"/>
    <cellStyle name="PSDec_Cognos" xfId="43406" xr:uid="{2BFB7544-4C53-4BB4-A13C-E0BB7EF82F90}"/>
    <cellStyle name="PSHeading" xfId="43407" xr:uid="{4FCBDC2B-6ECA-41A5-AA0F-DE1FAB2B3102}"/>
    <cellStyle name="PSHeading 2" xfId="43408" xr:uid="{EA0E97FE-507B-450F-8EC9-5FDA925512CB}"/>
    <cellStyle name="PSHeading_Cognos" xfId="43409" xr:uid="{A36FD896-DC4E-44DF-BBC1-2DC9BB041159}"/>
    <cellStyle name="PSInt" xfId="43410" xr:uid="{8C56FD73-2BD2-4924-8973-FFF240D60AB6}"/>
    <cellStyle name="PSInt 2" xfId="43411" xr:uid="{06D6A4AF-788E-4A27-97DE-6BE3A4408E83}"/>
    <cellStyle name="PSInt_Cognos" xfId="43412" xr:uid="{9D99FC8A-739F-4CAF-8E70-D49A64C1E08B}"/>
    <cellStyle name="PSSpacer" xfId="43413" xr:uid="{F8C87C29-AB6C-496D-881F-93C4616B7BD7}"/>
    <cellStyle name="PSSpacer 2" xfId="43414" xr:uid="{9BA9AA8D-1240-41F4-B63F-E3C8F3FCD774}"/>
    <cellStyle name="PSSpacer_Cognos" xfId="43415" xr:uid="{C4A38BC6-185C-4766-920D-59DCC46F5736}"/>
    <cellStyle name="PT" xfId="43416" xr:uid="{94B2CCEE-8A7F-481C-9754-B73AA7818D5F}"/>
    <cellStyle name="ptit" xfId="43417" xr:uid="{FCC08872-BD5C-43AC-AEAA-2DBAB058AA17}"/>
    <cellStyle name="ptit 2" xfId="43418" xr:uid="{05EE454F-5212-41D1-A3E3-2C5E27D06911}"/>
    <cellStyle name="ptit 2 2" xfId="43419" xr:uid="{DE2FB720-933F-44BB-AAD8-D153B1AEFF0C}"/>
    <cellStyle name="ptit 2 3" xfId="43420" xr:uid="{70C49CFE-D75C-4556-A84F-11B213D465C0}"/>
    <cellStyle name="ptit 2_Cognos" xfId="43421" xr:uid="{F52A9722-668C-4C61-95F5-0DF30C5DB335}"/>
    <cellStyle name="ptit 3" xfId="43422" xr:uid="{C0F294D1-BD2F-45A3-B99C-55DD30733D72}"/>
    <cellStyle name="ptit 4" xfId="43423" xr:uid="{B5531C9C-CB55-4802-BA59-A8002D3ECA1E}"/>
    <cellStyle name="ptit_Cognos" xfId="43424" xr:uid="{D34C656F-EA19-43E2-96A5-8B332BE1073D}"/>
    <cellStyle name="Punkt" xfId="43425" xr:uid="{76B17802-47BA-45EB-AB86-5A1D605679EB}"/>
    <cellStyle name="Punkt (0)" xfId="43426" xr:uid="{68FFB236-FB07-4CD9-9DFF-E634CE1D67E3}"/>
    <cellStyle name="Punkt (2)" xfId="43427" xr:uid="{02549821-90DB-4D57-8904-7F8117369536}"/>
    <cellStyle name="Punkt_Cognos" xfId="43428" xr:uid="{1C622C46-04E2-4CD0-A0C9-8A1709FA07BC}"/>
    <cellStyle name="PV" xfId="43429" xr:uid="{31B9A81E-A411-4D40-8352-8156FA919AB5}"/>
    <cellStyle name="Pyör. luku_120SuurimmanJoukossa" xfId="30866" xr:uid="{C560780D-AFEF-441B-AA0E-1792D0E23444}"/>
    <cellStyle name="Pyör. valuutta_120SuurimmanJoukossa" xfId="30867" xr:uid="{8EA2418E-DFEA-4627-8C09-27AD474E057D}"/>
    <cellStyle name="q_dbout" xfId="43430" xr:uid="{CFA7F1FC-4546-43C7-A75F-6E5AA85C589C}"/>
    <cellStyle name="q_dbout 2" xfId="43431" xr:uid="{9268FBFF-2188-42AB-80A0-871C9CBF2859}"/>
    <cellStyle name="q_dbout 2_Cognos" xfId="43432" xr:uid="{407CFFC6-943C-4BF9-9904-7CBF4F8F70A2}"/>
    <cellStyle name="q_dbout_Cognos" xfId="43433" xr:uid="{C7F9D4AD-49DD-4443-9BF6-1585609D7EA4}"/>
    <cellStyle name="rat" xfId="43434" xr:uid="{0816993D-DA20-443B-AC7C-9A339CD01B71}"/>
    <cellStyle name="rat 2" xfId="43435" xr:uid="{84DF4099-DBD8-415A-90ED-C9E69829D525}"/>
    <cellStyle name="rat_Cognos" xfId="43436" xr:uid="{6A2A83E9-D67D-4D81-AF9C-3F8AA54D7BA0}"/>
    <cellStyle name="rate" xfId="43437" xr:uid="{BEE9297A-F918-48CD-8D18-BF1F4FE7AFC9}"/>
    <cellStyle name="rate 2" xfId="43438" xr:uid="{37AF7B01-E198-4FFB-9D6D-C89BDA5C8B50}"/>
    <cellStyle name="rate_Cognos" xfId="43439" xr:uid="{44137225-1162-4EA6-9309-A4708A3E85B0}"/>
    <cellStyle name="ratio" xfId="43440" xr:uid="{5AA81E9D-EFD6-46A7-B685-E2A8E47A9FA6}"/>
    <cellStyle name="Ratios" xfId="43441" xr:uid="{A9993847-F46C-4D6B-B1F2-CB03349E08FE}"/>
    <cellStyle name="Ratios 2" xfId="43442" xr:uid="{1DBFC82C-E57D-4388-9A48-06179E5A2CEC}"/>
    <cellStyle name="Ratios_Cognos" xfId="43443" xr:uid="{1F983F5D-3725-4E43-AD47-C0CB2B7B2532}"/>
    <cellStyle name="Reference" xfId="43444" xr:uid="{33C0ED59-9794-4A48-A265-53D541CA474A}"/>
    <cellStyle name="Reference (O%)" xfId="43445" xr:uid="{EC9BCDA3-DACB-4D53-A567-D298B6BDB925}"/>
    <cellStyle name="Reference_8.0_BP_SP_v1_05-03-30" xfId="43446" xr:uid="{B3CB3942-D88C-47B7-BBEF-CC5E279EDF0C}"/>
    <cellStyle name="Reg1" xfId="52432" xr:uid="{E5012F17-ED9C-4B1F-9580-4A419FC20F4C}"/>
    <cellStyle name="Reg2" xfId="52433" xr:uid="{F63DA5AC-62BD-4F57-8341-1143F41D5406}"/>
    <cellStyle name="Reg3" xfId="52434" xr:uid="{678D35F0-EEE8-4B22-8996-056D00B99E70}"/>
    <cellStyle name="Reg4" xfId="52435" xr:uid="{06D9E582-70CD-46DB-B3E1-EAE65360E4A3}"/>
    <cellStyle name="Reg5" xfId="52436" xr:uid="{E90A0FFA-22DC-4D81-B89A-BE8A2BC67D96}"/>
    <cellStyle name="Reg6" xfId="52437" xr:uid="{B35B7860-AD96-448F-B37C-CC61A74D4203}"/>
    <cellStyle name="Reg7" xfId="52438" xr:uid="{3A984841-93C9-4A17-9D35-D482B005C9FA}"/>
    <cellStyle name="Reg8" xfId="52439" xr:uid="{61EFDC76-EBE2-4DE5-B5E6-742B7C04C501}"/>
    <cellStyle name="Reg9" xfId="52440" xr:uid="{DD55C7F2-460A-4983-B6B0-158B01284852}"/>
    <cellStyle name="Resultat" xfId="43447" xr:uid="{A2B7A30D-00CB-4905-80D3-575470335E6B}"/>
    <cellStyle name="Reuters Cells" xfId="43448" xr:uid="{C7EEE8AE-F901-444E-87AB-003EF658EF76}"/>
    <cellStyle name="Reuters Cells 2" xfId="43449" xr:uid="{C755B781-DC41-4501-A7A9-CDD6E922B358}"/>
    <cellStyle name="Reuters Cells 2 2" xfId="43450" xr:uid="{EB8E2901-E2B7-429B-A796-3F8BF3D26437}"/>
    <cellStyle name="Reuters Cells 2 3" xfId="43451" xr:uid="{ACB2E2F4-8011-49AC-A9D1-B58529C0A97F}"/>
    <cellStyle name="Reuters Cells 2_Cognos" xfId="43452" xr:uid="{3778DFC8-E10C-4178-826D-03F71FF70718}"/>
    <cellStyle name="Reuters Cells 3" xfId="43453" xr:uid="{663EF182-3DDC-453D-8D89-31FCB5934167}"/>
    <cellStyle name="Reuters Cells 4" xfId="43454" xr:uid="{26C4D97F-39E0-4A75-A38A-C887E12812FB}"/>
    <cellStyle name="Reuters Cells_Cognos" xfId="43455" xr:uid="{0B666BA7-3055-4ECD-A1A8-25B7BFAF0F33}"/>
    <cellStyle name="RevList" xfId="2740" xr:uid="{762D3E8F-0AEB-4BF3-8813-376037FFC2CF}"/>
    <cellStyle name="Row Header Grand Total" xfId="43456" xr:uid="{4F0D6DA5-30E8-4CE7-91FE-7A839A36A4A3}"/>
    <cellStyle name="Row Header Grand Total 2" xfId="43457" xr:uid="{6FAA2F03-6382-41B8-9734-6144B1F808DF}"/>
    <cellStyle name="Row Header Grand Total 3" xfId="43458" xr:uid="{E4A49CA4-6867-48EA-80A6-ECC37AC5DB05}"/>
    <cellStyle name="Row Header Grand Total 4" xfId="43459" xr:uid="{390B9E30-EA83-4813-8FC1-C827F3778B78}"/>
    <cellStyle name="Row Header Grand Total_Cognos" xfId="43460" xr:uid="{33C51EE6-2992-43D5-A60E-59A635B530E2}"/>
    <cellStyle name="Row Header Normal" xfId="43461" xr:uid="{B765307C-5B35-4496-BD8E-D584467076F3}"/>
    <cellStyle name="Row Header Percentage delta" xfId="43462" xr:uid="{27724749-1700-4784-8828-BCC3477F60BA}"/>
    <cellStyle name="Row Header Percentage delta 2" xfId="43463" xr:uid="{870AC980-A01C-4F71-9D98-89633AB21391}"/>
    <cellStyle name="Row Header Percentage delta 3" xfId="43464" xr:uid="{9ABD1694-A60A-45EA-B859-DF6EAAD599E5}"/>
    <cellStyle name="Row Header Percentage delta_Cognos" xfId="43465" xr:uid="{6315E5FE-A11C-4894-8A4A-A3F0DE85592E}"/>
    <cellStyle name="Row Header Section" xfId="43466" xr:uid="{37034541-50E1-41A8-B391-6035FCE3A440}"/>
    <cellStyle name="Row Header Subtotal" xfId="43467" xr:uid="{EADFB4BF-9CC6-46CC-BF07-32910E0EC12B}"/>
    <cellStyle name="Row Header Subtotal 2" xfId="43468" xr:uid="{C1B66E79-8BFF-43E3-8118-F86CCCA58BE2}"/>
    <cellStyle name="Row Header Subtotal 3" xfId="43469" xr:uid="{7D8C5ADD-8D3A-48CD-87A5-29B0465EC198}"/>
    <cellStyle name="Row Header Subtotal_Cognos" xfId="43470" xr:uid="{3AD5CA58-0EDA-4D0F-ABEB-45914402AAFE}"/>
    <cellStyle name="Row Header Total" xfId="43471" xr:uid="{C5653488-7D32-4210-B745-1679E9D542F8}"/>
    <cellStyle name="Row neuer Bereich" xfId="43472" xr:uid="{9554D2D2-7873-4DBB-A5D3-3EF31FE3FD29}"/>
    <cellStyle name="Row neuer Bereich 2" xfId="43473" xr:uid="{D83F0950-6D4C-4BE2-82DD-80B6983FD318}"/>
    <cellStyle name="Row neuer Bereich 3" xfId="43474" xr:uid="{AB90B014-6C4F-4325-A665-234736458E0E}"/>
    <cellStyle name="Row neuer Bereich_Cognos" xfId="43475" xr:uid="{5AB49E5A-AAED-4D30-B31C-94A4CADA92D5}"/>
    <cellStyle name="Rubrik" xfId="37" xr:uid="{0A4EF8FE-83B1-4C7C-BDD8-D0062E751F50}"/>
    <cellStyle name="Rubrik 1" xfId="52441" xr:uid="{E2D9F6E9-5B55-4968-9CF0-5CB59AA86904}"/>
    <cellStyle name="Rubrik 1 2" xfId="235" xr:uid="{DE06341B-7DBF-476E-9CAA-12FCCC4090AE}"/>
    <cellStyle name="Rubrik 1 2 2" xfId="30868" xr:uid="{683D1581-0CF7-48F5-8E74-309BA9D8C1AB}"/>
    <cellStyle name="Rubrik 1 2 2 2" xfId="34757" xr:uid="{5EE449F1-5DEF-4F98-AC4D-6639E75A5BA1}"/>
    <cellStyle name="Rubrik 1 2 3" xfId="36478" xr:uid="{0F4937DA-5917-4844-B433-CF57579D8156}"/>
    <cellStyle name="Rubrik 1 2_3. Loans" xfId="30869" xr:uid="{7F934EAF-FF0C-430F-A8D7-480C62AB0F3F}"/>
    <cellStyle name="Rubrik 1 3" xfId="236" xr:uid="{F7E2F0F1-B210-4596-85F9-1D3FF6F87604}"/>
    <cellStyle name="Rubrik 1 3 2" xfId="34758" xr:uid="{FA508BD3-3EEE-4156-8ADE-9997DCBDA77A}"/>
    <cellStyle name="Rubrik 1 3 3" xfId="36479" xr:uid="{3A6EB69B-AB15-49E4-B8D3-27436963D45F}"/>
    <cellStyle name="Rubrik 1 3_AAL 2014-06" xfId="45573" xr:uid="{992DB7F6-B9B4-4D23-B50B-D19D2057C94B}"/>
    <cellStyle name="Rubrik 1 4" xfId="30870" xr:uid="{CF272563-C6DB-4FC4-80E6-F0DFFE5A93CB}"/>
    <cellStyle name="Rubrik 1 4 2" xfId="30871" xr:uid="{4B539F07-7914-4AEC-810C-798F03694A1D}"/>
    <cellStyle name="Rubrik 1 4 2 2" xfId="34759" xr:uid="{1411FAC0-ACF8-4100-8BF6-E6443D93B5FE}"/>
    <cellStyle name="Rubrik 1 4_AAL 2014-06" xfId="45574" xr:uid="{7BAD17D1-BAA5-4943-8F7D-D03C9F4B87CC}"/>
    <cellStyle name="Rubrik 1 5" xfId="30872" xr:uid="{F2F69936-35FE-4B18-993A-C0140EEC1858}"/>
    <cellStyle name="Rubrik 1 5 2" xfId="30873" xr:uid="{749B6A31-601F-4749-B0E5-B346B9EA9ECD}"/>
    <cellStyle name="Rubrik 1 5 2 2" xfId="34760" xr:uid="{6D09ED7C-DB0A-4181-AA06-BB92C347622C}"/>
    <cellStyle name="Rubrik 1 5_AAL 2014-06" xfId="45575" xr:uid="{6D3C080B-23DE-4D53-80DA-F1177D1D6EFE}"/>
    <cellStyle name="Rubrik 2" xfId="52442" xr:uid="{A6DD9919-F68C-4F6A-8184-2FDDE3ED985A}"/>
    <cellStyle name="Rubrik 2 2" xfId="237" xr:uid="{6DE489DC-BB01-4130-BAA0-987EAF0DFA3A}"/>
    <cellStyle name="Rubrik 2 2 2" xfId="30874" xr:uid="{272D909D-19BE-47D0-90B0-3CBA45185D55}"/>
    <cellStyle name="Rubrik 2 2 2 2" xfId="34761" xr:uid="{7B508A54-50B0-456F-B77C-0B31A3A5FC02}"/>
    <cellStyle name="Rubrik 2 2 3" xfId="36480" xr:uid="{EED456D8-D657-4886-A292-BD9E3AF24A04}"/>
    <cellStyle name="Rubrik 2 2_3. Loans" xfId="30875" xr:uid="{55808C1D-E07E-4F82-95C6-463F65218C31}"/>
    <cellStyle name="Rubrik 2 3" xfId="238" xr:uid="{F07B6826-DD3D-4B6C-A634-05D39CE6BDD5}"/>
    <cellStyle name="Rubrik 2 3 2" xfId="34762" xr:uid="{925BDD37-2AAF-474E-B7C4-ED2202389175}"/>
    <cellStyle name="Rubrik 2 3 3" xfId="36481" xr:uid="{0BFB9693-6AE0-413A-935B-11D81E20EA2B}"/>
    <cellStyle name="Rubrik 2 3_AAL 2014-06" xfId="45576" xr:uid="{173D6AF5-D92D-4BE1-9A8B-CE991CB82825}"/>
    <cellStyle name="Rubrik 2 4" xfId="30876" xr:uid="{60DB186B-1F8F-499A-86FC-B502DE6EE603}"/>
    <cellStyle name="Rubrik 2 4 2" xfId="30877" xr:uid="{CCF3F42B-9E8B-49AF-9291-8D8423DEA112}"/>
    <cellStyle name="Rubrik 2 4 2 2" xfId="34763" xr:uid="{C7854783-5DD3-43FE-9DA2-E98F639BD407}"/>
    <cellStyle name="Rubrik 2 4_AAL 2014-06" xfId="45577" xr:uid="{2FC7397A-A778-40C2-A290-6D41377C6718}"/>
    <cellStyle name="Rubrik 2 5" xfId="30878" xr:uid="{874926E6-58C4-45C2-8106-5B7FD0721A05}"/>
    <cellStyle name="Rubrik 2 5 2" xfId="30879" xr:uid="{BC8CF366-6FB1-4EA6-A232-E64256E777E0}"/>
    <cellStyle name="Rubrik 2 5 2 2" xfId="34764" xr:uid="{E351DD83-B225-48A9-BF80-334893421ACC}"/>
    <cellStyle name="Rubrik 2 5_AAL 2014-06" xfId="45578" xr:uid="{515072AE-B166-4696-AB2D-876DFFEAD90F}"/>
    <cellStyle name="Rubrik 3" xfId="52443" xr:uid="{E95978A6-0299-4186-ABC5-59C6205C8F70}"/>
    <cellStyle name="Rubrik 3 2" xfId="239" xr:uid="{1C7F89AE-BB41-4B74-BAF1-F003AB80E49E}"/>
    <cellStyle name="Rubrik 3 2 2" xfId="30880" xr:uid="{A4F3CEC1-3EC5-420E-80CF-775FE9B1F85C}"/>
    <cellStyle name="Rubrik 3 2 2 2" xfId="34765" xr:uid="{AB0F9331-F69A-446D-939B-CCA134A541AF}"/>
    <cellStyle name="Rubrik 3 2 3" xfId="36482" xr:uid="{65998851-D409-4174-BEFD-94F1D61ABCD4}"/>
    <cellStyle name="Rubrik 3 2_3. Loans" xfId="30881" xr:uid="{845DD0E8-7053-410C-9913-4B45A313ECFC}"/>
    <cellStyle name="Rubrik 3 3" xfId="240" xr:uid="{1050F217-A3A3-48C6-A67A-182196EB7B0E}"/>
    <cellStyle name="Rubrik 3 3 2" xfId="34766" xr:uid="{53959537-B16C-4320-AAFE-E862D2AA36F8}"/>
    <cellStyle name="Rubrik 3 3 3" xfId="36483" xr:uid="{4ECA1A83-ADCD-45EA-A7BB-53228612D2F3}"/>
    <cellStyle name="Rubrik 3 3_AAL 2014-06" xfId="45579" xr:uid="{F9301904-4DC4-42E2-A904-944D7F1DDF79}"/>
    <cellStyle name="Rubrik 3 4" xfId="30882" xr:uid="{0C785A7C-CB9C-491E-A97D-CF13052021D5}"/>
    <cellStyle name="Rubrik 3 4 2" xfId="30883" xr:uid="{06E58E00-EE83-49AB-8D61-65212F4A9B2D}"/>
    <cellStyle name="Rubrik 3 4 2 2" xfId="34767" xr:uid="{3DA9E1D2-0BB8-4CAC-8EB3-9E4A819CFF46}"/>
    <cellStyle name="Rubrik 3 4_AAL 2014-06" xfId="45580" xr:uid="{05B62EF1-4AD9-4B7A-8937-CB237903AAF9}"/>
    <cellStyle name="Rubrik 3 5" xfId="30884" xr:uid="{A7461C04-721D-40D0-8206-68A91D94FF93}"/>
    <cellStyle name="Rubrik 3 5 2" xfId="30885" xr:uid="{24F00209-6051-4D94-B8DB-E188721A80A1}"/>
    <cellStyle name="Rubrik 3 5 2 2" xfId="34768" xr:uid="{5603A600-19FD-4D02-9C80-FF6E7A0E2FE2}"/>
    <cellStyle name="Rubrik 3 5_AAL 2014-06" xfId="45581" xr:uid="{53389D62-1D5F-4031-8284-721D695A9A38}"/>
    <cellStyle name="Rubrik 4" xfId="52444" xr:uid="{B3699913-8651-4B0D-A179-0B5F33AA93E9}"/>
    <cellStyle name="Rubrik 4 2" xfId="241" xr:uid="{8791B3A8-7D5B-4253-AF68-55EDE5DDFBC0}"/>
    <cellStyle name="Rubrik 4 2 2" xfId="30886" xr:uid="{3B1AFB0D-58B5-4841-AF9D-3E424153C14E}"/>
    <cellStyle name="Rubrik 4 2 2 2" xfId="34769" xr:uid="{01286D3C-3674-4727-8ABC-D1432F1FE414}"/>
    <cellStyle name="Rubrik 4 2 3" xfId="36484" xr:uid="{ADD84C7F-AFD9-4DD9-ACE3-54E24FCC50B5}"/>
    <cellStyle name="Rubrik 4 2_3. Loans" xfId="30887" xr:uid="{13E1EF7B-8778-421D-8D21-6E2E9AC4C4AB}"/>
    <cellStyle name="Rubrik 4 3" xfId="242" xr:uid="{819D0B6F-651A-4824-B83B-93E9F8BDB3CA}"/>
    <cellStyle name="Rubrik 4 3 2" xfId="34770" xr:uid="{B08BD2FB-7E0A-4AC7-8615-CC76D1F91EA1}"/>
    <cellStyle name="Rubrik 4 3 3" xfId="36485" xr:uid="{DECDB74E-5BD6-476A-A201-C8DA79FDE11B}"/>
    <cellStyle name="Rubrik 4 3_AAL 2014-06" xfId="45582" xr:uid="{55AF4DA4-F2C0-49E7-8BB3-FCDBBFC1B4FF}"/>
    <cellStyle name="Rubrik 4 4" xfId="30888" xr:uid="{B0223BC2-CADA-4979-9F24-E4377427DE54}"/>
    <cellStyle name="Rubrik 4 4 2" xfId="30889" xr:uid="{5C09D5EC-6917-4970-862F-D1D844F1C3B7}"/>
    <cellStyle name="Rubrik 4 4 2 2" xfId="34771" xr:uid="{6BA8D26F-2963-4883-9719-3CBE999ECBE9}"/>
    <cellStyle name="Rubrik 4 4_AAL 2014-06" xfId="45583" xr:uid="{71E2F320-AFB2-4311-B2D8-9C9724C4BB1D}"/>
    <cellStyle name="Rubrik 4 5" xfId="30890" xr:uid="{6688007F-2E6F-4D27-9FA4-E6F4EE69C173}"/>
    <cellStyle name="Rubrik 4 5 2" xfId="30891" xr:uid="{91A9C4AD-BA2D-4BC6-9568-A62D6CD8CABB}"/>
    <cellStyle name="Rubrik 4 5 2 2" xfId="34772" xr:uid="{1620D510-9341-45AF-BBA9-D91200338E42}"/>
    <cellStyle name="Rubrik 4 5_AAL 2014-06" xfId="45584" xr:uid="{F4BF2ECC-7E8B-4FA4-AC23-538DD3ADD106}"/>
    <cellStyle name="Rubrik_Apart tables" xfId="53102" xr:uid="{7516185D-8C9B-477B-AAFE-FA4683B834D7}"/>
    <cellStyle name="s" xfId="43476" xr:uid="{00FAF4E9-343A-4654-B86D-B6B4B9C02DE8}"/>
    <cellStyle name="s 2" xfId="43477" xr:uid="{9A6101B9-9DF7-419A-B5FF-70497AFF31CD}"/>
    <cellStyle name="s 2 2" xfId="43478" xr:uid="{1DA8A299-9FB2-4410-80C3-70FD5C2318E7}"/>
    <cellStyle name="s 2 3" xfId="43479" xr:uid="{F2A07455-F8DA-4327-A0BB-C70BD984440E}"/>
    <cellStyle name="s 2 4" xfId="43480" xr:uid="{C5135F50-BE6A-476A-9A8F-38CB3AE30B10}"/>
    <cellStyle name="s 2_Cognos" xfId="43481" xr:uid="{706699F2-49F1-4C10-902E-B8E86061D975}"/>
    <cellStyle name="s 3" xfId="43482" xr:uid="{3C8A48D7-A2C7-4211-BCDD-31680D838DA4}"/>
    <cellStyle name="s 4" xfId="43483" xr:uid="{B3B497B0-73B4-4EBA-8665-81DF16B7B5A7}"/>
    <cellStyle name="s 5" xfId="43484" xr:uid="{6714A473-A16C-4A7E-9424-C2EB47596916}"/>
    <cellStyle name="s_Assumptions" xfId="43485" xr:uid="{3911090B-A2E3-4882-98F0-89DCC6D102AE}"/>
    <cellStyle name="s_Assumptions 2" xfId="43486" xr:uid="{EE998D03-BD4A-4374-84C9-03D151E9CFDE}"/>
    <cellStyle name="s_Assumptions 2 2" xfId="43487" xr:uid="{91B4286C-59F9-48EA-9328-3377FC3BDA14}"/>
    <cellStyle name="s_Assumptions 2 2_Cognos" xfId="43488" xr:uid="{11B45F3A-6C57-4EF4-97BC-4F575A1F1890}"/>
    <cellStyle name="s_Assumptions 2 3" xfId="43489" xr:uid="{11A3B3E9-AC07-4A6D-B6B7-FD1DA6514BF5}"/>
    <cellStyle name="s_Assumptions 2 3_Cognos" xfId="43490" xr:uid="{670FD6B3-EA01-47E2-9936-243B88F2DDE2}"/>
    <cellStyle name="s_Assumptions 2 4" xfId="43491" xr:uid="{EAB74483-F65A-465C-81FE-2A33D6EB79E2}"/>
    <cellStyle name="s_Assumptions 2 4_Cognos" xfId="43492" xr:uid="{89A18535-14E0-488F-AB9F-B83C73714F08}"/>
    <cellStyle name="s_Assumptions 2_Cognos" xfId="43493" xr:uid="{20A890C8-E488-4485-AF88-C995A15406E5}"/>
    <cellStyle name="s_Assumptions 3" xfId="43494" xr:uid="{ABF7A50E-1725-4978-8F85-6F9585BD5A7B}"/>
    <cellStyle name="s_Assumptions 3_Cognos" xfId="43495" xr:uid="{F510FB1E-EEFB-412E-BCCE-6144FFB67D72}"/>
    <cellStyle name="s_Assumptions 4" xfId="43496" xr:uid="{6189E2FB-3215-47D6-88A1-3379222D1328}"/>
    <cellStyle name="s_Assumptions 4_Cognos" xfId="43497" xr:uid="{3EF42545-CF19-4415-BADE-AF459F097AA3}"/>
    <cellStyle name="s_Assumptions 5" xfId="43498" xr:uid="{053F0D44-43FB-4BF2-A1D5-5B8182974BC7}"/>
    <cellStyle name="s_Assumptions 5_Cognos" xfId="43499" xr:uid="{913BF8B0-18AE-4490-8BDC-2074F530031D}"/>
    <cellStyle name="s_Assumptions_Cognos" xfId="43500" xr:uid="{C17BEFE8-6910-4301-A618-6D6BFC398924}"/>
    <cellStyle name="s_B_S_Ratios _B" xfId="43501" xr:uid="{E1A15358-C7BF-4EA2-B67F-7D0A555C78EC}"/>
    <cellStyle name="s_B_S_Ratios _B 2" xfId="43502" xr:uid="{A92813B6-762C-4BFC-88D6-5F04084A5E11}"/>
    <cellStyle name="s_B_S_Ratios _B 2 2" xfId="43503" xr:uid="{6C6D3DB9-E59E-4E1C-AED2-DBB0EE0C537E}"/>
    <cellStyle name="s_B_S_Ratios _B 2 2_Cognos" xfId="43504" xr:uid="{05577025-1430-4E31-A10D-36D74C03D509}"/>
    <cellStyle name="s_B_S_Ratios _B 2 3" xfId="43505" xr:uid="{4763F581-08EC-42F4-81C9-FD33ACC707BA}"/>
    <cellStyle name="s_B_S_Ratios _B 2 3_Cognos" xfId="43506" xr:uid="{D5E38CFE-ED7B-4B2B-A63C-F8A5E185B3D8}"/>
    <cellStyle name="s_B_S_Ratios _B 2 4" xfId="43507" xr:uid="{307960C6-8132-4792-A293-1457D49DCBE7}"/>
    <cellStyle name="s_B_S_Ratios _B 2 4_Cognos" xfId="43508" xr:uid="{46224033-04DA-4F59-85C9-570984C975FF}"/>
    <cellStyle name="s_B_S_Ratios _B 2_Cognos" xfId="43509" xr:uid="{5C4EAB92-88C4-4317-8C3B-E465285E557D}"/>
    <cellStyle name="s_B_S_Ratios _B 3" xfId="43510" xr:uid="{70569BA7-0E5A-4E7C-9DF2-653D8C856F91}"/>
    <cellStyle name="s_B_S_Ratios _B 3_Cognos" xfId="43511" xr:uid="{C7404891-8057-4CB8-BA57-D9C0C128AAC9}"/>
    <cellStyle name="s_B_S_Ratios _B 4" xfId="43512" xr:uid="{8876D67D-B424-4EA6-85A8-BF80FB3880B0}"/>
    <cellStyle name="s_B_S_Ratios _B 4_Cognos" xfId="43513" xr:uid="{F56EB780-79FD-4ABD-BF0B-4AE16E2C580D}"/>
    <cellStyle name="s_B_S_Ratios _B 5" xfId="43514" xr:uid="{C26996D1-F7F4-402A-8799-000240D95AAB}"/>
    <cellStyle name="s_B_S_Ratios _B 5_Cognos" xfId="43515" xr:uid="{C96FE851-A168-4D20-928D-B0360EF60E83}"/>
    <cellStyle name="s_B_S_Ratios _B_Cognos" xfId="43516" xr:uid="{DDDD8041-9145-405B-A987-262BF44BAF5F}"/>
    <cellStyle name="s_B_S_Ratios_T" xfId="43517" xr:uid="{6F97BB79-44A3-4AD5-97AC-1CCEEEF39204}"/>
    <cellStyle name="s_B_S_Ratios_T 2" xfId="43518" xr:uid="{AF7EBB20-DF5B-4B55-B595-0C6C2BCD6AB5}"/>
    <cellStyle name="s_B_S_Ratios_T 2 2" xfId="43519" xr:uid="{A3D202D0-EA76-47B1-AD54-EFBE6754F178}"/>
    <cellStyle name="s_B_S_Ratios_T 2 2_Cognos" xfId="43520" xr:uid="{9984D705-C131-402C-A1DA-EAA807B935BA}"/>
    <cellStyle name="s_B_S_Ratios_T 2 3" xfId="43521" xr:uid="{882F7996-CB2B-4F2D-A6C6-31933D1D0E33}"/>
    <cellStyle name="s_B_S_Ratios_T 2 3_Cognos" xfId="43522" xr:uid="{C362F849-9B39-46CB-88A8-361D3322FD17}"/>
    <cellStyle name="s_B_S_Ratios_T 2 4" xfId="43523" xr:uid="{4D7930E7-1432-4090-9F9F-909EC5A5395F}"/>
    <cellStyle name="s_B_S_Ratios_T 2 4_Cognos" xfId="43524" xr:uid="{8A363366-67AA-44E3-9B45-979C56CC459C}"/>
    <cellStyle name="s_B_S_Ratios_T 2_Cognos" xfId="43525" xr:uid="{722B8676-2AFA-4731-B6C8-F02CD16548D2}"/>
    <cellStyle name="s_B_S_Ratios_T 3" xfId="43526" xr:uid="{0912E7CB-9B59-4984-B8EC-53CF65FC5CC9}"/>
    <cellStyle name="s_B_S_Ratios_T 3_Cognos" xfId="43527" xr:uid="{05030E99-88FB-462A-AA7A-B50A65754B5A}"/>
    <cellStyle name="s_B_S_Ratios_T 4" xfId="43528" xr:uid="{F647985C-168D-4D58-96E7-C7D1D0E3A555}"/>
    <cellStyle name="s_B_S_Ratios_T 4_Cognos" xfId="43529" xr:uid="{5A0A7084-A0B8-4038-8B30-88377E33A196}"/>
    <cellStyle name="s_B_S_Ratios_T 5" xfId="43530" xr:uid="{AACE6BE6-3EA7-4484-9EF8-7BAD8B2B5A23}"/>
    <cellStyle name="s_B_S_Ratios_T 5_Cognos" xfId="43531" xr:uid="{A55DCAF3-9CC8-4E90-8D4B-936A9ED314CC}"/>
    <cellStyle name="s_B_S_Ratios_T_Cognos" xfId="43532" xr:uid="{100BE1C9-D7FB-4076-97CE-82F1909C2BC9}"/>
    <cellStyle name="s_Cognos" xfId="43533" xr:uid="{69F0FFFB-2519-42F9-B9EF-E34758DE32D1}"/>
    <cellStyle name="s_DCFLBO Code" xfId="43534" xr:uid="{85D7998F-59EB-454E-BEE6-9A5181B89878}"/>
    <cellStyle name="s_DCFLBO Code 2" xfId="43535" xr:uid="{9D9FD3A5-A0BF-4FD7-8979-2CC81FA4A51F}"/>
    <cellStyle name="s_DCFLBO Code 2_Cognos" xfId="43536" xr:uid="{D4BE12FD-B865-4BDF-981E-7BDBDD8DF8D1}"/>
    <cellStyle name="s_DCFLBO Code_1" xfId="43537" xr:uid="{1C88FC7B-A9D2-41B6-B846-F36EEC0659CE}"/>
    <cellStyle name="s_DCFLBO Code_1 2" xfId="43538" xr:uid="{E1F069D4-4930-4701-B49A-E92BA59E068B}"/>
    <cellStyle name="s_DCFLBO Code_1 2 2" xfId="43539" xr:uid="{8DD4439A-9ED2-467E-9EEA-A6AFEC54149C}"/>
    <cellStyle name="s_DCFLBO Code_1 2 2_Cognos" xfId="43540" xr:uid="{581B6000-D2FD-46C6-AF68-AE9EB6811936}"/>
    <cellStyle name="s_DCFLBO Code_1 2 3" xfId="43541" xr:uid="{300A413C-B3EB-4141-9983-12399F73A8FB}"/>
    <cellStyle name="s_DCFLBO Code_1 2 3_Cognos" xfId="43542" xr:uid="{DF75FA1F-5E68-4116-A852-82B0B6A10C6C}"/>
    <cellStyle name="s_DCFLBO Code_1 2 4" xfId="43543" xr:uid="{E6A1AA65-BDA6-446F-A42D-0DC11A1C3736}"/>
    <cellStyle name="s_DCFLBO Code_1 2 4_Cognos" xfId="43544" xr:uid="{4670C2FE-2B12-4ACB-B72A-8354DF8D5CBC}"/>
    <cellStyle name="s_DCFLBO Code_1 2_Cognos" xfId="43545" xr:uid="{E07FE1F1-0718-4952-94F9-A638DB8141E1}"/>
    <cellStyle name="s_DCFLBO Code_1 3" xfId="43546" xr:uid="{EBFC16C8-3017-4667-893A-E313A0E81C7A}"/>
    <cellStyle name="s_DCFLBO Code_1 3_Cognos" xfId="43547" xr:uid="{605BEDAA-CAEA-47EE-AAF8-DF32CF7331B9}"/>
    <cellStyle name="s_DCFLBO Code_1 4" xfId="43548" xr:uid="{52DC66B6-FA89-4BCA-9982-CF4B4BCEDC3B}"/>
    <cellStyle name="s_DCFLBO Code_1 4_Cognos" xfId="43549" xr:uid="{1029D926-D334-4FAF-8CFC-01318940DF8C}"/>
    <cellStyle name="s_DCFLBO Code_1 5" xfId="43550" xr:uid="{8850960C-D429-46C4-ABBD-CC4B0681A1F4}"/>
    <cellStyle name="s_DCFLBO Code_1 5_Cognos" xfId="43551" xr:uid="{7692A38E-BB6B-4914-A19F-280EE903BBF5}"/>
    <cellStyle name="s_DCFLBO Code_1_Cognos" xfId="43552" xr:uid="{1243BA02-4235-475F-B1A3-9F768BE96EF4}"/>
    <cellStyle name="s_DCFLBO Code_Cognos" xfId="43553" xr:uid="{78988B20-4349-45FF-9844-122F59C7D55F}"/>
    <cellStyle name="s_Dilution" xfId="43554" xr:uid="{88741CD7-2510-4161-A384-2E3529094F53}"/>
    <cellStyle name="s_Dilution 2" xfId="43555" xr:uid="{57EA7E09-ADA5-4268-AF87-B39BEFA00EAB}"/>
    <cellStyle name="s_Dilution 2 2" xfId="43556" xr:uid="{A624D2D8-E0FE-47E0-9F07-FAE77482A3B5}"/>
    <cellStyle name="s_Dilution 2 2_Cognos" xfId="43557" xr:uid="{3A282F4D-531A-4CA3-BEFC-0F8FD250CE2F}"/>
    <cellStyle name="s_Dilution 2 3" xfId="43558" xr:uid="{C2883DAC-9D4B-4128-BECE-E48457AAEDAB}"/>
    <cellStyle name="s_Dilution 2 3_Cognos" xfId="43559" xr:uid="{0559BD73-EB9A-4C14-9FE3-2555722E60C0}"/>
    <cellStyle name="s_Dilution 2 4" xfId="43560" xr:uid="{5002206D-B8EF-4B22-99C4-04F844068C60}"/>
    <cellStyle name="s_Dilution 2 4_Cognos" xfId="43561" xr:uid="{639616C8-DCBE-4FC9-913A-3223F996A169}"/>
    <cellStyle name="s_Dilution 2_Cognos" xfId="43562" xr:uid="{E4393AA5-0E01-4568-B658-3900EFFD4E02}"/>
    <cellStyle name="s_Dilution 3" xfId="43563" xr:uid="{0301C27F-2DB8-4965-8978-396BC0BFEAEA}"/>
    <cellStyle name="s_Dilution 3_Cognos" xfId="43564" xr:uid="{AEECB291-9060-475D-84B3-7B0B8810C252}"/>
    <cellStyle name="s_Dilution 4" xfId="43565" xr:uid="{6145E30A-F0F2-42EF-867C-6AD77D1C26C4}"/>
    <cellStyle name="s_Dilution 4_Cognos" xfId="43566" xr:uid="{59600177-19DC-43F2-B7C6-1B5BCF2F501A}"/>
    <cellStyle name="s_Dilution 5" xfId="43567" xr:uid="{B05B5775-2776-4A67-9995-9356FF507FC7}"/>
    <cellStyle name="s_Dilution 5_Cognos" xfId="43568" xr:uid="{7E1B0E2D-3F55-4B5C-96CA-E0DD05C945BC}"/>
    <cellStyle name="s_Dilution_Cognos" xfId="43569" xr:uid="{7FAB475B-01D1-4760-93FD-77F2576B366C}"/>
    <cellStyle name="s_Financials_B" xfId="43570" xr:uid="{B7F61295-77A8-4189-BFCE-F261BB197C34}"/>
    <cellStyle name="s_Financials_B 2" xfId="43571" xr:uid="{AEDD36C5-61C0-4491-88CA-DA9F5ECF79BF}"/>
    <cellStyle name="s_Financials_B 2 2" xfId="43572" xr:uid="{829D1F8F-76BA-4F5D-8894-07DE5C3568C4}"/>
    <cellStyle name="s_Financials_B 2 2_Cognos" xfId="43573" xr:uid="{F4D9D2CE-F7FB-4150-9BDA-D29E7FD09DBD}"/>
    <cellStyle name="s_Financials_B 2 3" xfId="43574" xr:uid="{6C7DC389-E2B0-4682-8BBE-E2413A245069}"/>
    <cellStyle name="s_Financials_B 2 3_Cognos" xfId="43575" xr:uid="{D6D15B7D-AD46-4D63-B5B5-177CA21FB2BF}"/>
    <cellStyle name="s_Financials_B 2 4" xfId="43576" xr:uid="{28AB40DB-5BCB-40C4-8A5D-9D43E280A386}"/>
    <cellStyle name="s_Financials_B 2 4_Cognos" xfId="43577" xr:uid="{2F56547C-E4A3-4A03-A03C-A4E8C5517A95}"/>
    <cellStyle name="s_Financials_B 2_Cognos" xfId="43578" xr:uid="{E3156F09-8F21-4173-8F67-8C952B2632A1}"/>
    <cellStyle name="s_Financials_B 3" xfId="43579" xr:uid="{5CE9CF5C-9D5C-4DDE-9267-18F584EEBE8C}"/>
    <cellStyle name="s_Financials_B 3_Cognos" xfId="43580" xr:uid="{1DDFC9DA-1E1D-400C-A7F8-066E491206EA}"/>
    <cellStyle name="s_Financials_B 4" xfId="43581" xr:uid="{D3461217-8A0C-498B-8DA6-E44BDC55E3CE}"/>
    <cellStyle name="s_Financials_B 4_Cognos" xfId="43582" xr:uid="{2E1A6F7E-18B2-4845-AA70-E21CAD9F0E91}"/>
    <cellStyle name="s_Financials_B 5" xfId="43583" xr:uid="{4F629DE5-C623-44C3-A6A3-4D218101F82C}"/>
    <cellStyle name="s_Financials_B 5_Cognos" xfId="43584" xr:uid="{80FA4724-D5AC-4230-A46B-A4CC2FA2DD0C}"/>
    <cellStyle name="s_Financials_B_Cognos" xfId="43585" xr:uid="{9630E570-E055-4EBF-ACF8-E58E1D0F335D}"/>
    <cellStyle name="s_Financials_T" xfId="43586" xr:uid="{9F8575FE-36CF-4147-BCAE-32B1C7852320}"/>
    <cellStyle name="s_Financials_T 2" xfId="43587" xr:uid="{ED53EF65-1EA0-43D2-B825-0A3832FF2080}"/>
    <cellStyle name="s_Financials_T 2 2" xfId="43588" xr:uid="{3AED593A-7A60-427F-BE21-B3ED10230A94}"/>
    <cellStyle name="s_Financials_T 2 2_Cognos" xfId="43589" xr:uid="{0DFF0E73-EEB9-4E2F-A5F2-34AB86F7875C}"/>
    <cellStyle name="s_Financials_T 2 3" xfId="43590" xr:uid="{2F182DFD-D5C7-4FB9-9571-858C4CA130A7}"/>
    <cellStyle name="s_Financials_T 2 3_Cognos" xfId="43591" xr:uid="{7287FB60-6A2B-4AB0-B991-A92262667BC2}"/>
    <cellStyle name="s_Financials_T 2 4" xfId="43592" xr:uid="{4078F0E7-E6B2-44DA-B87C-C0C6A3383ECF}"/>
    <cellStyle name="s_Financials_T 2 4_Cognos" xfId="43593" xr:uid="{3B4F7E50-C67C-4943-8CEE-26A9BD3183CB}"/>
    <cellStyle name="s_Financials_T 2_Cognos" xfId="43594" xr:uid="{FB27628F-A5A5-466E-89BB-3020A90C7D18}"/>
    <cellStyle name="s_Financials_T 3" xfId="43595" xr:uid="{5C22684F-7FC3-4E1D-8E45-72FA9D746300}"/>
    <cellStyle name="s_Financials_T 3_Cognos" xfId="43596" xr:uid="{2605C912-2177-413F-ABBD-D6F4DD9BD6F6}"/>
    <cellStyle name="s_Financials_T 4" xfId="43597" xr:uid="{D21203B9-88DF-42C8-97B9-E8B938DEF4B3}"/>
    <cellStyle name="s_Financials_T 4_Cognos" xfId="43598" xr:uid="{2C145EAD-8B06-4D04-B976-951597F9787F}"/>
    <cellStyle name="s_Financials_T 5" xfId="43599" xr:uid="{04DB5B9D-FB76-4D35-995B-3EDA91D7FF0C}"/>
    <cellStyle name="s_Financials_T 5_Cognos" xfId="43600" xr:uid="{092BDF29-B5E3-48D2-B40A-C46A85CEB8F7}"/>
    <cellStyle name="s_Financials_T_Cognos" xfId="43601" xr:uid="{C70B7704-C5A9-4DCF-B965-211AD802BE9F}"/>
    <cellStyle name="s_Grouse+Pelican" xfId="43602" xr:uid="{8CC86E39-09B9-45FF-95A4-7A35793097CE}"/>
    <cellStyle name="s_Grouse+Pelican_Cognos" xfId="43603" xr:uid="{44B9CA75-A9F2-49D3-B5A0-8D5F2F7CFA84}"/>
    <cellStyle name="s_Matrix_B" xfId="43604" xr:uid="{3CFB7369-8962-406C-965E-91A7DC2E3AB5}"/>
    <cellStyle name="s_Matrix_B 2" xfId="43605" xr:uid="{8868CC79-2804-49B4-9365-A884B8F662DB}"/>
    <cellStyle name="s_Matrix_B 2 2" xfId="43606" xr:uid="{B1A111DB-D6EE-4516-B0DB-07305B14ADE3}"/>
    <cellStyle name="s_Matrix_B 2 2_Cognos" xfId="43607" xr:uid="{34FD97DD-6C0A-4D59-9513-70009E4E790C}"/>
    <cellStyle name="s_Matrix_B 2 3" xfId="43608" xr:uid="{23114610-F002-436A-8DBA-B601B23D649E}"/>
    <cellStyle name="s_Matrix_B 2 3_Cognos" xfId="43609" xr:uid="{6BA745D8-6295-4460-9CFB-C764C8B8E8AD}"/>
    <cellStyle name="s_Matrix_B 2 4" xfId="43610" xr:uid="{BBFD2493-CDEE-4083-9345-4C57D6114589}"/>
    <cellStyle name="s_Matrix_B 2 4_Cognos" xfId="43611" xr:uid="{6E000FF8-AFBE-4945-8BC3-698677021D69}"/>
    <cellStyle name="s_Matrix_B 2_Cognos" xfId="43612" xr:uid="{4C682638-F38E-4896-AADD-6A7226CA5D2B}"/>
    <cellStyle name="s_Matrix_B 3" xfId="43613" xr:uid="{27B34311-AB58-43DE-A0FB-F88A6EF9E631}"/>
    <cellStyle name="s_Matrix_B 3_Cognos" xfId="43614" xr:uid="{3FC63DA2-632A-47EE-8DC4-4004EBDE39DB}"/>
    <cellStyle name="s_Matrix_B 4" xfId="43615" xr:uid="{65CB3C3B-9A57-4C99-B5B0-CBC99D80793F}"/>
    <cellStyle name="s_Matrix_B 4_Cognos" xfId="43616" xr:uid="{4EB34CBD-E043-4FF5-B3C7-6464F4643BBE}"/>
    <cellStyle name="s_Matrix_B 5" xfId="43617" xr:uid="{EEFA1794-4F43-4109-A352-F170F6B6BAA4}"/>
    <cellStyle name="s_Matrix_B 5_Cognos" xfId="43618" xr:uid="{7BC2F9E3-E5D7-48D1-BBDD-89B329973718}"/>
    <cellStyle name="s_Matrix_B_Cognos" xfId="43619" xr:uid="{A2B2D774-379F-423E-B262-BCFAB4C7E49E}"/>
    <cellStyle name="s_Matrix_T" xfId="43620" xr:uid="{15DB6CCC-0639-4C20-8B24-D78145F664A5}"/>
    <cellStyle name="s_Matrix_T 2" xfId="43621" xr:uid="{C4030591-247C-4BFE-8B3A-78683E55E30F}"/>
    <cellStyle name="s_Matrix_T 2 2" xfId="43622" xr:uid="{A7E95A6B-4E6C-40DE-8899-A27846781D48}"/>
    <cellStyle name="s_Matrix_T 2 2_Cognos" xfId="43623" xr:uid="{2C89C914-2CA3-43B3-AE13-B77DFDD63341}"/>
    <cellStyle name="s_Matrix_T 2 3" xfId="43624" xr:uid="{E2017861-7FCA-47DA-98C1-64D69EC1AC25}"/>
    <cellStyle name="s_Matrix_T 2 3_Cognos" xfId="43625" xr:uid="{4A873B65-BFC3-4407-9943-A7361FB0A891}"/>
    <cellStyle name="s_Matrix_T 2 4" xfId="43626" xr:uid="{47876EB4-ACD6-44B1-AA2C-B53C4DAC341A}"/>
    <cellStyle name="s_Matrix_T 2 4_Cognos" xfId="43627" xr:uid="{ACE3239A-68D7-44B4-BD6E-B0170F549A6C}"/>
    <cellStyle name="s_Matrix_T 2_Cognos" xfId="43628" xr:uid="{BD917E19-0DF1-4CD6-9B6B-B1913ECA11F4}"/>
    <cellStyle name="s_Matrix_T 3" xfId="43629" xr:uid="{9F3224FB-59B1-49AF-A7F2-8BD0ABAAFFBE}"/>
    <cellStyle name="s_Matrix_T 3_Cognos" xfId="43630" xr:uid="{A8A6AC9B-6213-4C24-B8A2-E4F0C023ED01}"/>
    <cellStyle name="s_Matrix_T 4" xfId="43631" xr:uid="{B07DEC17-678F-4F8F-9133-BF9FDB9AB828}"/>
    <cellStyle name="s_Matrix_T 4_Cognos" xfId="43632" xr:uid="{E152B362-8297-442E-827B-C80BF04036BF}"/>
    <cellStyle name="s_Matrix_T 5" xfId="43633" xr:uid="{A0185302-EC97-44A3-8639-0E8C6EDBC58A}"/>
    <cellStyle name="s_Matrix_T 5_Cognos" xfId="43634" xr:uid="{C016869C-1F76-41E9-9F68-59925908FBBF}"/>
    <cellStyle name="s_Matrix_T_Cognos" xfId="43635" xr:uid="{2DC919D5-67DD-49FD-A44A-59B3F018673D}"/>
    <cellStyle name="s_Merger" xfId="43636" xr:uid="{2E325B32-50CF-42E1-89FF-FA7113E86B37}"/>
    <cellStyle name="s_Merger 2" xfId="43637" xr:uid="{99E952CA-93A2-4C7B-9BFF-CEC736561B33}"/>
    <cellStyle name="s_Merger 2 2" xfId="43638" xr:uid="{90A94A23-21EB-49F0-8205-54063C93FF95}"/>
    <cellStyle name="s_Merger 2 2_Cognos" xfId="43639" xr:uid="{4FB662A5-3636-4ECE-ADF4-3FF48BA614EF}"/>
    <cellStyle name="s_Merger 2 3" xfId="43640" xr:uid="{EB29AAEF-FF7D-4B79-A8FA-E4A2058AC6C6}"/>
    <cellStyle name="s_Merger 2 3_Cognos" xfId="43641" xr:uid="{ED2F560B-D2BF-4A51-80E2-E3A18091FD47}"/>
    <cellStyle name="s_Merger 2 4" xfId="43642" xr:uid="{A347FC53-FD03-498A-9FD2-29742A5F7F58}"/>
    <cellStyle name="s_Merger 2 4_Cognos" xfId="43643" xr:uid="{575BE907-C20F-459C-AD11-9986EF6F6B9A}"/>
    <cellStyle name="s_Merger 2_Cognos" xfId="43644" xr:uid="{E4481022-C451-493A-9154-42C79F113F90}"/>
    <cellStyle name="s_Merger 3" xfId="43645" xr:uid="{F29A9A76-5B24-4502-BE28-D1B1C67A0139}"/>
    <cellStyle name="s_Merger 3_Cognos" xfId="43646" xr:uid="{9C8D5640-0648-4FFF-931C-958E2F493329}"/>
    <cellStyle name="s_Merger 4" xfId="43647" xr:uid="{37E0996B-5168-4095-988C-F9A226208234}"/>
    <cellStyle name="s_Merger 4_Cognos" xfId="43648" xr:uid="{D331CC6B-4EBB-47BC-9EEA-03FC5ED4DD1B}"/>
    <cellStyle name="s_Merger 5" xfId="43649" xr:uid="{DE446358-983B-4362-A3CA-55F58C8D756E}"/>
    <cellStyle name="s_Merger 5_Cognos" xfId="43650" xr:uid="{5E8D88A6-AA9D-47D2-A629-D6B5F07BBD55}"/>
    <cellStyle name="s_Merger_Cognos" xfId="43651" xr:uid="{C8215733-370C-47CC-9B7A-26FE952095BD}"/>
    <cellStyle name="s_model2" xfId="43652" xr:uid="{F16B0940-9817-49C0-800C-58B37EA71F6B}"/>
    <cellStyle name="s_model2 2" xfId="43653" xr:uid="{CDEE1287-2F97-4C21-8700-43F396852ADE}"/>
    <cellStyle name="s_model2 2 2" xfId="43654" xr:uid="{3E036F0D-E4CD-4BA8-A81D-B8DC0F31E8CE}"/>
    <cellStyle name="s_model2 2 2_Cognos" xfId="43655" xr:uid="{D9A41001-88B2-440E-96BC-4FF3DEB52219}"/>
    <cellStyle name="s_model2 2 3" xfId="43656" xr:uid="{AA14D298-D908-45D8-8D15-92449E95527B}"/>
    <cellStyle name="s_model2 2 3_Cognos" xfId="43657" xr:uid="{F5680D48-8939-416D-B16E-156BBD5C0CBE}"/>
    <cellStyle name="s_model2 2 4" xfId="43658" xr:uid="{62A62B68-0AE3-45C7-B08C-CEFF0BD5EBB5}"/>
    <cellStyle name="s_model2 2 4_Cognos" xfId="43659" xr:uid="{723A93B9-5C71-4193-B42C-745CD2D4DF3F}"/>
    <cellStyle name="s_model2 2_Cognos" xfId="43660" xr:uid="{5EF82D49-EDF0-46A3-8F3E-C690AAA3AE95}"/>
    <cellStyle name="s_model2 3" xfId="43661" xr:uid="{8A013A15-9EBA-45E3-9A16-89B75432A72F}"/>
    <cellStyle name="s_model2 3_Cognos" xfId="43662" xr:uid="{588EFD53-F1E5-40AD-84C3-8FB579C22EEA}"/>
    <cellStyle name="s_model2 4" xfId="43663" xr:uid="{12EEC060-755B-48D6-ACE6-401FD04A9ED1}"/>
    <cellStyle name="s_model2 4_Cognos" xfId="43664" xr:uid="{9CDD652D-526C-420E-A1BF-D63E08D2666B}"/>
    <cellStyle name="s_model2 5" xfId="43665" xr:uid="{37FA8073-2B33-4BAE-B248-54AAB98C0A4B}"/>
    <cellStyle name="s_model2 5_Cognos" xfId="43666" xr:uid="{420F2EA9-D3C0-4A7C-8316-D8AB74020070}"/>
    <cellStyle name="s_model2_Cognos" xfId="43667" xr:uid="{406C4BB5-1570-4EE1-B58A-0A997CB1F35B}"/>
    <cellStyle name="s_P_L_Ratios" xfId="43668" xr:uid="{943A4A76-CC6D-410F-A842-DC1223FD1341}"/>
    <cellStyle name="s_P_L_Ratios 2" xfId="43669" xr:uid="{62108F3E-2906-4192-812D-0AEC85CB0439}"/>
    <cellStyle name="s_P_L_Ratios 2 2" xfId="43670" xr:uid="{57F70C4E-48B7-4A6B-8180-B0CAFEFAB5A3}"/>
    <cellStyle name="s_P_L_Ratios 2 2_Cognos" xfId="43671" xr:uid="{BB8B591A-8B24-469E-B12A-E5EF19627750}"/>
    <cellStyle name="s_P_L_Ratios 2 3" xfId="43672" xr:uid="{AC198410-6CD5-4702-87C5-C6C6F72CF87A}"/>
    <cellStyle name="s_P_L_Ratios 2 3_Cognos" xfId="43673" xr:uid="{96719FB9-F9E3-4641-B62A-8F14F1024EEF}"/>
    <cellStyle name="s_P_L_Ratios 2 4" xfId="43674" xr:uid="{B84BA2A4-7550-41F8-A637-1CFEDB63718B}"/>
    <cellStyle name="s_P_L_Ratios 2 4_Cognos" xfId="43675" xr:uid="{31EE1F17-6000-4A18-A005-BFA89F118908}"/>
    <cellStyle name="s_P_L_Ratios 2_Cognos" xfId="43676" xr:uid="{00100C23-19AE-402E-838A-E567BCDC7300}"/>
    <cellStyle name="s_P_L_Ratios 3" xfId="43677" xr:uid="{164E4F8E-11B1-4E62-84BA-6236932968F6}"/>
    <cellStyle name="s_P_L_Ratios 3_Cognos" xfId="43678" xr:uid="{E7CF5FB5-7EF0-4FAF-83C6-C877D9BD5B1D}"/>
    <cellStyle name="s_P_L_Ratios 4" xfId="43679" xr:uid="{ADEB32E7-DBC9-4485-8AB9-306A0C558696}"/>
    <cellStyle name="s_P_L_Ratios 4_Cognos" xfId="43680" xr:uid="{697BA839-B58A-4622-892F-CA7E086370C1}"/>
    <cellStyle name="s_P_L_Ratios 5" xfId="43681" xr:uid="{F1A0CD4D-0F68-4E66-8C21-D971661EE3BC}"/>
    <cellStyle name="s_P_L_Ratios 5_Cognos" xfId="43682" xr:uid="{819A53B6-A771-487D-8118-B59947DB4C81}"/>
    <cellStyle name="s_P_L_Ratios_B" xfId="43683" xr:uid="{958CD953-E75C-4B98-A4EA-E7131CE9AB3E}"/>
    <cellStyle name="s_P_L_Ratios_B 2" xfId="43684" xr:uid="{BF3CADB6-08E9-430D-8201-ECA88B941D8B}"/>
    <cellStyle name="s_P_L_Ratios_B 2 2" xfId="43685" xr:uid="{139F0918-4B51-47F3-BD98-AF26096F1577}"/>
    <cellStyle name="s_P_L_Ratios_B 2 2_Cognos" xfId="43686" xr:uid="{72047523-3654-47C4-8616-C539E67E3569}"/>
    <cellStyle name="s_P_L_Ratios_B 2 3" xfId="43687" xr:uid="{C186F5E0-74CF-4C67-B3AF-3AB0B97D8BFA}"/>
    <cellStyle name="s_P_L_Ratios_B 2 3_Cognos" xfId="43688" xr:uid="{C6276AC1-7A52-453A-9295-34C09D37E10D}"/>
    <cellStyle name="s_P_L_Ratios_B 2 4" xfId="43689" xr:uid="{7FCAB2B0-6329-44DB-88BE-CB238990FA99}"/>
    <cellStyle name="s_P_L_Ratios_B 2 4_Cognos" xfId="43690" xr:uid="{58AD4FA7-4A48-4E28-AFC3-A5AD9FFD40A0}"/>
    <cellStyle name="s_P_L_Ratios_B 2_Cognos" xfId="43691" xr:uid="{7A16AFC3-F163-45D1-B8EE-454AC162ACA1}"/>
    <cellStyle name="s_P_L_Ratios_B 3" xfId="43692" xr:uid="{8505BF03-1C40-4942-A3D4-7CD5E375C7A9}"/>
    <cellStyle name="s_P_L_Ratios_B 3_Cognos" xfId="43693" xr:uid="{F8138E05-CF23-441B-9D74-972AF7DC689D}"/>
    <cellStyle name="s_P_L_Ratios_B 4" xfId="43694" xr:uid="{B0DAA132-6C39-497E-8906-A8D007397614}"/>
    <cellStyle name="s_P_L_Ratios_B 4_Cognos" xfId="43695" xr:uid="{9148C966-2F0F-4079-80C6-58863464B272}"/>
    <cellStyle name="s_P_L_Ratios_B 5" xfId="43696" xr:uid="{AB47944F-8DAB-426F-B642-A832559013AA}"/>
    <cellStyle name="s_P_L_Ratios_B 5_Cognos" xfId="43697" xr:uid="{C96A6E62-92A4-4E14-A552-F96FFC303857}"/>
    <cellStyle name="s_P_L_Ratios_B_Cognos" xfId="43698" xr:uid="{8E72B080-FDBF-45C6-A899-E9BA33D4E8D4}"/>
    <cellStyle name="s_P_L_Ratios_Cognos" xfId="43699" xr:uid="{7212777C-71E7-4310-8DA4-8D3FD59D06D0}"/>
    <cellStyle name="s_S_By_S" xfId="43700" xr:uid="{2F743F1C-FCFC-40DF-87F6-5945B4612222}"/>
    <cellStyle name="s_S_By_S 2" xfId="43701" xr:uid="{BB800B03-E3B5-46AA-B1A6-FAC4D1F4C932}"/>
    <cellStyle name="s_S_By_S 2 2" xfId="43702" xr:uid="{FFEAD327-758E-48C3-8FFF-4E42739BEB26}"/>
    <cellStyle name="s_S_By_S 2 2_Cognos" xfId="43703" xr:uid="{A8508948-0DA2-4E2B-ACF4-3EC7180FFFA8}"/>
    <cellStyle name="s_S_By_S 2 3" xfId="43704" xr:uid="{22C9F6C6-6232-4AC1-A5B7-780868EC7918}"/>
    <cellStyle name="s_S_By_S 2 3_Cognos" xfId="43705" xr:uid="{30831827-063D-4481-B23A-19FCA467884B}"/>
    <cellStyle name="s_S_By_S 2 4" xfId="43706" xr:uid="{2EAC8283-C051-4CB6-806F-2998AC8D601B}"/>
    <cellStyle name="s_S_By_S 2 4_Cognos" xfId="43707" xr:uid="{B08FFE40-1FD3-447A-B49A-91B27338C926}"/>
    <cellStyle name="s_S_By_S 2_Cognos" xfId="43708" xr:uid="{B3537C48-EB5B-4DEE-8B58-31FAD766B2DD}"/>
    <cellStyle name="s_S_By_S 3" xfId="43709" xr:uid="{9250CFF5-C0A5-468E-87FD-623530861495}"/>
    <cellStyle name="s_S_By_S 3_Cognos" xfId="43710" xr:uid="{221BBD98-89D3-4D54-A4E4-F1DF61863531}"/>
    <cellStyle name="s_S_By_S 4" xfId="43711" xr:uid="{C7239E62-16CF-44FD-A069-D6D805FC8182}"/>
    <cellStyle name="s_S_By_S 4_Cognos" xfId="43712" xr:uid="{E4C56F40-73A9-4731-A4C8-20DA0488D86F}"/>
    <cellStyle name="s_S_By_S 5" xfId="43713" xr:uid="{EF2A2750-96E6-43F7-B382-CDDC68BCF204}"/>
    <cellStyle name="s_S_By_S 5_Cognos" xfId="43714" xr:uid="{732AD0E0-5652-415D-ABFE-32B000AA3419}"/>
    <cellStyle name="s_S_By_S_Cognos" xfId="43715" xr:uid="{745D475B-F0FE-4774-969F-B65FBEFF979F}"/>
    <cellStyle name="s_Sheet5" xfId="43716" xr:uid="{61944A61-73EA-433A-92B8-E4D9D37A41EC}"/>
    <cellStyle name="s_Sheet5 2" xfId="43717" xr:uid="{5A52BB65-9511-4500-935A-A871269213D3}"/>
    <cellStyle name="s_Sheet5 2 2" xfId="43718" xr:uid="{817E8CB6-5925-4896-8251-B2A4FBC315DF}"/>
    <cellStyle name="s_Sheet5 2 2_Cognos" xfId="43719" xr:uid="{1C71AB86-894A-4227-AF40-8E232AEB64C1}"/>
    <cellStyle name="s_Sheet5 2 3" xfId="43720" xr:uid="{650899B1-66E7-404F-B562-13803ECF6E03}"/>
    <cellStyle name="s_Sheet5 2 3_Cognos" xfId="43721" xr:uid="{5874EFCA-9A49-4E6D-811F-247FACD6C4AA}"/>
    <cellStyle name="s_Sheet5 2 4" xfId="43722" xr:uid="{7D00BE9D-D79B-4790-A4D5-DF154A8D92C4}"/>
    <cellStyle name="s_Sheet5 2 4_Cognos" xfId="43723" xr:uid="{167A1BCD-F31B-4EB3-B6FD-21492FB14F30}"/>
    <cellStyle name="s_Sheet5 2_Cognos" xfId="43724" xr:uid="{F4C0E774-CD19-418E-83F8-E4354EE93129}"/>
    <cellStyle name="s_Sheet5 3" xfId="43725" xr:uid="{695D737C-0A08-4077-A523-378921FEECB2}"/>
    <cellStyle name="s_Sheet5 3_Cognos" xfId="43726" xr:uid="{73E32216-EF11-4724-B8EC-34C63EEB1E23}"/>
    <cellStyle name="s_Sheet5 4" xfId="43727" xr:uid="{F0C3688F-8E62-47C9-B9A3-3BF55D47AABF}"/>
    <cellStyle name="s_Sheet5 4_Cognos" xfId="43728" xr:uid="{C04B55DF-48D6-419A-9AAC-60534E12B6DD}"/>
    <cellStyle name="s_Sheet5 5" xfId="43729" xr:uid="{AE076242-E22F-4603-9733-7B6B61B7B31E}"/>
    <cellStyle name="s_Sheet5 5_Cognos" xfId="43730" xr:uid="{043C26C1-E595-4FD8-A91C-D7624A9B690E}"/>
    <cellStyle name="s_Sheet5_Cognos" xfId="43731" xr:uid="{4847DFDE-38FB-4343-9CEA-4473F9182432}"/>
    <cellStyle name="s_Valuation " xfId="43732" xr:uid="{090A9AA3-A193-48C3-9895-CA571AB7FF33}"/>
    <cellStyle name="s_Valuation  2" xfId="43733" xr:uid="{EC3F81E9-254A-420D-BF1F-2B11814A9052}"/>
    <cellStyle name="s_Valuation  2 2" xfId="43734" xr:uid="{548BD59C-4D30-49F0-B0E6-775288AC730D}"/>
    <cellStyle name="s_Valuation  2 2_Cognos" xfId="43735" xr:uid="{2358EF3F-190E-4315-8DA8-D472F2DEFE0A}"/>
    <cellStyle name="s_Valuation  2 3" xfId="43736" xr:uid="{1391B212-FA4A-4E31-B415-EE71E6F11440}"/>
    <cellStyle name="s_Valuation  2 3_Cognos" xfId="43737" xr:uid="{E72BD6F2-E34C-4E30-B51D-4C767192C5A6}"/>
    <cellStyle name="s_Valuation  2 4" xfId="43738" xr:uid="{C018661B-F1A8-40E1-970B-9C8D5753C0EE}"/>
    <cellStyle name="s_Valuation  2 4_Cognos" xfId="43739" xr:uid="{898B7CE7-313B-402D-94E5-22BA6949FAB1}"/>
    <cellStyle name="s_Valuation  2_Cognos" xfId="43740" xr:uid="{55D654EE-3533-4669-B74E-D56F04FB5364}"/>
    <cellStyle name="s_Valuation  3" xfId="43741" xr:uid="{280565A3-5296-4D6E-A867-9609BE41B06D}"/>
    <cellStyle name="s_Valuation  3_Cognos" xfId="43742" xr:uid="{3350F5B7-C834-4136-B0AF-A18090516F34}"/>
    <cellStyle name="s_Valuation  4" xfId="43743" xr:uid="{026FFCF4-6470-424B-8A6D-607146D0BF5F}"/>
    <cellStyle name="s_Valuation  4_Cognos" xfId="43744" xr:uid="{A46B1F2E-F9A8-4E6D-8B25-75D61FC04D81}"/>
    <cellStyle name="s_Valuation  5" xfId="43745" xr:uid="{1619434C-7973-4257-9AF1-F83EDD9AE35B}"/>
    <cellStyle name="s_Valuation  5_Cognos" xfId="43746" xr:uid="{1FF08EB3-B24E-4A9B-ABC4-05814EA822A9}"/>
    <cellStyle name="s_Valuation _Cognos" xfId="43747" xr:uid="{B486CCF8-D832-4AC1-9F66-C744F7387E16}"/>
    <cellStyle name="Saída" xfId="40097" xr:uid="{B46902E9-43CA-4DB0-82BC-51D48A1D1742}"/>
    <cellStyle name="Saída 10" xfId="40098" xr:uid="{50A4CC1D-76D0-47D2-ACDC-9135344BDD38}"/>
    <cellStyle name="Saída 10 2" xfId="40099" xr:uid="{3CBE5772-4BFE-47F0-99CF-93D0C6BEB748}"/>
    <cellStyle name="Saída 10 2 2" xfId="48689" xr:uid="{0AF7F81F-A0DA-4776-A7DA-44FEAC19B3E5}"/>
    <cellStyle name="Saída 10 3" xfId="48688" xr:uid="{14F9F1D6-A0AD-471F-85E9-2D0D7C7CAC64}"/>
    <cellStyle name="Saída 11" xfId="40100" xr:uid="{43FA66C6-68AB-47EF-BD2A-57EF9313B2B3}"/>
    <cellStyle name="Saída 11 2" xfId="48690" xr:uid="{66611EE1-6B4A-46D6-AB04-05788C5CB33E}"/>
    <cellStyle name="Saída 12" xfId="48687" xr:uid="{EAEC0AF6-269D-45B9-96BC-C399B9669961}"/>
    <cellStyle name="Saída 2" xfId="40101" xr:uid="{8F2C01B3-C99C-46C2-B2F0-8409E33AABCD}"/>
    <cellStyle name="Saída 2 2" xfId="40102" xr:uid="{375A8388-1CF0-406E-BDA7-002C3C2F4A6A}"/>
    <cellStyle name="Saída 2 2 2" xfId="40103" xr:uid="{978DEDC3-F14D-4D3F-B246-0B44020F62AA}"/>
    <cellStyle name="Saída 2 2 2 2" xfId="48693" xr:uid="{F0E72E2B-ECD3-40F6-9E24-FB74F9C1BC0E}"/>
    <cellStyle name="Saída 2 2 3" xfId="48692" xr:uid="{5CFAC5ED-200E-4E6C-BC94-536038A6A639}"/>
    <cellStyle name="Saída 2 3" xfId="40104" xr:uid="{B4723E0E-B037-4224-8A49-12BDDCB34222}"/>
    <cellStyle name="Saída 2 3 2" xfId="40105" xr:uid="{FF03C497-13E2-4457-B1D9-2771825B3D00}"/>
    <cellStyle name="Saída 2 3 2 2" xfId="48695" xr:uid="{4A3D629D-6F03-4003-9063-CCFA98E15E70}"/>
    <cellStyle name="Saída 2 3 3" xfId="48694" xr:uid="{E09B2258-9DB9-4BFD-BFAE-B3C8E69522DE}"/>
    <cellStyle name="Saída 2 4" xfId="40106" xr:uid="{7C6003F9-5BF8-4A49-9F2C-B265EB94206C}"/>
    <cellStyle name="Saída 2 4 2" xfId="40107" xr:uid="{F63A6D18-8960-4764-9004-C19EA5DB1813}"/>
    <cellStyle name="Saída 2 4 2 2" xfId="48697" xr:uid="{375B5AD4-0FE6-42E6-9580-A503F2629303}"/>
    <cellStyle name="Saída 2 4 3" xfId="48696" xr:uid="{ACBDF2EB-83F7-4F02-A1BF-7EBC438DF830}"/>
    <cellStyle name="Saída 2 5" xfId="40108" xr:uid="{53E73C23-9DE4-445F-ADE5-CB4551319159}"/>
    <cellStyle name="Saída 2 5 2" xfId="48698" xr:uid="{ACAFD191-10E1-4796-82A1-AEACFF0609D2}"/>
    <cellStyle name="Saída 2 6" xfId="48691" xr:uid="{23361059-BC93-4C03-B0F3-EF7154AAC7E9}"/>
    <cellStyle name="Saída 3" xfId="40109" xr:uid="{9C6397DE-B721-4B73-93B8-DB15DA8C6533}"/>
    <cellStyle name="Saída 3 2" xfId="40110" xr:uid="{12893323-25F9-4A50-9B9D-A84AF25DA747}"/>
    <cellStyle name="Saída 3 2 2" xfId="40111" xr:uid="{0671E2F0-EC1E-4B6A-8590-124B08E5C481}"/>
    <cellStyle name="Saída 3 2 2 2" xfId="48701" xr:uid="{29C49FDA-5992-4792-B302-8503D8C135BA}"/>
    <cellStyle name="Saída 3 2 3" xfId="48700" xr:uid="{21505A9D-3E81-4791-B502-0088AFF27F7C}"/>
    <cellStyle name="Saída 3 3" xfId="40112" xr:uid="{C9CBB98C-ED1B-4FEE-9D14-3D5DAAB2B7DC}"/>
    <cellStyle name="Saída 3 3 2" xfId="40113" xr:uid="{3EA281AA-B4F8-4CCA-A2AB-B4C64F3E2C11}"/>
    <cellStyle name="Saída 3 3 2 2" xfId="48703" xr:uid="{2BD62E61-6743-482B-9C5C-A92B71729C7E}"/>
    <cellStyle name="Saída 3 3 3" xfId="48702" xr:uid="{BF06CEF2-0559-460C-A0D9-A6AEF40C5980}"/>
    <cellStyle name="Saída 3 4" xfId="40114" xr:uid="{0C16F63B-809C-49D7-A77A-AC11407B4A02}"/>
    <cellStyle name="Saída 3 4 2" xfId="40115" xr:uid="{4713860F-046B-4312-85D9-0BDA91CBC199}"/>
    <cellStyle name="Saída 3 4 2 2" xfId="48705" xr:uid="{864D4800-51E0-4119-B2AF-C34F843FA4F6}"/>
    <cellStyle name="Saída 3 4 3" xfId="48704" xr:uid="{905876DA-11DD-45FC-86A7-9B349B31E1BB}"/>
    <cellStyle name="Saída 3 5" xfId="40116" xr:uid="{5BF0783D-0B7E-4DC6-8702-C1D16630AA3F}"/>
    <cellStyle name="Saída 3 5 2" xfId="48706" xr:uid="{9EF39FC1-C9EC-4501-A31A-221CBF922EFB}"/>
    <cellStyle name="Saída 3 6" xfId="48699" xr:uid="{353664B3-A05F-49CC-8010-08034ADFE5A7}"/>
    <cellStyle name="Saída 4" xfId="40117" xr:uid="{2BFE5202-D800-4D81-9DD5-EE11B895B966}"/>
    <cellStyle name="Saída 4 2" xfId="40118" xr:uid="{0ECA1115-D66F-493E-BE18-E336F7631632}"/>
    <cellStyle name="Saída 4 2 2" xfId="40119" xr:uid="{2303CDB7-5959-4E6D-B968-83A1C4405EA2}"/>
    <cellStyle name="Saída 4 2 2 2" xfId="48709" xr:uid="{0FDFBF33-3BF1-4B87-9EAF-A03E2BA20018}"/>
    <cellStyle name="Saída 4 2 3" xfId="48708" xr:uid="{F39313D9-B936-4FC8-9965-9FD35B08E823}"/>
    <cellStyle name="Saída 4 3" xfId="40120" xr:uid="{599CFAC8-7266-4287-9C0F-3800EBFC4B2B}"/>
    <cellStyle name="Saída 4 3 2" xfId="40121" xr:uid="{95B2A52F-0262-4887-9D7D-815B0AA69980}"/>
    <cellStyle name="Saída 4 3 2 2" xfId="48711" xr:uid="{D33CDE76-7406-405F-80CC-B573D1DA6B67}"/>
    <cellStyle name="Saída 4 3 3" xfId="48710" xr:uid="{EA130C99-F816-4755-92CE-A5399F4552EC}"/>
    <cellStyle name="Saída 4 4" xfId="40122" xr:uid="{AEBD3664-D244-4545-986A-C8108046BB5C}"/>
    <cellStyle name="Saída 4 4 2" xfId="48712" xr:uid="{4002AEEE-5DCF-4B66-B117-CE05955F2EE1}"/>
    <cellStyle name="Saída 4 5" xfId="48707" xr:uid="{9E20573C-42DB-4395-9C00-5753074AE73D}"/>
    <cellStyle name="Saída 5" xfId="40123" xr:uid="{5B2B3583-9A15-4C53-9F7A-A0AF4D7E0302}"/>
    <cellStyle name="Saída 5 2" xfId="40124" xr:uid="{D48365CF-C867-4C00-9279-212BA55EA333}"/>
    <cellStyle name="Saída 5 2 2" xfId="40125" xr:uid="{23EDF154-2206-453E-92F2-11CFB1EF0B7D}"/>
    <cellStyle name="Saída 5 2 2 2" xfId="48715" xr:uid="{3435836F-6BA5-4B67-9B0C-9E4320992477}"/>
    <cellStyle name="Saída 5 2 3" xfId="48714" xr:uid="{0D68C91A-A8A7-4C7A-8D68-EB0B9DA74303}"/>
    <cellStyle name="Saída 5 3" xfId="40126" xr:uid="{509405B7-95F1-4079-85AB-790BDC588CC2}"/>
    <cellStyle name="Saída 5 3 2" xfId="40127" xr:uid="{0695532A-4E6B-4694-AF07-B3B5FD4D46EC}"/>
    <cellStyle name="Saída 5 3 2 2" xfId="48717" xr:uid="{C5D265CF-9488-43FE-8561-C4726D1DC5CF}"/>
    <cellStyle name="Saída 5 3 3" xfId="48716" xr:uid="{F5090273-F2B9-4863-A11A-A9900B0106D2}"/>
    <cellStyle name="Saída 5 4" xfId="40128" xr:uid="{D29CA2E8-5FC0-43D7-B9F1-0F7F39351266}"/>
    <cellStyle name="Saída 5 4 2" xfId="48718" xr:uid="{8909EC2A-0C60-4860-90EF-6E4DD8B163F4}"/>
    <cellStyle name="Saída 5 5" xfId="48713" xr:uid="{3CD11EBA-4559-482F-BCEA-650389BFBC2C}"/>
    <cellStyle name="Saída 6" xfId="40129" xr:uid="{0C6F4027-4128-43A6-84C9-522DFB8DB6C3}"/>
    <cellStyle name="Saída 6 2" xfId="40130" xr:uid="{ED56DBBA-07F4-4DD8-A6A5-E5891E1996CA}"/>
    <cellStyle name="Saída 6 2 2" xfId="40131" xr:uid="{E803BCD8-E219-43BD-A891-C059DA91AA43}"/>
    <cellStyle name="Saída 6 2 2 2" xfId="48721" xr:uid="{0463ADAB-679A-4DEC-9717-12E616A64803}"/>
    <cellStyle name="Saída 6 2 3" xfId="48720" xr:uid="{F1E3E9E4-4D84-4780-B529-E5BF9442E606}"/>
    <cellStyle name="Saída 6 3" xfId="40132" xr:uid="{9C749363-E569-4DD1-B7AA-06F210374591}"/>
    <cellStyle name="Saída 6 3 2" xfId="40133" xr:uid="{EA8770E7-5F0C-4828-B8D3-D0ED08C19244}"/>
    <cellStyle name="Saída 6 3 2 2" xfId="48723" xr:uid="{8D7C21B5-0346-48FC-8322-A2A9EF2D1F64}"/>
    <cellStyle name="Saída 6 3 3" xfId="48722" xr:uid="{C5C76957-DC84-49D7-9AE9-BE13B45F9976}"/>
    <cellStyle name="Saída 6 4" xfId="40134" xr:uid="{5532DB07-1BF6-4A2E-9981-6B266451A1DC}"/>
    <cellStyle name="Saída 6 4 2" xfId="48724" xr:uid="{B085124E-E0B6-4D42-BF16-BEDD09B5A9E4}"/>
    <cellStyle name="Saída 6 5" xfId="48719" xr:uid="{A2FF06B6-B17B-4DB2-9913-E56D4E3A7C96}"/>
    <cellStyle name="Saída 7" xfId="40135" xr:uid="{133071EB-9D9A-4E73-A9A1-C2DF68DD7122}"/>
    <cellStyle name="Saída 7 2" xfId="40136" xr:uid="{38C55CB2-F4A4-47CD-AEC2-1B4234DF34D7}"/>
    <cellStyle name="Saída 7 2 2" xfId="40137" xr:uid="{C6F9DEDA-2179-4F6B-805E-E1C478954FE9}"/>
    <cellStyle name="Saída 7 2 2 2" xfId="48727" xr:uid="{A2E4BC34-AFBF-49D6-81A1-A936F23488B9}"/>
    <cellStyle name="Saída 7 2 3" xfId="48726" xr:uid="{5EA8B5DE-5619-40D8-8E0E-D79CB44EC695}"/>
    <cellStyle name="Saída 7 3" xfId="40138" xr:uid="{DD23591F-FC7E-4195-80E1-D8C1265BF29E}"/>
    <cellStyle name="Saída 7 3 2" xfId="40139" xr:uid="{6C1BD3BB-6BB0-497E-93AE-444F2ACB690E}"/>
    <cellStyle name="Saída 7 3 2 2" xfId="48729" xr:uid="{C0114C39-1F1F-4476-B729-5C5475EE724F}"/>
    <cellStyle name="Saída 7 3 3" xfId="48728" xr:uid="{7152EA83-CA09-4387-B5AE-26F477545027}"/>
    <cellStyle name="Saída 7 4" xfId="40140" xr:uid="{844008B7-57A5-4193-AB8F-157BACC2FA4E}"/>
    <cellStyle name="Saída 7 4 2" xfId="48730" xr:uid="{75B9B082-05F1-4BDE-8278-C48DCCD07E0C}"/>
    <cellStyle name="Saída 7 5" xfId="48725" xr:uid="{5013226A-9E3C-42D7-87A1-E1144845DF7E}"/>
    <cellStyle name="Saída 8" xfId="40141" xr:uid="{C6347108-C6A2-4520-A494-1D6B3630A9C6}"/>
    <cellStyle name="Saída 8 2" xfId="40142" xr:uid="{B6223C38-91B7-4EC3-A07D-0075EE44296B}"/>
    <cellStyle name="Saída 8 2 2" xfId="48732" xr:uid="{7E62F85F-F625-474B-A956-34C79C20C150}"/>
    <cellStyle name="Saída 8 3" xfId="48731" xr:uid="{0690B933-4659-49FC-82C8-04E80619873A}"/>
    <cellStyle name="Saída 9" xfId="40143" xr:uid="{2ECCA6E9-CFBB-495D-9F21-59B19707452C}"/>
    <cellStyle name="Saída 9 2" xfId="40144" xr:uid="{1959ABE5-C1C0-4D82-98E9-8E016D9263DB}"/>
    <cellStyle name="Saída 9 2 2" xfId="48734" xr:uid="{674B9C17-6721-4340-B014-6AF1E60D5581}"/>
    <cellStyle name="Saída 9 3" xfId="48733" xr:uid="{0589E1A8-5FAB-481D-99C6-E42A79B54AF1}"/>
    <cellStyle name="Salida" xfId="40145" xr:uid="{734074D3-98D1-45E7-BC92-DA68A4040078}"/>
    <cellStyle name="Salida 10" xfId="40146" xr:uid="{E44FAD2B-ADEC-4CFB-86E8-EF6691C61A27}"/>
    <cellStyle name="Salida 10 2" xfId="40147" xr:uid="{D56F148B-DD10-411C-BB19-1B57B4F39349}"/>
    <cellStyle name="Salida 10 2 2" xfId="48737" xr:uid="{BC14F4C8-EEFF-45C2-A80D-01765649571A}"/>
    <cellStyle name="Salida 10 3" xfId="48736" xr:uid="{5D3EABD5-39A0-4E99-B2F1-9819337A172B}"/>
    <cellStyle name="Salida 11" xfId="40148" xr:uid="{CA3303E8-0C9B-4FB5-8728-30A5D5767413}"/>
    <cellStyle name="Salida 11 2" xfId="48738" xr:uid="{F5DAA412-FD18-426C-95CB-E94F25AC55BD}"/>
    <cellStyle name="Salida 12" xfId="48735" xr:uid="{49C5FDEB-7728-42EB-9746-923C1CED8B83}"/>
    <cellStyle name="Salida 2" xfId="40149" xr:uid="{26FAD00A-19A0-4DBD-9A80-46334DB41132}"/>
    <cellStyle name="Salida 2 2" xfId="40150" xr:uid="{01ED2C6E-5FAB-4CFB-A374-93BB58555DED}"/>
    <cellStyle name="Salida 2 2 2" xfId="40151" xr:uid="{1AC4768C-A004-4CB8-83A8-7C727D6A22B5}"/>
    <cellStyle name="Salida 2 2 2 2" xfId="48741" xr:uid="{F13579E7-7E89-41BE-8B63-7FA253B6FD28}"/>
    <cellStyle name="Salida 2 2 3" xfId="48740" xr:uid="{682EFBCD-9BA0-4E29-9E18-B5EE9D534742}"/>
    <cellStyle name="Salida 2 3" xfId="40152" xr:uid="{51B51134-9F0C-499B-88D7-80AE5E359282}"/>
    <cellStyle name="Salida 2 3 2" xfId="40153" xr:uid="{5B1F631C-9FE4-4017-B9C7-0F0EA6DC6307}"/>
    <cellStyle name="Salida 2 3 2 2" xfId="48743" xr:uid="{A82040F3-EB74-4EAE-9680-58F36DB5BEFA}"/>
    <cellStyle name="Salida 2 3 3" xfId="48742" xr:uid="{8AF0BF4D-1F49-4D1A-A3D7-DAD35319FEB8}"/>
    <cellStyle name="Salida 2 4" xfId="40154" xr:uid="{3E9F195B-4CE2-460C-B8C0-E9FFB3EC08E0}"/>
    <cellStyle name="Salida 2 4 2" xfId="40155" xr:uid="{734CACB7-0595-4E5D-B726-46D957CA66D6}"/>
    <cellStyle name="Salida 2 4 2 2" xfId="48745" xr:uid="{E0AB443E-B0C9-4028-924A-8FB9F4794DD2}"/>
    <cellStyle name="Salida 2 4 3" xfId="48744" xr:uid="{545EB0A8-6DDF-430B-8580-7461FDF60BEA}"/>
    <cellStyle name="Salida 2 5" xfId="40156" xr:uid="{D5F3EA84-6845-4313-9140-1C616D1FE094}"/>
    <cellStyle name="Salida 2 5 2" xfId="48746" xr:uid="{1545BB66-8E5A-4891-8959-E9B8ECE12406}"/>
    <cellStyle name="Salida 2 6" xfId="48739" xr:uid="{45186033-EB43-433A-993F-C89658136101}"/>
    <cellStyle name="Salida 3" xfId="40157" xr:uid="{72AE9C96-08F3-4799-B2A3-7B0ED35533EB}"/>
    <cellStyle name="Salida 3 2" xfId="40158" xr:uid="{D4165B3A-82BF-4AFA-B35B-DFA2B3DB6854}"/>
    <cellStyle name="Salida 3 2 2" xfId="40159" xr:uid="{40681B90-5D26-4737-814F-B6BD2145515D}"/>
    <cellStyle name="Salida 3 2 2 2" xfId="48749" xr:uid="{B5FEFA7E-1F87-4493-A886-1790874E64A1}"/>
    <cellStyle name="Salida 3 2 3" xfId="48748" xr:uid="{CB16EA63-C542-4913-9430-24722BE4A47A}"/>
    <cellStyle name="Salida 3 3" xfId="40160" xr:uid="{F6DBC1E7-35AF-4E32-AF0C-37DD50B1721E}"/>
    <cellStyle name="Salida 3 3 2" xfId="40161" xr:uid="{F055792A-3144-4EB6-8B74-999954C80D84}"/>
    <cellStyle name="Salida 3 3 2 2" xfId="48751" xr:uid="{13B0D6FC-9654-4EE0-B199-C7A9EA417B0E}"/>
    <cellStyle name="Salida 3 3 3" xfId="48750" xr:uid="{0A0F37DB-210D-4600-BD34-7840A57F409F}"/>
    <cellStyle name="Salida 3 4" xfId="40162" xr:uid="{5BCE30BA-A17A-4429-89C4-33866BA3AB31}"/>
    <cellStyle name="Salida 3 4 2" xfId="40163" xr:uid="{FC5BF61E-A498-4985-92C7-F206EC0A553E}"/>
    <cellStyle name="Salida 3 4 2 2" xfId="48753" xr:uid="{B0C60433-7E4F-4817-B48B-E6E0541B8321}"/>
    <cellStyle name="Salida 3 4 3" xfId="48752" xr:uid="{D4F14C67-2F20-49AC-9FA6-3A39B30E1C47}"/>
    <cellStyle name="Salida 3 5" xfId="40164" xr:uid="{2E6E39B8-E4F7-42B8-AEA0-1243F5C5D757}"/>
    <cellStyle name="Salida 3 5 2" xfId="48754" xr:uid="{F70C77FF-C28B-4875-82D9-B88FD3355606}"/>
    <cellStyle name="Salida 3 6" xfId="48747" xr:uid="{0B403B1E-20E0-4574-B9E0-35DBE09C02AC}"/>
    <cellStyle name="Salida 4" xfId="40165" xr:uid="{D6FA1E91-9B35-467E-9DFB-98D18F2B373B}"/>
    <cellStyle name="Salida 4 2" xfId="40166" xr:uid="{AF55FDB8-58A3-4006-A888-688FDA8513A0}"/>
    <cellStyle name="Salida 4 2 2" xfId="40167" xr:uid="{3496FC7A-FB4E-402C-8ED1-058967B16FAC}"/>
    <cellStyle name="Salida 4 2 2 2" xfId="48757" xr:uid="{A5EF42F8-B13F-41C7-B773-A878F63D2562}"/>
    <cellStyle name="Salida 4 2 3" xfId="48756" xr:uid="{7C82B4EF-960B-43F2-82AF-EDC8F9E836E7}"/>
    <cellStyle name="Salida 4 3" xfId="40168" xr:uid="{3DAE5AFE-31CB-43B4-B766-024E9462E9E5}"/>
    <cellStyle name="Salida 4 3 2" xfId="40169" xr:uid="{9FD2B2FF-C21C-40D7-8431-82065A770D21}"/>
    <cellStyle name="Salida 4 3 2 2" xfId="48759" xr:uid="{ADBB0C0C-A5D0-472F-9829-DD3A95617884}"/>
    <cellStyle name="Salida 4 3 3" xfId="48758" xr:uid="{90034669-5261-4F91-A1CB-BA75B72BAC57}"/>
    <cellStyle name="Salida 4 4" xfId="40170" xr:uid="{4E911C89-86DA-40AC-8B3A-96DA0D23BE71}"/>
    <cellStyle name="Salida 4 4 2" xfId="48760" xr:uid="{EFD02B2D-5CE5-45CD-B6E5-41E966871809}"/>
    <cellStyle name="Salida 4 5" xfId="48755" xr:uid="{B9059192-D3AE-42BB-A7E3-91CDA355C4EF}"/>
    <cellStyle name="Salida 5" xfId="40171" xr:uid="{727AC65D-79B0-4E7F-B35E-41750602C058}"/>
    <cellStyle name="Salida 5 2" xfId="40172" xr:uid="{8DF2D830-46A1-43CE-B51C-4ED6181E67C0}"/>
    <cellStyle name="Salida 5 2 2" xfId="40173" xr:uid="{29546668-0A9C-4624-872A-92625B18B793}"/>
    <cellStyle name="Salida 5 2 2 2" xfId="48763" xr:uid="{EEB6339A-BFD9-4BFD-B31D-5CA89CEC2766}"/>
    <cellStyle name="Salida 5 2 3" xfId="48762" xr:uid="{279D0538-3F07-4F39-96D2-AFCFD6762CB6}"/>
    <cellStyle name="Salida 5 3" xfId="40174" xr:uid="{E394CDA3-D154-4AFC-B394-DC31FD653690}"/>
    <cellStyle name="Salida 5 3 2" xfId="40175" xr:uid="{CEFEE0D8-3CD3-4E15-BD0F-23F6BFD149C3}"/>
    <cellStyle name="Salida 5 3 2 2" xfId="48765" xr:uid="{A039878B-07CF-48B2-B14E-7182F953E720}"/>
    <cellStyle name="Salida 5 3 3" xfId="48764" xr:uid="{CB08AEA7-91BA-4B7D-83C7-7154480AAA07}"/>
    <cellStyle name="Salida 5 4" xfId="40176" xr:uid="{059432D4-075E-4E56-8AEF-74764D648FAE}"/>
    <cellStyle name="Salida 5 4 2" xfId="48766" xr:uid="{4F52D35C-D545-493B-BF83-802B6A3E57F2}"/>
    <cellStyle name="Salida 5 5" xfId="48761" xr:uid="{F102308C-04D7-441E-B7C7-0CCA6AAF79F6}"/>
    <cellStyle name="Salida 6" xfId="40177" xr:uid="{68FA0A51-739E-4FC0-B4FD-2E561D13DD60}"/>
    <cellStyle name="Salida 6 2" xfId="40178" xr:uid="{7AABBA86-AD78-4889-9EEF-87D933D91C00}"/>
    <cellStyle name="Salida 6 2 2" xfId="40179" xr:uid="{E4A0ABF6-0F81-4AC8-B38B-DA46B263A469}"/>
    <cellStyle name="Salida 6 2 2 2" xfId="48769" xr:uid="{BFAF7E9B-2ABB-4F92-850D-4E642EE007F3}"/>
    <cellStyle name="Salida 6 2 3" xfId="48768" xr:uid="{D06E8E65-FFB4-4632-A236-B6733507D6A5}"/>
    <cellStyle name="Salida 6 3" xfId="40180" xr:uid="{D15A3D91-4E36-4C74-A1CD-44C8E31BF010}"/>
    <cellStyle name="Salida 6 3 2" xfId="40181" xr:uid="{8E9636F7-8D12-4724-8495-CB3E05BEE675}"/>
    <cellStyle name="Salida 6 3 2 2" xfId="48771" xr:uid="{80BAFFF1-4977-4532-94D2-C38F2E4E6190}"/>
    <cellStyle name="Salida 6 3 3" xfId="48770" xr:uid="{2AFB0F16-7EDC-4743-8E1F-1B94EB244E45}"/>
    <cellStyle name="Salida 6 4" xfId="40182" xr:uid="{12E5154E-502F-4ED8-9808-9F30570F9122}"/>
    <cellStyle name="Salida 6 4 2" xfId="48772" xr:uid="{5B1B83E1-BFD6-48CE-A8AE-5AB41F17FD6C}"/>
    <cellStyle name="Salida 6 5" xfId="48767" xr:uid="{2BEC76A0-2F71-42B7-92DC-6E8978290EEE}"/>
    <cellStyle name="Salida 7" xfId="40183" xr:uid="{AAA205B3-F6ED-4371-B638-ADB197C3239E}"/>
    <cellStyle name="Salida 7 2" xfId="40184" xr:uid="{2D9D9856-7760-474E-91BF-89C6E6C3643B}"/>
    <cellStyle name="Salida 7 2 2" xfId="40185" xr:uid="{AFA74D34-D863-41FE-B5BC-12317D36AFC4}"/>
    <cellStyle name="Salida 7 2 2 2" xfId="48775" xr:uid="{7139BB9C-093F-4346-9B7D-5C329589CFFD}"/>
    <cellStyle name="Salida 7 2 3" xfId="48774" xr:uid="{ABE2D357-C002-494D-8545-545856C70196}"/>
    <cellStyle name="Salida 7 3" xfId="40186" xr:uid="{6371B859-C192-4790-8C6A-FF04AD171999}"/>
    <cellStyle name="Salida 7 3 2" xfId="40187" xr:uid="{410447CF-4875-4298-B28E-929BD9B2433E}"/>
    <cellStyle name="Salida 7 3 2 2" xfId="48777" xr:uid="{3A528520-97C2-435F-8C8C-161AC2536B3D}"/>
    <cellStyle name="Salida 7 3 3" xfId="48776" xr:uid="{22D82123-68A8-42FD-B9D5-242517A0F562}"/>
    <cellStyle name="Salida 7 4" xfId="40188" xr:uid="{9EB1BB4F-F2D0-4162-AA4C-1A4D89A62960}"/>
    <cellStyle name="Salida 7 4 2" xfId="48778" xr:uid="{DBA4D14B-E1C6-4790-9336-6F0833F5BF34}"/>
    <cellStyle name="Salida 7 5" xfId="48773" xr:uid="{2DBA1343-33C7-4F1B-99CA-390B569D2AF0}"/>
    <cellStyle name="Salida 8" xfId="40189" xr:uid="{242F30D0-9145-4938-AE2B-6A1F7695E758}"/>
    <cellStyle name="Salida 8 2" xfId="40190" xr:uid="{5CA99B38-DE81-4407-B3B9-503B485BC125}"/>
    <cellStyle name="Salida 8 2 2" xfId="48780" xr:uid="{797691FD-BA82-4614-852C-5B789D21E1B0}"/>
    <cellStyle name="Salida 8 3" xfId="48779" xr:uid="{1004FE4A-90F5-4587-965C-1E36DECABED0}"/>
    <cellStyle name="Salida 9" xfId="40191" xr:uid="{A11235CE-1A53-40CE-B36B-E973CEC454F7}"/>
    <cellStyle name="Salida 9 2" xfId="40192" xr:uid="{12D7AC99-62B7-4672-9941-BFBBB7561F71}"/>
    <cellStyle name="Salida 9 2 2" xfId="48782" xr:uid="{A5BF7DC0-2B8F-4761-8BA1-F86A879448E1}"/>
    <cellStyle name="Salida 9 3" xfId="48781" xr:uid="{7548D591-8878-4ED0-8405-32B96A69C9B7}"/>
    <cellStyle name="SAPBEXaggData" xfId="30892" xr:uid="{A811F4ED-3C6F-4966-AF49-6C449F79AC2A}"/>
    <cellStyle name="SAPBEXaggData 2" xfId="43748" xr:uid="{94263F36-8034-4AC9-A20F-0A1618342054}"/>
    <cellStyle name="SAPBEXaggData 3" xfId="43749" xr:uid="{66CC1B09-BEE3-4A0C-9DC4-08E1E4C29B7B}"/>
    <cellStyle name="SAPBEXaggData_Cognos" xfId="43750" xr:uid="{B132353F-7C3C-4D13-865F-AE9047504318}"/>
    <cellStyle name="SAPBEXaggDataEmph" xfId="30893" xr:uid="{2D8C89AC-E29D-4EE8-98C5-CBF5DB57730C}"/>
    <cellStyle name="SAPBEXaggDataEmph 2" xfId="43751" xr:uid="{DE3DC2B9-01FE-4DDB-805C-6BB80CC01418}"/>
    <cellStyle name="SAPBEXaggDataEmph 2 2" xfId="43752" xr:uid="{25BF95FF-B19D-4E92-9D80-9F7D1A64BD3D}"/>
    <cellStyle name="SAPBEXaggDataEmph 2 3" xfId="43753" xr:uid="{B697631C-B665-4061-AE55-00E37CBE3DA2}"/>
    <cellStyle name="SAPBEXaggDataEmph 2_Cognos" xfId="43754" xr:uid="{19124632-FCB9-462E-A089-6C83D3AAB46B}"/>
    <cellStyle name="SAPBEXaggDataEmph 3" xfId="43755" xr:uid="{B58AD1D2-373A-42DE-8652-C81A54972626}"/>
    <cellStyle name="SAPBEXaggDataEmph 4" xfId="43756" xr:uid="{E8CC4B8E-A1DF-4F5C-B760-44E7C82623BD}"/>
    <cellStyle name="SAPBEXaggDataEmph_Cognos" xfId="43757" xr:uid="{DAA6962A-0FC6-4ECA-8F51-40FCBCEC24A0}"/>
    <cellStyle name="SAPBEXaggItem" xfId="30894" xr:uid="{F30C397B-3C27-40BF-8EE5-61F72CEEBCF7}"/>
    <cellStyle name="SAPBEXaggItem 2" xfId="43758" xr:uid="{4703B414-FC50-4B17-A72C-B12ECBF147DB}"/>
    <cellStyle name="SAPBEXaggItem 3" xfId="43759" xr:uid="{227E1D80-8080-40E1-AADE-AEE05A3AD532}"/>
    <cellStyle name="SAPBEXaggItem_Cognos" xfId="43760" xr:uid="{B6EA50F2-E8C2-43F6-8A95-12A00E8F6FE0}"/>
    <cellStyle name="SAPBEXaggItemX" xfId="43761" xr:uid="{41C54B44-C6B1-42FB-861A-3671EAA761F8}"/>
    <cellStyle name="SAPBEXaggItemX 2" xfId="43762" xr:uid="{E2C94EEE-F8A5-4875-8AD7-8173E8F8FF40}"/>
    <cellStyle name="SAPBEXaggItemX 3" xfId="43763" xr:uid="{4EEBC40A-1C1F-4069-898C-D6C19B2BF108}"/>
    <cellStyle name="SAPBEXaggItemX_Cognos" xfId="43764" xr:uid="{06B62E88-1696-41BB-96FD-BB36C2DF04B7}"/>
    <cellStyle name="SAPBEXchaText" xfId="30895" xr:uid="{87F33E86-E1F1-481A-93B0-9E7E6B460B5D}"/>
    <cellStyle name="SAPBEXexcBad7" xfId="30896" xr:uid="{4EC0DE45-7C10-451B-BE3B-E4BD74FF2A1F}"/>
    <cellStyle name="SAPBEXexcBad7 2" xfId="43765" xr:uid="{72424F95-1B06-4D66-BCAA-1A25C3401E7E}"/>
    <cellStyle name="SAPBEXexcBad7 2 2" xfId="43766" xr:uid="{461A85DA-06C3-4907-B53F-D57AAE84EC1F}"/>
    <cellStyle name="SAPBEXexcBad7 2 3" xfId="43767" xr:uid="{E4132425-CE0B-4D33-8C67-297EFBB002BB}"/>
    <cellStyle name="SAPBEXexcBad7 2_Cognos" xfId="43768" xr:uid="{E916F29D-D1E5-48E5-A471-D5D38053FF00}"/>
    <cellStyle name="SAPBEXexcBad7 3" xfId="43769" xr:uid="{923233A9-5D0B-4AE2-8D7B-29A64F5905D2}"/>
    <cellStyle name="SAPBEXexcBad7 4" xfId="43770" xr:uid="{A8EA70DA-F4BE-4051-A78A-8DCF2F7A970B}"/>
    <cellStyle name="SAPBEXexcBad7_Cognos" xfId="43771" xr:uid="{90C6E576-2E2A-4777-A5C4-592094F53ADE}"/>
    <cellStyle name="SAPBEXexcBad8" xfId="30897" xr:uid="{E792500E-2972-4BE0-A99B-8E6FB9E314D9}"/>
    <cellStyle name="SAPBEXexcBad8 2" xfId="43772" xr:uid="{E097DF11-25E6-45ED-81D4-2F2B1F00ED71}"/>
    <cellStyle name="SAPBEXexcBad8 2 2" xfId="43773" xr:uid="{A23E4555-A3FA-4DBB-A9CC-04B53184D654}"/>
    <cellStyle name="SAPBEXexcBad8 2 3" xfId="43774" xr:uid="{8D470C76-597B-4BD3-9B22-C760613AB259}"/>
    <cellStyle name="SAPBEXexcBad8 2_Cognos" xfId="43775" xr:uid="{D4D15C0A-7DE6-4F43-969E-E37284703F57}"/>
    <cellStyle name="SAPBEXexcBad8 3" xfId="43776" xr:uid="{A0B31652-C0E2-4C62-9176-FDB520098A6F}"/>
    <cellStyle name="SAPBEXexcBad8 4" xfId="43777" xr:uid="{CB06417B-FF41-4F91-86E0-06F0CEEBBE7A}"/>
    <cellStyle name="SAPBEXexcBad8_Cognos" xfId="43778" xr:uid="{8C153D53-9358-4362-BBC0-79FE29722F9A}"/>
    <cellStyle name="SAPBEXexcBad9" xfId="30898" xr:uid="{A4382B7F-BD62-4C48-90AB-E5FF55301A65}"/>
    <cellStyle name="SAPBEXexcBad9 2" xfId="43779" xr:uid="{6B086BD5-E88A-4E56-9F9B-DAE8D44317FD}"/>
    <cellStyle name="SAPBEXexcBad9 2 2" xfId="43780" xr:uid="{36212633-6E24-4F09-AEDF-64F5E0B6FEDA}"/>
    <cellStyle name="SAPBEXexcBad9 2 3" xfId="43781" xr:uid="{991276F3-93F5-44FA-BCC7-2C15604DA24C}"/>
    <cellStyle name="SAPBEXexcBad9 2_Cognos" xfId="43782" xr:uid="{B462219D-3163-4B54-86D1-808FD55867BF}"/>
    <cellStyle name="SAPBEXexcBad9 3" xfId="43783" xr:uid="{814C72FA-0F8C-45A5-914A-3861936D4D18}"/>
    <cellStyle name="SAPBEXexcBad9 4" xfId="43784" xr:uid="{B40742C3-60F6-44E7-9E90-570D585E720C}"/>
    <cellStyle name="SAPBEXexcBad9_Cognos" xfId="43785" xr:uid="{9B7EBA83-C676-4C61-801C-6302921DBCD6}"/>
    <cellStyle name="SAPBEXexcCritical4" xfId="30899" xr:uid="{DF8E8053-02A4-448C-9FFF-077F60D0A8DD}"/>
    <cellStyle name="SAPBEXexcCritical4 2" xfId="43786" xr:uid="{2D893E61-5CF5-4747-8BD9-1131A24EAA10}"/>
    <cellStyle name="SAPBEXexcCritical4 2 2" xfId="43787" xr:uid="{7B275E78-9B24-431B-B80B-775D362F87F3}"/>
    <cellStyle name="SAPBEXexcCritical4 2 3" xfId="43788" xr:uid="{BEC305E5-6D88-4C50-B93D-32DAB126BA28}"/>
    <cellStyle name="SAPBEXexcCritical4 2_Cognos" xfId="43789" xr:uid="{79C52762-82BC-4DA1-903A-3B32F7AB7641}"/>
    <cellStyle name="SAPBEXexcCritical4 3" xfId="43790" xr:uid="{62DC60B6-C18A-4B3D-B405-5D031464F4D8}"/>
    <cellStyle name="SAPBEXexcCritical4 4" xfId="43791" xr:uid="{796FF5B5-F983-4A09-B324-CB8C61FBEC1F}"/>
    <cellStyle name="SAPBEXexcCritical4_Cognos" xfId="43792" xr:uid="{06A8731E-B011-4C8A-A8D2-72971D4B9AD9}"/>
    <cellStyle name="SAPBEXexcCritical5" xfId="30900" xr:uid="{052AAB9E-1E4C-41D1-9D98-C325ACED90BC}"/>
    <cellStyle name="SAPBEXexcCritical5 2" xfId="43793" xr:uid="{0B5F5D53-FA32-4DEF-89CC-B9379D7B59F9}"/>
    <cellStyle name="SAPBEXexcCritical5 2 2" xfId="43794" xr:uid="{D3DE4286-6F04-419F-AC2C-ED4C527E2D7C}"/>
    <cellStyle name="SAPBEXexcCritical5 2 3" xfId="43795" xr:uid="{016B974B-0573-4EF5-A33C-F8AE8BA1104B}"/>
    <cellStyle name="SAPBEXexcCritical5 2_Cognos" xfId="43796" xr:uid="{84383F58-9ED9-4E32-9026-F1639D1ABBB7}"/>
    <cellStyle name="SAPBEXexcCritical5 3" xfId="43797" xr:uid="{0FE887B0-AD43-411B-B7E4-6CE0C0D9CF5B}"/>
    <cellStyle name="SAPBEXexcCritical5 4" xfId="43798" xr:uid="{64131290-4955-4F4E-8E25-CED5B6D6F8C3}"/>
    <cellStyle name="SAPBEXexcCritical5_Cognos" xfId="43799" xr:uid="{D9F43799-E3EA-4425-86B8-EDD5B86305BE}"/>
    <cellStyle name="SAPBEXexcCritical6" xfId="30901" xr:uid="{9A1B78B1-2EDB-4319-B664-CFF8FA38E8AA}"/>
    <cellStyle name="SAPBEXexcCritical6 2" xfId="43800" xr:uid="{F232088B-EEC4-4564-A9C7-B33E6F18D67B}"/>
    <cellStyle name="SAPBEXexcCritical6 2 2" xfId="43801" xr:uid="{959EA7EC-D7E4-410E-B7B9-2D5A7ACF9D8B}"/>
    <cellStyle name="SAPBEXexcCritical6 2 3" xfId="43802" xr:uid="{40CD4547-05BD-4373-9CDC-E59F9848E482}"/>
    <cellStyle name="SAPBEXexcCritical6 2_Cognos" xfId="43803" xr:uid="{74A3FEA8-D897-45B6-BAE6-CBB43CD64B5A}"/>
    <cellStyle name="SAPBEXexcCritical6 3" xfId="43804" xr:uid="{C59C4B93-4372-4BE6-BCFF-65BA16DA1BFF}"/>
    <cellStyle name="SAPBEXexcCritical6 4" xfId="43805" xr:uid="{5132B475-1687-4EC0-BB5E-20DAF59D2C30}"/>
    <cellStyle name="SAPBEXexcCritical6_Cognos" xfId="43806" xr:uid="{6ACDA7D9-622E-4BBE-A696-073A8C79DFD4}"/>
    <cellStyle name="SAPBEXexcGood1" xfId="30902" xr:uid="{455CF961-68B7-4031-937D-DBCDA4C9D3F5}"/>
    <cellStyle name="SAPBEXexcGood1 2" xfId="43807" xr:uid="{8E0093DF-9194-462C-80D2-244A7A892605}"/>
    <cellStyle name="SAPBEXexcGood1 2 2" xfId="43808" xr:uid="{67F00241-D1BC-4A3B-947B-DA8D6781B605}"/>
    <cellStyle name="SAPBEXexcGood1 2 3" xfId="43809" xr:uid="{57A57E53-F33B-427A-A4F6-A9286EE1F3F2}"/>
    <cellStyle name="SAPBEXexcGood1 2_Cognos" xfId="43810" xr:uid="{28CCD91B-6F8E-4798-B16F-DFF2B4211083}"/>
    <cellStyle name="SAPBEXexcGood1 3" xfId="43811" xr:uid="{51D9ECDE-536E-4ABC-A964-38E65602BDF1}"/>
    <cellStyle name="SAPBEXexcGood1 4" xfId="43812" xr:uid="{D8C9D2A2-4E8F-4738-BEB4-A3E2D90CC78B}"/>
    <cellStyle name="SAPBEXexcGood1_Cognos" xfId="43813" xr:uid="{3878BBBD-B3FD-41BD-8739-56E10F7FF0AB}"/>
    <cellStyle name="SAPBEXexcGood2" xfId="30903" xr:uid="{96195C36-0F4B-4262-A115-7363AF134269}"/>
    <cellStyle name="SAPBEXexcGood2 2" xfId="43814" xr:uid="{D34C3D99-5ED8-40DC-97B1-7BC8ED417A8C}"/>
    <cellStyle name="SAPBEXexcGood2 2 2" xfId="43815" xr:uid="{C3566014-05B8-4034-86E5-3EBD6CA30FF6}"/>
    <cellStyle name="SAPBEXexcGood2 2 3" xfId="43816" xr:uid="{E2E96823-27D0-4FCA-B921-343941F2C534}"/>
    <cellStyle name="SAPBEXexcGood2 2_Cognos" xfId="43817" xr:uid="{8C752B6C-1C8D-4E37-AEA3-24A32BFF4447}"/>
    <cellStyle name="SAPBEXexcGood2 3" xfId="43818" xr:uid="{B2A9B258-EF3B-4149-A383-A7F7AA1F8227}"/>
    <cellStyle name="SAPBEXexcGood2 4" xfId="43819" xr:uid="{13E45B04-CEC7-4A55-A9E3-9C44746A9895}"/>
    <cellStyle name="SAPBEXexcGood2_Cognos" xfId="43820" xr:uid="{86D0A623-9719-4527-9B93-038183CA3786}"/>
    <cellStyle name="SAPBEXexcGood3" xfId="30904" xr:uid="{2C2EF0B5-1B5D-43B5-8EA7-A1F365EA3DCC}"/>
    <cellStyle name="SAPBEXexcGood3 2" xfId="43821" xr:uid="{7CCCC3D6-2387-4413-9ECC-306EF1AECE67}"/>
    <cellStyle name="SAPBEXexcGood3 2 2" xfId="43822" xr:uid="{F1AB74A2-60EC-41F8-8CC9-F05132BF539D}"/>
    <cellStyle name="SAPBEXexcGood3 2 3" xfId="43823" xr:uid="{A083D818-9705-4130-B7F3-EDA7A3CE2396}"/>
    <cellStyle name="SAPBEXexcGood3 2_Cognos" xfId="43824" xr:uid="{22F2F1EB-D6C3-48AE-A9C2-353B6FBA3887}"/>
    <cellStyle name="SAPBEXexcGood3 3" xfId="43825" xr:uid="{E4683BA2-6A36-46F7-BD3C-CCCE2B31DF60}"/>
    <cellStyle name="SAPBEXexcGood3 4" xfId="43826" xr:uid="{BDC9115D-9699-4545-A7ED-4A5373DAF55F}"/>
    <cellStyle name="SAPBEXexcGood3_Cognos" xfId="43827" xr:uid="{6A8A5073-6295-4660-9C73-F6CA3B2E17F1}"/>
    <cellStyle name="SAPBEXfilterDrill" xfId="30905" xr:uid="{16405152-5264-499D-AB4F-25D541D49B7B}"/>
    <cellStyle name="SAPBEXfilterItem" xfId="30906" xr:uid="{F889B1AA-D747-4B94-818E-6B31BD499DD9}"/>
    <cellStyle name="SAPBEXfilterItem 2" xfId="43828" xr:uid="{39C723A5-D857-4071-B74F-40B8F5FD61B7}"/>
    <cellStyle name="SAPBEXfilterItem_Cognos" xfId="43829" xr:uid="{3A22C768-CD78-4FC0-A97E-312E023E286B}"/>
    <cellStyle name="SAPBEXfilterText" xfId="30907" xr:uid="{DE2D22BD-ECBC-454D-840D-F77CD092E28B}"/>
    <cellStyle name="SAPBEXfilterText 2" xfId="43830" xr:uid="{0C0FE60C-D05D-4CA0-A3A3-11308D12665C}"/>
    <cellStyle name="SAPBEXfilterText_Cognos" xfId="43831" xr:uid="{34A9F3DB-90CF-4A36-897E-CC77B37BB9E9}"/>
    <cellStyle name="SAPBEXformats" xfId="30908" xr:uid="{C80DD468-AB74-48F9-903C-337A827452A1}"/>
    <cellStyle name="SAPBEXformats 2" xfId="43832" xr:uid="{46380B9B-C3E2-4AD3-AF79-558E7CC1CAB5}"/>
    <cellStyle name="SAPBEXformats 2 2" xfId="43833" xr:uid="{5FD83450-FCA9-4CF4-A0F4-8EFE1279ECB5}"/>
    <cellStyle name="SAPBEXformats 2 3" xfId="43834" xr:uid="{F6309F99-F02F-4D2E-BBE7-27F5E14C4FEF}"/>
    <cellStyle name="SAPBEXformats 2_Cognos" xfId="43835" xr:uid="{5B1E9F6B-FA8B-447F-86C0-3C220EFEF7A7}"/>
    <cellStyle name="SAPBEXformats 3" xfId="43836" xr:uid="{CDB3CF24-54C4-42FD-9F77-EECF8BF49984}"/>
    <cellStyle name="SAPBEXformats 4" xfId="43837" xr:uid="{725A0F20-F27C-4C28-8C32-518268D7F277}"/>
    <cellStyle name="SAPBEXformats_Cognos" xfId="43838" xr:uid="{7C3725DD-62B0-47E5-87EB-AC780984064E}"/>
    <cellStyle name="SAPBEXheaderItem" xfId="30909" xr:uid="{6222EA52-5C0F-40AF-AA4D-738370D0DEAF}"/>
    <cellStyle name="SAPBEXheaderText" xfId="30910" xr:uid="{331C0D69-E15C-48D3-BE5F-202CEEC8EE20}"/>
    <cellStyle name="SAPBEXHLevel0" xfId="43839" xr:uid="{32094BBC-9696-413E-8790-AA8A946B5F1D}"/>
    <cellStyle name="SAPBEXHLevel0 2" xfId="43840" xr:uid="{1D26BE75-248D-4A42-9B34-B94CACBE07EB}"/>
    <cellStyle name="SAPBEXHLevel0 2 2" xfId="43841" xr:uid="{11C47363-DCED-4AA1-AEAF-00B646FC17D9}"/>
    <cellStyle name="SAPBEXHLevel0 2 3" xfId="43842" xr:uid="{E9CF3451-C197-4532-A786-60952D68CCD2}"/>
    <cellStyle name="SAPBEXHLevel0 2_Cognos" xfId="43843" xr:uid="{E969FC12-AFED-47C7-B285-57D42CEE4CB7}"/>
    <cellStyle name="SAPBEXHLevel0 3" xfId="43844" xr:uid="{C1654DAB-720C-4B93-A7BF-0496A31D804B}"/>
    <cellStyle name="SAPBEXHLevel0 4" xfId="43845" xr:uid="{96FF65C0-6C69-479C-BD2B-A263A3F17BF3}"/>
    <cellStyle name="SAPBEXHLevel0_Cognos" xfId="43846" xr:uid="{AD72144F-5D53-4230-BE60-D1914EDFA59D}"/>
    <cellStyle name="SAPBEXHLevel0X" xfId="43847" xr:uid="{F134B1BB-A6CB-48AB-B585-719EC7EE0640}"/>
    <cellStyle name="SAPBEXHLevel0X 2" xfId="43848" xr:uid="{6DDEC35E-6BF5-4FB8-96AF-EC2996D25133}"/>
    <cellStyle name="SAPBEXHLevel0X 2 2" xfId="43849" xr:uid="{568C23CA-8D7A-4239-8BE7-2496CC638F4E}"/>
    <cellStyle name="SAPBEXHLevel0X 2 3" xfId="43850" xr:uid="{C666963E-6BE9-413E-A789-EB8E8636EE0E}"/>
    <cellStyle name="SAPBEXHLevel0X 2_Cognos" xfId="43851" xr:uid="{0EACAD2D-6DDB-465D-B12A-81AFEB5B9B7E}"/>
    <cellStyle name="SAPBEXHLevel0X 3" xfId="43852" xr:uid="{F686EF94-48DB-40F5-BE70-9E56204C346F}"/>
    <cellStyle name="SAPBEXHLevel0X 4" xfId="43853" xr:uid="{EA2D54F1-BB20-446F-91F7-08EEB7A3E790}"/>
    <cellStyle name="SAPBEXHLevel0X_Cognos" xfId="43854" xr:uid="{F67AD18F-1C1A-4129-B062-0411CBBBC3DB}"/>
    <cellStyle name="SAPBEXHLevel1" xfId="43855" xr:uid="{37848F81-7FD7-42F3-A435-FBB39C51A3C6}"/>
    <cellStyle name="SAPBEXHLevel1 2" xfId="43856" xr:uid="{E0021998-A656-4CFE-BC7E-B13FF14C410A}"/>
    <cellStyle name="SAPBEXHLevel1 2 2" xfId="43857" xr:uid="{6C02A9CA-6126-4502-970B-FCD6C6D38AD9}"/>
    <cellStyle name="SAPBEXHLevel1 2 3" xfId="43858" xr:uid="{C09C367F-526A-4A98-994E-FF1D9382BE06}"/>
    <cellStyle name="SAPBEXHLevel1 2_Cognos" xfId="43859" xr:uid="{B615CFC3-EAD9-44A4-8B01-80BEF50EDDE4}"/>
    <cellStyle name="SAPBEXHLevel1 3" xfId="43860" xr:uid="{E1B04B35-510C-463B-A4A1-A0833D37DDAE}"/>
    <cellStyle name="SAPBEXHLevel1 4" xfId="43861" xr:uid="{F3E93BD3-9369-47AC-905C-DB61A9EF1E1D}"/>
    <cellStyle name="SAPBEXHLevel1_Cognos" xfId="43862" xr:uid="{CAAC288A-DF2B-4F44-B18C-B92D8C428CCC}"/>
    <cellStyle name="SAPBEXHLevel1X" xfId="43863" xr:uid="{7AB3FB52-43AA-479B-B82C-87D2398BCB12}"/>
    <cellStyle name="SAPBEXHLevel1X 2" xfId="43864" xr:uid="{82600B07-F7D4-4434-85ED-FEBDD6D8748B}"/>
    <cellStyle name="SAPBEXHLevel1X 2 2" xfId="43865" xr:uid="{D3A4EF65-87BA-461E-8DD8-EADCEBC3C6C7}"/>
    <cellStyle name="SAPBEXHLevel1X 2 3" xfId="43866" xr:uid="{1127BC10-B681-4343-9D42-E8307BEA823E}"/>
    <cellStyle name="SAPBEXHLevel1X 2_Cognos" xfId="43867" xr:uid="{5A54254F-02AC-4B48-94F4-40D70D36A3D1}"/>
    <cellStyle name="SAPBEXHLevel1X 3" xfId="43868" xr:uid="{C095FCBF-1D42-4920-8378-EDE23DC4B090}"/>
    <cellStyle name="SAPBEXHLevel1X 4" xfId="43869" xr:uid="{3AED6F92-E9DE-4E27-AD5C-CFC83FA48E42}"/>
    <cellStyle name="SAPBEXHLevel1X_Cognos" xfId="43870" xr:uid="{05016532-C4AF-4809-9716-3B950B53E785}"/>
    <cellStyle name="SAPBEXHLevel2" xfId="43871" xr:uid="{2E308020-0E6C-4532-BE0C-692DD6A835C4}"/>
    <cellStyle name="SAPBEXHLevel2 2" xfId="43872" xr:uid="{F3FADACD-50F7-4C26-90D1-28A5D6AEEF42}"/>
    <cellStyle name="SAPBEXHLevel2 2 2" xfId="43873" xr:uid="{883EC8EE-2BE2-4E15-ACD4-F95D1D92E637}"/>
    <cellStyle name="SAPBEXHLevel2 2 3" xfId="43874" xr:uid="{0B77E582-B813-4D8D-BC7A-EB6C895DE9D5}"/>
    <cellStyle name="SAPBEXHLevel2 2_Cognos" xfId="43875" xr:uid="{CB416927-F1DF-4667-BB7C-6F27FCF93085}"/>
    <cellStyle name="SAPBEXHLevel2 3" xfId="43876" xr:uid="{D7E6F352-5071-4240-B956-E45336B9C0E8}"/>
    <cellStyle name="SAPBEXHLevel2 4" xfId="43877" xr:uid="{C1EC579E-8668-4317-937C-5C8F3507C4E6}"/>
    <cellStyle name="SAPBEXHLevel2_Cognos" xfId="43878" xr:uid="{2CE3C712-2723-489C-B6BC-78FBEA93CEC1}"/>
    <cellStyle name="SAPBEXHLevel2X" xfId="43879" xr:uid="{503AC4E4-9856-4533-9136-9ACC32723815}"/>
    <cellStyle name="SAPBEXHLevel2X 2" xfId="43880" xr:uid="{8356DC3E-E8FF-4DDF-B3DC-43FE8B863138}"/>
    <cellStyle name="SAPBEXHLevel2X 2 2" xfId="43881" xr:uid="{F8720C63-5525-4C13-862A-D70C88284A54}"/>
    <cellStyle name="SAPBEXHLevel2X 2 3" xfId="43882" xr:uid="{24881DE9-0CBD-42FE-96AE-06E7E2C496CC}"/>
    <cellStyle name="SAPBEXHLevel2X 2_Cognos" xfId="43883" xr:uid="{08C1863C-B3B0-428B-BB46-0E393DB79419}"/>
    <cellStyle name="SAPBEXHLevel2X 3" xfId="43884" xr:uid="{7CE71AB4-6862-4213-887A-BDDE5B52F3F5}"/>
    <cellStyle name="SAPBEXHLevel2X 4" xfId="43885" xr:uid="{C46DA3D0-DD56-4551-A85E-4529653D3FDE}"/>
    <cellStyle name="SAPBEXHLevel2X_Cognos" xfId="43886" xr:uid="{45AC0D2E-B050-41EA-A3EB-B25CD868BBFF}"/>
    <cellStyle name="SAPBEXHLevel3" xfId="43887" xr:uid="{0CAB17F4-B4CE-4750-8D93-4FDE6949D8D2}"/>
    <cellStyle name="SAPBEXHLevel3 2" xfId="43888" xr:uid="{8B262992-4A20-4A46-B9A7-7FA5F4A058CE}"/>
    <cellStyle name="SAPBEXHLevel3 2 2" xfId="43889" xr:uid="{539C35AF-68AB-4E1C-B4E2-DF14F58654F2}"/>
    <cellStyle name="SAPBEXHLevel3 2 3" xfId="43890" xr:uid="{DAA20A17-6F72-49BB-AE28-FE0F3DFC0184}"/>
    <cellStyle name="SAPBEXHLevel3 2_Cognos" xfId="43891" xr:uid="{5828361F-6785-418B-B84C-95366D2B1DE2}"/>
    <cellStyle name="SAPBEXHLevel3 3" xfId="43892" xr:uid="{84DC4A81-D3A9-4927-80DA-1910C0967658}"/>
    <cellStyle name="SAPBEXHLevel3 4" xfId="43893" xr:uid="{A68C1F36-C5DF-4621-AE10-F7A28F8F50B2}"/>
    <cellStyle name="SAPBEXHLevel3_Cognos" xfId="43894" xr:uid="{215364AB-7200-4F25-9AC1-923725D4D797}"/>
    <cellStyle name="SAPBEXHLevel3X" xfId="43895" xr:uid="{26B4A003-0B24-45D6-9C62-35E50B17D430}"/>
    <cellStyle name="SAPBEXHLevel3X 2" xfId="43896" xr:uid="{6DC24979-50BA-41FC-BB56-AD05231C94D8}"/>
    <cellStyle name="SAPBEXHLevel3X 2 2" xfId="43897" xr:uid="{4CB11B25-1FEC-4359-969E-1E7C5B16B2C5}"/>
    <cellStyle name="SAPBEXHLevel3X 2 3" xfId="43898" xr:uid="{1CBB0641-2D45-4E59-B4C5-65BC29DEDB35}"/>
    <cellStyle name="SAPBEXHLevel3X 2_Cognos" xfId="43899" xr:uid="{08146286-4E44-48F1-AD58-A3747AD94C45}"/>
    <cellStyle name="SAPBEXHLevel3X 3" xfId="43900" xr:uid="{FA41428E-7601-423C-9138-AFC884B0CD00}"/>
    <cellStyle name="SAPBEXHLevel3X 4" xfId="43901" xr:uid="{896D0926-D72A-47A9-B2E6-21CDD6E75657}"/>
    <cellStyle name="SAPBEXHLevel3X_Cognos" xfId="43902" xr:uid="{47698059-035E-479F-98FC-C28B3E6A4E48}"/>
    <cellStyle name="SAPBEXinputData" xfId="43903" xr:uid="{D609C9FB-20B5-4CE4-AA62-71847429CA06}"/>
    <cellStyle name="SAPBEXItemHeader" xfId="43904" xr:uid="{495D6155-1F2F-4D0F-ABFD-FE8B12E42C0F}"/>
    <cellStyle name="SAPBEXItemHeader 2" xfId="43905" xr:uid="{19949B0E-EA65-46D0-BF86-2067DD6A0A43}"/>
    <cellStyle name="SAPBEXItemHeader 3" xfId="43906" xr:uid="{33456F8F-E100-4A1B-831D-4EAC08FDCC75}"/>
    <cellStyle name="SAPBEXItemHeader_Cognos" xfId="43907" xr:uid="{67A803F5-35F8-46F7-A191-63C27554E6CF}"/>
    <cellStyle name="SAPBEXresData" xfId="30911" xr:uid="{2A4BE240-0896-4B0A-916A-47913D97C62A}"/>
    <cellStyle name="SAPBEXresData 2" xfId="43908" xr:uid="{E6D0C9AE-6A26-4984-9DB9-85E444B1D5E1}"/>
    <cellStyle name="SAPBEXresData 2 2" xfId="43909" xr:uid="{F4844F54-C105-47F3-8E6E-7BFECBC92304}"/>
    <cellStyle name="SAPBEXresData 2 3" xfId="43910" xr:uid="{3F1285A6-12D5-4B7A-BFBC-588E7C99E874}"/>
    <cellStyle name="SAPBEXresData 2_Cognos" xfId="43911" xr:uid="{AA252D83-06CB-4829-8B7F-557FCA9FC877}"/>
    <cellStyle name="SAPBEXresData 3" xfId="43912" xr:uid="{EA28A766-E578-4A98-8B35-3B3FCC034A58}"/>
    <cellStyle name="SAPBEXresData 4" xfId="43913" xr:uid="{121D3674-F3D1-408C-BBF4-425603B26968}"/>
    <cellStyle name="SAPBEXresData_Cognos" xfId="43914" xr:uid="{97BF13D9-3093-421E-B57C-3179BC14DAA6}"/>
    <cellStyle name="SAPBEXresDataEmph" xfId="30912" xr:uid="{793B792F-587E-440D-854D-58CC67BD98F8}"/>
    <cellStyle name="SAPBEXresDataEmph 2" xfId="43915" xr:uid="{CB28C186-6802-47E4-824B-C3E6C7288DC6}"/>
    <cellStyle name="SAPBEXresDataEmph 2 2" xfId="43916" xr:uid="{15E2C38B-69F9-4C1A-9ACC-DABD4B30C19B}"/>
    <cellStyle name="SAPBEXresDataEmph 2 3" xfId="43917" xr:uid="{1F554731-14AD-4B37-A05F-E355D942F018}"/>
    <cellStyle name="SAPBEXresDataEmph 2_Cognos" xfId="43918" xr:uid="{8E322D17-DD88-4938-857E-F53AF6DE40A6}"/>
    <cellStyle name="SAPBEXresDataEmph 3" xfId="43919" xr:uid="{3BF7B958-8483-4664-92D6-1D51F002916D}"/>
    <cellStyle name="SAPBEXresDataEmph 4" xfId="43920" xr:uid="{C4894FEB-3CFB-46E0-88F8-329706BC8315}"/>
    <cellStyle name="SAPBEXresDataEmph_Cognos" xfId="43921" xr:uid="{A23332BD-A098-4E03-AC45-6D75D7165B70}"/>
    <cellStyle name="SAPBEXresItem" xfId="30913" xr:uid="{B33F788B-006A-4FCD-9304-649EB3FECB0A}"/>
    <cellStyle name="SAPBEXresItem 2" xfId="43922" xr:uid="{D0AAFD3B-5DF0-4FE5-AFBD-0837A4C57529}"/>
    <cellStyle name="SAPBEXresItem 2 2" xfId="43923" xr:uid="{30468698-2639-469E-9F3B-072CBE987873}"/>
    <cellStyle name="SAPBEXresItem 2 3" xfId="43924" xr:uid="{B0A81376-47DA-44BB-A4B0-4DE53BB2C05C}"/>
    <cellStyle name="SAPBEXresItem 2_Cognos" xfId="43925" xr:uid="{14C2768A-56F5-4937-8B4D-FB7948A7B81B}"/>
    <cellStyle name="SAPBEXresItem 3" xfId="43926" xr:uid="{1DFFFA5C-CBA2-4382-BEAF-05658FA61480}"/>
    <cellStyle name="SAPBEXresItem 4" xfId="43927" xr:uid="{56EC5A46-8451-4CE2-B094-1629AA43D684}"/>
    <cellStyle name="SAPBEXresItem_Cognos" xfId="43928" xr:uid="{7ED0EC3E-9661-40DC-BC2B-B94E642DEB4D}"/>
    <cellStyle name="SAPBEXresItemX" xfId="43929" xr:uid="{8FB3E2B9-0289-4BEB-BCE2-163158537A26}"/>
    <cellStyle name="SAPBEXresItemX 2" xfId="43930" xr:uid="{C0F79DD4-7283-4FD0-ADC1-4A32EAFD164C}"/>
    <cellStyle name="SAPBEXresItemX 3" xfId="43931" xr:uid="{076892B2-560B-415C-B410-27C2A015292D}"/>
    <cellStyle name="SAPBEXresItemX_Cognos" xfId="43932" xr:uid="{E0FF17D5-F435-4438-9AF2-753AF8EE8766}"/>
    <cellStyle name="SAPBEXstdData" xfId="30914" xr:uid="{018EB7A3-9A5F-4181-94F6-8A50EAF23093}"/>
    <cellStyle name="SAPBEXstdData 2" xfId="43933" xr:uid="{A8EEE139-BBD3-4EB9-B50C-EC66937534E9}"/>
    <cellStyle name="SAPBEXstdData 3" xfId="43934" xr:uid="{C8F35D21-46CA-42CF-8E45-351C7EB6E4B6}"/>
    <cellStyle name="SAPBEXstdData_Cognos" xfId="43935" xr:uid="{2D39F456-7D38-46AA-89FE-2D710359DBE1}"/>
    <cellStyle name="SAPBEXstdDataEmph" xfId="30915" xr:uid="{5D633F7D-32E4-44E6-A330-367161506E8F}"/>
    <cellStyle name="SAPBEXstdDataEmph 2" xfId="43936" xr:uid="{A981F90E-8E95-47F6-822C-80471F33EB4C}"/>
    <cellStyle name="SAPBEXstdDataEmph 3" xfId="43937" xr:uid="{724CEC7B-D071-423E-8986-F6BC8AA57480}"/>
    <cellStyle name="SAPBEXstdDataEmph_Cognos" xfId="43938" xr:uid="{4E525549-EB7B-4BFB-9494-A2FA898179DF}"/>
    <cellStyle name="SAPBEXstdItem" xfId="30916" xr:uid="{EE76E0E4-8707-4DEB-91D6-BA8CBD985FD2}"/>
    <cellStyle name="SAPBEXstdItem 2" xfId="43939" xr:uid="{3E2AC66B-5E5F-40BE-8714-1C47364525F1}"/>
    <cellStyle name="SAPBEXstdItem 3" xfId="43940" xr:uid="{D583408A-2C18-472F-A6CE-BC818FD6EF53}"/>
    <cellStyle name="SAPBEXstdItem_Cognos" xfId="43941" xr:uid="{2357392E-7ADC-40A0-B599-9C5392F30F97}"/>
    <cellStyle name="SAPBEXstdItemX" xfId="43942" xr:uid="{B567A8BB-B611-4546-A0BC-BBFDDF8C69FD}"/>
    <cellStyle name="SAPBEXstdItemX 2" xfId="43943" xr:uid="{93AA068F-F0FB-45DA-9C1C-D5DB4326CAEE}"/>
    <cellStyle name="SAPBEXstdItemX 3" xfId="43944" xr:uid="{D8741342-3E4B-41B4-AA89-CD02785C1F07}"/>
    <cellStyle name="SAPBEXstdItemX_Cognos" xfId="43945" xr:uid="{A9B91BC8-0040-472E-9930-8584F146BCF3}"/>
    <cellStyle name="SAPBEXtitle" xfId="30917" xr:uid="{A76313B7-8B37-4A9B-88D1-72B60D8EEA38}"/>
    <cellStyle name="SAPBEXunassignedItem" xfId="43946" xr:uid="{1AFED746-83A9-4EB6-9604-FDFA8CCFC1BC}"/>
    <cellStyle name="SAPBEXundefined" xfId="30918" xr:uid="{7B114D07-2E1B-46AB-9469-BF580E9FB436}"/>
    <cellStyle name="SAPError" xfId="43947" xr:uid="{E61B6376-2043-433A-86E2-8B095DA03404}"/>
    <cellStyle name="SAPError 2" xfId="43948" xr:uid="{001265BB-D917-4D37-A9B0-1700062E7649}"/>
    <cellStyle name="SAPError_Cognos" xfId="43949" xr:uid="{70822B69-E6AE-43A3-BA0D-EF4AF65FBF61}"/>
    <cellStyle name="SAPKey" xfId="43950" xr:uid="{2F1D5575-DC9C-40FF-AF63-448920150C85}"/>
    <cellStyle name="SAPKey 2" xfId="43951" xr:uid="{824B52AD-DE9A-439E-9B8B-7A59DDC5C00B}"/>
    <cellStyle name="SAPKey_Cognos" xfId="43952" xr:uid="{597EA28B-65A7-46E7-AB5C-3B60FEB273C5}"/>
    <cellStyle name="SAPLocked" xfId="43953" xr:uid="{5F11ADE9-EEED-4D31-8441-0BCED6CB705D}"/>
    <cellStyle name="SAPLocked 2" xfId="43954" xr:uid="{7E85735D-3084-45F3-859E-9562597D3118}"/>
    <cellStyle name="SAPLocked_Cognos" xfId="43955" xr:uid="{529A8894-D21C-4DB8-B02D-9E0D762F19CD}"/>
    <cellStyle name="SAPOutput" xfId="43956" xr:uid="{97FC2DD7-4C72-49CD-8252-030FBEDE7149}"/>
    <cellStyle name="SAPOutput 2" xfId="43957" xr:uid="{254166AF-C2CD-4B04-9E8A-A24376EE096B}"/>
    <cellStyle name="SAPOutput_Cognos" xfId="43958" xr:uid="{CEAFCB06-BF9D-4B83-92A5-5B578AD54FA4}"/>
    <cellStyle name="SAPSpace" xfId="43959" xr:uid="{6D522938-DEF1-49D0-A7EF-FE6E894735F5}"/>
    <cellStyle name="SAPSpace 2" xfId="43960" xr:uid="{E575EA93-6D6B-49CE-B229-A1878F8FEBAB}"/>
    <cellStyle name="SAPSpace_Cognos" xfId="43961" xr:uid="{E94B0FC5-4098-43DA-8FC6-502B73D1637F}"/>
    <cellStyle name="SAPText" xfId="43962" xr:uid="{2CF2A1E7-35A6-4AEF-81EE-306BCFD5BE52}"/>
    <cellStyle name="SAPText 2" xfId="43963" xr:uid="{F96F89F1-E7D0-4E0A-BA84-6D84E49C515F}"/>
    <cellStyle name="SAPText_Cognos" xfId="43964" xr:uid="{4B7EB57E-8C73-4402-B017-B4A31C8C5EC4}"/>
    <cellStyle name="SAPUnLocked" xfId="43965" xr:uid="{6328DD31-02E6-427D-880C-C7D7A995BC49}"/>
    <cellStyle name="SAPUnLocked 2" xfId="43966" xr:uid="{6002BF34-80ED-473D-8310-7A35E3C07126}"/>
    <cellStyle name="SAPUnLocked_Cognos" xfId="43967" xr:uid="{FFEC1047-6CE4-4C0A-A2A9-B105413BF8FC}"/>
    <cellStyle name="Satisfaisant 2" xfId="48237" xr:uid="{677C44B5-B011-4892-AC0D-57E76E5A6DC7}"/>
    <cellStyle name="Satisfaisant 2 2" xfId="48238" xr:uid="{E602BE33-806A-4C1C-BC9C-C92F8FB784D6}"/>
    <cellStyle name="Satisfaisant 3" xfId="48239" xr:uid="{70FB9202-C55F-46BB-9C1B-4691159FC498}"/>
    <cellStyle name="Satisfaisant 4" xfId="48240" xr:uid="{692D850B-9644-4FDD-9125-CF4947641B78}"/>
    <cellStyle name="Schlecht" xfId="30919" xr:uid="{CFBAEC5A-A22F-4729-80F7-F4856829B436}"/>
    <cellStyle name="Schlecht 2" xfId="30920" xr:uid="{5925D847-201D-4C92-B971-48617AA74DA5}"/>
    <cellStyle name="Schlecht 2 2" xfId="43968" xr:uid="{58E573A2-358B-45B5-BFAC-B5767FFE4491}"/>
    <cellStyle name="Schlecht 2 3" xfId="47538" xr:uid="{97DBCB62-372E-4AED-B7DE-165FAE206C52}"/>
    <cellStyle name="Schlecht 2_Bought properties" xfId="52445" xr:uid="{7862EC86-5E51-4C33-BA77-943DE3129B63}"/>
    <cellStyle name="Schlecht 3" xfId="43969" xr:uid="{9EFB1B30-FD7A-494E-844E-EA8CAE00ADF6}"/>
    <cellStyle name="Schlecht 4" xfId="47537" xr:uid="{99929A9F-4638-4E34-AC5B-C0315C26EAE7}"/>
    <cellStyle name="Schlecht_7. Number of apartments_EoP" xfId="50313" xr:uid="{D9A4BA1C-4174-4783-8F5E-7711F0D1D134}"/>
    <cellStyle name="SDentry" xfId="43970" xr:uid="{0EA06AD5-A720-4D1F-A960-C232FFB63F8E}"/>
    <cellStyle name="SDentry 2" xfId="43971" xr:uid="{53011250-0680-4386-8CAE-A5BB8296CDE5}"/>
    <cellStyle name="SDentry 3" xfId="43972" xr:uid="{76F80B93-8AE7-4508-93A3-E55BB5532CF6}"/>
    <cellStyle name="SDentry_Cognos" xfId="43973" xr:uid="{9CD2C123-C7A4-4F5C-BB41-09086C56071C}"/>
    <cellStyle name="SDheader" xfId="43974" xr:uid="{1390F572-6E28-4835-A227-0AE72608A3B5}"/>
    <cellStyle name="SDheader 2" xfId="43975" xr:uid="{C3CDC7CE-3C3B-46CF-9D22-0EFD4A7D32E6}"/>
    <cellStyle name="SDheader 3" xfId="43976" xr:uid="{2DE6B258-5209-46D4-AE5F-9F4C5256511F}"/>
    <cellStyle name="SDheader_Cognos" xfId="43977" xr:uid="{A16F6BBB-C392-4144-8E97-55A8EB2FB5C5}"/>
    <cellStyle name="Section Line" xfId="43978" xr:uid="{377F5E12-7558-422E-A18B-018D53E2721F}"/>
    <cellStyle name="Section Line 2" xfId="43979" xr:uid="{7D02A57D-7128-48A3-BCE3-C8635A00A54A}"/>
    <cellStyle name="Section Line 3" xfId="43980" xr:uid="{F88818D5-5758-4A47-9A12-6DDE6406386E}"/>
    <cellStyle name="Section Line_Cognos" xfId="43981" xr:uid="{CB79C67C-F31A-4934-A265-5F49A4AB8A8A}"/>
    <cellStyle name="SEentry" xfId="43982" xr:uid="{343B3B9C-7BEE-4377-B7F1-2C6A52A7F29B}"/>
    <cellStyle name="SEentry 2" xfId="43983" xr:uid="{168C014B-C548-472A-A5D3-3211436C16D6}"/>
    <cellStyle name="SEentry 3" xfId="43984" xr:uid="{F154289B-E82B-4AF9-AF27-EEE02E088D80}"/>
    <cellStyle name="SEentry_Cognos" xfId="43985" xr:uid="{36B7039E-1D7B-4C89-948B-F434E76BCD31}"/>
    <cellStyle name="SEformula" xfId="43986" xr:uid="{2E4DBDC6-F602-4B3A-8964-AF323138C927}"/>
    <cellStyle name="SEformula 2" xfId="43987" xr:uid="{CE0F7384-8152-4C95-88E2-75EFF12AF165}"/>
    <cellStyle name="SEformula 3" xfId="43988" xr:uid="{3584E728-257B-469A-A59B-3C1B10B9D93C}"/>
    <cellStyle name="SEformula_Cognos" xfId="43989" xr:uid="{21DF4710-A284-4A18-A489-81D08889B0DC}"/>
    <cellStyle name="SEheader" xfId="43990" xr:uid="{9215F37B-48F3-4855-8089-64AA3224AE8F}"/>
    <cellStyle name="SEheader 2" xfId="43991" xr:uid="{DC5E5209-CEAA-474E-9715-09CBAA5BBCBD}"/>
    <cellStyle name="SEheader 3" xfId="43992" xr:uid="{CED3E21F-B96D-463B-A798-D586D880E2BE}"/>
    <cellStyle name="SEheader_Cognos" xfId="43993" xr:uid="{849171B6-E2E9-4A7F-A8FA-01F5FFCFF699}"/>
    <cellStyle name="Selittävä teksti" xfId="43994" xr:uid="{F14636A8-D572-4B62-8EA1-9FB111A78265}"/>
    <cellStyle name="Separador de milhares_Humaita_comment proposal 07 00 (1)" xfId="43995" xr:uid="{821A2D3F-0B22-4CD4-81D6-AC1463769B57}"/>
    <cellStyle name="ShadedCells_Database" xfId="43996" xr:uid="{D201BBDC-1A74-4D66-AF18-C68F3A829677}"/>
    <cellStyle name="Shading" xfId="43997" xr:uid="{B8169410-C5DE-412D-B4D0-9157A91FFDC6}"/>
    <cellStyle name="Sheet Title" xfId="43998" xr:uid="{FA003396-3A16-46AE-848F-8EBE04883641}"/>
    <cellStyle name="Single Accounting" xfId="43999" xr:uid="{8FB6C993-9603-40B9-B7D3-FD51A4CC31D8}"/>
    <cellStyle name="SKW - Übersicht (%)" xfId="44000" xr:uid="{FDED13ED-F30E-4099-9903-ACE47F84FB73}"/>
    <cellStyle name="SKW - Übersicht (Zahl)" xfId="44001" xr:uid="{FB289AAD-8CC3-4566-9904-650FE6C11AF1}"/>
    <cellStyle name="SKW Übersicht KPW1neu" xfId="44002" xr:uid="{16229C3E-D461-4DA2-8B2F-55F4B5572EF8}"/>
    <cellStyle name="Sortie 2" xfId="48241" xr:uid="{0A63CAA9-50E8-4D16-8DE6-B8BCE16AF285}"/>
    <cellStyle name="Sortie 2 2" xfId="48242" xr:uid="{534E47E8-4C1E-4428-8687-507D06B41613}"/>
    <cellStyle name="Sortie 2 2 2" xfId="49075" xr:uid="{F878D2B1-9DA8-4706-ACAA-5A0C6285C726}"/>
    <cellStyle name="Sortie 2 3" xfId="49074" xr:uid="{22BC9B3F-7A26-4BEE-A71F-3C506CCC0F29}"/>
    <cellStyle name="Sortie 3" xfId="48243" xr:uid="{F53DCFD5-D84A-4359-9503-E777E08ED2E6}"/>
    <cellStyle name="Sortie 3 2" xfId="49076" xr:uid="{FEE093F8-BD48-467E-BC47-DBA5EF756BDE}"/>
    <cellStyle name="Sortie 4" xfId="48244" xr:uid="{73E5DA8A-321C-4B49-992A-18FB76B5A0D6}"/>
    <cellStyle name="Sortie 4 2" xfId="49077" xr:uid="{8C44C65C-DD33-4603-AA47-57853C9F5148}"/>
    <cellStyle name="Spalte A" xfId="44003" xr:uid="{BF7268A8-FCE5-4467-B794-3102628A7ED2}"/>
    <cellStyle name="Spalte A 2" xfId="44004" xr:uid="{7DDBCB83-D4E4-423F-9E16-089406EB94F3}"/>
    <cellStyle name="Spalte A.1" xfId="44005" xr:uid="{EF0ABDFF-F0EC-4B4A-AF34-4E717D65DC67}"/>
    <cellStyle name="Spalte A.1 2" xfId="44006" xr:uid="{F3C3B88F-8D4F-40F0-8693-C0B4EB841EB9}"/>
    <cellStyle name="Spalte A.1_Cognos" xfId="44007" xr:uid="{7B4C936B-E56C-41A2-A6BD-1DB751AF9E55}"/>
    <cellStyle name="Spalte A.3" xfId="44008" xr:uid="{172534F6-C4BA-4F65-8069-589E9DCA6A55}"/>
    <cellStyle name="Spalte A.4" xfId="44009" xr:uid="{E7407E66-65C0-4C75-BBD4-202867BD40ED}"/>
    <cellStyle name="Spalte A.4.1" xfId="44010" xr:uid="{96EEBAA9-0C84-44DE-A938-DCA7BBA102EC}"/>
    <cellStyle name="Spalte A.4.1.1" xfId="44011" xr:uid="{EABD78AF-94BE-4E9C-853E-A947137D34BD}"/>
    <cellStyle name="Spalte A.4.1.1 GuV" xfId="44012" xr:uid="{829C9285-2961-460B-A85C-7EBDD489F7EC}"/>
    <cellStyle name="Spalte A.4.1.1 GuV 2" xfId="44013" xr:uid="{31A31351-8B16-4EF9-9F22-7DC9A625B47D}"/>
    <cellStyle name="Spalte A.4.1.1 GuV 3" xfId="44014" xr:uid="{F279F105-8545-4391-9F2A-A35862D744CC}"/>
    <cellStyle name="Spalte A.4.1.1 GuV_Cognos" xfId="44015" xr:uid="{2CC70174-98AA-43B6-8B03-EEFB532D6197}"/>
    <cellStyle name="Spalte A.4.1.1_Cognos" xfId="44016" xr:uid="{2C2577C4-D805-4E1D-A72F-C987ABDD0CF9}"/>
    <cellStyle name="Spalte A.4.1_Cognos" xfId="44017" xr:uid="{7E48AE82-E69B-42D4-BE9D-EB4B3442AFA6}"/>
    <cellStyle name="Spalte A.4_Cognos" xfId="44018" xr:uid="{CDA041DB-D46F-4756-A9E2-46C9A8499B8F}"/>
    <cellStyle name="Spalte A_Cognos" xfId="44019" xr:uid="{CB328955-2BC5-456A-B844-08060FE8841E}"/>
    <cellStyle name="Spaltenüberschriften" xfId="44020" xr:uid="{60C5AAB3-A7B0-4538-94DF-15EB5EBCE134}"/>
    <cellStyle name="Sparte" xfId="44021" xr:uid="{D5EFEA30-30E1-4766-BAB6-DA474C6AB215}"/>
    <cellStyle name="SpecialHeader" xfId="52446" xr:uid="{B0C2E264-8E0F-4D91-AEF7-3C3347182227}"/>
    <cellStyle name="SpecialHeader 2" xfId="52447" xr:uid="{E2B596BD-65C6-4563-9D16-26CA5BD86F1A}"/>
    <cellStyle name="SpecialHeader 3" xfId="52448" xr:uid="{464D4B12-CAFC-437C-B049-E30CBFFDEBA6}"/>
    <cellStyle name="Standaard_Blad1" xfId="44022" xr:uid="{C01BAD65-AF95-451E-BFDF-B982A01502FE}"/>
    <cellStyle name="Standard" xfId="30921" xr:uid="{7AC64C95-AC0F-4A29-8CCE-769EEC5A4DB1}"/>
    <cellStyle name="Standard 10" xfId="243" xr:uid="{853491C1-0A73-4B6C-BAC1-1C704455A696}"/>
    <cellStyle name="Standard 10 2" xfId="40193" xr:uid="{BC8B9959-10C3-401E-8272-D3699033BD74}"/>
    <cellStyle name="Standard 10 2 2" xfId="47540" xr:uid="{6A273766-8698-4E79-B404-2448E1AA3028}"/>
    <cellStyle name="Standard 10 3" xfId="40194" xr:uid="{074425EE-836B-4AFF-9CB7-BBFB6A1A5C88}"/>
    <cellStyle name="Standard 10 3 2" xfId="47541" xr:uid="{64392DBA-7B45-4DDB-9C9D-FC197B7C1F4E}"/>
    <cellStyle name="Standard 10 4" xfId="44779" xr:uid="{D1D4AAA2-43DE-482B-BA03-567D3FBA6AE5}"/>
    <cellStyle name="Standard 10 5" xfId="47539" xr:uid="{272E57F2-E3F7-4E65-8E7E-4C3B6C8E9074}"/>
    <cellStyle name="Standard 10_Apart tables" xfId="50314" xr:uid="{E3D4C96A-B058-4EA9-A6E3-995C48383E9C}"/>
    <cellStyle name="Standard 100" xfId="30922" xr:uid="{2F00FAFC-6CFD-4321-B9C0-573FDA15BA7F}"/>
    <cellStyle name="Standard 11" xfId="30923" xr:uid="{C2F49FD5-B737-424A-8D52-199956844CD9}"/>
    <cellStyle name="Standard 11 2" xfId="40195" xr:uid="{60D94FD8-8504-4F85-94E8-51BC51431E19}"/>
    <cellStyle name="Standard 11_1" xfId="44023" xr:uid="{9201322D-EE64-45FA-8102-B7A204EB163E}"/>
    <cellStyle name="Standard 12" xfId="30924" xr:uid="{BD553027-808B-4D0A-B1AD-5A019CAFD96E}"/>
    <cellStyle name="Standard 12 2" xfId="40196" xr:uid="{7D3B4C24-002D-4DED-9B85-F5966DDFF7C8}"/>
    <cellStyle name="Standard 12_1" xfId="44024" xr:uid="{C287B707-C9A1-40B9-BF54-C2A9E80C5AE2}"/>
    <cellStyle name="Standard 13" xfId="44025" xr:uid="{DE16933E-D32E-46E9-A79F-B80EE656049B}"/>
    <cellStyle name="Standard 13 2" xfId="44026" xr:uid="{59464983-6A52-4EF1-B680-E31586AC98E6}"/>
    <cellStyle name="Standard 13 3" xfId="44027" xr:uid="{FB15AED6-579B-4E85-9261-8E7347E4BAF2}"/>
    <cellStyle name="Standard 13_Cognos" xfId="44028" xr:uid="{B8B8F62E-6E3C-450B-BD3C-020067235E31}"/>
    <cellStyle name="Standard 14" xfId="44029" xr:uid="{D9D372A6-684A-43AE-AA16-E8FE60AD70DF}"/>
    <cellStyle name="Standard 15" xfId="44030" xr:uid="{5AC4E02C-FFED-443E-BFDD-CDE0705E4D6C}"/>
    <cellStyle name="Standard 16" xfId="44031" xr:uid="{2CF88360-2A02-4F88-B8A5-8B551E560615}"/>
    <cellStyle name="Standard 17" xfId="44032" xr:uid="{39A07DAF-62EA-4C45-BD00-40118DC39EA3}"/>
    <cellStyle name="Standard 17 2" xfId="44033" xr:uid="{CA22516A-CC8B-4BA8-9D0C-287E20F3AA8B}"/>
    <cellStyle name="Standard 17_Cognos" xfId="44034" xr:uid="{1E951E53-14A8-47D2-875D-A8C9B3EF1757}"/>
    <cellStyle name="Standard 18" xfId="44035" xr:uid="{B2B7E85F-CA05-4981-B401-FC68D613A4EC}"/>
    <cellStyle name="Standard 19" xfId="44036" xr:uid="{8B5277B3-3D7F-4E05-8859-0E220F0501EB}"/>
    <cellStyle name="Standard 2" xfId="244" xr:uid="{1FD854BC-6F15-492E-922B-39460C40F207}"/>
    <cellStyle name="Standard 2 10" xfId="44879" xr:uid="{6929F28C-72EC-477F-AABE-8748B322D301}"/>
    <cellStyle name="Standard 2 2" xfId="245" xr:uid="{F122B15F-2CAE-49AD-93D3-AF205C46B205}"/>
    <cellStyle name="Standard 2 2 2" xfId="246" xr:uid="{5FB17EC3-6B0C-4489-A8C8-929CBCF5860D}"/>
    <cellStyle name="Standard 2 2 2 2" xfId="30925" xr:uid="{2C02DECE-4BD6-4E30-B711-69873A0DBAB5}"/>
    <cellStyle name="Standard 2 2 2 2 2" xfId="47542" xr:uid="{EDB26BAE-0CC5-473D-80DF-813871C1B718}"/>
    <cellStyle name="Standard 2 2 2 3" xfId="39570" xr:uid="{09D4A31A-C31D-4BC9-9B1C-42990C3F167C}"/>
    <cellStyle name="Standard 2 2 2 4" xfId="44782" xr:uid="{39BA5DA9-98B5-4845-BCA9-B84BCFCAAC36}"/>
    <cellStyle name="Standard 2 2 2_2. Property deals" xfId="30926" xr:uid="{B6A87F0B-6782-4D91-BDB0-F35D71B8803B}"/>
    <cellStyle name="Standard 2 2 3" xfId="247" xr:uid="{DBCEA7D0-7F94-4C10-B388-6E2516AF6B65}"/>
    <cellStyle name="Standard 2 2 3 2" xfId="44783" xr:uid="{D6C9502D-0C9F-43C3-BBA8-F1A50940CD0F}"/>
    <cellStyle name="Standard 2 2 3 3" xfId="47543" xr:uid="{62B553F5-2469-451E-918A-ABFB10C62DDA}"/>
    <cellStyle name="Standard 2 2 3_Apart tables" xfId="50315" xr:uid="{25E4416A-6DA2-4F59-85B7-EF0773758943}"/>
    <cellStyle name="Standard 2 2 4" xfId="39501" xr:uid="{810239B7-2653-44D5-AC14-F94098C01E46}"/>
    <cellStyle name="Standard 2 2 5" xfId="39581" xr:uid="{ECF593BE-C23D-48E0-B1B8-705FFBCB4EFA}"/>
    <cellStyle name="Standard 2 2 6" xfId="44781" xr:uid="{9F47889A-4FA8-4995-BA9C-A25889F086F3}"/>
    <cellStyle name="Standard 2 2_11" xfId="248" xr:uid="{7EC96FF3-8CDB-49EE-9D45-1F4FBC1B0785}"/>
    <cellStyle name="Standard 2 3" xfId="249" xr:uid="{3D5394FD-495A-4910-AEA0-CBD5206A530C}"/>
    <cellStyle name="Standard 2 3 2" xfId="30927" xr:uid="{5EB1E261-C7E3-4CD6-B1E4-E093976B689F}"/>
    <cellStyle name="Standard 2 3 2 2" xfId="30928" xr:uid="{A8AF4246-B216-4B30-A83F-57FD300E46D2}"/>
    <cellStyle name="Standard 2 3 2 3" xfId="47918" xr:uid="{D30D4C81-E8F1-4477-B9F3-A0FD2320799F}"/>
    <cellStyle name="Standard 2 3 2_3. Loans" xfId="30929" xr:uid="{3AE44AF8-6D1C-4628-92CE-8E8B1AC1BC1F}"/>
    <cellStyle name="Standard 2 3 3" xfId="30930" xr:uid="{20F2CC3E-51E9-4D9B-9F1B-507F41C07841}"/>
    <cellStyle name="Standard 2 3 4" xfId="44037" xr:uid="{64ED95A9-5561-4E1F-B890-221DD7D22186}"/>
    <cellStyle name="Standard 2 3 5" xfId="44784" xr:uid="{FC6C84DC-A1A2-4E6B-BADE-4AEAE1146672}"/>
    <cellStyle name="Standard 2 3 6" xfId="44846" xr:uid="{1E8BDAD3-B758-4C33-8398-5256B4F850DB}"/>
    <cellStyle name="Standard 2 3 7" xfId="44866" xr:uid="{6BEAACBC-1B31-470A-A8CA-2D2211B05F6D}"/>
    <cellStyle name="Standard 2 3 8" xfId="47544" xr:uid="{29DD0BA2-3598-49A8-A4C8-622DB9C30E89}"/>
    <cellStyle name="Standard 2 3 9" xfId="48783" xr:uid="{36A77FA8-DF8D-4CA8-B3E5-C5319ED59801}"/>
    <cellStyle name="Standard 2 3_2. Property deals" xfId="30931" xr:uid="{A937140F-8870-428C-8FA8-E6D5209AF999}"/>
    <cellStyle name="Standard 2 4" xfId="250" xr:uid="{AA8BEF3F-012A-48D0-8294-314C23C4FA68}"/>
    <cellStyle name="Standard 2 4 2" xfId="30932" xr:uid="{73336C25-0DB6-4DBC-81E4-D1C99054EC24}"/>
    <cellStyle name="Standard 2 4 3" xfId="44785" xr:uid="{3391DA7F-97AA-40AA-A74E-65296ABCCA7E}"/>
    <cellStyle name="Standard 2 4 4" xfId="47545" xr:uid="{945DC741-9560-4277-840C-0903BEBE898E}"/>
    <cellStyle name="Standard 2 4_2. Property deals" xfId="30933" xr:uid="{B4D63272-0F3B-4B7B-936C-606F83712C7B}"/>
    <cellStyle name="Standard 2 5" xfId="30934" xr:uid="{5AA372C9-9ACA-42C8-9415-953C794CABE2}"/>
    <cellStyle name="Standard 2 5 2" xfId="44038" xr:uid="{1BA78980-BBD3-49D2-B7C2-E0A55B2EBDED}"/>
    <cellStyle name="Standard 2 5 3" xfId="47919" xr:uid="{B5597392-88BE-4406-930C-993FB6BF0F49}"/>
    <cellStyle name="Standard 2 5_Cognos" xfId="44039" xr:uid="{0B12928D-FDF1-4EDF-A2DB-EA556CBA5E42}"/>
    <cellStyle name="Standard 2 6" xfId="39500" xr:uid="{F7714C6A-B298-4418-8880-52E5640EDA14}"/>
    <cellStyle name="Standard 2 7" xfId="39580" xr:uid="{5CC19E96-B5AF-4BCC-B610-2E18EEE5B5FB}"/>
    <cellStyle name="Standard 2 8" xfId="44880" xr:uid="{2F55090E-D861-436A-8625-20CBFA73B5F1}"/>
    <cellStyle name="Standard 2 9" xfId="44881" xr:uid="{0D8A69AC-54F3-4401-B74F-B078145E814F}"/>
    <cellStyle name="Standard 2_11" xfId="251" xr:uid="{C0A8F05F-EEC5-4104-AE1F-2ED150185AF5}"/>
    <cellStyle name="Standard 20" xfId="44040" xr:uid="{DFE646D3-9C3F-4E52-B579-4669B30F65DB}"/>
    <cellStyle name="Standard 21" xfId="44041" xr:uid="{CC222D74-7F88-48A8-83CC-E439354C0DC0}"/>
    <cellStyle name="Standard 22" xfId="44042" xr:uid="{70048DDA-9E46-4169-9CF0-B9C327ADB922}"/>
    <cellStyle name="Standard 23" xfId="44043" xr:uid="{6BBFD2BE-EEB9-4719-B8C8-6A31A3F1C949}"/>
    <cellStyle name="Standard 24" xfId="44044" xr:uid="{6FC087D3-8303-4F12-BCD0-2477F0DD33FF}"/>
    <cellStyle name="Standard 25" xfId="44045" xr:uid="{2B06FD65-91AC-4030-BABC-2F04E64C7797}"/>
    <cellStyle name="Standard 26" xfId="44046" xr:uid="{B8EAC17F-6AF5-4C2F-ACC9-51874AC8CED2}"/>
    <cellStyle name="Standard 27" xfId="44047" xr:uid="{FBB8DFE8-3985-4690-9D0D-EA6BB165FD90}"/>
    <cellStyle name="Standard 28" xfId="44048" xr:uid="{BA6ED322-5071-44A9-A082-E963C570E8CC}"/>
    <cellStyle name="Standard 29" xfId="44049" xr:uid="{16D9E9E6-CFE5-404C-9908-1BDB344F74C5}"/>
    <cellStyle name="Standard 3" xfId="252" xr:uid="{B1E48E6A-10B8-4CE7-8BC7-46D4429F82F3}"/>
    <cellStyle name="Standard 3 10" xfId="44867" xr:uid="{38536C0E-3EBD-45B9-A02D-B1A14641BB56}"/>
    <cellStyle name="Standard 3 11" xfId="47546" xr:uid="{657B3FC4-865E-4F93-824D-1AB8D71256BF}"/>
    <cellStyle name="Standard 3 2" xfId="253" xr:uid="{665F0557-E6D3-4F1E-B5D0-1D2F385882B8}"/>
    <cellStyle name="Standard 3 2 2" xfId="254" xr:uid="{134BBE17-AA75-49A4-BC9D-9F5E6531DD3B}"/>
    <cellStyle name="Standard 3 2 2 2" xfId="30935" xr:uid="{C7FD6FE7-C3F3-41DA-8BBE-2E2811A074C5}"/>
    <cellStyle name="Standard 3 2 2 2 2" xfId="44050" xr:uid="{67118A18-0F9C-4228-A2EA-6F74DBB36B33}"/>
    <cellStyle name="Standard 3 2 2 2_Cognos" xfId="44051" xr:uid="{5FEC9463-94AB-431F-8CE6-E0E3B81F4F2F}"/>
    <cellStyle name="Standard 3 2 2 3" xfId="44052" xr:uid="{91CFB7C3-95E6-4BE3-A4BF-5A192D3C2053}"/>
    <cellStyle name="Standard 3 2 2 4" xfId="44787" xr:uid="{CDFF5C42-5FAC-44FD-9873-D18386201D6C}"/>
    <cellStyle name="Standard 3 2 2 5" xfId="44850" xr:uid="{40CB6892-9A7B-43F1-B358-B67D091A9763}"/>
    <cellStyle name="Standard 3 2 2 6" xfId="44868" xr:uid="{C21FA379-B7F9-4C9F-AF82-5C6CF6662B37}"/>
    <cellStyle name="Standard 3 2 2 7" xfId="47548" xr:uid="{F572D4DC-DC24-4D3E-9E77-0288782750F5}"/>
    <cellStyle name="Standard 3 2 2 8" xfId="48785" xr:uid="{9C3B75E3-AD50-477B-9D65-A56C7CCC7E5C}"/>
    <cellStyle name="Standard 3 2 2_2. Property deals" xfId="30936" xr:uid="{99FB05B1-4D8F-42D9-AFB3-4D0DBBD2D1AC}"/>
    <cellStyle name="Standard 3 2 3" xfId="30937" xr:uid="{08E79ECA-292A-4F89-B54F-7687B37553D3}"/>
    <cellStyle name="Standard 3 2 3 2" xfId="30938" xr:uid="{5B43FF47-60E9-4EBF-8C6B-CB8CA48C0C86}"/>
    <cellStyle name="Standard 3 2 3 3" xfId="47549" xr:uid="{9D0C5723-EAF3-4F7F-945A-3B4B0EBCEC59}"/>
    <cellStyle name="Standard 3 2 3_3. Loans" xfId="30939" xr:uid="{F707D6E1-CB76-42C8-87FD-049FB60611BD}"/>
    <cellStyle name="Standard 3 2 4" xfId="30940" xr:uid="{249EB674-43BF-40A6-9F27-1B558432DFEA}"/>
    <cellStyle name="Standard 3 2 5" xfId="39503" xr:uid="{603C7164-CC6A-4DE1-8D05-FAD22AC2CAB2}"/>
    <cellStyle name="Standard 3 2 6" xfId="39583" xr:uid="{14F36239-2A1D-491B-85E9-3F32B3D375A5}"/>
    <cellStyle name="Standard 3 2 7" xfId="47547" xr:uid="{F78E1261-95E1-4D5D-A684-6ED001F9A094}"/>
    <cellStyle name="Standard 3 2 8" xfId="48784" xr:uid="{B9019D12-7DC1-4D43-9C58-4CECF673565D}"/>
    <cellStyle name="Standard 3 2_1" xfId="49555" xr:uid="{9848CDA8-27DB-440D-8E97-49BD093FEB84}"/>
    <cellStyle name="Standard 3 3" xfId="255" xr:uid="{FB4A981A-2EFC-4DFB-8749-69DEB2D92397}"/>
    <cellStyle name="Standard 3 3 2" xfId="30941" xr:uid="{52F6868A-F72A-4AFE-B8F5-85E160737E2E}"/>
    <cellStyle name="Standard 3 3 2 2" xfId="30942" xr:uid="{B5F53CE8-A6A2-4B91-9057-BE98F2C05748}"/>
    <cellStyle name="Standard 3 3 2_AAL Report" xfId="30943" xr:uid="{8999090F-21AA-4449-BE28-1D98EBFD1804}"/>
    <cellStyle name="Standard 3 3 3" xfId="44053" xr:uid="{5B73D20D-7825-46DA-8FFA-2082D8E5FC4F}"/>
    <cellStyle name="Standard 3 3 4" xfId="44054" xr:uid="{66615306-90F1-4D9D-9607-2483720FFF32}"/>
    <cellStyle name="Standard 3 3 5" xfId="47550" xr:uid="{056F1A79-3F99-4C65-B054-D730FF6497FD}"/>
    <cellStyle name="Standard 3 3 6" xfId="48786" xr:uid="{68032ED8-C779-4F31-8EC5-F22EB62F682A}"/>
    <cellStyle name="Standard 3 3_3. Loans" xfId="30944" xr:uid="{7C2DB1FA-8E80-4079-99B5-8D47F9BC1DFF}"/>
    <cellStyle name="Standard 3 4" xfId="256" xr:uid="{BE8CDB9F-D285-4E93-B8C4-573E4EA9C4C5}"/>
    <cellStyle name="Standard 3 4 2" xfId="30945" xr:uid="{8FA78282-8278-48D8-9D33-ACBCA7B17811}"/>
    <cellStyle name="Standard 3 4 3" xfId="44788" xr:uid="{EC491168-86B5-4478-ABE5-239B92805328}"/>
    <cellStyle name="Standard 3 4 4" xfId="47551" xr:uid="{8386698B-78F4-4B4C-82E6-804251D22D8A}"/>
    <cellStyle name="Standard 3 4_3. Loans" xfId="30946" xr:uid="{FBFA9468-7416-4767-B033-3A92ADA83B0C}"/>
    <cellStyle name="Standard 3 5" xfId="30947" xr:uid="{23D80CB7-0EEF-4664-86D1-33B7AF4919F2}"/>
    <cellStyle name="Standard 3 6" xfId="39502" xr:uid="{C685A503-7138-419E-9152-625FFABCF707}"/>
    <cellStyle name="Standard 3 7" xfId="39582" xr:uid="{28B54044-81D7-4BCB-817C-CA4BF515B864}"/>
    <cellStyle name="Standard 3 8" xfId="44786" xr:uid="{9DF6B2F6-8244-46E4-9ABB-E5D0C64E7F4B}"/>
    <cellStyle name="Standard 3 9" xfId="44849" xr:uid="{713E743B-8F0D-4FCC-84DA-DF97E0DE1B64}"/>
    <cellStyle name="Standard 3_1" xfId="49556" xr:uid="{313DA9CE-E632-4171-975D-B053A008DF9E}"/>
    <cellStyle name="Standard 30" xfId="44055" xr:uid="{E6D5BBCE-B09C-43A7-9C89-3615AC5247FF}"/>
    <cellStyle name="Standard 31" xfId="44056" xr:uid="{3114B64B-5BDD-4D02-944F-BB9EA253ACDD}"/>
    <cellStyle name="Standard 32" xfId="44057" xr:uid="{C8CA7AE8-134B-4EAE-8121-B8549F830E45}"/>
    <cellStyle name="Standard 4" xfId="257" xr:uid="{BFC629D6-389C-4718-931B-A69965348353}"/>
    <cellStyle name="Standard 4 10" xfId="47552" xr:uid="{9370087C-C303-4D8C-BEB0-1AF04EAAD4AC}"/>
    <cellStyle name="Standard 4 2" xfId="258" xr:uid="{692AC9CE-7A56-4652-B6B9-2063F8F5BB3D}"/>
    <cellStyle name="Standard 4 2 2" xfId="259" xr:uid="{03CDB658-E5D5-446C-A1CA-84E7AAE85569}"/>
    <cellStyle name="Standard 4 2 2 2" xfId="30948" xr:uid="{DF60780B-0CFE-4C21-8C65-78EA9FCC16CF}"/>
    <cellStyle name="Standard 4 2 2 3" xfId="44058" xr:uid="{C4E6F2D6-8B7C-4EB2-8534-3851E47C5173}"/>
    <cellStyle name="Standard 4 2 2 4" xfId="44791" xr:uid="{81C0BBB1-FD6A-4845-813F-AF4F89D82CB9}"/>
    <cellStyle name="Standard 4 2 2 5" xfId="47920" xr:uid="{844243A8-AE9A-4AB0-8D27-7DCD4EA2B38D}"/>
    <cellStyle name="Standard 4 2 2_3. Loans" xfId="30949" xr:uid="{9457D334-185F-43B3-BAA4-EEB5C6568C72}"/>
    <cellStyle name="Standard 4 2 3" xfId="30950" xr:uid="{D61EB3E7-AE37-4462-A0BA-C71693EB9149}"/>
    <cellStyle name="Standard 4 2 4" xfId="39505" xr:uid="{7A95FB0A-196B-4F2A-91AC-744E7D38FCF3}"/>
    <cellStyle name="Standard 4 2 5" xfId="39585" xr:uid="{F3654BA8-A301-41A8-9920-6AEE7238221B}"/>
    <cellStyle name="Standard 4 2 6" xfId="44790" xr:uid="{25C57D7A-FFA9-4FCB-A909-023E27C444FE}"/>
    <cellStyle name="Standard 4 2 7" xfId="47553" xr:uid="{0DFA0B57-0850-4B54-9E9F-A08E62A0BA69}"/>
    <cellStyle name="Standard 4 2_3. Loans" xfId="30951" xr:uid="{069C6CA5-DF04-420C-A3F6-5A2C43AD10D1}"/>
    <cellStyle name="Standard 4 3" xfId="260" xr:uid="{8A73C515-F5BD-4A8E-8FF8-17AB85E65122}"/>
    <cellStyle name="Standard 4 3 2" xfId="30952" xr:uid="{9C734C3D-8F4F-46E5-8792-83B3ADDEC348}"/>
    <cellStyle name="Standard 4 3 3" xfId="44059" xr:uid="{783D47DB-3B7E-4D03-B729-F9F68EC1590D}"/>
    <cellStyle name="Standard 4 3 4" xfId="44792" xr:uid="{2665CFD7-3D9B-4574-96FA-4FED3EBD5919}"/>
    <cellStyle name="Standard 4 3 5" xfId="47554" xr:uid="{FC28B13B-BB11-49AA-807D-94F5D2761B34}"/>
    <cellStyle name="Standard 4 3_3. Loans" xfId="30953" xr:uid="{F4957D7A-171A-4654-8859-9EB6F2758390}"/>
    <cellStyle name="Standard 4 4" xfId="30954" xr:uid="{73E6EE79-8923-45F5-A7F7-DE94C7A52A83}"/>
    <cellStyle name="Standard 4 5" xfId="39504" xr:uid="{8C267DD3-F945-424B-8F26-594E0B1E5FD1}"/>
    <cellStyle name="Standard 4 6" xfId="39584" xr:uid="{F8A69DF0-CAEF-4048-984E-5300891EF53A}"/>
    <cellStyle name="Standard 4 7" xfId="44789" xr:uid="{96F87558-7574-43DC-9C1B-5844D89733E2}"/>
    <cellStyle name="Standard 4 8" xfId="44851" xr:uid="{C134E54E-07CC-442F-8285-86E019D79838}"/>
    <cellStyle name="Standard 4 9" xfId="44869" xr:uid="{25D2928E-F052-453F-97BE-8658D78C0ADF}"/>
    <cellStyle name="Standard 4_1" xfId="49557" xr:uid="{121BC35D-480B-410C-9E28-4B217281506D}"/>
    <cellStyle name="Standard 42" xfId="30955" xr:uid="{7C99EE2F-B83C-4900-B594-1375D0B4F634}"/>
    <cellStyle name="Standard 5" xfId="261" xr:uid="{6EAB0251-C421-400D-A919-287511BCB4C4}"/>
    <cellStyle name="Standard 5 2" xfId="262" xr:uid="{9552411A-D2FF-43EB-8DC8-20870971FDA3}"/>
    <cellStyle name="Standard 5 2 2" xfId="263" xr:uid="{BC45A757-E74F-4EE2-9FC1-C7A551CF05DD}"/>
    <cellStyle name="Standard 5 2 2 2" xfId="44060" xr:uid="{C01E8EFD-1830-4691-9CA0-0AB1DDA954EE}"/>
    <cellStyle name="Standard 5 2 2 3" xfId="44061" xr:uid="{825F4A5B-BF37-4D33-8C3F-F59374986553}"/>
    <cellStyle name="Standard 5 2 2 4" xfId="44795" xr:uid="{B43BAC99-BA85-47F2-87B0-A032783751CF}"/>
    <cellStyle name="Standard 5 2 2_Apart tables" xfId="53103" xr:uid="{9FE43B4D-6858-47D4-812F-AECA77D97F92}"/>
    <cellStyle name="Standard 5 2 3" xfId="44062" xr:uid="{DF92A90C-3573-4F69-9D15-497C481A755D}"/>
    <cellStyle name="Standard 5 2 4" xfId="44063" xr:uid="{E3086DB8-1D29-4E73-96BB-1D47C0C11660}"/>
    <cellStyle name="Standard 5 2 5" xfId="44794" xr:uid="{916E964E-78E3-4BE7-840F-0DA73A424472}"/>
    <cellStyle name="Standard 5 2 6" xfId="47556" xr:uid="{77F78D44-C964-4992-81FE-62BC5CA7BD5A}"/>
    <cellStyle name="Standard 5 2 7" xfId="48788" xr:uid="{22990F0A-BCC5-4A8D-B573-321740D63930}"/>
    <cellStyle name="Standard 5 2_Anita" xfId="52449" xr:uid="{9C529B53-C3DF-4533-A319-9EEDCA8F79F0}"/>
    <cellStyle name="Standard 5 3" xfId="264" xr:uid="{380F3FC9-EF86-4FB4-B766-66208E23A99D}"/>
    <cellStyle name="Standard 5 3 2" xfId="44064" xr:uid="{E90C92FA-8B05-40D4-BF9F-6E863F784E59}"/>
    <cellStyle name="Standard 5 3 3" xfId="44065" xr:uid="{7B149FE2-93D7-4567-B667-CA16F2F181C7}"/>
    <cellStyle name="Standard 5 3 4" xfId="44796" xr:uid="{BA1B8DC6-B2F7-4CA6-A451-54519AB986D2}"/>
    <cellStyle name="Standard 5 3 5" xfId="47557" xr:uid="{25FA99F3-0561-45D1-95E6-AA25D35AF3DF}"/>
    <cellStyle name="Standard 5 3_Apart tables" xfId="50316" xr:uid="{0570B4C7-B265-462A-9A3F-884A3D60AC40}"/>
    <cellStyle name="Standard 5 4" xfId="39506" xr:uid="{7B7FF05F-8923-44AF-8A29-E047B4931EDD}"/>
    <cellStyle name="Standard 5 5" xfId="39586" xr:uid="{C7BD6646-262A-4C64-BACB-122324D54DFC}"/>
    <cellStyle name="Standard 5 6" xfId="44793" xr:uid="{4041A7BB-5EA2-4792-930B-BE1524F19E97}"/>
    <cellStyle name="Standard 5 7" xfId="47555" xr:uid="{8B0AC9A0-A88C-460A-AEA3-5B3142EBC064}"/>
    <cellStyle name="Standard 5 8" xfId="48787" xr:uid="{B19BEBD5-2C2E-4494-9A25-50D809C86274}"/>
    <cellStyle name="Standard 5_3. Loans" xfId="30956" xr:uid="{9180161D-1EE6-4109-ADC2-7B4C09B19055}"/>
    <cellStyle name="Standard 6" xfId="265" xr:uid="{656AE48B-F5AF-4443-94AE-3B51E7904390}"/>
    <cellStyle name="Standard 6 2" xfId="266" xr:uid="{6510340E-14DA-48A3-8453-801858A3C2BC}"/>
    <cellStyle name="Standard 6 2 2" xfId="267" xr:uid="{F3EAFFA5-77DC-4E22-B4AE-2C861CE9E83F}"/>
    <cellStyle name="Standard 6 2 2 2" xfId="44066" xr:uid="{3F2E284B-E151-4D68-BF45-5550C34BE55B}"/>
    <cellStyle name="Standard 6 2 2 3" xfId="44067" xr:uid="{3AB2BC56-B83C-4D6D-A1E8-58BCCAFD0BC2}"/>
    <cellStyle name="Standard 6 2 2 4" xfId="44799" xr:uid="{A94BBC85-0EA6-4CB3-86E2-7E0633961BA8}"/>
    <cellStyle name="Standard 6 2 2 5" xfId="47560" xr:uid="{DFC65840-E8D1-4E91-A2DB-62EB39932E96}"/>
    <cellStyle name="Standard 6 2 2_Apart tables" xfId="50318" xr:uid="{30C46CB4-5112-4D1B-9C4A-2D024CA7512E}"/>
    <cellStyle name="Standard 6 2 3" xfId="40197" xr:uid="{50296995-872C-4248-855B-6D1D602340DE}"/>
    <cellStyle name="Standard 6 2 3 2" xfId="47561" xr:uid="{2AC436BC-BF19-467D-83D6-655D365C5258}"/>
    <cellStyle name="Standard 6 2 4" xfId="44068" xr:uid="{3D38C87C-056A-4C19-AFC3-5F99D34D18A6}"/>
    <cellStyle name="Standard 6 2 5" xfId="44798" xr:uid="{A9F7F742-36F1-4CEA-A854-272C6BB9B5ED}"/>
    <cellStyle name="Standard 6 2 6" xfId="47559" xr:uid="{BCBE4E2A-4AC8-4471-A7BF-58764FCFB70F}"/>
    <cellStyle name="Standard 6 2_Apart tables" xfId="50317" xr:uid="{87ABB903-D268-4889-AFD7-9F40D72CBC98}"/>
    <cellStyle name="Standard 6 3" xfId="268" xr:uid="{574CFFEC-F822-4D28-90CE-5BE86D4D53C1}"/>
    <cellStyle name="Standard 6 3 2" xfId="44069" xr:uid="{38B5D86A-8C82-4827-917A-DDB113F34735}"/>
    <cellStyle name="Standard 6 3 3" xfId="44070" xr:uid="{610773BC-F49A-4050-B01E-B28FA98FDCD2}"/>
    <cellStyle name="Standard 6 3 4" xfId="44800" xr:uid="{E5AB3A2C-D255-4E50-BB1D-57EE6AC48CBA}"/>
    <cellStyle name="Standard 6 3 5" xfId="47562" xr:uid="{FBD19193-2D4B-4CA8-9C3D-2B04EB851CF8}"/>
    <cellStyle name="Standard 6 3_Apart tables" xfId="50319" xr:uid="{CAE51CB8-E4C7-4E17-A6F5-790786FE0243}"/>
    <cellStyle name="Standard 6 4" xfId="39507" xr:uid="{4F10721E-2755-456D-B617-27393862FDCE}"/>
    <cellStyle name="Standard 6 4 2" xfId="47563" xr:uid="{F6E68882-F561-44A3-BD75-04EAEFD8D517}"/>
    <cellStyle name="Standard 6 4_Apart tables" xfId="50320" xr:uid="{E05DE225-3356-42F1-9060-D68D78B4AB22}"/>
    <cellStyle name="Standard 6 5" xfId="39587" xr:uid="{E370A101-F124-476B-9791-F4FC483C7C7B}"/>
    <cellStyle name="Standard 6 6" xfId="44797" xr:uid="{C2D30F24-0942-46CA-9F4F-59FE4842C50C}"/>
    <cellStyle name="Standard 6 7" xfId="47558" xr:uid="{8D3D4428-D6A0-4250-A006-EADB1110AE3E}"/>
    <cellStyle name="Standard 6_3. Loans" xfId="30957" xr:uid="{0A7EB97D-331B-4A8C-916C-DF6203521564}"/>
    <cellStyle name="Standard 7" xfId="269" xr:uid="{9265EA51-3172-4E71-932A-274B6160CC45}"/>
    <cellStyle name="Standard 7 2" xfId="39538" xr:uid="{20DE1A51-9596-4B76-B3D8-A5A88C12F3F0}"/>
    <cellStyle name="Standard 7 2 2" xfId="47565" xr:uid="{F802ABE3-6D88-4107-884D-475EB5A0E9CD}"/>
    <cellStyle name="Standard 7 2_Apart tables" xfId="50322" xr:uid="{36AD184A-377E-4015-ACEC-C04930F0B73D}"/>
    <cellStyle name="Standard 7 3" xfId="40198" xr:uid="{C34C89F7-CEB1-4931-BEC4-0F019AD3747C}"/>
    <cellStyle name="Standard 7 3 2" xfId="47566" xr:uid="{63467C45-496D-47A9-892A-1F316B90A174}"/>
    <cellStyle name="Standard 7 4" xfId="44801" xr:uid="{F9157559-B587-43D9-8248-7649820BA402}"/>
    <cellStyle name="Standard 7 5" xfId="47564" xr:uid="{CE0AA371-A5AB-47BD-8F7D-BC606FA9609B}"/>
    <cellStyle name="Standard 7_Apart tables" xfId="50321" xr:uid="{E3F620B0-06E3-4658-A5FA-BCE681FB4352}"/>
    <cellStyle name="Standard 8" xfId="270" xr:uid="{D053BC6C-FAC7-42BF-84AA-87B76DAB5626}"/>
    <cellStyle name="Standard 8 2" xfId="39539" xr:uid="{78781636-0258-4B8D-A801-5B7127F76BCB}"/>
    <cellStyle name="Standard 8 2 2" xfId="47568" xr:uid="{F2A6E9CA-D6A3-437A-8EBB-DD17DFF0DBB8}"/>
    <cellStyle name="Standard 8 2_Apart tables" xfId="50324" xr:uid="{B77DED6A-0988-4A07-86B3-E5A5CE407D7D}"/>
    <cellStyle name="Standard 8 3" xfId="40199" xr:uid="{6974A1D3-52FA-48C9-94F4-5CD3C25B0480}"/>
    <cellStyle name="Standard 8 3 2" xfId="47569" xr:uid="{4BBFB97D-9BCF-4D59-99F8-9F7F6B99F350}"/>
    <cellStyle name="Standard 8 4" xfId="44802" xr:uid="{5800EA95-EE2B-489A-9DB4-1478CBFF9F5D}"/>
    <cellStyle name="Standard 8 5" xfId="47567" xr:uid="{E50A01C4-3437-4E70-9824-692421AF7304}"/>
    <cellStyle name="Standard 8_Apart tables" xfId="50323" xr:uid="{75E99957-D2BA-4808-B0DB-9B18AEEABFC1}"/>
    <cellStyle name="Standard 9" xfId="271" xr:uid="{286DBFEE-043E-4683-8825-30EDAE0BFF88}"/>
    <cellStyle name="Standard 9 2" xfId="40200" xr:uid="{2F62B3B7-049F-4245-86B8-BF8864E74181}"/>
    <cellStyle name="Standard 9 2 2" xfId="47571" xr:uid="{27AD4CD4-7B38-4661-8583-D6FE63346A34}"/>
    <cellStyle name="Standard 9 3" xfId="40201" xr:uid="{FA8937AA-03E4-42B7-9048-DBD997B3AA83}"/>
    <cellStyle name="Standard 9 3 2" xfId="47572" xr:uid="{1BDB79C3-F515-40BB-9CC9-32B105D4CBFA}"/>
    <cellStyle name="Standard 9 4" xfId="44803" xr:uid="{CAB5B52D-112C-4C53-A39E-5B016C2CC92E}"/>
    <cellStyle name="Standard 9 5" xfId="47570" xr:uid="{BEE28FB4-BE93-4392-9B21-C51A9B84C1EC}"/>
    <cellStyle name="Standard 9_Apart tables" xfId="50325" xr:uid="{461E9D39-7DB2-41C6-8168-0A612BFD8F2F}"/>
    <cellStyle name="Standard 99" xfId="30958" xr:uid="{F0784AB4-D897-4FD2-99C1-01114BFBC9CF}"/>
    <cellStyle name="Standard Bil.anal." xfId="44071" xr:uid="{6170E38A-8F6F-4B0A-A087-EBA108CF38C4}"/>
    <cellStyle name="Standard Gew.u.Verl.r" xfId="44072" xr:uid="{655E7C8A-A936-441E-B3D8-E54B3FE657BB}"/>
    <cellStyle name="Standard Guv" xfId="44073" xr:uid="{8AA2D8BC-871A-47C2-8FB7-45C4D00436D0}"/>
    <cellStyle name="Standard[2]" xfId="44074" xr:uid="{B24C8388-4E5F-4747-88BC-93ACED70655C}"/>
    <cellStyle name="Standard[2] 2" xfId="44075" xr:uid="{A591094A-BE35-4784-9AA0-E817D082ABC0}"/>
    <cellStyle name="Standard[2]_Cognos" xfId="44076" xr:uid="{711A290F-8093-47EF-B851-8AB73E53998A}"/>
    <cellStyle name="Standard[3]" xfId="44077" xr:uid="{4AF4BE95-5B47-4A2C-979B-2C74D165F575}"/>
    <cellStyle name="Standard[3] 2" xfId="44078" xr:uid="{31529675-C287-4C39-9A90-59A59B4237F7}"/>
    <cellStyle name="Standard[3]_Cognos" xfId="44079" xr:uid="{8473A6EB-9759-44A9-98D0-40851340B1D1}"/>
    <cellStyle name="Standard_20" xfId="30959" xr:uid="{2E03AD5A-0834-4CAA-A000-704FA950E1E4}"/>
    <cellStyle name="Standard-A3" xfId="44080" xr:uid="{1300BAEE-41F2-489A-A9E6-FBE5FF80054C}"/>
    <cellStyle name="Standard-VA" xfId="44081" xr:uid="{79DBB52C-F882-49B9-AB09-AA56D35165B8}"/>
    <cellStyle name="Stil 1" xfId="44082" xr:uid="{60FA3D54-A648-4A1A-A6AD-DCDBB1525D34}"/>
    <cellStyle name="Stil 1 2" xfId="44083" xr:uid="{B30E30B3-DFEA-4C31-BB68-E45CC14AA800}"/>
    <cellStyle name="Stil 1_Cognos" xfId="44084" xr:uid="{140272C8-10E7-4C8B-99A9-2D06CEF1A9D1}"/>
    <cellStyle name="Stil 2" xfId="44085" xr:uid="{B2F0F084-B90D-4085-BC54-23370E2ECBD8}"/>
    <cellStyle name="Stufe1" xfId="44086" xr:uid="{D6740C4E-53F6-4584-8CBF-6C9EFA42E33F}"/>
    <cellStyle name="Stufe2" xfId="44087" xr:uid="{BB6B4314-27E2-485D-8693-45514C645B09}"/>
    <cellStyle name="Stufe3" xfId="44088" xr:uid="{B6497780-2D7A-4ACE-A8DA-5190B7844FAC}"/>
    <cellStyle name="Stufe4" xfId="44089" xr:uid="{78BAC45F-3F1B-4ED4-B103-9C5C890582D6}"/>
    <cellStyle name="Style 1" xfId="39643" xr:uid="{7C6DE00C-0241-4976-8A7F-DCF76B4A188A}"/>
    <cellStyle name="Style 2" xfId="44090" xr:uid="{B184D206-50D9-413A-85D7-CB98F8CE63E4}"/>
    <cellStyle name="Style 21" xfId="44091" xr:uid="{64F7333E-93C4-44DA-BF32-ADBF8DDE0ED7}"/>
    <cellStyle name="Style 21 2" xfId="44092" xr:uid="{2E4BDB73-A8FD-4EDF-8D87-B25FA3EFAF8A}"/>
    <cellStyle name="Style 21_Cognos" xfId="44093" xr:uid="{A039DF51-C7E2-48C1-BC0D-ABFF48C93AC5}"/>
    <cellStyle name="Style 22" xfId="44094" xr:uid="{B7489EBF-57D4-445A-8B89-D0A6F66379A3}"/>
    <cellStyle name="Style 22 2" xfId="44095" xr:uid="{E911268E-FF5A-440C-85F8-C6A2BF80C453}"/>
    <cellStyle name="Style 22_Cognos" xfId="44096" xr:uid="{D44E9137-0C36-4721-A2C6-F3BDBC241B4A}"/>
    <cellStyle name="Style 23" xfId="44097" xr:uid="{C217E382-2CC5-4803-8ABF-F85DBAC466D6}"/>
    <cellStyle name="Style 23 2" xfId="44098" xr:uid="{98CB8617-0293-4FC1-A9E4-6DB5EF947E33}"/>
    <cellStyle name="Style 23 2 2" xfId="44099" xr:uid="{56B3BEF3-570F-4968-A6E7-B9116CC2144B}"/>
    <cellStyle name="Style 23 2_Cognos" xfId="44100" xr:uid="{681CC43B-11A1-4834-8A81-FEAE279189FB}"/>
    <cellStyle name="Style 23_Aerospace Components_Transactions  7.19.07" xfId="44101" xr:uid="{84ACB41B-60B9-45C6-B101-AF88FDBC8538}"/>
    <cellStyle name="Style 24" xfId="44102" xr:uid="{95EA9A66-3283-4C2A-9E93-30D3D6277795}"/>
    <cellStyle name="Style 25" xfId="44103" xr:uid="{A71FBD39-9F0C-403D-9C79-E19359245BD3}"/>
    <cellStyle name="Style 26" xfId="44104" xr:uid="{EE363CD7-9E05-4753-9061-C22196E14E37}"/>
    <cellStyle name="Style 27" xfId="44105" xr:uid="{3F436D21-8B51-401F-886C-DD4A72BCDAF6}"/>
    <cellStyle name="Style 28" xfId="44106" xr:uid="{AD05F135-7693-4AC0-8B86-AA3617CD26F9}"/>
    <cellStyle name="Style 29" xfId="44107" xr:uid="{BC8587DC-70D1-495F-BB57-C7D01C622A39}"/>
    <cellStyle name="Style 3" xfId="44108" xr:uid="{B8846E22-0AB0-42A6-8D18-BDADBE0A9952}"/>
    <cellStyle name="Style 30" xfId="44109" xr:uid="{DBC8C58A-2C47-4669-8650-41BD8DAF9693}"/>
    <cellStyle name="Style 31" xfId="44110" xr:uid="{3D793949-1E24-448F-AA72-2D20EC521D4C}"/>
    <cellStyle name="Style 32" xfId="44111" xr:uid="{73A2418F-6070-49B3-904D-486F0AAE4175}"/>
    <cellStyle name="Style 33" xfId="44112" xr:uid="{F84E597A-B0C5-4B56-B655-57A8F920BAA8}"/>
    <cellStyle name="Style 34" xfId="44113" xr:uid="{E59893B6-7D57-43D5-A8D5-624B7FD2E3CB}"/>
    <cellStyle name="Style 35" xfId="44114" xr:uid="{5C506FCD-E419-4BA2-924A-8DE722D05197}"/>
    <cellStyle name="Style 35 2" xfId="44115" xr:uid="{1DB478E3-A7AE-46EA-8373-BB3791CC79BA}"/>
    <cellStyle name="Style 35 2 2" xfId="44116" xr:uid="{1254A193-0B53-4CA7-B26A-A091ADAAE9C8}"/>
    <cellStyle name="Style 35 2_Cognos" xfId="44117" xr:uid="{7FAD1F03-E988-4817-8A8D-60F43CB39340}"/>
    <cellStyle name="Style 35_Aerospace Components_Transactions  7.19.07" xfId="44118" xr:uid="{76A3ED8E-EB9D-4C6C-8767-2AAE892A3E2B}"/>
    <cellStyle name="Style 36" xfId="44119" xr:uid="{243747C7-E31B-43C1-A13C-2D16C74C021D}"/>
    <cellStyle name="Style 37" xfId="44120" xr:uid="{4B86C0DF-3971-43D0-9047-8654866E5415}"/>
    <cellStyle name="Style 38" xfId="44121" xr:uid="{F27C3C16-FFCF-4A20-8A43-E61CF37DE28B}"/>
    <cellStyle name="Style 39" xfId="44122" xr:uid="{1F8A5DF6-53D9-4879-BC4A-604CDCA017A5}"/>
    <cellStyle name="Style 4" xfId="44123" xr:uid="{57061A8D-B700-47AD-8335-BEFF5987B382}"/>
    <cellStyle name="Style 40" xfId="44124" xr:uid="{77E6603F-0E83-4A8C-8347-A3A9DCA285F7}"/>
    <cellStyle name="Style 41" xfId="44125" xr:uid="{6C49B4EE-B633-497A-B23D-11A67C14E03D}"/>
    <cellStyle name="Style 42" xfId="44126" xr:uid="{556EC9BC-3219-4823-AF48-E3BA442D77C2}"/>
    <cellStyle name="Style 43" xfId="44127" xr:uid="{76A83B27-D055-420C-A5EA-65A4D7BBAE9E}"/>
    <cellStyle name="Style 43 2" xfId="44128" xr:uid="{16EF2CBA-1539-4C9D-A93D-810BD688D1BC}"/>
    <cellStyle name="Style 43 2 2" xfId="44129" xr:uid="{52432808-5909-42DD-B4C2-99DDDD44EAC2}"/>
    <cellStyle name="Style 43 2_Cognos" xfId="44130" xr:uid="{7456481F-EEB1-4D0E-AD34-44A63DA54BD5}"/>
    <cellStyle name="Style 43_Aerospace Components_Transactions  7.19.07" xfId="44131" xr:uid="{B085EEDF-BC34-4DE6-8217-A546F2AFA324}"/>
    <cellStyle name="Style 44" xfId="44132" xr:uid="{0C2580D4-3E83-43B8-956E-DD837B78DD2E}"/>
    <cellStyle name="Style 45" xfId="44133" xr:uid="{9E2B9780-35E9-41BF-83BC-625CFF1C5B86}"/>
    <cellStyle name="Style 46" xfId="44134" xr:uid="{0A2E3D53-B8F2-49E8-B93E-298EE4A418A3}"/>
    <cellStyle name="Style 47" xfId="44135" xr:uid="{D8662916-33A4-43EC-907F-8E49D192035E}"/>
    <cellStyle name="Style 48" xfId="44136" xr:uid="{5F97C93B-7A1C-4489-A40B-6A24B463ACD3}"/>
    <cellStyle name="Style 49" xfId="44137" xr:uid="{5ED86183-717F-44C5-9C6A-175BA5D8ADEB}"/>
    <cellStyle name="Style 5" xfId="44138" xr:uid="{C5B9D398-B299-47C4-89B0-F6E057DD8348}"/>
    <cellStyle name="Style 50" xfId="44139" xr:uid="{585B17B5-8A29-46E6-86A0-2BA909BF962F}"/>
    <cellStyle name="Style 51" xfId="44140" xr:uid="{4EB70A62-0502-494C-9225-7EC0A16F1298}"/>
    <cellStyle name="Style 51 2" xfId="44141" xr:uid="{DBB47EBC-ABA3-4129-A8C1-387397084AAA}"/>
    <cellStyle name="Style 51 3" xfId="44142" xr:uid="{C3FEC947-FE0D-4278-95E1-0BF54D0147F7}"/>
    <cellStyle name="Style 51_Cognos" xfId="44143" xr:uid="{79AC7362-C186-4359-ABBE-DF090517DF1B}"/>
    <cellStyle name="Style 52" xfId="44144" xr:uid="{B0B79A53-647A-4D3E-B33D-6B8B2986EA4C}"/>
    <cellStyle name="Style 53" xfId="44145" xr:uid="{CE0C71AA-5477-4CD8-9A5B-0B4349617534}"/>
    <cellStyle name="Style 54" xfId="44146" xr:uid="{152F8E22-1962-4A92-9899-1E095FD011CF}"/>
    <cellStyle name="Style 55" xfId="44147" xr:uid="{6AB1DA63-8886-4B56-8C02-C21306795A5F}"/>
    <cellStyle name="Style 56" xfId="44148" xr:uid="{64DC6D54-65EC-491D-BC85-8CCC18C258AF}"/>
    <cellStyle name="Style 57" xfId="44149" xr:uid="{501C98C6-67E5-4359-8746-6EA0FAFAC683}"/>
    <cellStyle name="Style 58" xfId="44150" xr:uid="{D29AF110-7D04-4F86-9DFA-1B1DFC18936A}"/>
    <cellStyle name="Style 59" xfId="44151" xr:uid="{C1E2ACD9-124B-4504-86B9-93159D08F767}"/>
    <cellStyle name="Style 6" xfId="44152" xr:uid="{13B2FA49-EC6C-44CC-8F3F-3DD51EF06484}"/>
    <cellStyle name="Style 60" xfId="44153" xr:uid="{6CC2E9B2-468E-49DE-95E7-69CFFD089B5C}"/>
    <cellStyle name="Style 61" xfId="44154" xr:uid="{D753FAB6-A559-408C-A0A0-3E4ADBBC850B}"/>
    <cellStyle name="Style 62" xfId="44155" xr:uid="{65398BBE-C477-412F-A3A4-6AEF2D3A35BF}"/>
    <cellStyle name="Style 63" xfId="44156" xr:uid="{F8309BFA-9BA6-483B-B90C-943C4D691E72}"/>
    <cellStyle name="Style 64" xfId="44157" xr:uid="{2E33C12F-01B1-4B72-BACD-C62BF904C9B8}"/>
    <cellStyle name="Style 65" xfId="44158" xr:uid="{3484B9AC-CBD5-4ACE-B07C-DC9DF6658300}"/>
    <cellStyle name="Style 66" xfId="44159" xr:uid="{C748B83B-ECF8-4A5A-9953-0DD9AAC93A05}"/>
    <cellStyle name="Style 67" xfId="44160" xr:uid="{27E91661-C516-4072-A485-94B2FCB784A0}"/>
    <cellStyle name="Style 68" xfId="44161" xr:uid="{BB19D418-84B2-4F94-A161-355F87AE106F}"/>
    <cellStyle name="Style 69" xfId="44162" xr:uid="{E83BB866-B0D3-443E-BA42-F6B36D1E26B5}"/>
    <cellStyle name="Style 7" xfId="44163" xr:uid="{707D0C2A-AC41-47FC-A301-2B89633498E2}"/>
    <cellStyle name="Style 70" xfId="44164" xr:uid="{2E4D788E-8D50-46CB-8BBC-6A992EF1E6D2}"/>
    <cellStyle name="Style 71" xfId="44165" xr:uid="{E0818691-E812-45E7-8686-7B24958B5579}"/>
    <cellStyle name="Style 71 2" xfId="44166" xr:uid="{A2250952-AFE3-4F6D-BCE8-04220ED951FD}"/>
    <cellStyle name="Style 71_Cognos" xfId="44167" xr:uid="{377AD3CC-D703-4C84-ACC3-330ECC4D3E00}"/>
    <cellStyle name="Style 72" xfId="44168" xr:uid="{AA92DD8F-EC39-4E0A-A098-3E9C6BED2DE0}"/>
    <cellStyle name="Style 73" xfId="44169" xr:uid="{15DEA359-5981-4C5B-85B7-386304FCF46A}"/>
    <cellStyle name="Style 74" xfId="44170" xr:uid="{F5FCF4D2-76CF-4AE3-8DD8-C56B5BF8B8B9}"/>
    <cellStyle name="Style 75" xfId="44171" xr:uid="{F24FAF94-D1DD-466D-8B11-3D5695F74A08}"/>
    <cellStyle name="Style 76" xfId="44172" xr:uid="{FD5198EF-B212-44F9-845D-3FBA7C0D3775}"/>
    <cellStyle name="Style 77" xfId="44173" xr:uid="{9E7144F0-47AA-40CC-BEA9-52E90C2A5B80}"/>
    <cellStyle name="Style 78" xfId="44174" xr:uid="{5CA490D1-6148-4912-835B-C6019018D73C}"/>
    <cellStyle name="Style 79" xfId="44175" xr:uid="{AF4CD9EE-CCA8-41CD-AB28-02B8E1579D57}"/>
    <cellStyle name="Style 8" xfId="44176" xr:uid="{5DBCFFF9-F074-4DF8-9F72-D69F5EA88B75}"/>
    <cellStyle name="Style 80" xfId="44177" xr:uid="{03F8CD6B-6F69-4ED2-B649-FE038A408B7E}"/>
    <cellStyle name="Style 83" xfId="44178" xr:uid="{BE7D7252-6112-4EC0-989B-DA2DE115C0AE}"/>
    <cellStyle name="Style 85" xfId="44179" xr:uid="{CCF5020B-51B4-4E1E-B221-14CEF94BA1BC}"/>
    <cellStyle name="Style 85 2" xfId="44180" xr:uid="{46344D24-BF14-4EB3-A427-3D832DC467D1}"/>
    <cellStyle name="Style 85_Cognos" xfId="44181" xr:uid="{FC2631C0-631C-4738-845A-21F901577DC8}"/>
    <cellStyle name="Style 91" xfId="44182" xr:uid="{DE87275F-F70B-4310-9CDE-5733B5D89FB5}"/>
    <cellStyle name="Style 91 2" xfId="44183" xr:uid="{21A44A76-27A0-4A43-B18A-8F418CAAE87D}"/>
    <cellStyle name="Style 91_Cognos" xfId="44184" xr:uid="{9D95B870-4541-45CF-9458-928B64C2235E}"/>
    <cellStyle name="Style D green" xfId="44185" xr:uid="{0F0C50BC-EC23-4E6E-AE3D-BC33A6962909}"/>
    <cellStyle name="Style E" xfId="44186" xr:uid="{22A487B1-E9D9-447C-9F38-DE87961BF2D8}"/>
    <cellStyle name="Style H" xfId="44187" xr:uid="{EF50A634-927E-43FF-9BB3-3AF7ADA8585A}"/>
    <cellStyle name="Sub total" xfId="44188" xr:uid="{31D43C6E-693E-463C-868A-C25580BF9B0C}"/>
    <cellStyle name="Sub total 2" xfId="44189" xr:uid="{ECE75304-ECB7-4767-BE8A-79F798CF434C}"/>
    <cellStyle name="Sub total_Cognos" xfId="44190" xr:uid="{82F94ECC-7BD6-499B-9057-9B34669F27B4}"/>
    <cellStyle name="SubHeader" xfId="52450" xr:uid="{7B53F35C-0A86-4CBF-8155-278EB77F087E}"/>
    <cellStyle name="Subscribers" xfId="44191" xr:uid="{2CBC831C-C197-47E0-98E0-AD108B001C53}"/>
    <cellStyle name="Subscribers 2" xfId="44192" xr:uid="{CBB6AC63-2F95-462C-9728-CB50B9E2C8C3}"/>
    <cellStyle name="Subscribers_Cognos" xfId="44193" xr:uid="{C2132480-E751-4B38-9490-E23612EBC9D0}"/>
    <cellStyle name="Subtitle" xfId="44194" xr:uid="{27A7CFF5-2D8A-4FC1-98A9-5B1D780757AD}"/>
    <cellStyle name="Subtitles" xfId="44195" xr:uid="{BF474EAF-48C3-4BE9-9DB2-5E480F74EEFB}"/>
    <cellStyle name="Subtotal" xfId="2741" xr:uid="{F322FDCE-7A82-4803-80D1-777511A2E11D}"/>
    <cellStyle name="Subtotal 2" xfId="44196" xr:uid="{92B259DD-40FD-4251-8FE7-5D3F035FB277}"/>
    <cellStyle name="Subtotal_Acquisition DB" xfId="52451" xr:uid="{4BEF7679-924E-4B7D-BF25-DC2EF1D881F8}"/>
    <cellStyle name="Sum" xfId="44197" xr:uid="{DC6F824A-1567-4E14-B405-B6A91F8FDFBA}"/>
    <cellStyle name="Summa" xfId="2964" xr:uid="{D506353F-2F63-45FE-88AC-73A56133EE89}"/>
    <cellStyle name="Summa 2" xfId="272" xr:uid="{70DF251C-0E63-47CA-8B0B-B6BAE283E78B}"/>
    <cellStyle name="Summa 2 2" xfId="30960" xr:uid="{43195B62-85F8-4428-A210-0DF0547AA61F}"/>
    <cellStyle name="Summa 2 2 2" xfId="34773" xr:uid="{FFA2FD47-8A94-4BCA-9DE5-B55739749DFA}"/>
    <cellStyle name="Summa 2 3" xfId="36486" xr:uid="{5BFE0927-AB10-4C51-878F-2B2FDB4ACD66}"/>
    <cellStyle name="Summa 2_3. Loans" xfId="30961" xr:uid="{5CAD96FD-817D-4700-ACB4-EC33D3163F5F}"/>
    <cellStyle name="Summa 3" xfId="273" xr:uid="{65613481-A3FD-4A2D-A9A1-343A05853D86}"/>
    <cellStyle name="Summa 3 2" xfId="34774" xr:uid="{99CF7851-E906-47F5-B40D-C3E4FF8C395F}"/>
    <cellStyle name="Summa 3 3" xfId="36487" xr:uid="{21EFE504-9576-44EB-B0C5-FEFFA2A67B57}"/>
    <cellStyle name="Summa 3_AAL 2014-06" xfId="45585" xr:uid="{7BCF3622-9E69-427A-91AD-69F51A12BD40}"/>
    <cellStyle name="Summa 4" xfId="30962" xr:uid="{96EA1DA7-CF9F-49B2-BEC0-0E246CB33842}"/>
    <cellStyle name="Summa 4 2" xfId="30963" xr:uid="{92AD3D07-6D73-464C-B9F5-F73E6D08573A}"/>
    <cellStyle name="Summa 4 2 2" xfId="34775" xr:uid="{902811D5-044D-4535-BA6D-47EEC7A6D3F2}"/>
    <cellStyle name="Summa 4_AAL 2014-06" xfId="45586" xr:uid="{030A7913-28E4-4012-A77D-05D10881AF32}"/>
    <cellStyle name="Summa 5" xfId="30964" xr:uid="{C5876844-35D1-4DBB-8527-26E7ABD662D3}"/>
    <cellStyle name="Summa 5 2" xfId="30965" xr:uid="{3998DAEC-58DF-4338-B60B-F8CEA9BFF333}"/>
    <cellStyle name="Summa 5 2 2" xfId="34776" xr:uid="{7D9A1D0D-E2CC-4026-B8ED-FF169079E1EF}"/>
    <cellStyle name="Summa 5_AAL 2014-06" xfId="45587" xr:uid="{67B3CB57-B612-4EFE-A6D0-5B4B789C67E5}"/>
    <cellStyle name="Summa 6" xfId="44198" xr:uid="{075DFEEF-03F3-4AA2-8A1B-B7F23C3E9048}"/>
    <cellStyle name="Summa 7" xfId="44199" xr:uid="{EC63C061-95F3-49C1-BF81-E85DD6945416}"/>
    <cellStyle name="Summa_5.1" xfId="44200" xr:uid="{95B32D54-F169-46DF-854E-23BC8885F7BF}"/>
    <cellStyle name="Summe" xfId="44201" xr:uid="{DEA65C7D-90F1-48CC-B829-3A128BEC0FD3}"/>
    <cellStyle name="Summe 2" xfId="44202" xr:uid="{B050C4C3-24DE-44B1-AF6E-4915CDE17381}"/>
    <cellStyle name="Summe 3" xfId="44203" xr:uid="{47E0A7EC-1186-4E93-9BA5-CE97085CEF07}"/>
    <cellStyle name="Summe 4" xfId="44204" xr:uid="{22D01C30-DFA8-4D38-A106-474135BD631C}"/>
    <cellStyle name="Summe_Cognos" xfId="44205" xr:uid="{F67DFD84-CB39-4B8B-8E7D-DA7D003B6B96}"/>
    <cellStyle name="Summe1" xfId="44206" xr:uid="{CECA5272-90DA-418C-9C25-83833F31BC96}"/>
    <cellStyle name="Summe1 2" xfId="44207" xr:uid="{2CA9505A-C1DF-46BD-86B3-EC2D9796A920}"/>
    <cellStyle name="Summe1 3" xfId="44208" xr:uid="{A3C84732-27CF-4523-BAEB-AF62520E945C}"/>
    <cellStyle name="Summe1_Cognos" xfId="44209" xr:uid="{65E5F49C-CEA8-4F98-AFB7-2EA2B24E4F44}"/>
    <cellStyle name="Summe2" xfId="44210" xr:uid="{60FE07A2-2C60-466A-8094-95412F0CD7EE}"/>
    <cellStyle name="Summe2 2" xfId="44211" xr:uid="{ECBF50BE-EDC7-488A-83DE-3F676BF57EB2}"/>
    <cellStyle name="Summe2 3" xfId="44212" xr:uid="{0CF4A970-3F60-478A-A301-BF9787C7BA8E}"/>
    <cellStyle name="Summe2_Cognos" xfId="44213" xr:uid="{B21BAEC2-0E4B-49C2-A350-4D51A400AFF7}"/>
    <cellStyle name="Summenbezeichner" xfId="44214" xr:uid="{A3F7940F-6D9F-469C-AFE2-8978CB00F719}"/>
    <cellStyle name="SwitchCell" xfId="44215" xr:uid="{CED08419-AD0E-4730-9819-4B74873D7125}"/>
    <cellStyle name="Syöttö" xfId="44216" xr:uid="{1E6C0FE9-EEB4-4EC7-BE3C-9A37D84B18B7}"/>
    <cellStyle name="Syöttö 2" xfId="44217" xr:uid="{FAC07717-F8A5-4B75-89BE-B7CF0B84A9AF}"/>
    <cellStyle name="Syöttö 3" xfId="44218" xr:uid="{7D456F17-A438-45E9-873C-7CC8AD320D64}"/>
    <cellStyle name="Syöttö_Cognos" xfId="44219" xr:uid="{A03B0147-5A41-4ADD-B35D-399A8AF4458D}"/>
    <cellStyle name="t" xfId="44220" xr:uid="{1EF94423-89C3-4D3C-BF9B-5D3EFE90B533}"/>
    <cellStyle name="t 2" xfId="44221" xr:uid="{B82F3CC1-BD84-4F09-A142-4B7460AC1AF2}"/>
    <cellStyle name="t 2 2" xfId="44222" xr:uid="{9011660A-3E9F-4D9C-A815-BA788B4B29E2}"/>
    <cellStyle name="t 2 3" xfId="44223" xr:uid="{5CB751C4-496B-4B34-BA6A-0AFBD5E7DE77}"/>
    <cellStyle name="t 2_Cognos" xfId="44224" xr:uid="{71B0FBCD-DA23-4994-BA86-1D4F8E6174CF}"/>
    <cellStyle name="t 3" xfId="44225" xr:uid="{2B01BD00-9DF7-41C5-B96F-D36E8D99C003}"/>
    <cellStyle name="t 4" xfId="44226" xr:uid="{132EF66B-F4E2-491E-AF33-550BAC208174}"/>
    <cellStyle name="t_Cognos" xfId="44227" xr:uid="{14C2F63C-2B1D-411A-AC85-355AFD713EF5}"/>
    <cellStyle name="t_Manager" xfId="44228" xr:uid="{99CAC925-D30E-4D99-ADF9-697B04183E3A}"/>
    <cellStyle name="t_Manager 2" xfId="44229" xr:uid="{854EFEAF-C7C8-47E4-9322-328CDE9EDBDA}"/>
    <cellStyle name="t_Manager 2 2" xfId="44230" xr:uid="{0B336D64-4754-4E9B-9A02-A6FDAB759270}"/>
    <cellStyle name="t_Manager 2 2_Cognos" xfId="44231" xr:uid="{8759FBB3-8C0E-4732-B52E-0187D51A5C05}"/>
    <cellStyle name="t_Manager 2 3" xfId="44232" xr:uid="{7A3DCAD1-D209-4647-AEC7-CDC270ED9DF5}"/>
    <cellStyle name="t_Manager 2 3_Cognos" xfId="44233" xr:uid="{E91497CF-BE2D-4992-8F9D-C8040CC2F7DE}"/>
    <cellStyle name="t_Manager 2_Cognos" xfId="44234" xr:uid="{2C0E5855-B5D7-40DD-AC7B-A184070B9690}"/>
    <cellStyle name="t_Manager 3" xfId="44235" xr:uid="{451E7ACE-1176-469C-B355-9815F037304A}"/>
    <cellStyle name="t_Manager 3_Cognos" xfId="44236" xr:uid="{F88ADB4E-99C1-496B-A64B-D951A0651827}"/>
    <cellStyle name="t_Manager 4" xfId="44237" xr:uid="{B1CFB733-F50E-499F-97D2-47A0DDCEBE12}"/>
    <cellStyle name="t_Manager 4_Cognos" xfId="44238" xr:uid="{72A0628D-FE17-4C92-9AF4-15F00B767E87}"/>
    <cellStyle name="t_Manager_Cognos" xfId="44239" xr:uid="{68019777-AF0E-4295-8BBB-F67D43FFE9A2}"/>
    <cellStyle name="Tabelle Text 10" xfId="44240" xr:uid="{81A05C2B-64B7-4695-8220-626EBE18694B}"/>
    <cellStyle name="Tabelle Text 10 Z" xfId="44241" xr:uid="{9ECF623E-6A22-41A0-BF44-9468FF3A8B95}"/>
    <cellStyle name="Tabelle Text 10_3- Acc. Reporting Package - Sovello - Sep 09" xfId="44242" xr:uid="{DA6E3934-8C4B-4147-AEE1-2306413C2F78}"/>
    <cellStyle name="Tabelle Text 11" xfId="44243" xr:uid="{8CA1CC9A-2EFA-458D-B713-5134C9E98450}"/>
    <cellStyle name="Tabelle Text 11 Z" xfId="44244" xr:uid="{20A0E3E3-00E9-4650-9406-E69EF4E01E19}"/>
    <cellStyle name="Tabelle Text 11_3- Acc. Reporting Package - Sovello - Sep 09" xfId="44245" xr:uid="{82E31419-73CE-4331-BCA0-E56690B3EFBF}"/>
    <cellStyle name="Tabelle Text 12" xfId="44246" xr:uid="{A0A2CE72-7E5C-4094-8B46-0037A605B5AF}"/>
    <cellStyle name="Tabelle Text 12 Z" xfId="44247" xr:uid="{9CDCA130-F64E-49F3-AA6F-F8971C75E671}"/>
    <cellStyle name="Tabelle Text 12_3- Acc. Reporting Package - Sovello - Sep 09" xfId="44248" xr:uid="{3FB7D31E-488B-4918-8174-3CD4AE0B9971}"/>
    <cellStyle name="Tabelle Text 8" xfId="44249" xr:uid="{BBB89588-206A-4585-82C8-252260474006}"/>
    <cellStyle name="Tabelle Text 8 Z" xfId="44250" xr:uid="{B6491EE4-F487-47EB-ABA5-D77A76C671E7}"/>
    <cellStyle name="Tabelle Text 8_3- Acc. Reporting Package - Sovello - Sep 09" xfId="44251" xr:uid="{EB24E3DD-37A1-48B2-8B5B-45A89857D445}"/>
    <cellStyle name="Tabelle Text 9" xfId="44252" xr:uid="{F7EFADDD-D195-4BF1-86C6-47B2DC63371C}"/>
    <cellStyle name="Tabelle Text 9 Z" xfId="44253" xr:uid="{7B8E454E-0BC4-42C4-A898-8C31EFB10272}"/>
    <cellStyle name="Tabelle Text 9_3- Acc. Reporting Package - Sovello - Sep 09" xfId="44254" xr:uid="{3098F74C-1646-4259-928E-E461382CCD25}"/>
    <cellStyle name="Tabelle Überschrift 10" xfId="44255" xr:uid="{0E1DB60A-75D8-44B9-BE49-15552BDC3DC7}"/>
    <cellStyle name="Tabelle Überschrift 11" xfId="44256" xr:uid="{5DAB2405-D3BC-49B5-BC2E-3BDAF017F382}"/>
    <cellStyle name="Tabelle Überschrift 12" xfId="44257" xr:uid="{9E939D0A-F1F9-43EA-A3F0-ED6C5695FE5F}"/>
    <cellStyle name="Tabelle Überschrift 8" xfId="44258" xr:uid="{58576D11-16BB-4B3E-A219-DB06E253B21E}"/>
    <cellStyle name="Tabelle Überschrift 9" xfId="44259" xr:uid="{91E1A7C5-E46C-4310-B447-30E6AF5BAC26}"/>
    <cellStyle name="Tabelle Zahl 0 10" xfId="44260" xr:uid="{D0F029F7-27AC-4DD3-8964-E9AE3E097C80}"/>
    <cellStyle name="Tabelle Zahl 0 11" xfId="44261" xr:uid="{8CCFAC41-35BE-4764-8EE6-A2C84AF79CAA}"/>
    <cellStyle name="Tabelle Zahl 0 12" xfId="44262" xr:uid="{9FD25343-C690-4BE6-9C84-2D03E6192C40}"/>
    <cellStyle name="Tabelle Zahl 0 8" xfId="44263" xr:uid="{F20AD48E-DFED-4FDC-B2EA-A5FB966A7693}"/>
    <cellStyle name="Tabelle Zahl 0 9" xfId="44264" xr:uid="{E5BFCBDD-7BBA-4EAF-97EA-73B162A139AC}"/>
    <cellStyle name="Tabelle Zahl 1 10" xfId="44265" xr:uid="{FB874A46-B0CA-464B-9788-390EA4CCE127}"/>
    <cellStyle name="Tabelle Zahl 1 11" xfId="44266" xr:uid="{8C746222-70B4-4835-99CC-AC47673AF176}"/>
    <cellStyle name="Tabelle Zahl 1 12" xfId="44267" xr:uid="{0D5FD52F-23C8-46B3-A6EC-686D57D7FB36}"/>
    <cellStyle name="Tabelle Zahl 1 8" xfId="44268" xr:uid="{F7F663F4-9B5C-4F57-9543-73634D1CBF76}"/>
    <cellStyle name="Tabelle Zahl 1 9" xfId="44269" xr:uid="{DE2FC8A7-64B7-4693-9CA3-B01E86BFE04A}"/>
    <cellStyle name="Tabelle Zahl 2 10" xfId="44270" xr:uid="{4C9CF3DD-F7F3-4827-8779-DE66429CCD66}"/>
    <cellStyle name="Tabelle Zahl 2 11" xfId="44271" xr:uid="{C7356DC7-A7DD-4F02-861A-94DFDFC63CEC}"/>
    <cellStyle name="Tabelle Zahl 2 12" xfId="44272" xr:uid="{98770419-C4CD-465C-8C96-40A5AE8A898F}"/>
    <cellStyle name="Tabelle Zahl 2 8" xfId="44273" xr:uid="{E5BE2581-7F7D-4DAC-93FA-0994E6437BF4}"/>
    <cellStyle name="Tabelle Zahl 2 9" xfId="44274" xr:uid="{59541FC4-8238-4044-BBEE-BD3B5DC2DD7F}"/>
    <cellStyle name="Table" xfId="44275" xr:uid="{1749BC82-19E2-4C12-A9A8-425D7A258485}"/>
    <cellStyle name="Table 2" xfId="44276" xr:uid="{F5CFCD16-B6C8-485C-B844-96D006D348DE}"/>
    <cellStyle name="Table 3" xfId="44277" xr:uid="{693EB723-BF99-4307-A1B0-B5B604801DD8}"/>
    <cellStyle name="Table Col Head" xfId="44278" xr:uid="{3A3A91CE-9929-4C60-9104-D0AD608FF267}"/>
    <cellStyle name="Table end" xfId="44279" xr:uid="{7A831912-C439-4A76-A888-BC29199A2E71}"/>
    <cellStyle name="Table end 2" xfId="44280" xr:uid="{2F2783CC-FA0E-4A23-8D66-059269038EA4}"/>
    <cellStyle name="Table end_Cognos" xfId="44281" xr:uid="{CEE6B9DC-6B5C-458F-93F4-858455F45824}"/>
    <cellStyle name="Table head" xfId="44282" xr:uid="{DEFF6E54-D72E-406D-A799-359D3ACE6374}"/>
    <cellStyle name="Table head 2" xfId="44283" xr:uid="{3B32D76D-593C-4AC3-A39E-8A28A0D23824}"/>
    <cellStyle name="Table head 2 2" xfId="44284" xr:uid="{4753763E-18D9-4E73-9160-AAEB529AFC39}"/>
    <cellStyle name="Table head 2 3" xfId="44285" xr:uid="{9E67A396-2027-4ABF-BD92-74F50DB9EBC5}"/>
    <cellStyle name="Table head 2_Cognos" xfId="44286" xr:uid="{EC9CABAE-7861-457A-AA91-CE3CDB5FAA36}"/>
    <cellStyle name="Table head 3" xfId="44287" xr:uid="{EB85AFDB-361C-4C01-8B0B-BE7BC2A46C1E}"/>
    <cellStyle name="Table head 4" xfId="44288" xr:uid="{883AF9DC-594C-4DBC-8B12-D99C70B41EC2}"/>
    <cellStyle name="Table head_Cognos" xfId="44289" xr:uid="{0CFF9C0C-BBA6-4C0B-9B2C-89A62389DBC3}"/>
    <cellStyle name="Table header" xfId="50326" xr:uid="{971464D7-2F9B-4EAB-8EED-3D319990F915}"/>
    <cellStyle name="Table Sub Head" xfId="44290" xr:uid="{B3E9AA15-EC7E-48DD-AAB1-0BBB074A1C7C}"/>
    <cellStyle name="table text bold" xfId="44291" xr:uid="{93609F97-0E49-4816-AF33-EDD191616E81}"/>
    <cellStyle name="table text bold 2" xfId="44292" xr:uid="{B8308E36-6681-40A0-9634-333AD52AD611}"/>
    <cellStyle name="table text bold green" xfId="44293" xr:uid="{3BFAD2EE-6C28-46AF-8C60-2925E388D4C5}"/>
    <cellStyle name="table text bold_38 Cable Quarterly LBO April" xfId="44294" xr:uid="{B2639F93-C9CA-438E-AF97-420C047444CB}"/>
    <cellStyle name="table text light" xfId="44295" xr:uid="{51449816-FEDA-49E3-BFD8-B43DD51AFB09}"/>
    <cellStyle name="table text light 2" xfId="44296" xr:uid="{A8AEB107-E603-4463-889F-D36B45E23FED}"/>
    <cellStyle name="table text light_Cognos" xfId="44297" xr:uid="{CE02CD8B-702E-4036-B2D9-BA2974317754}"/>
    <cellStyle name="Table Title" xfId="44298" xr:uid="{1EE83CA6-2F02-4888-9770-B0A89F47C3DE}"/>
    <cellStyle name="Table Units" xfId="44299" xr:uid="{7A06D03D-D18E-4121-BFCE-B81868AF172F}"/>
    <cellStyle name="Table_Cognos" xfId="44300" xr:uid="{EEA45C09-650B-41B4-8501-41326E108809}"/>
    <cellStyle name="TableBorder" xfId="44301" xr:uid="{5F009610-C744-4109-AEA2-E97A46927953}"/>
    <cellStyle name="TableBorder 2" xfId="44302" xr:uid="{2CDCD2F3-7162-4420-BCC3-9876FD965013}"/>
    <cellStyle name="TableBorder 3" xfId="44303" xr:uid="{47A87FF3-B26A-4CE8-8FA1-4B7C54687250}"/>
    <cellStyle name="TableBorder_Cognos" xfId="44304" xr:uid="{23977607-40F7-4DAC-99A9-BADC8C4F612A}"/>
    <cellStyle name="TableColumnHeader" xfId="44305" xr:uid="{600271A4-DA1C-4982-8FCA-FBD5DBD013BA}"/>
    <cellStyle name="TableColumnHeader 2" xfId="44306" xr:uid="{A243E134-2A3C-4BD4-9E00-CE494FDCC662}"/>
    <cellStyle name="TableColumnHeader 3" xfId="44307" xr:uid="{491B5A17-D558-476B-B786-C7B11C96F402}"/>
    <cellStyle name="TableColumnHeader_Cognos" xfId="44308" xr:uid="{6E245FDE-F30D-4AF2-992B-F98BF97696BF}"/>
    <cellStyle name="TableHeading" xfId="44309" xr:uid="{63FC3EAB-AF42-40BE-A9AB-D2F1830B1A4C}"/>
    <cellStyle name="TableHeading 2" xfId="44310" xr:uid="{837493CA-776C-489F-8C0A-3E755541AD92}"/>
    <cellStyle name="TableHeading 3" xfId="44311" xr:uid="{16A60CE6-72CA-455C-B480-7C6311FFCA0C}"/>
    <cellStyle name="TableHeading_Cognos" xfId="44312" xr:uid="{13E500F0-A770-4308-BF16-0070D832FD1B}"/>
    <cellStyle name="TableHighlight" xfId="44313" xr:uid="{5A52226E-3371-429A-B58B-6BC3DFD69646}"/>
    <cellStyle name="TableNote" xfId="44314" xr:uid="{0A9BE0A5-F1D0-4968-8389-49140C7517F3}"/>
    <cellStyle name="TabÜberschrift" xfId="44315" xr:uid="{123D79FF-6498-4B8E-A96F-AC799303C4B3}"/>
    <cellStyle name="Tal" xfId="44316" xr:uid="{C7436A2A-D29E-4498-82F7-E378260C0114}"/>
    <cellStyle name="Tal 2" xfId="44317" xr:uid="{67455327-A2AF-4201-96EC-65570F387923}"/>
    <cellStyle name="Tal 3" xfId="44318" xr:uid="{6FDFE1F2-D879-4764-8A7C-96CFA2F1FEED}"/>
    <cellStyle name="Tal_Cognos" xfId="44319" xr:uid="{232E28A1-166B-4C15-A7DE-A9439A8E4391}"/>
    <cellStyle name="Tarkistussolu" xfId="44320" xr:uid="{8614E347-D5AE-4B2E-B6EE-4F421B474802}"/>
    <cellStyle name="TDM" xfId="44321" xr:uid="{37369CC0-536E-4EBE-B5D8-20797E25A8F7}"/>
    <cellStyle name="TDM 2" xfId="44322" xr:uid="{AC53DB00-CE82-4AD5-8F26-B47A85AD4CAA}"/>
    <cellStyle name="TDM Abweichung" xfId="44323" xr:uid="{029F5C61-E430-46FE-BCD4-24A588DCB041}"/>
    <cellStyle name="TDM_020710 Sales Planung" xfId="44324" xr:uid="{0297E456-7776-4ED2-8DE2-2D25A5246187}"/>
    <cellStyle name="TDM1" xfId="44325" xr:uid="{BF993099-1870-4D86-BDC1-9E2871C9933A}"/>
    <cellStyle name="TDM1U" xfId="44326" xr:uid="{D19F9DFD-AAD9-4CF2-92A8-9A4007ACE581}"/>
    <cellStyle name="test" xfId="44327" xr:uid="{C21A8593-CA1E-44A1-879A-A41674C74529}"/>
    <cellStyle name="test1" xfId="44328" xr:uid="{240A3690-AC44-43CB-B05A-40A31A89A8DC}"/>
    <cellStyle name="TEURO Abw 1KS" xfId="44329" xr:uid="{5F8C684A-4B1C-4257-9D56-581C4E929B8F}"/>
    <cellStyle name="Text" xfId="30966" xr:uid="{17F25328-E20E-4874-81D4-543365983584}"/>
    <cellStyle name="Text fett" xfId="44330" xr:uid="{64768233-AB83-4067-98CB-64E6B73DE486}"/>
    <cellStyle name="Text fett 2" xfId="44331" xr:uid="{C2D3E2F8-5DEF-4EDC-B91B-1DFF448B00D2}"/>
    <cellStyle name="Text fett_Cognos" xfId="44332" xr:uid="{D2BE88C0-2981-4ACE-AF7B-3BC3AFF399BF}"/>
    <cellStyle name="Text Indent A" xfId="44333" xr:uid="{678238D5-2C12-4E60-8649-5AFACED0C3CD}"/>
    <cellStyle name="Text Indent B" xfId="44334" xr:uid="{B302EC25-AB32-4131-9544-A1515E4D40E8}"/>
    <cellStyle name="Text Indent C" xfId="44335" xr:uid="{4656C037-601A-4C8D-A318-E21FFEF0588C}"/>
    <cellStyle name="Text jett" xfId="44336" xr:uid="{4C306E37-9AF8-447B-A17E-5BCFE3C441CD}"/>
    <cellStyle name="Text jett 2" xfId="44337" xr:uid="{F9503AB4-388C-4487-8280-3CA7B1029AF4}"/>
    <cellStyle name="Text jett_Cognos" xfId="44338" xr:uid="{31F2E3D1-4A61-493D-B4B1-F9F50D9F72CE}"/>
    <cellStyle name="Text klein 01" xfId="44339" xr:uid="{A9BD0E26-4ABE-4C1C-9C5F-54AFA1C307C7}"/>
    <cellStyle name="Text klein 02" xfId="44340" xr:uid="{1CBB3694-18AF-4DB1-8763-391F50C9C8A8}"/>
    <cellStyle name="Text klein 03" xfId="44341" xr:uid="{991F3DFB-6F99-4CDE-B6DF-11E1DBF50452}"/>
    <cellStyle name="Text klein 04" xfId="44342" xr:uid="{B2FAE022-1F51-4DA3-9162-9940BE390D73}"/>
    <cellStyle name="Text klein 04 2" xfId="44343" xr:uid="{7A7BCF7A-236D-4394-848D-F0AC8905A382}"/>
    <cellStyle name="Text klein 04 3" xfId="44344" xr:uid="{30DB69CB-ABC3-469C-80A3-7144D85AC9D9}"/>
    <cellStyle name="Text klein 04 4" xfId="44345" xr:uid="{4D6C01F7-49E3-452E-8EFC-A627F925F3F8}"/>
    <cellStyle name="Text klein 04 blue" xfId="44346" xr:uid="{AB352F39-9B14-4608-8EAF-4EF13DD80417}"/>
    <cellStyle name="Text klein 04 blue 2" xfId="44347" xr:uid="{7D4C8BBC-7614-4EC2-B7E6-47E28F741BE5}"/>
    <cellStyle name="Text klein 04 blue 3" xfId="44348" xr:uid="{D5072AF7-47F8-4AD4-9443-56821075E0B3}"/>
    <cellStyle name="Text klein 04 blue 4" xfId="44349" xr:uid="{0FFC9563-7148-4F18-9662-2F31653C6C67}"/>
    <cellStyle name="Text klein 04 blue_Cognos" xfId="44350" xr:uid="{15F5E8E3-92CE-4E56-A5B5-92D63DBE9BD6}"/>
    <cellStyle name="Text klein 04_Cognos" xfId="44351" xr:uid="{13DBBA91-CC5A-4933-BB4B-DBE98A29D02B}"/>
    <cellStyle name="Text_Cognos" xfId="44352" xr:uid="{BAF6444C-6D7C-4DA9-8322-11C647F320D0}"/>
    <cellStyle name="Texte explicatif 2" xfId="48245" xr:uid="{CBC2E513-5CBA-43F9-A903-85826E59BB04}"/>
    <cellStyle name="Texte explicatif 2 2" xfId="48246" xr:uid="{4E093E6E-52AC-4C6F-854C-22BC7D0DFE1C}"/>
    <cellStyle name="Texte explicatif 3" xfId="48247" xr:uid="{D0FA5BE2-97F8-4E8D-B663-579693FB14FA}"/>
    <cellStyle name="Texte explicatif 4" xfId="48248" xr:uid="{D70170F1-A354-47A1-A942-07DCE44B7A9A}"/>
    <cellStyle name="Textierungen" xfId="44353" xr:uid="{7FFB84A6-E292-402A-9732-026D875321AE}"/>
    <cellStyle name="Texto de advertencia" xfId="40202" xr:uid="{2F9E11F0-BCC5-48A6-A08D-0DCFED264505}"/>
    <cellStyle name="Texto de Aviso" xfId="40203" xr:uid="{BEA902BD-8AFB-448C-B35F-C09A9A9B71FD}"/>
    <cellStyle name="Texto explicativo" xfId="40204" xr:uid="{E5E9182E-A928-4802-A997-02833496EF6F}"/>
    <cellStyle name="Textrubrik" xfId="44354" xr:uid="{BF0EBB8A-8B96-4B79-8209-147D3D01C4C0}"/>
    <cellStyle name="TIME" xfId="52452" xr:uid="{E9FC34BE-C9FD-4D31-B9EC-AA67438BF294}"/>
    <cellStyle name="Times" xfId="48249" xr:uid="{6E80AFCF-28CD-4901-884F-5D5EDC6B9A8D}"/>
    <cellStyle name="Times [1]" xfId="48250" xr:uid="{2C17BC5B-A5A5-4FD4-8B58-1ECC9E1C02F8}"/>
    <cellStyle name="Times [2]" xfId="48251" xr:uid="{BCFE9352-4144-4E89-B125-6491793F3B15}"/>
    <cellStyle name="Times 10" xfId="44355" xr:uid="{5BC6AD66-3E37-492E-8DC7-84A54AB127F7}"/>
    <cellStyle name="Times 12" xfId="44356" xr:uid="{D3CB8F55-B67F-40EA-BCBB-D94DEA34097A}"/>
    <cellStyle name="Titel" xfId="44357" xr:uid="{D1637F2E-5299-40AE-8BE7-8163ACC5C27D}"/>
    <cellStyle name="Titel 1" xfId="44358" xr:uid="{348AFEBF-9668-488E-807A-4F31A56C0D20}"/>
    <cellStyle name="Titel 1 2" xfId="44359" xr:uid="{8FB56371-11E3-48A7-94FB-197C91748390}"/>
    <cellStyle name="Titel 1_Cognos" xfId="44360" xr:uid="{DF5AAC10-7A8A-4693-944E-ECEA1F292FF5}"/>
    <cellStyle name="Titel 2" xfId="44361" xr:uid="{2C1FB5AD-6D23-4645-B1CF-930401EED350}"/>
    <cellStyle name="Titel 2 2" xfId="44362" xr:uid="{58FDBC66-92C5-428D-BCFB-A858B4B1F264}"/>
    <cellStyle name="Titel 2_Cognos" xfId="44363" xr:uid="{B0CEAA30-3EE9-45EE-8FBB-1E53487BE314}"/>
    <cellStyle name="Titel_Cognos" xfId="44364" xr:uid="{D1F72654-5672-4DFA-AA84-C4317EA75882}"/>
    <cellStyle name="Titel2" xfId="44365" xr:uid="{989F32E3-88CC-48E6-AC3E-59C92027A379}"/>
    <cellStyle name="Title" xfId="6" builtinId="15" customBuiltin="1"/>
    <cellStyle name="Title - PROJECT" xfId="44366" xr:uid="{714D65CD-2C15-4912-AC14-DAB15C3409CB}"/>
    <cellStyle name="Title - Underline" xfId="44367" xr:uid="{315FB82A-1421-4775-AB8C-BEF85E1886C5}"/>
    <cellStyle name="Title 10" xfId="2966" xr:uid="{784C218C-776E-4F82-A4ED-4DECA8470751}"/>
    <cellStyle name="Title 11" xfId="30967" xr:uid="{3BE5104D-5AFA-4E53-BD02-E012FDC4CC03}"/>
    <cellStyle name="Title 12" xfId="44806" xr:uid="{09A7C064-ABCB-46E0-8A71-DA2F088E7780}"/>
    <cellStyle name="Title 13" xfId="44857" xr:uid="{AB4EA7E2-0F2D-44FF-8A06-079E57910F5C}"/>
    <cellStyle name="Title 14" xfId="44870" xr:uid="{A62751D3-93CE-40C5-B429-892C73B3EFF8}"/>
    <cellStyle name="Title 2" xfId="274" xr:uid="{4F387CB0-9B28-4DF4-AE80-0D2BDDDDCAC6}"/>
    <cellStyle name="Title 2 10" xfId="52453" xr:uid="{9460E16F-C562-4F06-80FA-6C143576B917}"/>
    <cellStyle name="Title 2 2" xfId="2742" xr:uid="{83423889-F00F-4B6A-ACFE-551D2ED1B899}"/>
    <cellStyle name="Title 2 3" xfId="2743" xr:uid="{620957C1-BCB1-4B2F-AB63-0AB4DB7740F7}"/>
    <cellStyle name="Title 2 3 2" xfId="34777" xr:uid="{A1BFE94B-9B65-4AC3-BB2D-684C2BF21BC7}"/>
    <cellStyle name="Title 2 3_Apart tables" xfId="53104" xr:uid="{2783DFB1-7F02-4CCB-A98B-C89C64B186D6}"/>
    <cellStyle name="Title 2 4" xfId="2744" xr:uid="{F6E9BF96-01D0-43E4-A8BA-82346FC495C7}"/>
    <cellStyle name="Title 2 5" xfId="2745" xr:uid="{7A0F4053-2930-4E79-9735-43DC76F3FA96}"/>
    <cellStyle name="Title 2 6" xfId="2746" xr:uid="{82271C54-C26A-4202-BA43-3E99E677B028}"/>
    <cellStyle name="Title 2 7" xfId="2747" xr:uid="{7100EDB6-D672-4963-896B-D7363DEDE32F}"/>
    <cellStyle name="Title 2 8" xfId="2748" xr:uid="{1C930C7C-E01A-407A-80FC-75A0FE3D289A}"/>
    <cellStyle name="Title 2 9" xfId="52454" xr:uid="{8E6D6290-9049-481B-9C6B-B665A78D1EA5}"/>
    <cellStyle name="Title 2_2. Property deals" xfId="30968" xr:uid="{DCB007B8-71D8-4395-A922-BAD17D70940C}"/>
    <cellStyle name="Title 3" xfId="2749" xr:uid="{5573D72D-1156-420E-8DB2-0B4FA1B54073}"/>
    <cellStyle name="Title 3 2" xfId="47573" xr:uid="{0A3200C2-980A-4C88-9103-B871D0CC3C91}"/>
    <cellStyle name="Title 3 3" xfId="52455" xr:uid="{C243A61F-4FDE-4AC0-8CFF-D8948A4305F8}"/>
    <cellStyle name="Title 3_Acquisition DB" xfId="52456" xr:uid="{FF44CB5B-F30A-46B6-9901-A8BF967AAF36}"/>
    <cellStyle name="Title 4" xfId="2750" xr:uid="{57BFB844-994E-4884-A2C6-8B9B7CB41474}"/>
    <cellStyle name="Title 4 2" xfId="47574" xr:uid="{965DFBAD-BB67-4385-8A03-BC115006E31B}"/>
    <cellStyle name="Title 4 3" xfId="52457" xr:uid="{F1905FB5-EE7D-47FC-A6A3-EBFC8F819444}"/>
    <cellStyle name="Title 4_Acquisition DB" xfId="52458" xr:uid="{BCBECE60-7919-4EC6-AD1E-6F8A88C4F917}"/>
    <cellStyle name="Title 5" xfId="2751" xr:uid="{71E9DC29-07A9-42CA-A8DE-B3415B2D91DC}"/>
    <cellStyle name="Title 6" xfId="2752" xr:uid="{453C15D5-F3BD-4114-83E6-76B468D21572}"/>
    <cellStyle name="Title 7" xfId="2753" xr:uid="{2CCB67B3-D6A3-4069-BD42-43DBC4B9F91C}"/>
    <cellStyle name="Title 8" xfId="2754" xr:uid="{17533ACD-49BB-49F7-8ACF-F4AB3AAA6132}"/>
    <cellStyle name="Title 9" xfId="2755" xr:uid="{60F19636-F458-4CDA-9345-8689786E7757}"/>
    <cellStyle name="Title1" xfId="52459" xr:uid="{D9C41E4A-C57D-40EF-96C8-09461577BA33}"/>
    <cellStyle name="TitleCurrency" xfId="44368" xr:uid="{F86A91CB-B03F-474D-8BBF-495CA22626AD}"/>
    <cellStyle name="TitleDates" xfId="44369" xr:uid="{8D17842D-3762-4CB2-9AC6-212FA00EA4FD}"/>
    <cellStyle name="TitleOther" xfId="52460" xr:uid="{58609D25-31F7-4D58-AD84-42BFDE58FF48}"/>
    <cellStyle name="Titles - Col. Headings" xfId="44370" xr:uid="{14B0981D-8171-4DEC-8B99-AED863273AE8}"/>
    <cellStyle name="Titles - Other" xfId="44371" xr:uid="{9D11113B-1D37-45BC-A1FD-5528A77F0EB2}"/>
    <cellStyle name="Titre 2" xfId="48252" xr:uid="{2E288C10-E3E9-4637-9502-171E703113B5}"/>
    <cellStyle name="Titre 2 2" xfId="48253" xr:uid="{EB624337-0081-47E0-B663-A1E51D8EBD2C}"/>
    <cellStyle name="Titre 3" xfId="48254" xr:uid="{A5EA4B2A-14AC-4DD4-9BE6-EB80E0CAE36E}"/>
    <cellStyle name="Titre 4" xfId="48255" xr:uid="{FBA26BA6-51AC-449F-8C90-F73E664718EE}"/>
    <cellStyle name="Titre 1 2" xfId="48256" xr:uid="{E543F4A0-5A3D-4C48-9933-C11E1D583396}"/>
    <cellStyle name="Titre 1 2 2" xfId="48257" xr:uid="{810B04BB-E575-4740-882E-8E96AF647218}"/>
    <cellStyle name="Titre 1 3" xfId="48258" xr:uid="{A4742CEF-90AF-4A56-B7F0-0E6C25221F83}"/>
    <cellStyle name="Titre 1 4" xfId="48259" xr:uid="{81096952-CE70-4E41-B152-A1385ED32F63}"/>
    <cellStyle name="Titre 2 2" xfId="48260" xr:uid="{710959A6-816D-4A4B-AC01-A0847F5FDEA6}"/>
    <cellStyle name="Titre 2 2 2" xfId="48261" xr:uid="{F34DB1BF-341C-4B66-8940-63E91AAF0E34}"/>
    <cellStyle name="Titre 2 3" xfId="48262" xr:uid="{62F680E6-1279-4ED4-9A25-8A41F290A499}"/>
    <cellStyle name="Titre 2 4" xfId="48263" xr:uid="{A07F2BB8-FED4-4757-847E-D489B8E90181}"/>
    <cellStyle name="Titre 3 2" xfId="48264" xr:uid="{8E2C5E63-DF8F-4D71-978D-2A9AE4A53D55}"/>
    <cellStyle name="Titre 3 2 2" xfId="48265" xr:uid="{675085B3-90F0-4231-ABF0-4750B5EEF84C}"/>
    <cellStyle name="Titre 3 3" xfId="48266" xr:uid="{058E694C-3A83-4D88-AF91-D9F9ACF7E1F9}"/>
    <cellStyle name="Titre 3 4" xfId="48267" xr:uid="{1E748ED9-2522-4256-A25F-93EE91148F10}"/>
    <cellStyle name="Titre 4 2" xfId="48268" xr:uid="{4920B295-8A7B-4360-8843-EF4BFC6E30C6}"/>
    <cellStyle name="Titre 4 2 2" xfId="48269" xr:uid="{EBD4F000-3477-472A-8012-850B8CBA340C}"/>
    <cellStyle name="Titre 4 3" xfId="48270" xr:uid="{0C503EF3-2D42-43DF-B071-41FFD95D9DF9}"/>
    <cellStyle name="Titre 4 4" xfId="48271" xr:uid="{3DAB6E2B-E213-49AB-B9CD-D951487BA7D1}"/>
    <cellStyle name="Título" xfId="40205" xr:uid="{14309341-92E9-4DD4-BC1F-03B48A21D768}"/>
    <cellStyle name="Título 1" xfId="40206" xr:uid="{0E7F0A1F-CB3C-4DB7-AE1B-3D23AC133BEE}"/>
    <cellStyle name="Título 2" xfId="40207" xr:uid="{9EA44C3F-1B17-4A09-B709-84290790E9CF}"/>
    <cellStyle name="Título 3" xfId="40208" xr:uid="{472352F6-F341-4368-B1FC-A1385173155D}"/>
    <cellStyle name="Título 3 2" xfId="40209" xr:uid="{7444969B-ABF7-4711-AE3C-15638C1764C6}"/>
    <cellStyle name="Título 3 2 2" xfId="40210" xr:uid="{7083E3D1-FD7C-4B06-AFD5-91709A835D2D}"/>
    <cellStyle name="Título 3 2 2 2" xfId="40211" xr:uid="{1933B5B8-B997-4198-84FC-67AB03BB6639}"/>
    <cellStyle name="Título 3 2 3" xfId="40212" xr:uid="{7F67008B-BAB6-4117-B5E6-7D943AF5D536}"/>
    <cellStyle name="Título 3 3" xfId="40213" xr:uid="{4CC69072-A1EF-4A80-91F2-BD4CC523A6F3}"/>
    <cellStyle name="Título 3 3 2" xfId="40214" xr:uid="{DFDC65F0-CFB2-493D-98D4-E760681A61FE}"/>
    <cellStyle name="Título 3 3 2 2" xfId="40215" xr:uid="{C4C35F3B-B841-4705-86B0-DE841E59204C}"/>
    <cellStyle name="Título 3 3 3" xfId="40216" xr:uid="{8CBF9D4A-EE28-4E0A-BD9B-A04816533324}"/>
    <cellStyle name="Título 3 4" xfId="40217" xr:uid="{DBD08619-AC6A-449B-9BBC-1C53FECE9593}"/>
    <cellStyle name="Título 3 4 2" xfId="40218" xr:uid="{1DE9A52A-8119-4FBB-9004-A03DBEDF55DD}"/>
    <cellStyle name="Título 3 4 2 2" xfId="40219" xr:uid="{09EE0B2F-F85D-415E-AC86-F4EFE641E8A0}"/>
    <cellStyle name="Título 3 4 3" xfId="40220" xr:uid="{CCD81E1B-5012-42B5-95AE-DFD416C4DCF3}"/>
    <cellStyle name="Título 3 5" xfId="40221" xr:uid="{B4DE000E-0611-4DEC-94F3-5921B42BA8DE}"/>
    <cellStyle name="Título 3 5 2" xfId="40222" xr:uid="{E18B0791-D39B-4FA3-8687-B422F351D8F8}"/>
    <cellStyle name="Título 3 6" xfId="40223" xr:uid="{6C6775C2-C2DA-4C37-BDE7-9272649D8D5A}"/>
    <cellStyle name="Título 3 6 2" xfId="40224" xr:uid="{02FF40A4-7B87-4654-81AE-D8FD4FE02BCB}"/>
    <cellStyle name="Título 3 7" xfId="40225" xr:uid="{50DFB10F-CCF6-4B53-B35A-0EBBD2A05477}"/>
    <cellStyle name="Título_2009.07.28 Bad Debt" xfId="40226" xr:uid="{14214581-87DB-4EA1-BC10-BAE03E78998E}"/>
    <cellStyle name="TOC" xfId="44372" xr:uid="{A4A3BB25-75E5-4958-B272-577CE4543154}"/>
    <cellStyle name="Top_Double_Bottom" xfId="44373" xr:uid="{C5EB6009-9DD8-49AE-83E4-D8C15EB761B7}"/>
    <cellStyle name="topline" xfId="44374" xr:uid="{5F1E4669-49B6-4B31-BCE0-1B08B2F71C0C}"/>
    <cellStyle name="Totaal" xfId="44375" xr:uid="{A1A4629E-9A0A-4F29-BE60-F4436BFCCC8D}"/>
    <cellStyle name="Totaal 2" xfId="44376" xr:uid="{A93493E0-CCE3-4D31-9CBF-6D6DDC2BE409}"/>
    <cellStyle name="Totaal 3" xfId="44377" xr:uid="{8BDBF448-FC43-41ED-92E2-165528372FED}"/>
    <cellStyle name="Totaal_Cognos" xfId="44378" xr:uid="{CDBF5A2C-10D7-4BEF-A137-0E7167E6658C}"/>
    <cellStyle name="Total 10" xfId="39644" xr:uid="{2805C0A5-EAF1-49B4-B6B5-15857858B236}"/>
    <cellStyle name="Total 10 2" xfId="40227" xr:uid="{AD14BEEC-FA83-4183-9E4C-C6C466FBFB5E}"/>
    <cellStyle name="Total 10 2 2" xfId="48790" xr:uid="{070587EC-740D-4CD3-B070-B9EB673A59ED}"/>
    <cellStyle name="Total 10 3" xfId="48789" xr:uid="{9FA82C43-12AB-43D6-AB5A-600E50971704}"/>
    <cellStyle name="Total 10_Apart tables" xfId="53105" xr:uid="{DEEC76F0-EB39-47FD-98FC-EE53092478FE}"/>
    <cellStyle name="Total 11" xfId="40228" xr:uid="{83CB7763-1B0B-4043-8803-F271C1D586D7}"/>
    <cellStyle name="Total 11 2" xfId="48791" xr:uid="{F8D9BE6E-088B-4E0F-988A-E0B8D4C16A06}"/>
    <cellStyle name="Total 12" xfId="53210" xr:uid="{D33A838C-8AEB-4BBA-9012-E55DA3153EDD}"/>
    <cellStyle name="Total 2" xfId="275" xr:uid="{7744B8DB-CDB9-4C65-AE10-72094252B192}"/>
    <cellStyle name="Total 2 10" xfId="2756" xr:uid="{DF1008A1-A89E-47B1-A044-41048537090B}"/>
    <cellStyle name="Total 2 10 2" xfId="2757" xr:uid="{1EEF326B-9851-41C7-A965-971A16FF0B3C}"/>
    <cellStyle name="Total 2 10 2 2" xfId="47576" xr:uid="{D86180E9-F6F3-43FE-8F7F-D7C4E1C794CD}"/>
    <cellStyle name="Total 2 10 2 3" xfId="48794" xr:uid="{14DB9259-D9F3-46CF-93B9-FA3B3DA73C25}"/>
    <cellStyle name="Total 2 10 2_Apart tables" xfId="53106" xr:uid="{F95FBA7A-0470-4F8B-85C1-9756FA392C76}"/>
    <cellStyle name="Total 2 10 3" xfId="47575" xr:uid="{75F78926-E88C-4FA6-AFBF-416280011786}"/>
    <cellStyle name="Total 2 10 4" xfId="48793" xr:uid="{6FB49C76-B71A-4019-9713-36E1F8A59B99}"/>
    <cellStyle name="Total 2 10_3. Loans" xfId="30969" xr:uid="{602DF567-7807-4163-B760-8960B1469B38}"/>
    <cellStyle name="Total 2 11" xfId="2758" xr:uid="{DAF54925-8585-4125-9EF9-08A374502E1A}"/>
    <cellStyle name="Total 2 11 2" xfId="2759" xr:uid="{927D4C2C-367D-4B82-AC31-2BA86CDB8BF4}"/>
    <cellStyle name="Total 2 11 2 2" xfId="48796" xr:uid="{517FD331-2381-4BC1-9396-28BEAEE0A8C9}"/>
    <cellStyle name="Total 2 11 2_Apart tables" xfId="53107" xr:uid="{BB8F8507-9C0C-4D17-8333-EDF94BA9DB3A}"/>
    <cellStyle name="Total 2 11 3" xfId="47577" xr:uid="{EFEE014C-1334-48BB-8FCF-4AC6FE456623}"/>
    <cellStyle name="Total 2 11 4" xfId="48795" xr:uid="{C320FD74-C8CA-4526-8A73-FFBF3D391D7E}"/>
    <cellStyle name="Total 2 11_3. Loans" xfId="30970" xr:uid="{0E0E574C-ABAC-4275-8103-E9AAFF91F68B}"/>
    <cellStyle name="Total 2 12" xfId="2760" xr:uid="{752F55EC-48AC-4A7B-8E71-B49C629E7820}"/>
    <cellStyle name="Total 2 12 2" xfId="48797" xr:uid="{30ED184D-5779-4C9A-9DB7-5F0876F722FD}"/>
    <cellStyle name="Total 2 12_Apart tables" xfId="53108" xr:uid="{FE0152A1-719A-4559-9D17-6E1E75490AE6}"/>
    <cellStyle name="Total 2 13" xfId="39508" xr:uid="{83C78B1E-8CC0-4FD6-AA6C-0317E9B5564C}"/>
    <cellStyle name="Total 2 14" xfId="39588" xr:uid="{D20328F7-31C1-4D47-822F-D05A171ECF07}"/>
    <cellStyle name="Total 2 15" xfId="48792" xr:uid="{43D80713-E04E-43EC-BC5B-2E3C67367FE9}"/>
    <cellStyle name="Total 2 2" xfId="2761" xr:uid="{484F75E2-8EC3-4249-A492-E29118D6A3DE}"/>
    <cellStyle name="Total 2 2 10" xfId="2762" xr:uid="{7B8EE46A-5339-4036-9F61-D4C1BF83D16F}"/>
    <cellStyle name="Total 2 2 10 2" xfId="2763" xr:uid="{6C903144-CB84-4EAA-AC35-28B4615BA547}"/>
    <cellStyle name="Total 2 2 10 2 2" xfId="48800" xr:uid="{D9C67C58-7DB9-44AA-925A-B2C6732B7E2F}"/>
    <cellStyle name="Total 2 2 10 2_Apart tables" xfId="53109" xr:uid="{252ED060-26A7-4884-B0FF-9FD35F213B38}"/>
    <cellStyle name="Total 2 2 10 3" xfId="48799" xr:uid="{9FAB3843-40E5-48F9-93C2-DF71E5CD529E}"/>
    <cellStyle name="Total 2 2 10_3. Loans" xfId="30971" xr:uid="{3693BF0F-ECB7-4134-A22F-F80BA149FECC}"/>
    <cellStyle name="Total 2 2 11" xfId="2764" xr:uid="{1A6E5F1F-DC37-44D2-AE51-9B6CB473BF4C}"/>
    <cellStyle name="Total 2 2 11 2" xfId="48801" xr:uid="{57BFC3AA-7E9F-4092-9717-BF33F68E7666}"/>
    <cellStyle name="Total 2 2 11_Apart tables" xfId="53110" xr:uid="{2FF882BA-473C-4A22-8DEE-B3B182196B47}"/>
    <cellStyle name="Total 2 2 12" xfId="47578" xr:uid="{ED567EAC-717C-4BFD-8F08-377070298F2D}"/>
    <cellStyle name="Total 2 2 13" xfId="48798" xr:uid="{B94CC19B-54B2-4C01-BDA6-5FF4046B9659}"/>
    <cellStyle name="Total 2 2 2" xfId="2765" xr:uid="{9CCE6944-2614-41FE-9A9E-014677AFFAA6}"/>
    <cellStyle name="Total 2 2 2 2" xfId="2766" xr:uid="{E503E4EB-C0F5-44AB-91AD-A3086309E3B4}"/>
    <cellStyle name="Total 2 2 2 2 2" xfId="2767" xr:uid="{84711E77-1939-465C-BD12-950074A4DC53}"/>
    <cellStyle name="Total 2 2 2 2 2 2" xfId="48804" xr:uid="{3D45645A-F245-4D60-8AD7-6ED2D319F4AF}"/>
    <cellStyle name="Total 2 2 2 2 2_Apart tables" xfId="53111" xr:uid="{E519E074-E2BA-4262-B48F-C54C9AF96D59}"/>
    <cellStyle name="Total 2 2 2 2 3" xfId="47580" xr:uid="{14F041E0-7F04-4843-9C07-4F50CAADD371}"/>
    <cellStyle name="Total 2 2 2 2 4" xfId="48803" xr:uid="{AF0C76AF-A26B-46AC-B703-70DCE9B276A2}"/>
    <cellStyle name="Total 2 2 2 2_3. Loans" xfId="30972" xr:uid="{CF961BEE-865B-4501-ADFF-279AB034FDE4}"/>
    <cellStyle name="Total 2 2 2 3" xfId="2768" xr:uid="{44903E5E-9EF8-47FC-9B5B-84BBEE127721}"/>
    <cellStyle name="Total 2 2 2 3 2" xfId="2769" xr:uid="{A273570F-CB46-4C59-A368-55F1D03FEAFC}"/>
    <cellStyle name="Total 2 2 2 3 2 2" xfId="48806" xr:uid="{EC74ABF7-5ECC-4206-925A-7515BB74410D}"/>
    <cellStyle name="Total 2 2 2 3 2_Apart tables" xfId="53112" xr:uid="{F5AD6E07-D810-47D5-A8A4-5776F1034E98}"/>
    <cellStyle name="Total 2 2 2 3 3" xfId="48805" xr:uid="{6BD50414-134F-4184-A7EE-84D17721BE9A}"/>
    <cellStyle name="Total 2 2 2 3_3. Loans" xfId="30973" xr:uid="{7FA64C70-C081-41C6-A4C1-FC08EC8A21B4}"/>
    <cellStyle name="Total 2 2 2 4" xfId="2770" xr:uid="{501B7903-D965-4F5D-8D09-83A323173977}"/>
    <cellStyle name="Total 2 2 2 4 2" xfId="2771" xr:uid="{73739230-4CE5-40C2-87ED-EA546E24359B}"/>
    <cellStyle name="Total 2 2 2 4 2 2" xfId="48808" xr:uid="{287CE555-D1DA-4850-9ECD-11A8E05174DE}"/>
    <cellStyle name="Total 2 2 2 4 2_Apart tables" xfId="53113" xr:uid="{AF1D2AF7-0ED2-42DF-9679-0C9D91DA04ED}"/>
    <cellStyle name="Total 2 2 2 4 3" xfId="48807" xr:uid="{0724BB24-A024-49D8-B2B7-95854FEF3938}"/>
    <cellStyle name="Total 2 2 2 4_3. Loans" xfId="30974" xr:uid="{C88284D5-72EE-49DB-9060-F975E55889F4}"/>
    <cellStyle name="Total 2 2 2 5" xfId="2772" xr:uid="{EC1F4DC4-B9EA-4168-931D-33A6F86CA7C5}"/>
    <cellStyle name="Total 2 2 2 5 2" xfId="2773" xr:uid="{9AAC602F-D14C-4F3F-B817-7D64D3E0B121}"/>
    <cellStyle name="Total 2 2 2 5 2 2" xfId="48810" xr:uid="{AE310732-44AE-4FE8-BAC4-50531E797BE2}"/>
    <cellStyle name="Total 2 2 2 5 2_Apart tables" xfId="53114" xr:uid="{26B0402E-CBE1-408A-85C6-B79032F64305}"/>
    <cellStyle name="Total 2 2 2 5 3" xfId="48809" xr:uid="{5384B676-C9F7-4729-BE48-AEDEDC108CDD}"/>
    <cellStyle name="Total 2 2 2 5_3. Loans" xfId="30975" xr:uid="{FC95DE4E-DFE1-43C7-B813-C0FA44F057E1}"/>
    <cellStyle name="Total 2 2 2 6" xfId="2774" xr:uid="{AA06F085-75AA-4F77-9BD4-AF10CBB94DB2}"/>
    <cellStyle name="Total 2 2 2 6 2" xfId="48811" xr:uid="{C6EF127E-B9C7-4FDC-817C-3F248AC25787}"/>
    <cellStyle name="Total 2 2 2 6_Apart tables" xfId="53115" xr:uid="{7C19CE32-7AAE-46AC-9F4C-01434AC90924}"/>
    <cellStyle name="Total 2 2 2 7" xfId="47579" xr:uid="{BBB67545-DB88-446C-A03F-076A7B37555C}"/>
    <cellStyle name="Total 2 2 2 8" xfId="48802" xr:uid="{07925478-E6A9-427C-BD41-7313253E14D9}"/>
    <cellStyle name="Total 2 2 2_3. Loans" xfId="30976" xr:uid="{8365EEE8-46AC-4269-AE9A-BC087CF027B9}"/>
    <cellStyle name="Total 2 2 3" xfId="2775" xr:uid="{A17542B1-4EDA-484A-99D9-FD01419D1430}"/>
    <cellStyle name="Total 2 2 3 2" xfId="2776" xr:uid="{F0BC38C4-F61A-4035-A128-1E5A1D28FA60}"/>
    <cellStyle name="Total 2 2 3 2 2" xfId="2777" xr:uid="{981D74A7-6BB4-445C-9C26-18DFEE3ED2BD}"/>
    <cellStyle name="Total 2 2 3 2 2 2" xfId="48814" xr:uid="{749C8DCC-7E24-42E8-BFF0-E9437B792530}"/>
    <cellStyle name="Total 2 2 3 2 2_Apart tables" xfId="53116" xr:uid="{79FEEE62-F93D-4312-B014-5A9223AE0D19}"/>
    <cellStyle name="Total 2 2 3 2 3" xfId="47582" xr:uid="{4E84B83C-B2E2-4EE6-A515-D8D8212D7CC4}"/>
    <cellStyle name="Total 2 2 3 2 4" xfId="48813" xr:uid="{F276A407-3E91-4D62-A553-636F1D8FD55C}"/>
    <cellStyle name="Total 2 2 3 2_3. Loans" xfId="30977" xr:uid="{7B63A660-D912-4CAF-A99B-7E545A6004A4}"/>
    <cellStyle name="Total 2 2 3 3" xfId="2778" xr:uid="{15A18171-D140-4449-BC70-D6783696EAAF}"/>
    <cellStyle name="Total 2 2 3 3 2" xfId="2779" xr:uid="{9A7D89AA-3434-4C40-BD28-6694D1C078C2}"/>
    <cellStyle name="Total 2 2 3 3 2 2" xfId="48816" xr:uid="{E60D0B24-752A-40FD-9ED5-3629B64AC51E}"/>
    <cellStyle name="Total 2 2 3 3 2_Apart tables" xfId="53117" xr:uid="{FBA9D86B-5CC4-4F17-BE6E-B2778577A7C4}"/>
    <cellStyle name="Total 2 2 3 3 3" xfId="48815" xr:uid="{5ED050FD-3897-48F2-999C-DD83826ED369}"/>
    <cellStyle name="Total 2 2 3 3_3. Loans" xfId="30978" xr:uid="{E1939E15-653C-42CA-B6F2-C8CFA476B82F}"/>
    <cellStyle name="Total 2 2 3 4" xfId="2780" xr:uid="{FAA1E96A-4F94-46F5-B9CA-4384768FE67F}"/>
    <cellStyle name="Total 2 2 3 4 2" xfId="2781" xr:uid="{F1A93454-1FC9-4D13-8849-3EDFF56656AE}"/>
    <cellStyle name="Total 2 2 3 4 2 2" xfId="48818" xr:uid="{23A4ACEE-0815-4866-B2BA-B1C77A0EB219}"/>
    <cellStyle name="Total 2 2 3 4 2_Apart tables" xfId="53118" xr:uid="{971B8A26-F52D-4287-A3B3-73BF36075C06}"/>
    <cellStyle name="Total 2 2 3 4 3" xfId="48817" xr:uid="{03C5B5EC-FD30-40BC-8504-2FE5D3980930}"/>
    <cellStyle name="Total 2 2 3 4_3. Loans" xfId="30979" xr:uid="{A5213D14-0A4D-418E-A40E-DFCB932924A6}"/>
    <cellStyle name="Total 2 2 3 5" xfId="2782" xr:uid="{6C391EEB-F644-437D-909E-03EEC5DA18AC}"/>
    <cellStyle name="Total 2 2 3 5 2" xfId="2783" xr:uid="{8F8F5CF3-7B80-4A16-8B33-0402F7450D56}"/>
    <cellStyle name="Total 2 2 3 5 2 2" xfId="48820" xr:uid="{3E957C70-2C9B-453C-8884-D26AF316E8BA}"/>
    <cellStyle name="Total 2 2 3 5 2_Apart tables" xfId="53119" xr:uid="{493B72F7-A440-49F0-BF31-E2BD45192196}"/>
    <cellStyle name="Total 2 2 3 5 3" xfId="48819" xr:uid="{3C848D2C-FF97-4BCF-A9D4-206318319615}"/>
    <cellStyle name="Total 2 2 3 5_3. Loans" xfId="30980" xr:uid="{0D2A20DC-6E67-4022-935A-36DCB6C1193D}"/>
    <cellStyle name="Total 2 2 3 6" xfId="2784" xr:uid="{B64DC281-C13C-4BD8-899A-EA48C1662BDA}"/>
    <cellStyle name="Total 2 2 3 6 2" xfId="48821" xr:uid="{AF504B8F-C432-49CD-89D7-F686D50ED5F9}"/>
    <cellStyle name="Total 2 2 3 6_Apart tables" xfId="53120" xr:uid="{C2D08CED-B39F-488D-ABD5-CD8DD9A8A027}"/>
    <cellStyle name="Total 2 2 3 7" xfId="47581" xr:uid="{58A808F3-875E-47F3-8203-3C143584487E}"/>
    <cellStyle name="Total 2 2 3 8" xfId="48812" xr:uid="{DB87C0B9-1F9A-4883-B7BF-624C015EF3EE}"/>
    <cellStyle name="Total 2 2 3_3. Loans" xfId="30981" xr:uid="{F74880BE-524E-4C18-83FC-7B007E859932}"/>
    <cellStyle name="Total 2 2 4" xfId="2785" xr:uid="{A0CC26E4-C47E-4040-97CC-30B9A618B161}"/>
    <cellStyle name="Total 2 2 4 2" xfId="2786" xr:uid="{73E33430-B4C9-4D39-8407-E81DFBE83A49}"/>
    <cellStyle name="Total 2 2 4 2 2" xfId="48823" xr:uid="{4872F9C6-3396-48FB-92A3-119879E8683F}"/>
    <cellStyle name="Total 2 2 4 2_Apart tables" xfId="53121" xr:uid="{FCBEA77B-78DC-4BE6-8995-E9BD70BB35A5}"/>
    <cellStyle name="Total 2 2 4 3" xfId="47583" xr:uid="{D5A45C86-C32A-4E33-B99F-864998EF3A9E}"/>
    <cellStyle name="Total 2 2 4 4" xfId="48822" xr:uid="{82014A35-0BFC-49BB-8D0F-4F010CA1B664}"/>
    <cellStyle name="Total 2 2 4_3. Loans" xfId="30982" xr:uid="{7ADE5A37-5467-4353-A19E-4E82FA594E8D}"/>
    <cellStyle name="Total 2 2 5" xfId="2787" xr:uid="{DF7F8647-DD4A-4A7D-AFDB-E6FB0847ADCE}"/>
    <cellStyle name="Total 2 2 5 2" xfId="2788" xr:uid="{5E7E9CAA-76EE-44B1-85DC-B332F7D80FD3}"/>
    <cellStyle name="Total 2 2 5 2 2" xfId="48825" xr:uid="{07ED8372-DB98-4DBB-B9A2-1282E99ECB9B}"/>
    <cellStyle name="Total 2 2 5 2_Apart tables" xfId="53122" xr:uid="{EB2EEF72-6FDA-4811-8024-E9FB31B1224B}"/>
    <cellStyle name="Total 2 2 5 3" xfId="48824" xr:uid="{B99D33FF-EB71-4BDD-842A-0AF3C691C737}"/>
    <cellStyle name="Total 2 2 5_3. Loans" xfId="30983" xr:uid="{0A25BC78-3180-4572-A83F-8BA1B2E0EB22}"/>
    <cellStyle name="Total 2 2 6" xfId="2789" xr:uid="{37E41F5C-6D9C-4004-828F-6CADFD3CB31C}"/>
    <cellStyle name="Total 2 2 6 2" xfId="2790" xr:uid="{3C887C93-064F-46AC-9DFA-EB887F7F432B}"/>
    <cellStyle name="Total 2 2 6 2 2" xfId="48827" xr:uid="{1836141E-6A99-4D00-AF3D-BD6FD76D3905}"/>
    <cellStyle name="Total 2 2 6 2_Apart tables" xfId="53123" xr:uid="{BA7E4D06-DD34-4E55-BCD0-27AC205ECF86}"/>
    <cellStyle name="Total 2 2 6 3" xfId="48826" xr:uid="{ADCB7F46-E138-4CC3-9FDC-2C286E9916F1}"/>
    <cellStyle name="Total 2 2 6_3. Loans" xfId="30984" xr:uid="{5EFCE5CA-9C02-41EF-9F4C-F10631353989}"/>
    <cellStyle name="Total 2 2 7" xfId="2791" xr:uid="{72DF7971-472D-422B-9A07-4306460AC139}"/>
    <cellStyle name="Total 2 2 7 2" xfId="2792" xr:uid="{6323C84D-E33B-443D-9D9A-F480A2370804}"/>
    <cellStyle name="Total 2 2 7 2 2" xfId="48829" xr:uid="{3F842042-F541-4847-A313-16DB6633680E}"/>
    <cellStyle name="Total 2 2 7 2_Apart tables" xfId="53124" xr:uid="{E74AA348-2DF9-4C29-81EF-FE74D5A57CDF}"/>
    <cellStyle name="Total 2 2 7 3" xfId="48828" xr:uid="{5E613A29-8EAC-499F-B148-6ABC58739CBE}"/>
    <cellStyle name="Total 2 2 7_3. Loans" xfId="30985" xr:uid="{A8678AF1-E329-48D2-9638-8E08CBE2240B}"/>
    <cellStyle name="Total 2 2 8" xfId="2793" xr:uid="{0D879C0F-88A8-4E24-B4D1-38E21AD50336}"/>
    <cellStyle name="Total 2 2 8 2" xfId="2794" xr:uid="{180A0AD8-B238-408C-AB1B-EBC9AB894AA9}"/>
    <cellStyle name="Total 2 2 8 2 2" xfId="48831" xr:uid="{4915E2A9-00A8-4B68-B68F-DF794E935201}"/>
    <cellStyle name="Total 2 2 8 2_Apart tables" xfId="53125" xr:uid="{178DD308-4148-4D3A-B97B-24E166A45738}"/>
    <cellStyle name="Total 2 2 8 3" xfId="48830" xr:uid="{AC718B95-9E63-40C8-AAF2-6E3E4A90E91C}"/>
    <cellStyle name="Total 2 2 8_3. Loans" xfId="30986" xr:uid="{1974FC20-40DA-4AC5-976A-867D1770D704}"/>
    <cellStyle name="Total 2 2 9" xfId="2795" xr:uid="{3B51CA32-27F0-4BBE-B73F-AEE68B048074}"/>
    <cellStyle name="Total 2 2 9 2" xfId="2796" xr:uid="{5E40F49A-8C0B-4759-81DD-1BBE2DF554B6}"/>
    <cellStyle name="Total 2 2 9 2 2" xfId="48833" xr:uid="{1EEB458C-F5C2-4599-9280-6E3912E871E1}"/>
    <cellStyle name="Total 2 2 9 2_Apart tables" xfId="53126" xr:uid="{39F01D5A-56D6-4EC1-8075-4352E47BFA08}"/>
    <cellStyle name="Total 2 2 9 3" xfId="48832" xr:uid="{9B07D112-1D6D-4156-8C56-97A77559FF39}"/>
    <cellStyle name="Total 2 2 9_3. Loans" xfId="30987" xr:uid="{4A8EC0D0-D41A-4599-9607-462F8D43AC70}"/>
    <cellStyle name="Total 2 2_3. Loans" xfId="30988" xr:uid="{27B7C368-D791-43EF-ACD5-B1418036CAA5}"/>
    <cellStyle name="Total 2 3" xfId="2797" xr:uid="{1F23D931-2584-49CD-B46E-9589084F514A}"/>
    <cellStyle name="Total 2 3 2" xfId="2798" xr:uid="{DA8A5982-C1EF-470C-B6B7-42525130C719}"/>
    <cellStyle name="Total 2 3 2 2" xfId="2799" xr:uid="{C64D607D-BE8C-42EB-B9A1-2FF8264F5ABE}"/>
    <cellStyle name="Total 2 3 2 2 2" xfId="47586" xr:uid="{594DDC35-A6B5-42B3-B248-98D1316430B5}"/>
    <cellStyle name="Total 2 3 2 2 3" xfId="48836" xr:uid="{DDED2E08-31DC-4390-A27F-F2A178E1DD4C}"/>
    <cellStyle name="Total 2 3 2 2_Apart tables" xfId="53127" xr:uid="{38C72AA5-0324-4F58-9BC8-C556234A84D6}"/>
    <cellStyle name="Total 2 3 2 3" xfId="47585" xr:uid="{CF9C0D2D-08DC-4DD1-84BA-594EB3A90838}"/>
    <cellStyle name="Total 2 3 2 4" xfId="48835" xr:uid="{D7550C11-F36E-4068-BC03-476A02C153CC}"/>
    <cellStyle name="Total 2 3 2_3. Loans" xfId="30989" xr:uid="{30D53F99-9201-4991-A6A9-69DD8FD707CC}"/>
    <cellStyle name="Total 2 3 3" xfId="2800" xr:uid="{FD6CD293-2033-45F0-B222-D50E9FFA21E2}"/>
    <cellStyle name="Total 2 3 3 2" xfId="2801" xr:uid="{35D160C9-3464-438E-9AC6-83F28CA41757}"/>
    <cellStyle name="Total 2 3 3 2 2" xfId="47588" xr:uid="{E9E033C2-3187-4415-93D3-E43F369624D2}"/>
    <cellStyle name="Total 2 3 3 2 3" xfId="48838" xr:uid="{9C410344-18AE-4697-9D63-787693C4A9C4}"/>
    <cellStyle name="Total 2 3 3 2_Apart tables" xfId="53128" xr:uid="{AFF4693A-4AB4-4DFC-BD2E-A907F4894C07}"/>
    <cellStyle name="Total 2 3 3 3" xfId="47587" xr:uid="{9DF05F37-42CE-4B3C-A9DF-060829424E5D}"/>
    <cellStyle name="Total 2 3 3 4" xfId="48837" xr:uid="{8B49C5D3-5F34-4493-AA6C-121055D7082C}"/>
    <cellStyle name="Total 2 3 3_3. Loans" xfId="30990" xr:uid="{A841D8CC-C857-4966-9E69-CC722388B867}"/>
    <cellStyle name="Total 2 3 4" xfId="2802" xr:uid="{6BB6CFF9-18C1-48F5-B360-A851338A76BA}"/>
    <cellStyle name="Total 2 3 4 2" xfId="2803" xr:uid="{CFA5406E-F36A-490D-93D7-81D9BAD0D67F}"/>
    <cellStyle name="Total 2 3 4 2 2" xfId="48840" xr:uid="{B4A5C0F8-1286-44EB-89F5-FD38DBC68875}"/>
    <cellStyle name="Total 2 3 4 2_Apart tables" xfId="53129" xr:uid="{9A891F68-1C9B-4810-B48D-937FB806A799}"/>
    <cellStyle name="Total 2 3 4 3" xfId="47589" xr:uid="{7982A7D0-C2C8-4D35-9CAC-357C133E6FFB}"/>
    <cellStyle name="Total 2 3 4 4" xfId="48839" xr:uid="{EA823697-DE07-4752-94B9-7E6EB4CACBE7}"/>
    <cellStyle name="Total 2 3 4_3. Loans" xfId="30991" xr:uid="{F082DD78-1CAB-4603-B1D0-849AEE784F2A}"/>
    <cellStyle name="Total 2 3 5" xfId="2804" xr:uid="{45B055B9-3371-4C93-9BB2-8B4205C7C431}"/>
    <cellStyle name="Total 2 3 5 2" xfId="2805" xr:uid="{65330C43-FA18-42AA-B304-5ABB45D7BE89}"/>
    <cellStyle name="Total 2 3 5 2 2" xfId="48842" xr:uid="{3AC8EC32-1D32-417F-A71A-F2837477C9EC}"/>
    <cellStyle name="Total 2 3 5 2_Apart tables" xfId="53130" xr:uid="{3212CD33-99F8-473A-A256-F18DCB6641EF}"/>
    <cellStyle name="Total 2 3 5 3" xfId="48841" xr:uid="{A82A7889-CFB3-4D5F-A398-2AEA1273547A}"/>
    <cellStyle name="Total 2 3 5_3. Loans" xfId="30992" xr:uid="{1A1D66AF-42F3-493A-8BD1-1C1753E60D5D}"/>
    <cellStyle name="Total 2 3 6" xfId="2806" xr:uid="{4BF327A5-1A42-4985-A281-BF890F88B518}"/>
    <cellStyle name="Total 2 3 6 2" xfId="48843" xr:uid="{9F52C4F2-D982-4DF6-8E45-BC1183689D27}"/>
    <cellStyle name="Total 2 3 6_Apart tables" xfId="53131" xr:uid="{EE5A9C85-C4F3-4EEC-84C2-080B12344D1D}"/>
    <cellStyle name="Total 2 3 7" xfId="34778" xr:uid="{B898A91F-B778-483F-9506-713C73BBD160}"/>
    <cellStyle name="Total 2 3 8" xfId="47584" xr:uid="{06AD5C39-41FD-49F2-85F3-856CFC53D79D}"/>
    <cellStyle name="Total 2 3 9" xfId="48834" xr:uid="{3A39FA50-8BF7-4943-A417-C520AC2CF408}"/>
    <cellStyle name="Total 2 3_3. Loans" xfId="30993" xr:uid="{B35E5CAF-B65A-4590-B168-ECD70933FCF3}"/>
    <cellStyle name="Total 2 4" xfId="2807" xr:uid="{C32564CD-5134-4D7F-87D1-7EAD66E88E24}"/>
    <cellStyle name="Total 2 4 2" xfId="2808" xr:uid="{DFC7B9BE-A01C-459F-938B-7CD457A9F57C}"/>
    <cellStyle name="Total 2 4 2 2" xfId="2809" xr:uid="{4D32A97B-6AD3-4D63-A179-D9D5A7CC3161}"/>
    <cellStyle name="Total 2 4 2 2 2" xfId="47592" xr:uid="{1669D58F-8264-4CAF-AB58-67596B917A0E}"/>
    <cellStyle name="Total 2 4 2 2 3" xfId="48846" xr:uid="{79D49C57-01D5-4A98-BCE3-A7C357B1DEE2}"/>
    <cellStyle name="Total 2 4 2 2_Apart tables" xfId="53132" xr:uid="{B6CC9E72-1250-4CBC-9BB5-4E575169984A}"/>
    <cellStyle name="Total 2 4 2 3" xfId="47591" xr:uid="{E458B93A-7C12-46A2-B8FA-9C446D5367B0}"/>
    <cellStyle name="Total 2 4 2 4" xfId="48845" xr:uid="{D4004630-54D9-4919-9DD2-5D67B08B3C9C}"/>
    <cellStyle name="Total 2 4 2_3. Loans" xfId="30994" xr:uid="{1E349771-AB50-47EE-9F9F-02B8C226AA3B}"/>
    <cellStyle name="Total 2 4 3" xfId="2810" xr:uid="{3F5F82A6-6A08-4AF2-84EE-88CBA5ADC1F8}"/>
    <cellStyle name="Total 2 4 3 2" xfId="2811" xr:uid="{F1518DCF-B041-458D-9413-9A8F7001AA61}"/>
    <cellStyle name="Total 2 4 3 2 2" xfId="47594" xr:uid="{C23325CC-4485-49D8-9528-B6ED62B7FB2A}"/>
    <cellStyle name="Total 2 4 3 2 3" xfId="48848" xr:uid="{A284B76F-DC8E-481D-9783-D3C5218EBB63}"/>
    <cellStyle name="Total 2 4 3 2_Apart tables" xfId="53133" xr:uid="{FB1E4A95-0125-4908-89AA-C536266AD897}"/>
    <cellStyle name="Total 2 4 3 3" xfId="47593" xr:uid="{A3D0D421-7FDD-4820-A865-03DDE3360F57}"/>
    <cellStyle name="Total 2 4 3 4" xfId="48847" xr:uid="{93B3CB37-F286-4B8A-B5BB-6C50A2EAAABC}"/>
    <cellStyle name="Total 2 4 3_3. Loans" xfId="30995" xr:uid="{A1E04716-F035-47C5-91C2-95576FCB5D5B}"/>
    <cellStyle name="Total 2 4 4" xfId="2812" xr:uid="{F2B14037-CD7E-43D4-95EE-710561CB0809}"/>
    <cellStyle name="Total 2 4 4 2" xfId="2813" xr:uid="{776B22B2-2CFD-41E1-BA3D-D4DA65BE165F}"/>
    <cellStyle name="Total 2 4 4 2 2" xfId="48850" xr:uid="{29C6432C-A258-4695-8530-1460189FB225}"/>
    <cellStyle name="Total 2 4 4 2_Apart tables" xfId="53134" xr:uid="{1D365425-D345-40AF-9C0C-9DD034A61A11}"/>
    <cellStyle name="Total 2 4 4 3" xfId="47595" xr:uid="{96419C99-5F0B-4714-A2D2-5CD06E301410}"/>
    <cellStyle name="Total 2 4 4 4" xfId="48849" xr:uid="{7AF2FD54-ADAA-43FB-85A2-FE7A746F9EA7}"/>
    <cellStyle name="Total 2 4 4_3. Loans" xfId="30996" xr:uid="{6E1B6028-1DC1-47FA-A3BF-19EE8AE1510C}"/>
    <cellStyle name="Total 2 4 5" xfId="2814" xr:uid="{07EB56EC-23C7-407E-A03C-AAC61F5C62DD}"/>
    <cellStyle name="Total 2 4 5 2" xfId="48851" xr:uid="{9AC18EFF-BA59-4F74-9557-FC77F527ABBF}"/>
    <cellStyle name="Total 2 4 5_Apart tables" xfId="53135" xr:uid="{13DD551D-6EE0-48D0-AF27-0EDDBE572439}"/>
    <cellStyle name="Total 2 4 6" xfId="47590" xr:uid="{D144EFAA-8463-4A05-AAEF-A214D0D35C99}"/>
    <cellStyle name="Total 2 4 7" xfId="48844" xr:uid="{B27C847A-E38E-4390-B6D2-9A32127F36CC}"/>
    <cellStyle name="Total 2 4_3. Loans" xfId="30997" xr:uid="{E3B0438A-CA70-4C30-BBD5-4254D7ECEADA}"/>
    <cellStyle name="Total 2 5" xfId="2815" xr:uid="{7677F45D-9FA0-41A9-B8F9-BABF00527702}"/>
    <cellStyle name="Total 2 5 2" xfId="2816" xr:uid="{589CA689-0F18-4061-8F12-67E6498147D9}"/>
    <cellStyle name="Total 2 5 2 2" xfId="2817" xr:uid="{0C78EEEE-8E51-4E3E-8499-86413DA43D85}"/>
    <cellStyle name="Total 2 5 2 2 2" xfId="47598" xr:uid="{37FD72F3-D0A2-4D2C-8438-F38B348762DD}"/>
    <cellStyle name="Total 2 5 2 2 3" xfId="48854" xr:uid="{2B697F80-87FC-4796-92FC-D73A0698658D}"/>
    <cellStyle name="Total 2 5 2 2_Apart tables" xfId="53136" xr:uid="{3213820C-6B33-4294-95BD-D75DCDAEDB65}"/>
    <cellStyle name="Total 2 5 2 3" xfId="47597" xr:uid="{75C83386-13DB-4D36-85AC-39D30B6EFC35}"/>
    <cellStyle name="Total 2 5 2 4" xfId="48853" xr:uid="{FF67348C-3CE9-4C65-BBDA-58D95F27CF7D}"/>
    <cellStyle name="Total 2 5 2_3. Loans" xfId="30998" xr:uid="{39A82344-0B7D-4C4A-B80E-0B25E8DCFF27}"/>
    <cellStyle name="Total 2 5 3" xfId="2818" xr:uid="{420D1E39-8801-41A7-B278-BFBB613666EA}"/>
    <cellStyle name="Total 2 5 3 2" xfId="2819" xr:uid="{DEF34E80-C688-45B2-A017-C5A779418746}"/>
    <cellStyle name="Total 2 5 3 2 2" xfId="47600" xr:uid="{6187B4B9-CBBC-40A1-88AC-35A1221D6A15}"/>
    <cellStyle name="Total 2 5 3 2 3" xfId="48856" xr:uid="{131A999E-4A2A-428E-9ECA-EAB148C67914}"/>
    <cellStyle name="Total 2 5 3 2_Apart tables" xfId="53137" xr:uid="{8BEECF82-97EA-45A1-887A-D123B259EF84}"/>
    <cellStyle name="Total 2 5 3 3" xfId="47599" xr:uid="{1B7B769E-87B7-43D8-B060-22D34E8D1A5E}"/>
    <cellStyle name="Total 2 5 3 4" xfId="48855" xr:uid="{55385493-C7D3-4B9F-B4E2-BAEC0ABFB94F}"/>
    <cellStyle name="Total 2 5 3_3. Loans" xfId="30999" xr:uid="{64EA368C-DA0B-4FDF-A82B-5B31EC30A357}"/>
    <cellStyle name="Total 2 5 4" xfId="2820" xr:uid="{14077F16-A89C-42C6-B17D-C517FA8740C4}"/>
    <cellStyle name="Total 2 5 4 2" xfId="2821" xr:uid="{3A202859-30CF-403C-AD50-976193ACDEC5}"/>
    <cellStyle name="Total 2 5 4 2 2" xfId="48858" xr:uid="{DFBF4540-10DB-46F0-9478-9E3CDF11E399}"/>
    <cellStyle name="Total 2 5 4 2_Apart tables" xfId="53138" xr:uid="{37CAE2FD-1B54-4A5D-A28D-4AC6AEB14E25}"/>
    <cellStyle name="Total 2 5 4 3" xfId="47601" xr:uid="{1C2FB15D-4B88-43D3-94FC-CECA1A9A09C3}"/>
    <cellStyle name="Total 2 5 4 4" xfId="48857" xr:uid="{468776CF-F3D7-41D3-B6AD-118870B88CF6}"/>
    <cellStyle name="Total 2 5 4_3. Loans" xfId="31000" xr:uid="{EDB7F757-5062-4691-8BBF-ABC37016A743}"/>
    <cellStyle name="Total 2 5 5" xfId="2822" xr:uid="{B9B097F7-6773-4E7B-BB25-B27DFCD3B685}"/>
    <cellStyle name="Total 2 5 5 2" xfId="2823" xr:uid="{C4489190-64F4-4A07-B9C0-58185D481177}"/>
    <cellStyle name="Total 2 5 5 2 2" xfId="48860" xr:uid="{4C00CB69-AEE6-4D17-8B96-D3FD54AAC290}"/>
    <cellStyle name="Total 2 5 5 2_Apart tables" xfId="53139" xr:uid="{1F595273-9283-4CE1-9E90-B6E15DCC34C1}"/>
    <cellStyle name="Total 2 5 5 3" xfId="48859" xr:uid="{66E398D3-F59A-4A2C-8C9B-8D1A39C1BBD8}"/>
    <cellStyle name="Total 2 5 5_3. Loans" xfId="31001" xr:uid="{37FA521D-0979-4999-9618-B484098BC233}"/>
    <cellStyle name="Total 2 5 6" xfId="2824" xr:uid="{97B6C960-4687-4FBC-878B-B3C39230B4DE}"/>
    <cellStyle name="Total 2 5 6 2" xfId="48861" xr:uid="{D1845F6B-C7DB-4B53-86A4-9A4F1BA78F8D}"/>
    <cellStyle name="Total 2 5 6_Apart tables" xfId="53140" xr:uid="{F378DAED-C61E-4C52-AE6C-2855D5CF72A0}"/>
    <cellStyle name="Total 2 5 7" xfId="47596" xr:uid="{14C34C3F-0370-41C2-978C-103BF4E6B840}"/>
    <cellStyle name="Total 2 5 8" xfId="48852" xr:uid="{DBF64F71-944A-4D43-86EB-C418377C2096}"/>
    <cellStyle name="Total 2 5_3. Loans" xfId="31002" xr:uid="{B1540941-31B3-4AE0-A4E4-466E2F3EBF18}"/>
    <cellStyle name="Total 2 6" xfId="2825" xr:uid="{F3FFD947-387C-4933-8A3D-8D0D4EAC489A}"/>
    <cellStyle name="Total 2 6 2" xfId="2826" xr:uid="{1D93353A-10A0-42E3-A07E-5E481A2957A0}"/>
    <cellStyle name="Total 2 6 2 2" xfId="2827" xr:uid="{25AEA7A8-BC6F-4084-A891-6867B11FB1AA}"/>
    <cellStyle name="Total 2 6 2 2 2" xfId="47604" xr:uid="{D91AA25C-18A6-45D0-B00C-DD611714125D}"/>
    <cellStyle name="Total 2 6 2 2 3" xfId="48864" xr:uid="{E59E3370-F428-48EE-8F39-9B091C950A76}"/>
    <cellStyle name="Total 2 6 2 2_Apart tables" xfId="53141" xr:uid="{3140023C-2EA0-448B-AC3B-5BC91AB851EB}"/>
    <cellStyle name="Total 2 6 2 3" xfId="47603" xr:uid="{CEEB8861-A566-4C04-B124-96032872183F}"/>
    <cellStyle name="Total 2 6 2 4" xfId="48863" xr:uid="{9FBCF4AB-FAF3-4288-A4A5-DA2ED2C0D8B3}"/>
    <cellStyle name="Total 2 6 2_3. Loans" xfId="31003" xr:uid="{8FBF9E49-18A9-45B5-8F4B-6506B4986C01}"/>
    <cellStyle name="Total 2 6 3" xfId="2828" xr:uid="{EC82C791-B7EA-447A-AE4F-148391BB1E26}"/>
    <cellStyle name="Total 2 6 3 2" xfId="2829" xr:uid="{AA48F81E-8009-4334-9BA9-DF5D264D0D4A}"/>
    <cellStyle name="Total 2 6 3 2 2" xfId="47606" xr:uid="{0FB4462D-7728-422D-9EA8-6DAB96CA4533}"/>
    <cellStyle name="Total 2 6 3 2 3" xfId="48866" xr:uid="{7DEDFA2E-E054-4482-90D9-9D8F8AC4B2E1}"/>
    <cellStyle name="Total 2 6 3 2_Apart tables" xfId="53142" xr:uid="{C6BB03B4-0701-4BE0-B90C-F34F01B9DAEA}"/>
    <cellStyle name="Total 2 6 3 3" xfId="47605" xr:uid="{BDC94063-43A6-44CB-A6D6-DDB6CC7C6A51}"/>
    <cellStyle name="Total 2 6 3 4" xfId="48865" xr:uid="{22F4FDBF-BE75-46E5-AC40-5ED28DB3C109}"/>
    <cellStyle name="Total 2 6 3_3. Loans" xfId="31004" xr:uid="{E44B8B61-E64A-4FEA-AA8C-57AC5B570442}"/>
    <cellStyle name="Total 2 6 4" xfId="2830" xr:uid="{E27DCA07-B94A-4C6D-9C1B-F36C8908DBFA}"/>
    <cellStyle name="Total 2 6 4 2" xfId="2831" xr:uid="{B6D5E7DE-92E8-4316-BE29-79DED5427F2B}"/>
    <cellStyle name="Total 2 6 4 2 2" xfId="48868" xr:uid="{AB773750-C1F6-4D9C-9338-5473B86F6C9A}"/>
    <cellStyle name="Total 2 6 4 2_Apart tables" xfId="53143" xr:uid="{8709A91C-A299-4428-A35F-0F14537C0B36}"/>
    <cellStyle name="Total 2 6 4 3" xfId="47607" xr:uid="{0F994D67-7F9E-431D-8E94-863703F7B00E}"/>
    <cellStyle name="Total 2 6 4 4" xfId="48867" xr:uid="{1F3048E1-2E60-4AF0-B1CB-AC795C777718}"/>
    <cellStyle name="Total 2 6 4_3. Loans" xfId="31005" xr:uid="{8D59413B-726A-4176-9A5D-1E7F66C29CAF}"/>
    <cellStyle name="Total 2 6 5" xfId="2832" xr:uid="{B1EDCE04-990F-4A21-B477-AF1757F0E757}"/>
    <cellStyle name="Total 2 6 5 2" xfId="2833" xr:uid="{29B55E24-7F5F-4383-B3F3-6962753AF86E}"/>
    <cellStyle name="Total 2 6 5 2 2" xfId="48870" xr:uid="{E0BEBC2B-99B8-4A3D-B9B7-19BFE1D8895D}"/>
    <cellStyle name="Total 2 6 5 2_Apart tables" xfId="53144" xr:uid="{367319E8-B7F4-432C-B5CA-E3F4E699FF11}"/>
    <cellStyle name="Total 2 6 5 3" xfId="48869" xr:uid="{7C7CC400-1614-432C-87F9-50EE73A8191E}"/>
    <cellStyle name="Total 2 6 5_3. Loans" xfId="31006" xr:uid="{CD5B0A0D-93F3-4DAB-9D82-6F8CE56C52A9}"/>
    <cellStyle name="Total 2 6 6" xfId="2834" xr:uid="{7C785194-6206-4983-8B55-766E2FA9A3DC}"/>
    <cellStyle name="Total 2 6 6 2" xfId="48871" xr:uid="{0AD69BA3-7EDF-429A-A163-FB5F26C5D791}"/>
    <cellStyle name="Total 2 6 6_Apart tables" xfId="53145" xr:uid="{2EF0ED08-91E4-4EDF-95E2-D1F2CE6D83D5}"/>
    <cellStyle name="Total 2 6 7" xfId="47602" xr:uid="{6B982B48-C613-4D44-9627-9B79744A352F}"/>
    <cellStyle name="Total 2 6 8" xfId="48862" xr:uid="{40B0F49F-E6ED-475C-8D2E-A36A239D78EF}"/>
    <cellStyle name="Total 2 6_3. Loans" xfId="31007" xr:uid="{FB843965-C4B0-4A6F-B136-E16796A6E14A}"/>
    <cellStyle name="Total 2 7" xfId="2835" xr:uid="{D0B7819C-0C6C-4C8F-A5FA-7855CA699E25}"/>
    <cellStyle name="Total 2 7 2" xfId="2836" xr:uid="{9DF2CB99-C294-4D63-997C-8BF69D05EEE7}"/>
    <cellStyle name="Total 2 7 2 2" xfId="2837" xr:uid="{A401658A-F1BB-48F7-9B40-FE1EBB0DDA16}"/>
    <cellStyle name="Total 2 7 2 2 2" xfId="47610" xr:uid="{7AD6A260-6146-48BA-BD71-44B5EF598747}"/>
    <cellStyle name="Total 2 7 2 2 3" xfId="48874" xr:uid="{47262B07-C44E-44CE-8CC8-1074AC98A656}"/>
    <cellStyle name="Total 2 7 2 2_Apart tables" xfId="53146" xr:uid="{B07EE141-4E47-4F3C-986A-7E9A7927C03C}"/>
    <cellStyle name="Total 2 7 2 3" xfId="47609" xr:uid="{7DB2979C-47D4-4975-81A8-C3B767BC2EBD}"/>
    <cellStyle name="Total 2 7 2 4" xfId="48873" xr:uid="{85C149F6-5B9E-445D-AB7D-16B07C2D0737}"/>
    <cellStyle name="Total 2 7 2_3. Loans" xfId="31008" xr:uid="{A3567C34-EE8C-4C29-82E7-2CE56F2E525C}"/>
    <cellStyle name="Total 2 7 3" xfId="2838" xr:uid="{B776B6A8-5C88-4DB5-AC80-83B42F9CCC25}"/>
    <cellStyle name="Total 2 7 3 2" xfId="2839" xr:uid="{32052DAA-2CAE-41A1-A794-1DFE966275DC}"/>
    <cellStyle name="Total 2 7 3 2 2" xfId="47612" xr:uid="{59D34FF0-EBBD-4904-B419-2A9B47D7FA45}"/>
    <cellStyle name="Total 2 7 3 2 3" xfId="48876" xr:uid="{C0B7DC69-BE06-4D45-92B6-5C88A1C88B09}"/>
    <cellStyle name="Total 2 7 3 2_Apart tables" xfId="53147" xr:uid="{98994C99-9F47-4796-BF76-C4CD23DDC8FB}"/>
    <cellStyle name="Total 2 7 3 3" xfId="47611" xr:uid="{A2BF0FB8-FC24-4D8D-917D-FCF6DAE2C537}"/>
    <cellStyle name="Total 2 7 3 4" xfId="48875" xr:uid="{D4E593D5-FA85-4B09-8FE1-3ABF04E810AF}"/>
    <cellStyle name="Total 2 7 3_3. Loans" xfId="31009" xr:uid="{7B3E1501-C8DC-43DA-ACB9-650D164200B4}"/>
    <cellStyle name="Total 2 7 4" xfId="2840" xr:uid="{5DD922B3-9A26-425F-BFE4-9DC7611FB73F}"/>
    <cellStyle name="Total 2 7 4 2" xfId="2841" xr:uid="{DBD320CF-884C-49D3-8CE5-A7711BF30739}"/>
    <cellStyle name="Total 2 7 4 2 2" xfId="48878" xr:uid="{36717FE9-F6EE-4CEC-8B00-FC6CEB5D5AF4}"/>
    <cellStyle name="Total 2 7 4 2_Apart tables" xfId="53148" xr:uid="{8402234A-38AF-4417-9191-9F6D6CF1025D}"/>
    <cellStyle name="Total 2 7 4 3" xfId="47613" xr:uid="{26D93986-9876-4256-9BF7-ED6E814AD92E}"/>
    <cellStyle name="Total 2 7 4 4" xfId="48877" xr:uid="{B97A70EC-A3EA-49DE-A0ED-804E8339C636}"/>
    <cellStyle name="Total 2 7 4_3. Loans" xfId="31010" xr:uid="{3BF76CA0-9614-4F04-96AA-EDA46C28CFA7}"/>
    <cellStyle name="Total 2 7 5" xfId="2842" xr:uid="{5279CB46-F3D8-4CE7-9267-69B615C4413A}"/>
    <cellStyle name="Total 2 7 5 2" xfId="2843" xr:uid="{9FBECE4C-49B5-4CE8-BFAD-E0A709C3DB1F}"/>
    <cellStyle name="Total 2 7 5 2 2" xfId="48880" xr:uid="{10B403E0-F00C-4568-B035-245289575CA4}"/>
    <cellStyle name="Total 2 7 5 2_Apart tables" xfId="53149" xr:uid="{AC644E9F-AC52-4192-8643-B7D0780FC513}"/>
    <cellStyle name="Total 2 7 5 3" xfId="48879" xr:uid="{2C846B3E-2461-48E9-90C6-86FD4DA62585}"/>
    <cellStyle name="Total 2 7 5_3. Loans" xfId="31011" xr:uid="{F605A08F-0FB8-4CF3-993E-CA3B7A35ACBC}"/>
    <cellStyle name="Total 2 7 6" xfId="2844" xr:uid="{00B0F39E-B1DF-4C00-866D-0D63332A8DFC}"/>
    <cellStyle name="Total 2 7 6 2" xfId="48881" xr:uid="{9FC41B58-246F-4FE1-A1C1-A1A3F2972FB9}"/>
    <cellStyle name="Total 2 7 6_Apart tables" xfId="53150" xr:uid="{EA67BB8D-CB73-4A72-AFB3-B82DE992A0EC}"/>
    <cellStyle name="Total 2 7 7" xfId="47608" xr:uid="{80A88FDF-7092-41E5-8398-AF825956C41F}"/>
    <cellStyle name="Total 2 7 8" xfId="48872" xr:uid="{2E0733A1-C754-47FE-AD5C-48EC5FFBAA93}"/>
    <cellStyle name="Total 2 7_3. Loans" xfId="31012" xr:uid="{13D28D06-9D8B-4B19-94F1-D8E1AB800375}"/>
    <cellStyle name="Total 2 8" xfId="2845" xr:uid="{671B98B9-E47B-4D60-A6C8-7B05BC5ABC98}"/>
    <cellStyle name="Total 2 8 2" xfId="2846" xr:uid="{D6B37B05-1C54-415A-8C79-2F6A18979A6D}"/>
    <cellStyle name="Total 2 8 2 2" xfId="2847" xr:uid="{AAFD50E8-53A4-4063-BCBB-B1533D408176}"/>
    <cellStyle name="Total 2 8 2 2 2" xfId="48884" xr:uid="{286EF1D7-4EF4-4E77-862D-8F5F24501782}"/>
    <cellStyle name="Total 2 8 2 2_Apart tables" xfId="53151" xr:uid="{DBA78DF2-4F89-46E3-BEB6-A1C564550A8A}"/>
    <cellStyle name="Total 2 8 2 3" xfId="47615" xr:uid="{0F17E112-0560-4154-BE65-27CE57667501}"/>
    <cellStyle name="Total 2 8 2 4" xfId="48883" xr:uid="{0658AD44-3C69-4144-B45F-6B5D75B3AB35}"/>
    <cellStyle name="Total 2 8 2_3. Loans" xfId="31013" xr:uid="{F28CBCED-C719-4A75-BAE3-C33C136EE301}"/>
    <cellStyle name="Total 2 8 3" xfId="2848" xr:uid="{6310CE61-B7A5-418B-9298-6E09E76E3AC0}"/>
    <cellStyle name="Total 2 8 3 2" xfId="2849" xr:uid="{E597CFB7-E757-4CDF-BBAD-8A64B3685C79}"/>
    <cellStyle name="Total 2 8 3 2 2" xfId="48886" xr:uid="{DB30E694-3356-4D8B-886C-375458761E94}"/>
    <cellStyle name="Total 2 8 3 2_Apart tables" xfId="53152" xr:uid="{372A3DB6-C2A9-4CF7-910D-929D3D83196F}"/>
    <cellStyle name="Total 2 8 3 3" xfId="48885" xr:uid="{C4E23969-B576-4029-814C-DF5215306AE8}"/>
    <cellStyle name="Total 2 8 3_3. Loans" xfId="31014" xr:uid="{3A577A88-085B-49FE-A996-3B017FE92C21}"/>
    <cellStyle name="Total 2 8 4" xfId="2850" xr:uid="{03CF4E8E-9295-4A9B-B914-C5BA6CB57B46}"/>
    <cellStyle name="Total 2 8 4 2" xfId="2851" xr:uid="{121AFF10-D206-4984-B946-5AD0E805F135}"/>
    <cellStyle name="Total 2 8 4 2 2" xfId="48888" xr:uid="{50965444-5DAD-4587-808B-33B1A16584D6}"/>
    <cellStyle name="Total 2 8 4 2_Apart tables" xfId="53153" xr:uid="{655DADBF-B0AF-4A1D-BD86-D329C21DB9B3}"/>
    <cellStyle name="Total 2 8 4 3" xfId="48887" xr:uid="{050F4AE7-FE30-4F70-A6B1-32873029C394}"/>
    <cellStyle name="Total 2 8 4_3. Loans" xfId="31015" xr:uid="{BAF9A7CE-7BCB-40B2-9381-84CCF54D93A2}"/>
    <cellStyle name="Total 2 8 5" xfId="2852" xr:uid="{AE83FA8C-8CDA-4E70-B3EA-6DC7F4822388}"/>
    <cellStyle name="Total 2 8 5 2" xfId="2853" xr:uid="{A5FA4364-B31F-47DF-AE61-46939EDE4B34}"/>
    <cellStyle name="Total 2 8 5 2 2" xfId="48890" xr:uid="{E054DA0C-4D88-4C76-9276-BB6CF1D320C8}"/>
    <cellStyle name="Total 2 8 5 2_Apart tables" xfId="53154" xr:uid="{34CE40E7-734B-4B27-BEAE-A86C2AF32376}"/>
    <cellStyle name="Total 2 8 5 3" xfId="48889" xr:uid="{BBFBC0A0-7DDF-4AE8-A52B-0FD44BD9C321}"/>
    <cellStyle name="Total 2 8 5_3. Loans" xfId="31016" xr:uid="{0A82BF94-5D2D-4C8C-B963-52A7C6C9E9C1}"/>
    <cellStyle name="Total 2 8 6" xfId="2854" xr:uid="{9642E920-A06C-4C32-8EC0-E02B728F41C4}"/>
    <cellStyle name="Total 2 8 6 2" xfId="48891" xr:uid="{59FA3C08-150A-4206-B92C-443E15FE49E6}"/>
    <cellStyle name="Total 2 8 6_Apart tables" xfId="53155" xr:uid="{4F289E0F-769D-458D-96C0-896048A0AAB9}"/>
    <cellStyle name="Total 2 8 7" xfId="47614" xr:uid="{573D160D-CD3D-471C-AD6B-04D77BD54B9C}"/>
    <cellStyle name="Total 2 8 8" xfId="48882" xr:uid="{6FBE620F-C8CF-4290-BD40-54854282C291}"/>
    <cellStyle name="Total 2 8_3. Loans" xfId="31017" xr:uid="{8EB59959-235E-4409-9E9F-8072344B1BF0}"/>
    <cellStyle name="Total 2 9" xfId="2855" xr:uid="{02C54B40-1AEA-43EB-A724-CD3B9B5389B7}"/>
    <cellStyle name="Total 2 9 2" xfId="2856" xr:uid="{1F314BF9-3CC1-4CDD-8EBD-A7CC5EEFBB36}"/>
    <cellStyle name="Total 2 9 2 2" xfId="47617" xr:uid="{6885ED61-207A-466E-B179-2B737A56DDE8}"/>
    <cellStyle name="Total 2 9 2 3" xfId="48893" xr:uid="{86BE3C06-E2D8-43E9-9E64-155AE05ABFB8}"/>
    <cellStyle name="Total 2 9 2_Apart tables" xfId="53156" xr:uid="{6C243A42-7711-4CD5-8138-26EC8CF5F655}"/>
    <cellStyle name="Total 2 9 3" xfId="47616" xr:uid="{F8CECC2B-B05D-474C-8BCF-934BEEE182C7}"/>
    <cellStyle name="Total 2 9 4" xfId="48892" xr:uid="{975DA22B-2BF9-4870-9CBD-08006090DCC7}"/>
    <cellStyle name="Total 2 9_3. Loans" xfId="31018" xr:uid="{F83D1E90-7D45-4CBB-948E-7AAD77070A6E}"/>
    <cellStyle name="Total 2_2. Property deals" xfId="31019" xr:uid="{1CE97310-1120-401C-BDD7-0154E5F90301}"/>
    <cellStyle name="Total 3" xfId="2857" xr:uid="{A272065D-75D5-4449-A727-2EB776C703BF}"/>
    <cellStyle name="Total 3 10" xfId="2858" xr:uid="{E07D9AE4-F8EA-49ED-8E87-2142E2627426}"/>
    <cellStyle name="Total 3 10 2" xfId="2859" xr:uid="{25BA84B6-460F-422B-BA14-E25AE764970A}"/>
    <cellStyle name="Total 3 10 2 2" xfId="48896" xr:uid="{D0951671-38CD-4DEF-B777-B7DB04E8FAED}"/>
    <cellStyle name="Total 3 10 2_Apart tables" xfId="53157" xr:uid="{D8E00A8E-D5CE-49F6-9891-5AEA786EF4F2}"/>
    <cellStyle name="Total 3 10 3" xfId="48895" xr:uid="{35FC8E6C-2624-4309-BD09-ED14DDD3969C}"/>
    <cellStyle name="Total 3 10_3. Loans" xfId="31020" xr:uid="{AAC6B980-6EAE-4E94-AEE8-5760D9F2B68F}"/>
    <cellStyle name="Total 3 11" xfId="2860" xr:uid="{C5AAC8FC-A9B7-451B-959D-673B5A6147D0}"/>
    <cellStyle name="Total 3 11 2" xfId="48897" xr:uid="{727BE92E-0AC1-4B3C-ABA8-C13CA775C48A}"/>
    <cellStyle name="Total 3 11_Apart tables" xfId="53158" xr:uid="{5E42BB06-A47E-4C8F-A660-E40A31F2AB3A}"/>
    <cellStyle name="Total 3 12" xfId="34779" xr:uid="{EB4F7D69-C070-46DD-A700-4ABF4EC6F9C9}"/>
    <cellStyle name="Total 3 13" xfId="47618" xr:uid="{7D0515B1-22CA-4042-AC97-487773293DA7}"/>
    <cellStyle name="Total 3 14" xfId="48894" xr:uid="{FB631247-EB01-4D96-9C79-69083929BDB5}"/>
    <cellStyle name="Total 3 2" xfId="2861" xr:uid="{0781E59B-44B7-451A-AB31-3E5203CB79F1}"/>
    <cellStyle name="Total 3 2 2" xfId="2862" xr:uid="{0ACE964D-D385-4C78-B43D-4A222946C0B5}"/>
    <cellStyle name="Total 3 2 2 2" xfId="2863" xr:uid="{ADE94371-F3CD-4B79-AB4B-52D7B6FED22A}"/>
    <cellStyle name="Total 3 2 2 2 2" xfId="47621" xr:uid="{93A7DDEF-A393-47C3-B8D0-E80B2697C656}"/>
    <cellStyle name="Total 3 2 2 2 3" xfId="48900" xr:uid="{FA8578EB-E15D-4A5A-888F-B0801129D5EB}"/>
    <cellStyle name="Total 3 2 2 2_Apart tables" xfId="53159" xr:uid="{860CF275-EE23-41C9-969F-B4D5A5F2F040}"/>
    <cellStyle name="Total 3 2 2 3" xfId="47620" xr:uid="{92C6AE4B-3096-4C23-B156-DA2787D8FA9D}"/>
    <cellStyle name="Total 3 2 2 4" xfId="48899" xr:uid="{C9E1B1F5-86FE-4A22-93CB-7B06B486E40F}"/>
    <cellStyle name="Total 3 2 2_3. Loans" xfId="31021" xr:uid="{A9E93C99-5C75-470E-92CD-7B29F27765C2}"/>
    <cellStyle name="Total 3 2 3" xfId="2864" xr:uid="{AEA3D3C1-0F89-4B40-8FC8-9C47B43D5D34}"/>
    <cellStyle name="Total 3 2 3 2" xfId="2865" xr:uid="{29223A50-F69C-41C3-8876-302C3E1DCB32}"/>
    <cellStyle name="Total 3 2 3 2 2" xfId="47623" xr:uid="{A96ED6BA-0ADC-4A40-A46B-93CB9509ADF0}"/>
    <cellStyle name="Total 3 2 3 2 3" xfId="48902" xr:uid="{DF0AA2E2-E539-4D59-85B4-A4FE054429CC}"/>
    <cellStyle name="Total 3 2 3 2_Apart tables" xfId="53160" xr:uid="{62549CF1-81A2-4B67-8548-4741ABD6285E}"/>
    <cellStyle name="Total 3 2 3 3" xfId="47622" xr:uid="{93061626-6AB5-4542-913C-8025573865CE}"/>
    <cellStyle name="Total 3 2 3 4" xfId="48901" xr:uid="{397EDF6A-1D9A-4CB5-8285-41663C517D70}"/>
    <cellStyle name="Total 3 2 3_3. Loans" xfId="31022" xr:uid="{AE423A3C-8EE4-4B68-B9C9-E5D54C79017B}"/>
    <cellStyle name="Total 3 2 4" xfId="2866" xr:uid="{07262851-371A-4ADC-97AB-826F0D96D4B0}"/>
    <cellStyle name="Total 3 2 4 2" xfId="2867" xr:uid="{FC541441-7819-4EB3-A409-C3CBC7D60E9F}"/>
    <cellStyle name="Total 3 2 4 2 2" xfId="48904" xr:uid="{C1CD3F46-69DD-4D84-8157-D9AD4DDF20C3}"/>
    <cellStyle name="Total 3 2 4 2_Apart tables" xfId="53161" xr:uid="{252FA75F-B81C-4BD0-BCC0-668C959DE551}"/>
    <cellStyle name="Total 3 2 4 3" xfId="47624" xr:uid="{D3B84C4A-8F72-46CA-BCDE-49198BA67926}"/>
    <cellStyle name="Total 3 2 4 4" xfId="48903" xr:uid="{DB2A625A-AB37-43DA-B48D-0812787E7A5B}"/>
    <cellStyle name="Total 3 2 4_3. Loans" xfId="31023" xr:uid="{CDA7C481-7F04-497E-875E-60AFCEF8DE5C}"/>
    <cellStyle name="Total 3 2 5" xfId="2868" xr:uid="{52A92678-41C6-44CA-91FE-617E9F52474D}"/>
    <cellStyle name="Total 3 2 5 2" xfId="2869" xr:uid="{DFC72F1A-3D0D-4A75-A215-B065F437280B}"/>
    <cellStyle name="Total 3 2 5 2 2" xfId="48906" xr:uid="{62387796-13E0-4B19-888A-A8173E470C01}"/>
    <cellStyle name="Total 3 2 5 2_Apart tables" xfId="53162" xr:uid="{B4DEB039-2C70-4F06-B584-EBABDE6D7CEE}"/>
    <cellStyle name="Total 3 2 5 3" xfId="48905" xr:uid="{EE54F032-898E-48C4-8FEE-470F19BE3E77}"/>
    <cellStyle name="Total 3 2 5_3. Loans" xfId="31024" xr:uid="{F1977CC9-2B9E-4150-90C2-171CA40C683D}"/>
    <cellStyle name="Total 3 2 6" xfId="2870" xr:uid="{ED515554-FDE3-40BB-8BBB-E2ABC2C6364E}"/>
    <cellStyle name="Total 3 2 6 2" xfId="48907" xr:uid="{29D4D1C5-0CA4-439A-A46A-2F23F192D31F}"/>
    <cellStyle name="Total 3 2 6_Apart tables" xfId="53163" xr:uid="{A7890C60-C30D-41AF-97D8-0F895C84699D}"/>
    <cellStyle name="Total 3 2 7" xfId="47619" xr:uid="{000CA30E-F65C-4127-B623-EAABEC231119}"/>
    <cellStyle name="Total 3 2 8" xfId="48898" xr:uid="{2F2E25D5-AF88-4F71-BB45-D44986556EDF}"/>
    <cellStyle name="Total 3 2_3. Loans" xfId="31025" xr:uid="{9B2E8006-F336-4EF7-AAD5-7CCF4093A853}"/>
    <cellStyle name="Total 3 3" xfId="2871" xr:uid="{7F536302-6BD6-41D4-9C88-DF99519B83E0}"/>
    <cellStyle name="Total 3 3 2" xfId="2872" xr:uid="{AE0BA242-AF92-43F6-851B-4DBCFA050765}"/>
    <cellStyle name="Total 3 3 2 2" xfId="2873" xr:uid="{E8EC3C5B-5A83-4B51-A45B-6801F256667A}"/>
    <cellStyle name="Total 3 3 2 2 2" xfId="47627" xr:uid="{D7D52B35-7AE9-4F25-BA46-567A5C078637}"/>
    <cellStyle name="Total 3 3 2 2 3" xfId="48910" xr:uid="{6F8932C3-AAF8-420C-9A28-DDCF8BF88CB4}"/>
    <cellStyle name="Total 3 3 2 2_Apart tables" xfId="53164" xr:uid="{22CF0D9F-A343-4344-8A9F-48912CEA0D96}"/>
    <cellStyle name="Total 3 3 2 3" xfId="47626" xr:uid="{F14FCE6B-EB9F-4439-82AE-BFD28298887A}"/>
    <cellStyle name="Total 3 3 2 4" xfId="48909" xr:uid="{F5A817D9-4707-472F-BAD6-D9F50F095A7D}"/>
    <cellStyle name="Total 3 3 2_3. Loans" xfId="31026" xr:uid="{76CA608E-6A4C-475B-896B-88DB9F1B2B75}"/>
    <cellStyle name="Total 3 3 3" xfId="2874" xr:uid="{C1C56ED5-AF91-41F9-A5C0-7962386D307A}"/>
    <cellStyle name="Total 3 3 3 2" xfId="2875" xr:uid="{1F4BA769-15FB-42C2-A5C9-4C6FC48C930C}"/>
    <cellStyle name="Total 3 3 3 2 2" xfId="47629" xr:uid="{9F476433-E473-4F7D-814F-E1A364AED553}"/>
    <cellStyle name="Total 3 3 3 2 3" xfId="48912" xr:uid="{0EFDF578-266E-434B-B40C-513724D9D55B}"/>
    <cellStyle name="Total 3 3 3 2_Apart tables" xfId="53165" xr:uid="{65081825-7F95-4BB2-B849-361F6F411286}"/>
    <cellStyle name="Total 3 3 3 3" xfId="47628" xr:uid="{615C47FF-8D94-4FB6-BB2E-538348C920DF}"/>
    <cellStyle name="Total 3 3 3 4" xfId="48911" xr:uid="{40654FBA-09C7-42D6-BA51-E39B5E108C32}"/>
    <cellStyle name="Total 3 3 3_3. Loans" xfId="31027" xr:uid="{121C43B3-CC05-4991-BDE5-BCAAC9F31E5D}"/>
    <cellStyle name="Total 3 3 4" xfId="2876" xr:uid="{7C6B5BE2-656C-4FCB-BE78-6FFE883CB3D7}"/>
    <cellStyle name="Total 3 3 4 2" xfId="2877" xr:uid="{46337AB1-18D5-4C3A-855D-54638558DDD8}"/>
    <cellStyle name="Total 3 3 4 2 2" xfId="48914" xr:uid="{575EE61B-A7AC-4096-9652-84009D0DB6FE}"/>
    <cellStyle name="Total 3 3 4 2_Apart tables" xfId="53166" xr:uid="{F263FBB9-41C2-44E9-BDAD-2728FAF27CE5}"/>
    <cellStyle name="Total 3 3 4 3" xfId="47630" xr:uid="{102598C5-82B3-417D-A42E-DA14E2913288}"/>
    <cellStyle name="Total 3 3 4 4" xfId="48913" xr:uid="{3F40DDD6-FA05-491F-A06C-1E2619D00B6C}"/>
    <cellStyle name="Total 3 3 4_3. Loans" xfId="31028" xr:uid="{BA6A6137-2304-496E-A36B-A0BD31A87291}"/>
    <cellStyle name="Total 3 3 5" xfId="2878" xr:uid="{DD2A3EE5-389A-4F6D-AAC9-C6E783F7FF78}"/>
    <cellStyle name="Total 3 3 5 2" xfId="2879" xr:uid="{16AAA678-FB4D-4331-81C5-D4C252F49138}"/>
    <cellStyle name="Total 3 3 5 2 2" xfId="48916" xr:uid="{4A5E3DB1-1CF2-43AC-B9B0-26BA5DBC4E63}"/>
    <cellStyle name="Total 3 3 5 2_Apart tables" xfId="53167" xr:uid="{38E0109C-A33D-494B-9B88-743AB1EC4AB6}"/>
    <cellStyle name="Total 3 3 5 3" xfId="48915" xr:uid="{A7FB4ADB-416A-4B8D-9409-FDB0925FE618}"/>
    <cellStyle name="Total 3 3 5_3. Loans" xfId="31029" xr:uid="{9D6A3595-C2CB-4412-A34A-723F2CA7A0C4}"/>
    <cellStyle name="Total 3 3 6" xfId="2880" xr:uid="{A5E61BA6-3ABD-43C0-8D0F-91D48CCD1DCE}"/>
    <cellStyle name="Total 3 3 6 2" xfId="48917" xr:uid="{3DD39717-443B-4071-A1E2-65BF6C4C105F}"/>
    <cellStyle name="Total 3 3 6_Apart tables" xfId="53168" xr:uid="{AF70CF51-328E-46AD-888B-40638742D10F}"/>
    <cellStyle name="Total 3 3 7" xfId="47625" xr:uid="{780F1119-5305-4336-A7EB-38C1BD5932EA}"/>
    <cellStyle name="Total 3 3 8" xfId="48908" xr:uid="{32DC06A5-0F55-45A0-9F06-A50A3F7D3CAD}"/>
    <cellStyle name="Total 3 3_3. Loans" xfId="31030" xr:uid="{BD138FC6-21D9-44DE-876B-BACD9C210F50}"/>
    <cellStyle name="Total 3 4" xfId="2881" xr:uid="{B4006842-AC9B-4A17-9377-F157A9703C9D}"/>
    <cellStyle name="Total 3 4 2" xfId="2882" xr:uid="{D4D2F5CA-0587-4B84-889F-CE8CDE28550A}"/>
    <cellStyle name="Total 3 4 2 2" xfId="40229" xr:uid="{987D1D87-0C00-4888-AEDE-F78155852694}"/>
    <cellStyle name="Total 3 4 2 2 2" xfId="48920" xr:uid="{B389EA77-8EFF-4489-BE34-C834E0CA2C9C}"/>
    <cellStyle name="Total 3 4 2 3" xfId="48919" xr:uid="{51941942-034D-41B4-9254-FFD904C2485B}"/>
    <cellStyle name="Total 3 4 2_Apart tables" xfId="53169" xr:uid="{27FD0DB7-8932-4A9F-9057-E3C6287E9A0E}"/>
    <cellStyle name="Total 3 4 3" xfId="40230" xr:uid="{76CE0B2B-7866-4CA4-8830-958C5ABD9D1D}"/>
    <cellStyle name="Total 3 4 3 2" xfId="40231" xr:uid="{AFAF3C09-B3C2-4C9D-A3F9-E8C9B506D058}"/>
    <cellStyle name="Total 3 4 3 2 2" xfId="48922" xr:uid="{CB035740-204E-4E58-B4CA-4DB3C9DA7584}"/>
    <cellStyle name="Total 3 4 3 3" xfId="48921" xr:uid="{F4542BC1-A4A3-4DE9-8B82-4C903A2A43C8}"/>
    <cellStyle name="Total 3 4 4" xfId="40232" xr:uid="{FD787C28-AA5E-46A3-8543-5FAED21A1456}"/>
    <cellStyle name="Total 3 4 4 2" xfId="48923" xr:uid="{0580C45F-1624-44A4-9EA9-3D80D9CD6B75}"/>
    <cellStyle name="Total 3 4 5" xfId="48918" xr:uid="{7653F9D4-47AA-483D-A6C1-A5EB930C076D}"/>
    <cellStyle name="Total 3 4_3. Loans" xfId="31031" xr:uid="{7EB6B8A9-1890-429E-BEBB-285BDA714CFC}"/>
    <cellStyle name="Total 3 5" xfId="2883" xr:uid="{0C523DCB-6FD7-4CFD-B69F-AE53FB205A28}"/>
    <cellStyle name="Total 3 5 2" xfId="2884" xr:uid="{F9F3981D-221D-403E-92CD-76490C2329D9}"/>
    <cellStyle name="Total 3 5 2 2" xfId="40233" xr:uid="{0BA60FA1-8C0E-4192-ADBA-2DD930A7C120}"/>
    <cellStyle name="Total 3 5 2 2 2" xfId="48926" xr:uid="{E3DEB379-4C36-4B73-B19C-17AD3458460A}"/>
    <cellStyle name="Total 3 5 2 3" xfId="48925" xr:uid="{81AF9080-D953-432F-8CF4-AD1E18CF9B59}"/>
    <cellStyle name="Total 3 5 2_Apart tables" xfId="53170" xr:uid="{2B88ED18-A4DA-4291-B63E-BCF230B05938}"/>
    <cellStyle name="Total 3 5 3" xfId="40234" xr:uid="{637CB8E2-A26F-4557-B1CA-C9AD5ED81F1D}"/>
    <cellStyle name="Total 3 5 3 2" xfId="40235" xr:uid="{7C1A91FB-E139-47C0-928D-17D667FDA84D}"/>
    <cellStyle name="Total 3 5 3 2 2" xfId="48928" xr:uid="{A85260DC-9DF0-4D0C-B943-3D8F81CE1AE1}"/>
    <cellStyle name="Total 3 5 3 3" xfId="48927" xr:uid="{D3C05987-C5E3-41CA-B009-1A5623435481}"/>
    <cellStyle name="Total 3 5 4" xfId="40236" xr:uid="{59D7B88B-FC65-46DF-9E6F-99DFDECCEE13}"/>
    <cellStyle name="Total 3 5 4 2" xfId="48929" xr:uid="{E2679D70-5C8A-4016-822D-90A49FFD06E4}"/>
    <cellStyle name="Total 3 5 5" xfId="48924" xr:uid="{E0DB2B6C-E662-4206-B30A-64FB8032C9F2}"/>
    <cellStyle name="Total 3 5_3. Loans" xfId="31032" xr:uid="{744C595E-05AD-4011-8D34-672B8BD8B3A5}"/>
    <cellStyle name="Total 3 6" xfId="2885" xr:uid="{D9570909-2395-4142-8BF3-E3C50F29F4D6}"/>
    <cellStyle name="Total 3 6 2" xfId="2886" xr:uid="{1F8E5242-B331-4167-8F40-DA19A99AB982}"/>
    <cellStyle name="Total 3 6 2 2" xfId="40237" xr:uid="{23F5B0BE-9D54-4923-BCEB-364879AD80C3}"/>
    <cellStyle name="Total 3 6 2 2 2" xfId="48932" xr:uid="{D9DDB414-E64B-40A3-A0FE-AE3150F4AEFA}"/>
    <cellStyle name="Total 3 6 2 3" xfId="48931" xr:uid="{FE6A0F25-AB06-4415-BACD-B9CDAE97B6B7}"/>
    <cellStyle name="Total 3 6 2_Apart tables" xfId="53171" xr:uid="{6A33D07E-0FD0-403D-AFEC-22345C3EB329}"/>
    <cellStyle name="Total 3 6 3" xfId="40238" xr:uid="{E5A28580-BA8E-48F0-82AF-61637C009C6E}"/>
    <cellStyle name="Total 3 6 3 2" xfId="40239" xr:uid="{EE75DF09-DB27-4818-A7C5-540CE4483D46}"/>
    <cellStyle name="Total 3 6 3 2 2" xfId="48934" xr:uid="{4C792DA3-C9FC-46BF-8206-23D391E3F00E}"/>
    <cellStyle name="Total 3 6 3 3" xfId="48933" xr:uid="{648F624A-1943-4EB7-A82C-CAF09C83492A}"/>
    <cellStyle name="Total 3 6 4" xfId="40240" xr:uid="{CA123BA2-9CD0-4B0D-BB05-0DC3D465D497}"/>
    <cellStyle name="Total 3 6 4 2" xfId="48935" xr:uid="{4FFA1E61-5BDD-4C68-9393-75F4EC30E8F9}"/>
    <cellStyle name="Total 3 6 5" xfId="48930" xr:uid="{1FFD15A2-A551-4C72-8817-EBC7755C561F}"/>
    <cellStyle name="Total 3 6_3. Loans" xfId="31033" xr:uid="{B9E72CEE-CA1D-45DF-9C00-057C5A437649}"/>
    <cellStyle name="Total 3 7" xfId="2887" xr:uid="{CFBF96CF-404C-42DE-ADBE-BB9067A0F206}"/>
    <cellStyle name="Total 3 7 2" xfId="2888" xr:uid="{9D20A63B-69E9-41A6-BCFA-9928978F3C7B}"/>
    <cellStyle name="Total 3 7 2 2" xfId="47632" xr:uid="{AF32600B-6AD0-478B-AED1-CF291E908CA0}"/>
    <cellStyle name="Total 3 7 2 3" xfId="48937" xr:uid="{40486A2A-C215-474C-82BE-B93CD376A308}"/>
    <cellStyle name="Total 3 7 2_Apart tables" xfId="53172" xr:uid="{757838D5-B02F-4EA4-A629-53041E72030A}"/>
    <cellStyle name="Total 3 7 3" xfId="47631" xr:uid="{B7738C34-B2A4-4C7E-AFD7-EC8D16593CCF}"/>
    <cellStyle name="Total 3 7 4" xfId="48936" xr:uid="{46E94772-E20D-447F-BE5E-055C1D1C53AA}"/>
    <cellStyle name="Total 3 7_3. Loans" xfId="31034" xr:uid="{A4F81FB0-24A1-4365-A726-75E5057BA4FF}"/>
    <cellStyle name="Total 3 8" xfId="2889" xr:uid="{E1BC7E6F-E599-407C-B03B-7702898787DB}"/>
    <cellStyle name="Total 3 8 2" xfId="2890" xr:uid="{07ADEF00-4636-4674-93FA-466541F9C030}"/>
    <cellStyle name="Total 3 8 2 2" xfId="47634" xr:uid="{572C625F-F870-419A-89DD-44F1CDA63DBB}"/>
    <cellStyle name="Total 3 8 2 3" xfId="48939" xr:uid="{AF0587F4-2CC9-4F59-8265-B1F68E2D0B56}"/>
    <cellStyle name="Total 3 8 2_Apart tables" xfId="53173" xr:uid="{319C8C1A-28CF-442A-AA89-D4907D1E5FEE}"/>
    <cellStyle name="Total 3 8 3" xfId="47633" xr:uid="{A77A6075-A01D-465C-97B4-A4FB8DE31334}"/>
    <cellStyle name="Total 3 8 4" xfId="48938" xr:uid="{8B4ABA33-9990-475E-8419-523D6DBB7511}"/>
    <cellStyle name="Total 3 8_3. Loans" xfId="31035" xr:uid="{18D41A1B-EAD9-4B69-915A-07A877989E91}"/>
    <cellStyle name="Total 3 9" xfId="2891" xr:uid="{790EE1FF-B340-4082-8B49-73F50A16E25B}"/>
    <cellStyle name="Total 3 9 2" xfId="2892" xr:uid="{409DED76-C657-47EA-A4F7-7ED3D2AB865D}"/>
    <cellStyle name="Total 3 9 2 2" xfId="48941" xr:uid="{9855B927-5BCB-4848-9ECD-9CE7DDD3FED2}"/>
    <cellStyle name="Total 3 9 2_Apart tables" xfId="53174" xr:uid="{8AFBA413-5B8F-4267-89ED-4F7DB2D76499}"/>
    <cellStyle name="Total 3 9 3" xfId="47635" xr:uid="{013514D8-0804-486D-B053-13E856E718B7}"/>
    <cellStyle name="Total 3 9 4" xfId="48940" xr:uid="{017E7741-ECCD-4AEB-AD0A-3D37EFEA65BA}"/>
    <cellStyle name="Total 3 9_3. Loans" xfId="31036" xr:uid="{E4BF0AFC-EC6F-4466-A6C3-EA66891F250B}"/>
    <cellStyle name="Total 3_2. Property deals" xfId="31037" xr:uid="{E2EA4A96-19F1-49D5-A678-1328D8A26F8E}"/>
    <cellStyle name="Total 4" xfId="2893" xr:uid="{AA948567-C125-4D6E-A458-AAF941FB0D6F}"/>
    <cellStyle name="Total 4 2" xfId="2894" xr:uid="{BCB2EB0C-7FB8-4995-9B93-6A5403046FE5}"/>
    <cellStyle name="Total 4 2 2" xfId="2895" xr:uid="{373C486C-A462-4B7A-BD03-0AB20B227162}"/>
    <cellStyle name="Total 4 2 2 2" xfId="47638" xr:uid="{647FC192-D73A-44B6-956F-AA809DB56736}"/>
    <cellStyle name="Total 4 2 2 3" xfId="48944" xr:uid="{41A670EB-F7BA-40CC-9BF5-D641452B8EA2}"/>
    <cellStyle name="Total 4 2 2_Apart tables" xfId="53175" xr:uid="{1C41CF37-3990-4591-986A-CB5F17F8B42F}"/>
    <cellStyle name="Total 4 2 3" xfId="47637" xr:uid="{6F6C1EDD-F554-49DC-8D99-D6B0943B607F}"/>
    <cellStyle name="Total 4 2 4" xfId="48943" xr:uid="{97161F70-316D-4264-98E1-E83262AB7EF7}"/>
    <cellStyle name="Total 4 2_3. Loans" xfId="31038" xr:uid="{B6AB3ECB-A70E-49F4-8EC7-12BC4A2F3458}"/>
    <cellStyle name="Total 4 3" xfId="2896" xr:uid="{58E164AD-1ED4-4747-941E-CFDA8BFAB530}"/>
    <cellStyle name="Total 4 3 2" xfId="2897" xr:uid="{37561B8C-AF56-4F9B-A41B-2F62B8E69A4A}"/>
    <cellStyle name="Total 4 3 2 2" xfId="47640" xr:uid="{F267879F-0D64-492E-9A0E-4E212F94D3C5}"/>
    <cellStyle name="Total 4 3 2 3" xfId="48946" xr:uid="{7AE84558-ECBC-43E7-93AC-1E85AE092E37}"/>
    <cellStyle name="Total 4 3 2_Apart tables" xfId="53176" xr:uid="{86CC2045-CBBC-4430-9BE7-D3BE3871A173}"/>
    <cellStyle name="Total 4 3 3" xfId="47639" xr:uid="{FD69CF69-DD96-4526-8A59-4FCEFA9F00F0}"/>
    <cellStyle name="Total 4 3 4" xfId="48945" xr:uid="{2BB7AE46-5CCE-4201-AE51-C4116C34EF79}"/>
    <cellStyle name="Total 4 3_3. Loans" xfId="31039" xr:uid="{3875753D-28F4-44FF-B185-6EEB9BB11C2B}"/>
    <cellStyle name="Total 4 4" xfId="2898" xr:uid="{5DC2D824-A7C0-4F8E-8EAF-C14D2FDF6862}"/>
    <cellStyle name="Total 4 4 2" xfId="2899" xr:uid="{CE8E44E5-1406-4E0F-852A-8B050E7608D8}"/>
    <cellStyle name="Total 4 4 2 2" xfId="48948" xr:uid="{B827A76D-00FB-4BF3-994E-DA9E5F92E0C8}"/>
    <cellStyle name="Total 4 4 2_Apart tables" xfId="53177" xr:uid="{F74D29A3-B1B7-4F43-B8A3-DEA87D3CAE8F}"/>
    <cellStyle name="Total 4 4 3" xfId="47641" xr:uid="{29ADAE66-090A-4BE2-A669-255C6F45CDE7}"/>
    <cellStyle name="Total 4 4 4" xfId="48947" xr:uid="{302BFB59-1D67-4B03-A0BD-E94F7C859886}"/>
    <cellStyle name="Total 4 4_3. Loans" xfId="31040" xr:uid="{C9E3F224-C559-4624-B3B7-3D1DD126EE94}"/>
    <cellStyle name="Total 4 5" xfId="2900" xr:uid="{4209FFFD-ED0D-4034-8938-D3FD54A1A6D5}"/>
    <cellStyle name="Total 4 5 2" xfId="2901" xr:uid="{26A33415-7756-49A1-9E7F-7BBEAEF4DA71}"/>
    <cellStyle name="Total 4 5 2 2" xfId="48950" xr:uid="{C28EA886-3CBE-44CA-AA2B-604F848C963E}"/>
    <cellStyle name="Total 4 5 2_Apart tables" xfId="53178" xr:uid="{91C5C40D-9E06-4517-B0F2-5053E855B1BA}"/>
    <cellStyle name="Total 4 5 3" xfId="48949" xr:uid="{35471121-9FB5-4E58-8C2D-C1B5528A38CA}"/>
    <cellStyle name="Total 4 5_3. Loans" xfId="31041" xr:uid="{47366D18-362C-4C79-98A9-6EA94E4F2772}"/>
    <cellStyle name="Total 4 6" xfId="2902" xr:uid="{6510FF29-4A4F-4E07-8299-784437827089}"/>
    <cellStyle name="Total 4 6 2" xfId="48951" xr:uid="{A24E9273-78B5-4EFB-B042-6CDCCAD6248A}"/>
    <cellStyle name="Total 4 6_Apart tables" xfId="53179" xr:uid="{38BB175D-793C-4CD9-953A-CA04C2AB8423}"/>
    <cellStyle name="Total 4 7" xfId="47636" xr:uid="{7FBF0A74-D8CC-4CA6-9330-2B74D529D6DD}"/>
    <cellStyle name="Total 4 8" xfId="48942" xr:uid="{F7420E5D-4B5B-4884-BA63-9DFD6B70D3FD}"/>
    <cellStyle name="Total 4_3. Loans" xfId="31042" xr:uid="{8207AF76-A92C-4B06-9D62-445077901EB1}"/>
    <cellStyle name="Total 5" xfId="2903" xr:uid="{78C9195C-6CC2-42D5-A7B3-C3ACF6ABF275}"/>
    <cellStyle name="Total 5 2" xfId="2904" xr:uid="{F9675993-9F36-4D0D-AFD7-8D5995815CF0}"/>
    <cellStyle name="Total 5 2 2" xfId="2905" xr:uid="{654B09C7-CD8D-46F4-8D7D-AA6AEAFACB8F}"/>
    <cellStyle name="Total 5 2 2 2" xfId="48954" xr:uid="{90E9DAAF-E414-4026-9788-81115AF5C9FC}"/>
    <cellStyle name="Total 5 2 2_Apart tables" xfId="53180" xr:uid="{D8AF7866-30EA-4732-9B2B-0183964435C2}"/>
    <cellStyle name="Total 5 2 3" xfId="47643" xr:uid="{0AA18990-0B5E-4F67-B1B6-0E633FA7CCC7}"/>
    <cellStyle name="Total 5 2 4" xfId="48953" xr:uid="{7756BED4-E3BB-4814-B252-963314223D62}"/>
    <cellStyle name="Total 5 2_3. Loans" xfId="31043" xr:uid="{1479357E-2DF5-4FEA-A5D5-EF177D63D5B3}"/>
    <cellStyle name="Total 5 3" xfId="2906" xr:uid="{ACF041AF-615A-4A05-9909-161F49739FE4}"/>
    <cellStyle name="Total 5 3 2" xfId="2907" xr:uid="{C6506C55-716D-44E3-A4F6-3792093DDE13}"/>
    <cellStyle name="Total 5 3 2 2" xfId="48956" xr:uid="{56F7B23E-5920-4C97-B403-96CACE840076}"/>
    <cellStyle name="Total 5 3 2_Apart tables" xfId="53181" xr:uid="{1176067E-5753-42C1-9374-7DB9CE930ACC}"/>
    <cellStyle name="Total 5 3 3" xfId="48955" xr:uid="{17AFB862-2697-4674-BD0F-83032CF59CAA}"/>
    <cellStyle name="Total 5 3_3. Loans" xfId="31044" xr:uid="{BC3572BC-7C33-4856-8258-7B61360201A5}"/>
    <cellStyle name="Total 5 4" xfId="2908" xr:uid="{AF74F58C-AA39-4BE7-9CBB-111614C34197}"/>
    <cellStyle name="Total 5 4 2" xfId="2909" xr:uid="{441C78AC-CD26-474A-86C5-1024AE25064C}"/>
    <cellStyle name="Total 5 4 2 2" xfId="48958" xr:uid="{950CD492-64FC-48FB-989D-734AD232418E}"/>
    <cellStyle name="Total 5 4 2_Apart tables" xfId="53182" xr:uid="{0B25BFB5-E4F9-4D99-8F74-CF210518625C}"/>
    <cellStyle name="Total 5 4 3" xfId="48957" xr:uid="{E9AD983C-AD71-4C55-88CC-00A9D1928351}"/>
    <cellStyle name="Total 5 4_3. Loans" xfId="31045" xr:uid="{7CC35EF9-C970-4561-8830-3C7978B59EDE}"/>
    <cellStyle name="Total 5 5" xfId="2910" xr:uid="{041A90DA-B547-43A7-9558-9AD449F23275}"/>
    <cellStyle name="Total 5 5 2" xfId="48959" xr:uid="{473BDA5A-175C-43ED-9456-ADE96E179D20}"/>
    <cellStyle name="Total 5 5_Apart tables" xfId="53183" xr:uid="{47453561-6B68-45FE-B322-0987C702C975}"/>
    <cellStyle name="Total 5 6" xfId="47642" xr:uid="{5BFCED5B-F3BD-42C9-A02E-D2BFA8F29E0D}"/>
    <cellStyle name="Total 5 7" xfId="48952" xr:uid="{D880DE80-8A6C-48ED-AE7C-A06F245AA2D0}"/>
    <cellStyle name="Total 5_3. Loans" xfId="31046" xr:uid="{EAE68B86-E346-4CB4-8B87-614BDBFB78EB}"/>
    <cellStyle name="Total 6" xfId="2911" xr:uid="{FEADC9A6-CEFD-4BC3-AD1D-DCBC17AE6765}"/>
    <cellStyle name="Total 6 2" xfId="2912" xr:uid="{2D9BB76A-F186-4A10-8B10-1B97DB8B32A3}"/>
    <cellStyle name="Total 6 2 2" xfId="2913" xr:uid="{90C872B5-D0AE-4C37-B3E5-37ABE647BA6B}"/>
    <cellStyle name="Total 6 2 2 2" xfId="48962" xr:uid="{56B5D148-7B31-4B89-883C-D196003EA12E}"/>
    <cellStyle name="Total 6 2 2_Apart tables" xfId="53184" xr:uid="{51683C18-AB15-436C-95DF-624AB35624D4}"/>
    <cellStyle name="Total 6 2 3" xfId="47645" xr:uid="{0A285D4D-ABBE-45A3-8A2C-F7C826B07564}"/>
    <cellStyle name="Total 6 2 4" xfId="48961" xr:uid="{0AB2AA76-49E9-4703-B32E-703BB474E345}"/>
    <cellStyle name="Total 6 2_3. Loans" xfId="31047" xr:uid="{9E6017F6-93E6-4FB6-828C-585140B3365B}"/>
    <cellStyle name="Total 6 3" xfId="2914" xr:uid="{319B8D23-9291-42EA-89B2-714DCDE7CFD3}"/>
    <cellStyle name="Total 6 3 2" xfId="2915" xr:uid="{8764C11E-7B1B-49A9-9246-6A8F62051506}"/>
    <cellStyle name="Total 6 3 2 2" xfId="48964" xr:uid="{DA570DE9-1B6A-4DB8-8AA9-BDA9E3D2C685}"/>
    <cellStyle name="Total 6 3 2_Apart tables" xfId="53185" xr:uid="{771C750A-93F1-49B1-B457-7F076B46D96E}"/>
    <cellStyle name="Total 6 3 3" xfId="48963" xr:uid="{D52583A6-BF60-434F-8087-2A9666FA949F}"/>
    <cellStyle name="Total 6 3_3. Loans" xfId="31048" xr:uid="{26F857BE-E302-4231-B919-E97DBEC0B67E}"/>
    <cellStyle name="Total 6 4" xfId="2916" xr:uid="{C2B453B0-A712-4405-8C7B-A799EF465BFC}"/>
    <cellStyle name="Total 6 4 2" xfId="2917" xr:uid="{5A06214C-6B60-4012-8B25-DF2F6EC7B380}"/>
    <cellStyle name="Total 6 4 2 2" xfId="48966" xr:uid="{6094A825-4E2B-4072-BD7E-5C2102ECD448}"/>
    <cellStyle name="Total 6 4 2_Apart tables" xfId="53186" xr:uid="{A6EB8094-F9E3-44F7-8C47-87BBDFDBAE1B}"/>
    <cellStyle name="Total 6 4 3" xfId="48965" xr:uid="{BFA0EA5F-3855-45B4-B177-1F272FC9C88A}"/>
    <cellStyle name="Total 6 4_3. Loans" xfId="31049" xr:uid="{4FA83FBE-4C4F-47CE-8A32-BC7CD1F55E23}"/>
    <cellStyle name="Total 6 5" xfId="2918" xr:uid="{5BD354C6-E5C6-4864-8801-A0B18C6BA1FB}"/>
    <cellStyle name="Total 6 5 2" xfId="2919" xr:uid="{12875A6C-FE5D-4777-9FA4-5BDBFFEEF7EF}"/>
    <cellStyle name="Total 6 5 2 2" xfId="48968" xr:uid="{28D68B57-9735-4BE0-8843-586C874D0AA6}"/>
    <cellStyle name="Total 6 5 2_Apart tables" xfId="53187" xr:uid="{BA6B3D40-79A7-4B59-8C58-B73CC070F5CB}"/>
    <cellStyle name="Total 6 5 3" xfId="48967" xr:uid="{37402293-67C2-47D0-8E79-85C2899A1C0A}"/>
    <cellStyle name="Total 6 5_3. Loans" xfId="31050" xr:uid="{86F35D6F-DADF-4F98-A903-E99497A34443}"/>
    <cellStyle name="Total 6 6" xfId="2920" xr:uid="{DC49ACA6-2334-42F0-85D2-B7F020163D50}"/>
    <cellStyle name="Total 6 6 2" xfId="48969" xr:uid="{62F0A898-51F7-491C-B53C-52E578A52F7A}"/>
    <cellStyle name="Total 6 6_Apart tables" xfId="53188" xr:uid="{8BFA6C7F-C82E-4085-B8B5-1C92C1B6F418}"/>
    <cellStyle name="Total 6 7" xfId="47644" xr:uid="{AC5C943D-6853-48C8-A8C5-C53E6BD933B8}"/>
    <cellStyle name="Total 6 8" xfId="48960" xr:uid="{ECE64804-0B71-4E92-BC7A-87C9C4876827}"/>
    <cellStyle name="Total 6_3. Loans" xfId="31051" xr:uid="{3D4D8F02-F032-45C9-8975-1BBE87F7152B}"/>
    <cellStyle name="Total 7" xfId="2921" xr:uid="{BEF67880-E918-4A94-8E28-1D8CD5867556}"/>
    <cellStyle name="Total 7 2" xfId="2922" xr:uid="{638635D1-AC72-4F1C-BFA0-86DEB5EE07E8}"/>
    <cellStyle name="Total 7 2 2" xfId="2923" xr:uid="{6738AB66-B63E-41EB-8034-17242F4D8AE4}"/>
    <cellStyle name="Total 7 2 2 2" xfId="48972" xr:uid="{663B54F2-7338-40E1-84F5-CFC9596233CD}"/>
    <cellStyle name="Total 7 2 2_Apart tables" xfId="53189" xr:uid="{33C816DD-CDD9-4A28-B9F9-1662F40544D6}"/>
    <cellStyle name="Total 7 2 3" xfId="47647" xr:uid="{3225535B-FD89-4AB3-BF99-A802F6666C9C}"/>
    <cellStyle name="Total 7 2 4" xfId="48971" xr:uid="{F410DECB-9A25-4C17-8E5C-07297C90BB27}"/>
    <cellStyle name="Total 7 2_3. Loans" xfId="31052" xr:uid="{278F1107-A028-47CB-927F-DE3C2C2DFC2F}"/>
    <cellStyle name="Total 7 3" xfId="2924" xr:uid="{95645DFB-BC34-4440-B609-E56110A8577B}"/>
    <cellStyle name="Total 7 3 2" xfId="2925" xr:uid="{7C3CB585-125A-4347-885B-F81E387BDF61}"/>
    <cellStyle name="Total 7 3 2 2" xfId="48974" xr:uid="{2CAA9841-DB12-4200-9C02-E25CFC0A24F4}"/>
    <cellStyle name="Total 7 3 2_Apart tables" xfId="53190" xr:uid="{310709D4-C5DF-40DA-B81E-A266E080F46A}"/>
    <cellStyle name="Total 7 3 3" xfId="48973" xr:uid="{AC960AA0-FCF4-41AB-AF07-9AF5D8395D9F}"/>
    <cellStyle name="Total 7 3_3. Loans" xfId="31053" xr:uid="{1331F817-4D65-4E5E-9189-D51B8CD363E2}"/>
    <cellStyle name="Total 7 4" xfId="2926" xr:uid="{69D41BFB-78E5-45CE-A6DB-C55F16E8CC25}"/>
    <cellStyle name="Total 7 4 2" xfId="2927" xr:uid="{D6FBE8C5-ADE8-42FE-B071-B4576DE1F560}"/>
    <cellStyle name="Total 7 4 2 2" xfId="48976" xr:uid="{87D67613-5FA2-4411-BD6D-8CF25E3AD11A}"/>
    <cellStyle name="Total 7 4 2_Apart tables" xfId="53191" xr:uid="{44EF1EEA-7ED6-4F36-B018-3FBF8974CE72}"/>
    <cellStyle name="Total 7 4 3" xfId="48975" xr:uid="{ACA233FB-5E00-45FE-8DD8-DFB98CD78034}"/>
    <cellStyle name="Total 7 4_3. Loans" xfId="31054" xr:uid="{F1FAACD3-1196-482C-B70C-F8536C53DE58}"/>
    <cellStyle name="Total 7 5" xfId="2928" xr:uid="{684110C8-B51E-439B-8AAB-35BB364496B2}"/>
    <cellStyle name="Total 7 5 2" xfId="2929" xr:uid="{0294D771-E141-439F-AFDD-9FBE5818C2E1}"/>
    <cellStyle name="Total 7 5 2 2" xfId="48978" xr:uid="{CF5E0172-D2BB-4390-A0BA-3F66BD3A034E}"/>
    <cellStyle name="Total 7 5 2_Apart tables" xfId="53192" xr:uid="{B1ED0EBE-F9CF-4E35-88BE-106454DD8C10}"/>
    <cellStyle name="Total 7 5 3" xfId="48977" xr:uid="{88DD59AD-90F1-442E-9793-57FBBCE5B52F}"/>
    <cellStyle name="Total 7 5_3. Loans" xfId="31055" xr:uid="{46429274-426B-4500-9E4E-3174A1F51308}"/>
    <cellStyle name="Total 7 6" xfId="2930" xr:uid="{CD3AF12A-C3EB-47B2-AC2B-051BD60BA8B3}"/>
    <cellStyle name="Total 7 6 2" xfId="48979" xr:uid="{6BAE1810-2274-4E9B-A572-2394B03ECF67}"/>
    <cellStyle name="Total 7 6_Apart tables" xfId="53193" xr:uid="{97300B14-D4A6-48AB-B22B-AD95104DA4A4}"/>
    <cellStyle name="Total 7 7" xfId="47646" xr:uid="{50E86B83-5748-4147-A8C2-842273221DC9}"/>
    <cellStyle name="Total 7 8" xfId="48970" xr:uid="{820BA694-626B-41E3-AA23-E37166D71131}"/>
    <cellStyle name="Total 7_3. Loans" xfId="31056" xr:uid="{463B7CDB-E37F-4DBD-B97B-BB0D89C5C2F1}"/>
    <cellStyle name="Total 8" xfId="2931" xr:uid="{04D20C4B-2637-4B39-BE6B-D6250BC656F3}"/>
    <cellStyle name="Total 8 2" xfId="2932" xr:uid="{9830005D-E6A9-4FC1-BE7E-DEFE8A5DAD73}"/>
    <cellStyle name="Total 8 2 2" xfId="2933" xr:uid="{FCEADA7C-B8B3-4FD3-8747-9DD65DAC031F}"/>
    <cellStyle name="Total 8 2 2 2" xfId="48982" xr:uid="{C9FBF55B-5EB0-496F-A217-39587467208C}"/>
    <cellStyle name="Total 8 2 2_Apart tables" xfId="53194" xr:uid="{52E92533-0AF6-4838-8116-ECD48F81B4D3}"/>
    <cellStyle name="Total 8 2 3" xfId="47649" xr:uid="{0273E00B-0CD7-4FF1-BC10-069B170C360D}"/>
    <cellStyle name="Total 8 2 4" xfId="48981" xr:uid="{FBA0C302-0C00-4EA2-8EC3-3875CB2128A9}"/>
    <cellStyle name="Total 8 2_3. Loans" xfId="31057" xr:uid="{C02223C2-13F6-437D-8661-CAE14A73BBAB}"/>
    <cellStyle name="Total 8 3" xfId="2934" xr:uid="{C6581636-DC4E-4C0E-B59F-2694069B1B47}"/>
    <cellStyle name="Total 8 3 2" xfId="2935" xr:uid="{778E5BA1-5F6F-4919-9CB4-EC2D8C8A6FE5}"/>
    <cellStyle name="Total 8 3 2 2" xfId="48984" xr:uid="{A8660A93-DDF7-4C42-89E2-3AF03BADDEDC}"/>
    <cellStyle name="Total 8 3 2_Apart tables" xfId="53195" xr:uid="{4FA5AA5C-BB9A-4567-B4BF-78D72E25F4CD}"/>
    <cellStyle name="Total 8 3 3" xfId="48983" xr:uid="{C742ED1D-16DA-4F80-8403-372738E634D6}"/>
    <cellStyle name="Total 8 3_3. Loans" xfId="31058" xr:uid="{16221B50-B56B-4E61-9A34-3217E0C3FD50}"/>
    <cellStyle name="Total 8 4" xfId="2936" xr:uid="{C6ED0391-4246-4313-B28A-64D69B5025C1}"/>
    <cellStyle name="Total 8 4 2" xfId="2937" xr:uid="{177CE24C-D7C2-4133-8411-76AD93D4E474}"/>
    <cellStyle name="Total 8 4 2 2" xfId="48986" xr:uid="{407E8D4B-3E5A-4910-8C5C-5BEDD20B7527}"/>
    <cellStyle name="Total 8 4 2_Apart tables" xfId="53196" xr:uid="{4F5639CD-9293-42C9-8E1C-49DFA539FE48}"/>
    <cellStyle name="Total 8 4 3" xfId="48985" xr:uid="{8BC330AB-EE1E-47F6-B36A-ECB61410CEE7}"/>
    <cellStyle name="Total 8 4_3. Loans" xfId="31059" xr:uid="{889EF40C-15E5-492E-9CD1-FEE147462886}"/>
    <cellStyle name="Total 8 5" xfId="2938" xr:uid="{2B77A003-BA1C-46DF-A85B-30BBB074986B}"/>
    <cellStyle name="Total 8 5 2" xfId="2939" xr:uid="{B5AC065B-B6D1-4DB6-96C0-9C8B45FD0F3C}"/>
    <cellStyle name="Total 8 5 2 2" xfId="48988" xr:uid="{1F73FE31-E20E-49DC-BCCA-6D33D59FFD95}"/>
    <cellStyle name="Total 8 5 2_Apart tables" xfId="53197" xr:uid="{D69BB83C-C69C-45C1-8E89-340F8D75B4E0}"/>
    <cellStyle name="Total 8 5 3" xfId="48987" xr:uid="{34BAD581-9EF1-4385-A05F-47C636183A09}"/>
    <cellStyle name="Total 8 5_3. Loans" xfId="31060" xr:uid="{3F821DD0-3E08-47B8-9407-5CC9B82D8919}"/>
    <cellStyle name="Total 8 6" xfId="2940" xr:uid="{E67597AA-AEFF-43C7-810F-0EDA1B18B728}"/>
    <cellStyle name="Total 8 6 2" xfId="48989" xr:uid="{15A824A8-02A2-4684-A76D-36414EA21AAB}"/>
    <cellStyle name="Total 8 6_Apart tables" xfId="53198" xr:uid="{94BEB278-0482-42AC-8CB2-30BF639F9956}"/>
    <cellStyle name="Total 8 7" xfId="47648" xr:uid="{D398E1B7-B144-4AD4-8D2D-8BEE344D83A1}"/>
    <cellStyle name="Total 8 8" xfId="48980" xr:uid="{736B77DA-742C-4C5B-906B-15BF6B346E81}"/>
    <cellStyle name="Total 8_3. Loans" xfId="31061" xr:uid="{DE8D6ABF-A5C8-40E5-AA24-5A704B579943}"/>
    <cellStyle name="Total 9" xfId="2941" xr:uid="{565FFA99-63CB-4A8D-9F19-96CB84823519}"/>
    <cellStyle name="Total 9 2" xfId="2942" xr:uid="{F5AA6D69-2E7C-40AC-B26A-7A32C6F3147A}"/>
    <cellStyle name="Total 9 2 2" xfId="47651" xr:uid="{F5DFBDBB-59F2-4300-9F37-C971A6E22233}"/>
    <cellStyle name="Total 9 2 3" xfId="48991" xr:uid="{7846D6FC-BE87-4FDF-BE97-FE60C7446210}"/>
    <cellStyle name="Total 9 2_Apart tables" xfId="53199" xr:uid="{AD93E333-66DE-4F98-A2BF-F4D628B5AB40}"/>
    <cellStyle name="Total 9 3" xfId="47650" xr:uid="{5319DB1C-F3D0-4781-A1E7-2B25D55A7E62}"/>
    <cellStyle name="Total 9 4" xfId="48990" xr:uid="{AAC43717-65C8-4309-80FE-8044DDB4A240}"/>
    <cellStyle name="Total 9_3. Loans" xfId="31062" xr:uid="{D07294BE-0FC6-405E-8595-E62F54E3AF36}"/>
    <cellStyle name="Total1" xfId="52461" xr:uid="{D188A4B0-7A10-40CC-ADDA-99FE0C28E7E7}"/>
    <cellStyle name="Total2" xfId="52462" xr:uid="{B2261820-AFF0-4DC8-A335-0394D1C6817A}"/>
    <cellStyle name="Total3" xfId="52463" xr:uid="{2E0E8033-B2B9-42B7-A09C-54AF269D789A}"/>
    <cellStyle name="Total4" xfId="52464" xr:uid="{DAB9E498-2F90-4442-ACA7-9A65C14B5EB3}"/>
    <cellStyle name="Total5" xfId="52465" xr:uid="{7B6410AD-6E86-4913-855B-53BA64AE736F}"/>
    <cellStyle name="Total6" xfId="52466" xr:uid="{CBEBE5D7-AB4E-415F-BA24-3D5171C684DE}"/>
    <cellStyle name="Total7" xfId="52467" xr:uid="{8C68680A-2837-4DDD-8A60-C3AB642AD9B3}"/>
    <cellStyle name="Total8" xfId="52468" xr:uid="{0D063AA0-C3DE-40A9-9144-ED653676653C}"/>
    <cellStyle name="Total9" xfId="52469" xr:uid="{A9AA3A5C-DCEA-4798-AF8C-9C9B05D9BA3E}"/>
    <cellStyle name="Totale" xfId="40241" xr:uid="{19FBD66A-6AD2-4405-836E-2A32CC0250B4}"/>
    <cellStyle name="Totale 10" xfId="40242" xr:uid="{2E4292CB-DD02-4332-AA2B-1BB7528D26DC}"/>
    <cellStyle name="Totale 10 2" xfId="40243" xr:uid="{E5023328-72EB-4562-B683-13EC11E75A9F}"/>
    <cellStyle name="Totale 10 2 2" xfId="48994" xr:uid="{0BF06B4F-5F3A-40BF-B864-260CF7FD479C}"/>
    <cellStyle name="Totale 10 3" xfId="48993" xr:uid="{F6D91A47-F9F9-47FD-8316-A53A9708647C}"/>
    <cellStyle name="Totale 11" xfId="40244" xr:uid="{1496DFF1-AB36-4493-9016-C81862E5B1E8}"/>
    <cellStyle name="Totale 11 2" xfId="48995" xr:uid="{77D20FD8-9007-4591-9221-8FEA75F803A7}"/>
    <cellStyle name="Totale 12" xfId="48992" xr:uid="{9832C6E4-0C96-46C2-A072-ABFD4F3DD4EB}"/>
    <cellStyle name="Totale 2" xfId="40245" xr:uid="{CC2E2BA0-D2CB-4339-BEA7-6E0A8B21897E}"/>
    <cellStyle name="Totale 2 2" xfId="40246" xr:uid="{90C2F4DD-E17C-4576-9085-DCE7C9C65054}"/>
    <cellStyle name="Totale 2 2 2" xfId="40247" xr:uid="{45A57FAD-850B-4260-BC7D-AD4CD55EBCDD}"/>
    <cellStyle name="Totale 2 2 2 2" xfId="48998" xr:uid="{1246585A-C389-45B5-B931-953A679A6F5E}"/>
    <cellStyle name="Totale 2 2 3" xfId="48997" xr:uid="{8CC7CDC3-5F48-4DA0-A480-B345B2657955}"/>
    <cellStyle name="Totale 2 3" xfId="40248" xr:uid="{91B70B03-923D-4527-874A-58093CFAC73A}"/>
    <cellStyle name="Totale 2 3 2" xfId="40249" xr:uid="{08192D51-8DCA-45F7-B4B1-66155FC163FB}"/>
    <cellStyle name="Totale 2 3 2 2" xfId="49000" xr:uid="{8EDAB584-B2B4-419C-A331-3F7DF4570158}"/>
    <cellStyle name="Totale 2 3 3" xfId="48999" xr:uid="{3D09FD98-B1CD-4AB1-8D7A-8A488E2AD431}"/>
    <cellStyle name="Totale 2 4" xfId="40250" xr:uid="{4F45AA29-9B62-4204-B99A-2182E7D44CD2}"/>
    <cellStyle name="Totale 2 4 2" xfId="49001" xr:uid="{28B7871F-74CE-4F2C-A202-FBBD46AC941B}"/>
    <cellStyle name="Totale 2 5" xfId="48996" xr:uid="{AB058862-1272-4715-8BFB-21D1F8884EB9}"/>
    <cellStyle name="Totale 3" xfId="40251" xr:uid="{04FEB441-ABE5-4E7E-95F5-0A3B0C4FF072}"/>
    <cellStyle name="Totale 3 2" xfId="40252" xr:uid="{F4B05909-7FAE-45AF-BBBD-E0743C35F672}"/>
    <cellStyle name="Totale 3 2 2" xfId="40253" xr:uid="{84495C08-E830-41CB-B357-C7BB10A08A8B}"/>
    <cellStyle name="Totale 3 2 2 2" xfId="49004" xr:uid="{825C8E69-81C9-4593-836C-33054FA7231E}"/>
    <cellStyle name="Totale 3 2 3" xfId="49003" xr:uid="{83796850-5E2B-4E82-9DB5-186C0A9BB50C}"/>
    <cellStyle name="Totale 3 3" xfId="40254" xr:uid="{2B9E6841-7738-4AB6-8A70-11DDF846A3BF}"/>
    <cellStyle name="Totale 3 3 2" xfId="40255" xr:uid="{713605D5-B440-4775-A9A1-1CCA4125378C}"/>
    <cellStyle name="Totale 3 3 2 2" xfId="49006" xr:uid="{447E4969-47CB-4DB3-8483-01A638502E78}"/>
    <cellStyle name="Totale 3 3 3" xfId="49005" xr:uid="{D69C6F2C-92B0-44DB-9BED-12970F4A99FB}"/>
    <cellStyle name="Totale 3 4" xfId="40256" xr:uid="{A47BC65E-981C-4E59-8A64-96958E5CE5F2}"/>
    <cellStyle name="Totale 3 4 2" xfId="49007" xr:uid="{8CD9E835-4C77-46E1-8D90-095F13E369E9}"/>
    <cellStyle name="Totale 3 5" xfId="49002" xr:uid="{2DD92E27-ACCC-4476-B391-E192F974602F}"/>
    <cellStyle name="Totale 4" xfId="40257" xr:uid="{3D230ADA-4F5A-435F-B654-013355FD3631}"/>
    <cellStyle name="Totale 4 2" xfId="40258" xr:uid="{3FD8A925-AEF0-4F54-9D1B-91C16FD7726D}"/>
    <cellStyle name="Totale 4 2 2" xfId="40259" xr:uid="{397C3438-AC6F-4FB0-A7BD-6E99049223E6}"/>
    <cellStyle name="Totale 4 2 2 2" xfId="49010" xr:uid="{29C12F6A-8C25-4C28-A00D-27D8F6EAAB75}"/>
    <cellStyle name="Totale 4 2 3" xfId="49009" xr:uid="{E6C9066F-17D3-4D88-BCB9-1A4FDC2525EB}"/>
    <cellStyle name="Totale 4 3" xfId="40260" xr:uid="{629032CE-EFB1-4AFB-A58F-6F6349A84929}"/>
    <cellStyle name="Totale 4 3 2" xfId="40261" xr:uid="{C6467545-6021-495A-A4F2-D97A9CE0A076}"/>
    <cellStyle name="Totale 4 3 2 2" xfId="49012" xr:uid="{7ED50B35-E75B-4DC5-827A-48AE7F15F811}"/>
    <cellStyle name="Totale 4 3 3" xfId="49011" xr:uid="{F1241CD8-3BC7-4500-B529-99F0A2CEF74C}"/>
    <cellStyle name="Totale 4 4" xfId="40262" xr:uid="{129D3828-081A-47AB-8A1A-31D2C2045BD3}"/>
    <cellStyle name="Totale 4 4 2" xfId="49013" xr:uid="{71C37BEC-3B9E-49DB-81F6-F645D3BBF9DA}"/>
    <cellStyle name="Totale 4 5" xfId="49008" xr:uid="{919DBE42-5C5F-404F-AF3C-B5C60D1DD8EE}"/>
    <cellStyle name="Totale 5" xfId="40263" xr:uid="{BC230151-99C1-4E86-A896-4324E97F995F}"/>
    <cellStyle name="Totale 5 2" xfId="40264" xr:uid="{824056DC-31E0-46C3-B0BC-9B4249B7EE2F}"/>
    <cellStyle name="Totale 5 2 2" xfId="40265" xr:uid="{8C33B545-F742-4B17-8D91-C8215E141372}"/>
    <cellStyle name="Totale 5 2 2 2" xfId="49016" xr:uid="{4374F1C5-61B3-45A6-85DD-0C239F9E6565}"/>
    <cellStyle name="Totale 5 2 3" xfId="49015" xr:uid="{C2F7477B-7633-4865-B0D5-BE8034FE767D}"/>
    <cellStyle name="Totale 5 3" xfId="40266" xr:uid="{8119DE98-BF2B-453E-989E-18A6A94ABD90}"/>
    <cellStyle name="Totale 5 3 2" xfId="40267" xr:uid="{E517BFE0-15E1-4203-994C-6217FD1655A5}"/>
    <cellStyle name="Totale 5 3 2 2" xfId="49018" xr:uid="{96D3323A-3AAF-42DB-83A5-8126AC144E97}"/>
    <cellStyle name="Totale 5 3 3" xfId="49017" xr:uid="{D3E02A35-B18B-417C-9D5B-608379DD1D13}"/>
    <cellStyle name="Totale 5 4" xfId="40268" xr:uid="{1808EDF8-A70E-4166-BB6B-0DFE323418F5}"/>
    <cellStyle name="Totale 5 4 2" xfId="49019" xr:uid="{A1B88D05-5CE2-45EA-96FE-89DEDD04DDC6}"/>
    <cellStyle name="Totale 5 5" xfId="49014" xr:uid="{865958C4-8C75-4C09-8F75-B656B6803F3B}"/>
    <cellStyle name="Totale 6" xfId="40269" xr:uid="{0F406D49-EF25-4649-A094-79F2647B9CAF}"/>
    <cellStyle name="Totale 6 2" xfId="40270" xr:uid="{ECF8A9BB-4BF2-42D5-AFD5-9E9D09D8BA42}"/>
    <cellStyle name="Totale 6 2 2" xfId="40271" xr:uid="{05C02EBD-2159-4C50-8A9D-6A56D28CFCE4}"/>
    <cellStyle name="Totale 6 2 2 2" xfId="49022" xr:uid="{B97BF9CA-0568-4F28-9EC6-A79E4C3CC755}"/>
    <cellStyle name="Totale 6 2 3" xfId="49021" xr:uid="{9B3423C9-FAF8-4657-BCA9-D3149F58E0D7}"/>
    <cellStyle name="Totale 6 3" xfId="40272" xr:uid="{EC88738F-890B-4EB4-8A33-3988313AB166}"/>
    <cellStyle name="Totale 6 3 2" xfId="40273" xr:uid="{99BC6D63-96EF-4470-8B02-6CF245398797}"/>
    <cellStyle name="Totale 6 3 2 2" xfId="49024" xr:uid="{A384E815-82DD-4605-81A2-4F2023D2D2D5}"/>
    <cellStyle name="Totale 6 3 3" xfId="49023" xr:uid="{B1A426EB-1FE7-4309-8A50-7A93AA67F2FA}"/>
    <cellStyle name="Totale 6 3_RI OS" xfId="44888" xr:uid="{839A036F-C120-4185-B028-4C4993D36A87}"/>
    <cellStyle name="Totale 6 4" xfId="40274" xr:uid="{EE1130FC-32D1-4926-BE56-2A92F723A6BB}"/>
    <cellStyle name="Totale 6 4 2" xfId="49025" xr:uid="{290DF872-180B-4E90-AF02-D132EC3CA25E}"/>
    <cellStyle name="Totale 6 5" xfId="49020" xr:uid="{E6185AB4-534B-4035-B2F5-1AE33F7F173E}"/>
    <cellStyle name="Totale 7" xfId="40275" xr:uid="{F41E0C20-0C34-4E3D-8AA3-7481B1EB0478}"/>
    <cellStyle name="Totale 7 2" xfId="40276" xr:uid="{E4D98EDF-6D5E-4BCA-8FA4-2314FC0D874B}"/>
    <cellStyle name="Totale 7 2 2" xfId="40277" xr:uid="{43F7FCF9-8F08-447A-92FD-3DBDA5DD8A07}"/>
    <cellStyle name="Totale 7 2 2 2" xfId="47654" xr:uid="{5E00D4BA-9E93-48AE-9BFF-491A03501D9A}"/>
    <cellStyle name="Totale 7 2 2 3" xfId="49028" xr:uid="{BECE46D2-562B-4E5D-A7ED-3357EC412117}"/>
    <cellStyle name="Totale 7 2 3" xfId="47653" xr:uid="{8BC1605C-9441-4916-8A57-5E8DFD260443}"/>
    <cellStyle name="Totale 7 2 4" xfId="49027" xr:uid="{984F9733-539B-43F2-8E97-8945FD9B0A00}"/>
    <cellStyle name="Totale 7 2_RI OS" xfId="44883" xr:uid="{1350885C-01F8-4678-ACB5-B2D03ECCF458}"/>
    <cellStyle name="Totale 7 3" xfId="40278" xr:uid="{8E16FA88-B9CC-4732-AFD8-EA1973C002D8}"/>
    <cellStyle name="Totale 7 3 2" xfId="40279" xr:uid="{A0213FB4-B9D5-47AC-944B-24842A2129D3}"/>
    <cellStyle name="Totale 7 3 2 2" xfId="47656" xr:uid="{08B8AAA5-FBEC-4710-A849-D03BAC392F2B}"/>
    <cellStyle name="Totale 7 3 2 3" xfId="49030" xr:uid="{8C36683E-17AD-4C54-A6C3-0FA9FCB44967}"/>
    <cellStyle name="Totale 7 3 3" xfId="47655" xr:uid="{D1E610C7-8357-404B-A13C-602ACDF6386E}"/>
    <cellStyle name="Totale 7 3 4" xfId="49029" xr:uid="{2068A0FD-F9E8-4B65-A5B3-6C1D06EA4DC6}"/>
    <cellStyle name="Totale 7 3_RI OS" xfId="44884" xr:uid="{1D3887F9-0F0C-4840-A360-265EBCA1EC77}"/>
    <cellStyle name="Totale 7 4" xfId="40280" xr:uid="{30E185B8-1D5E-4501-8492-7A398D165AC8}"/>
    <cellStyle name="Totale 7 4 2" xfId="47657" xr:uid="{0F0E61C6-738C-442A-B4CD-AFC115D3D366}"/>
    <cellStyle name="Totale 7 4 3" xfId="49031" xr:uid="{84BD0BEB-9767-4179-8468-DBF1141814B7}"/>
    <cellStyle name="Totale 7 5" xfId="47652" xr:uid="{2DA7ABCB-BA1D-4F50-A803-8024BEB38545}"/>
    <cellStyle name="Totale 7 6" xfId="49026" xr:uid="{AF3D29C4-AD99-4109-8069-160DB686B9B2}"/>
    <cellStyle name="Totale 7_RI OS" xfId="44882" xr:uid="{C7D74A74-38EF-406B-9810-B5DF97A31E54}"/>
    <cellStyle name="Totale 8" xfId="40281" xr:uid="{835381D4-208D-4E61-8A7C-D6A2F133777C}"/>
    <cellStyle name="Totale 8 2" xfId="40282" xr:uid="{E782DCF6-F8CC-491D-B332-BD3A9181FA7D}"/>
    <cellStyle name="Totale 8 2 2" xfId="47659" xr:uid="{D0088E2D-9636-4F72-B33F-72584BA32E5E}"/>
    <cellStyle name="Totale 8 2 3" xfId="49033" xr:uid="{A05C563B-BCA0-4DD9-9F82-5FC8231206E2}"/>
    <cellStyle name="Totale 8 3" xfId="47658" xr:uid="{70FC073A-731C-4A59-9B39-58BA46509A09}"/>
    <cellStyle name="Totale 8 4" xfId="49032" xr:uid="{5F89A1A4-CAE7-4A51-8FBF-EC558C9225C2}"/>
    <cellStyle name="Totale 8_RI OS" xfId="44885" xr:uid="{893E2BCE-A007-44B3-8528-C18E1050C8D0}"/>
    <cellStyle name="Totale 9" xfId="40283" xr:uid="{B032EF4C-8030-43C7-A936-C10A5831C4BA}"/>
    <cellStyle name="Totale 9 2" xfId="40284" xr:uid="{5B33EB96-B021-4B37-9213-0409C98E3943}"/>
    <cellStyle name="Totale 9 2 2" xfId="47661" xr:uid="{90F8849D-E3CA-4742-8CD3-0572D807BFF6}"/>
    <cellStyle name="Totale 9 2 3" xfId="49035" xr:uid="{720D0351-4203-48E3-A763-EE409F6757E3}"/>
    <cellStyle name="Totale 9 3" xfId="47660" xr:uid="{A9EDA2DD-9774-4AAA-B6C5-6D6589B8B4A7}"/>
    <cellStyle name="Totale 9 4" xfId="49034" xr:uid="{294088A7-EDB4-45C4-9B29-3FE4D645C20E}"/>
    <cellStyle name="Totale 9_RI OS" xfId="44886" xr:uid="{9CFD7C3B-C696-4910-8330-7A139ACDE3D1}"/>
    <cellStyle name="TotShade" xfId="52470" xr:uid="{B96537CE-9DBB-46A7-9B68-CD9B098085A4}"/>
    <cellStyle name="TotShade 2" xfId="52471" xr:uid="{D62AD005-E078-4418-BE05-D0A38D59926A}"/>
    <cellStyle name="TotShade 3" xfId="52472" xr:uid="{8403DCA4-C8A1-4D19-801A-3AA0B3828089}"/>
    <cellStyle name="Tre dec %" xfId="276" xr:uid="{8B7C6414-2BCD-4B16-B4D2-D6DB7F4A263B}"/>
    <cellStyle name="Tre dec % 2" xfId="31063" xr:uid="{D8ED4202-28A5-410F-86B9-A0AE3AF444E9}"/>
    <cellStyle name="Tre dec % 2 2" xfId="31064" xr:uid="{27500305-7836-4FB6-BF9F-E29A8056054B}"/>
    <cellStyle name="Tre dec % 2_AAL 2014-06" xfId="45588" xr:uid="{68FE6C45-583E-442D-AD18-55A4D6FC6573}"/>
    <cellStyle name="Tre dec %_3. Loans" xfId="31065" xr:uid="{CD426AD1-356F-4F89-A725-DB135B749656}"/>
    <cellStyle name="Tsd#0" xfId="44379" xr:uid="{39A7397E-0D37-4604-812D-2BC26908478B}"/>
    <cellStyle name="TT.MM.JJ" xfId="44380" xr:uid="{84AD14B9-9C87-4545-B6A5-8D18FEA8DCC7}"/>
    <cellStyle name="TT.MMM.JJ" xfId="44381" xr:uid="{F7F38EB4-219F-4D5F-A7AD-BA357282AF2E}"/>
    <cellStyle name="Tulostus" xfId="44382" xr:uid="{B066AAED-8206-47A6-BAD3-5BAEA79F7ECB}"/>
    <cellStyle name="Tulostus 2" xfId="44383" xr:uid="{27B2934B-0D0A-4EB0-8472-7C9956C12A7B}"/>
    <cellStyle name="Tulostus 3" xfId="44384" xr:uid="{B5F08111-860C-43B7-810B-C04338DD2EE8}"/>
    <cellStyle name="Tulostus_Cognos" xfId="44385" xr:uid="{FC2D27D8-F493-4150-AF74-07963A6DF860}"/>
    <cellStyle name="Tusental (0)_0799 Första sidan" xfId="44386" xr:uid="{D5B840CB-2E39-4ACA-81A9-164528C087A1}"/>
    <cellStyle name="Tusental 10" xfId="31066" xr:uid="{056D7CFA-7CC9-4762-821D-1128FBB40A3F}"/>
    <cellStyle name="Tusental 10 2" xfId="31067" xr:uid="{7306B566-56F2-4EB0-ACB7-885D38DF1686}"/>
    <cellStyle name="Tusental 10 2 2" xfId="31068" xr:uid="{A5C3F437-3907-409D-8F20-48FADB8DA291}"/>
    <cellStyle name="Tusental 10 2 3" xfId="34780" xr:uid="{16A396C9-79D7-476B-9DA0-5B81F2FBE25B}"/>
    <cellStyle name="Tusental 10 2_121231-130331" xfId="31069" xr:uid="{8F170FFD-F9E8-459E-B954-6B6CEF5B3ADD}"/>
    <cellStyle name="Tusental 10 3" xfId="31070" xr:uid="{CCEDABD3-E72C-4177-B989-F266EC1BC3BA}"/>
    <cellStyle name="Tusental 10 3 2" xfId="31071" xr:uid="{62EBBAA1-E5B0-4288-B1CC-D3241D223957}"/>
    <cellStyle name="Tusental 10 3_121231-130331" xfId="31072" xr:uid="{6D3AFA42-69ED-430E-9EF9-48E429763920}"/>
    <cellStyle name="Tusental 10 4" xfId="31073" xr:uid="{159D3B28-F9C9-4424-98B8-7FAD11ABD938}"/>
    <cellStyle name="Tusental 10 5" xfId="34781" xr:uid="{B0121541-81C2-4DE2-81FF-9EEEA2C2716B}"/>
    <cellStyle name="Tusental 10_121231-130331" xfId="31074" xr:uid="{78848BE9-6986-465F-A262-9C4AE0626C52}"/>
    <cellStyle name="Tusental 11" xfId="31075" xr:uid="{FF19D60B-21FA-4C3B-AB0E-858201B1B267}"/>
    <cellStyle name="Tusental 11 2" xfId="31076" xr:uid="{C1527042-D6D7-4476-B150-445963E5AB67}"/>
    <cellStyle name="Tusental 11_AAL 2014-06" xfId="45589" xr:uid="{B80F2A32-68DB-4195-B756-9B515BDDB70F}"/>
    <cellStyle name="Tusental 12" xfId="31077" xr:uid="{5BF96C39-9908-454D-94C6-8FF923465656}"/>
    <cellStyle name="Tusental 13" xfId="31078" xr:uid="{3D6AE7EA-72F7-4D49-9D59-C53E7B0CF88C}"/>
    <cellStyle name="Tusental 14" xfId="31079" xr:uid="{33D4595A-17B0-49E7-AA93-6AA22A19D05D}"/>
    <cellStyle name="Tusental 15" xfId="31080" xr:uid="{474FFDD5-8AE5-4A1F-866F-426DD4E63FD8}"/>
    <cellStyle name="Tusental 16" xfId="31081" xr:uid="{E3F6DB49-89C8-4C96-9142-D82F6D903F4B}"/>
    <cellStyle name="Tusental 17" xfId="31082" xr:uid="{FE6CE13B-D00B-4D23-B296-A6A3C8C6E3C1}"/>
    <cellStyle name="Tusental 2" xfId="277" xr:uid="{C8160B5F-8D88-471A-B7C9-CCC782F7CCC3}"/>
    <cellStyle name="Tusental 2 10" xfId="31083" xr:uid="{6AF31E79-310F-4A2A-B140-09B838B3153E}"/>
    <cellStyle name="Tusental 2 10 2" xfId="31084" xr:uid="{5326F6E3-0EEC-423E-907A-9AD72C97E214}"/>
    <cellStyle name="Tusental 2 10 2 2" xfId="31085" xr:uid="{4A88E124-06AA-4A62-8904-03441DD737BC}"/>
    <cellStyle name="Tusental 2 10 2 3" xfId="34782" xr:uid="{37D1AE09-BEEE-4928-BE8B-CD15C91705A5}"/>
    <cellStyle name="Tusental 2 10 2_121231-130331" xfId="31086" xr:uid="{3DADAC97-C609-4590-B81E-BE7291D57E3B}"/>
    <cellStyle name="Tusental 2 10 3" xfId="31087" xr:uid="{8BCA7E1B-043E-4121-A047-2EB3ACA92B46}"/>
    <cellStyle name="Tusental 2 10 3 2" xfId="31088" xr:uid="{9C1ADAE5-73EF-43F7-87D5-F5D0B7EFC53D}"/>
    <cellStyle name="Tusental 2 10 3_121231-130331" xfId="31089" xr:uid="{007A9BFA-1517-4DBE-8C5A-6D74ED13E00C}"/>
    <cellStyle name="Tusental 2 10 4" xfId="31090" xr:uid="{172DF7CB-4A22-480C-9127-665D8A95DE8B}"/>
    <cellStyle name="Tusental 2 10 5" xfId="31091" xr:uid="{AFF7F0ED-6AE6-464C-8914-114CD808813C}"/>
    <cellStyle name="Tusental 2 10 6" xfId="34783" xr:uid="{BF37E499-D847-4A9A-9957-7B390CF8BD46}"/>
    <cellStyle name="Tusental 2 10 7" xfId="36489" xr:uid="{16E5FE03-83E2-4DEA-A337-E39E9C521531}"/>
    <cellStyle name="Tusental 2 10 8" xfId="38391" xr:uid="{07F5092D-EDFF-40CF-B873-4C969C4B3301}"/>
    <cellStyle name="Tusental 2 10_121231-130331" xfId="31092" xr:uid="{D34C8BAB-4588-4B46-8162-0A0908E5099D}"/>
    <cellStyle name="Tusental 2 11" xfId="31093" xr:uid="{9BD2765E-17C7-492A-848E-F91EA4034542}"/>
    <cellStyle name="Tusental 2 11 2" xfId="31094" xr:uid="{3C9A32E0-7C2B-442C-9A72-C1F14ECA920F}"/>
    <cellStyle name="Tusental 2 11_AAL 2014-06" xfId="45590" xr:uid="{C43AAD34-B301-4BF3-AE62-96869EC8B3B7}"/>
    <cellStyle name="Tusental 2 12" xfId="31095" xr:uid="{E1D5A980-3EC0-4090-87E9-1F8EE1B9C405}"/>
    <cellStyle name="Tusental 2 13" xfId="34784" xr:uid="{A3AC712F-A127-4C82-8C5D-727A9475384E}"/>
    <cellStyle name="Tusental 2 14" xfId="34785" xr:uid="{B8BAB21F-93F3-44F9-903D-E49C20E590F8}"/>
    <cellStyle name="Tusental 2 15" xfId="34786" xr:uid="{3BEDB948-E120-4343-957C-1450C789C1E8}"/>
    <cellStyle name="Tusental 2 16" xfId="34787" xr:uid="{D28CBD79-7459-49A9-AFB1-06F5E81C3AE6}"/>
    <cellStyle name="Tusental 2 17" xfId="34788" xr:uid="{8CD65C30-A005-4574-B4F8-16608EE711BA}"/>
    <cellStyle name="Tusental 2 18" xfId="34789" xr:uid="{E5533786-0198-4713-8BD1-0D2A62D25F22}"/>
    <cellStyle name="Tusental 2 19" xfId="34790" xr:uid="{0E2C73AC-DB28-4023-B4B9-73C93175077A}"/>
    <cellStyle name="Tusental 2 2" xfId="278" xr:uid="{6AC523BD-22D8-4420-9C4F-1435D01429FB}"/>
    <cellStyle name="Tusental 2 2 2" xfId="31096" xr:uid="{896DB34A-CA51-4752-A4CE-70B84359DEF1}"/>
    <cellStyle name="Tusental 2 2 2 2" xfId="34791" xr:uid="{54724162-5C6A-45E4-AB7D-78AA29292F87}"/>
    <cellStyle name="Tusental 2 2 2 3" xfId="36491" xr:uid="{712BAB5F-67B4-48AA-A39C-BED4275F6011}"/>
    <cellStyle name="Tusental 2 2 2_AAL 2014-06" xfId="45591" xr:uid="{74C45FEA-5E6F-4783-9C77-CECCDF2540C0}"/>
    <cellStyle name="Tusental 2 2 3" xfId="31097" xr:uid="{F62B57B3-6DDF-4CC2-95EF-8CC5C6096733}"/>
    <cellStyle name="Tusental 2 2 3 2" xfId="34792" xr:uid="{6801A22E-AE2C-4814-98FD-149AEDCFE148}"/>
    <cellStyle name="Tusental 2 2 3 3" xfId="36492" xr:uid="{E99486A9-9BF2-4A16-912D-D805F8B6B42A}"/>
    <cellStyle name="Tusental 2 2 3_AAL 2014-06" xfId="45592" xr:uid="{78BFD018-953F-46D6-A204-828FE32E043F}"/>
    <cellStyle name="Tusental 2 2 4" xfId="31098" xr:uid="{0AF679AA-D309-40F9-AC7E-9CB4C6A0B5D1}"/>
    <cellStyle name="Tusental 2 2 4 2" xfId="34793" xr:uid="{E1862A06-830C-40D6-986B-3EE0C01CBE2F}"/>
    <cellStyle name="Tusental 2 2 4 3" xfId="36493" xr:uid="{17FF8F72-73AD-46EF-8A21-02BD8C26160E}"/>
    <cellStyle name="Tusental 2 2 4_AAL 2014-06" xfId="45593" xr:uid="{7B4D5371-07F8-451B-AF27-B6B5FAD2EBAD}"/>
    <cellStyle name="Tusental 2 2 5" xfId="31099" xr:uid="{1B3565EF-4045-4A86-90D4-37282A16D180}"/>
    <cellStyle name="Tusental 2 2 5 2" xfId="34794" xr:uid="{2F9A2D76-B02C-48F3-9405-B9EE36454F6D}"/>
    <cellStyle name="Tusental 2 2 5 3" xfId="36494" xr:uid="{3EEF8B67-867D-4DF1-ABF3-C13815A68A34}"/>
    <cellStyle name="Tusental 2 2 5_AAL 2014-06" xfId="45594" xr:uid="{D0F42CB8-EA71-4B7C-87E4-01EDBD731EF7}"/>
    <cellStyle name="Tusental 2 2 6" xfId="34795" xr:uid="{EEC4184F-8AF0-447E-911E-2BDE106B947D}"/>
    <cellStyle name="Tusental 2 2 6 2" xfId="34796" xr:uid="{831017AE-FD7A-4756-B60A-10193CFEA487}"/>
    <cellStyle name="Tusental 2 2_121231-130331" xfId="31100" xr:uid="{31DA3316-A9A8-4F23-8372-4BBFC6014C8A}"/>
    <cellStyle name="Tusental 2 20" xfId="34797" xr:uid="{3C089324-ADBD-4577-AE25-7BEEE34399E9}"/>
    <cellStyle name="Tusental 2 21" xfId="34798" xr:uid="{D7C139A5-6F46-43A8-8C96-4A3C93200B39}"/>
    <cellStyle name="Tusental 2 22" xfId="34799" xr:uid="{70E2DA70-73AA-4366-8B6E-CBE634246DF0}"/>
    <cellStyle name="Tusental 2 23" xfId="34800" xr:uid="{52F325D2-767B-4AA2-9653-3EFEAEAEB361}"/>
    <cellStyle name="Tusental 2 24" xfId="36488" xr:uid="{65CC22F8-BB7A-4E07-B2C6-B5D80C01CAE3}"/>
    <cellStyle name="Tusental 2 25" xfId="38392" xr:uid="{259F8D1A-F7E8-41BD-B7EF-91E534A00385}"/>
    <cellStyle name="Tusental 2 3" xfId="31101" xr:uid="{F2247378-B01A-4152-9EF3-DB6369DA9C03}"/>
    <cellStyle name="Tusental 2 3 2" xfId="31102" xr:uid="{1A325486-D82F-4D17-A298-8EF0E9E1380D}"/>
    <cellStyle name="Tusental 2 3 2 2" xfId="31103" xr:uid="{629CED79-6AC8-4EBC-8DD8-4FE2F6A4C717}"/>
    <cellStyle name="Tusental 2 3 2_AAL 2014-06" xfId="45595" xr:uid="{4899A13A-1F1E-4E56-BED9-F14836C0E7DC}"/>
    <cellStyle name="Tusental 2 3 3" xfId="34801" xr:uid="{D0E7AA5D-1408-4E1B-B261-EACAAFA4D62F}"/>
    <cellStyle name="Tusental 2 3 4" xfId="36495" xr:uid="{E0B30373-FCC8-460E-8929-00A465C3BA3D}"/>
    <cellStyle name="Tusental 2 3 5" xfId="38390" xr:uid="{CFEFF4C1-2505-4FB8-8612-D7BD8A524137}"/>
    <cellStyle name="Tusental 2 3_121231-130331" xfId="31104" xr:uid="{4CA2DBC7-B09D-4A82-8EC2-F6BBB338106A}"/>
    <cellStyle name="Tusental 2 4" xfId="31105" xr:uid="{3126390E-AFDB-474C-95EF-F938E89C654D}"/>
    <cellStyle name="Tusental 2 4 2" xfId="31106" xr:uid="{A1995FCE-7A6F-4233-B8A4-95DF31FBF94B}"/>
    <cellStyle name="Tusental 2 4 2 2" xfId="31107" xr:uid="{130B8BD3-591A-4E90-B023-B10FEDD23A43}"/>
    <cellStyle name="Tusental 2 4 2_AAL 2014-06" xfId="45596" xr:uid="{F7CB05E7-C264-466A-A414-D7E592772A71}"/>
    <cellStyle name="Tusental 2 4 3" xfId="34802" xr:uid="{A0029680-DA6B-4AE8-9F3B-5BE22C4042D8}"/>
    <cellStyle name="Tusental 2 4 4" xfId="36496" xr:uid="{C58BCD39-8059-4A85-8856-88715E4657A9}"/>
    <cellStyle name="Tusental 2 4 5" xfId="38389" xr:uid="{E9658078-F983-4E18-BFFE-D33996EFA89C}"/>
    <cellStyle name="Tusental 2 4_121231-130331" xfId="31108" xr:uid="{3221F7B1-E269-43DB-AA71-4F3F0061ED26}"/>
    <cellStyle name="Tusental 2 5" xfId="31109" xr:uid="{90A11A75-660C-4170-B1E9-5B99C168C975}"/>
    <cellStyle name="Tusental 2 5 2" xfId="31110" xr:uid="{6FD1E6B0-AE9C-4791-AC5C-C5157E511AF3}"/>
    <cellStyle name="Tusental 2 5 2 2" xfId="34803" xr:uid="{A007A3F5-50B0-4FF6-9C47-D3ECD9C746E1}"/>
    <cellStyle name="Tusental 2 5 2 3" xfId="36498" xr:uid="{64838A9B-7711-4221-B4B0-BBF1A1BC8051}"/>
    <cellStyle name="Tusental 2 5 2_AAL 2014-06" xfId="45597" xr:uid="{292F14E4-B06A-470E-B988-E57219F366E8}"/>
    <cellStyle name="Tusental 2 5 3" xfId="31111" xr:uid="{64220504-E037-43E9-9987-CCCE22E56BDE}"/>
    <cellStyle name="Tusental 2 5 3 2" xfId="34804" xr:uid="{3BE5D82D-2A20-4CAB-92A5-A3B257B55A93}"/>
    <cellStyle name="Tusental 2 5 3 3" xfId="36499" xr:uid="{CDD14CB2-2D76-4C09-ABE2-D30F017C7BB2}"/>
    <cellStyle name="Tusental 2 5 3_AAL 2014-06" xfId="45598" xr:uid="{E845A6A3-9688-4D09-B284-5F01A7405DA2}"/>
    <cellStyle name="Tusental 2 5 4" xfId="31112" xr:uid="{CAB3F9FD-C8C1-4C4E-AF58-07F765E98BF0}"/>
    <cellStyle name="Tusental 2 5 4 2" xfId="34805" xr:uid="{75FB50BB-E38F-4F5B-BD3F-36DB61B38E8C}"/>
    <cellStyle name="Tusental 2 5 4 3" xfId="36500" xr:uid="{CE64C5D0-0BAF-4B6A-9B11-224FE5AD3F5F}"/>
    <cellStyle name="Tusental 2 5 4_AAL 2014-06" xfId="45599" xr:uid="{D472B388-46F9-4210-9560-E02CCBE9D9AB}"/>
    <cellStyle name="Tusental 2 5 5" xfId="31113" xr:uid="{A64C2DE6-5A2D-4261-B00B-B9EEEEB1492D}"/>
    <cellStyle name="Tusental 2 5 5 2" xfId="34806" xr:uid="{5974C41C-3088-4349-AE8F-F35415255F72}"/>
    <cellStyle name="Tusental 2 5 5 3" xfId="36501" xr:uid="{1E34BBE7-8FB4-432A-85D3-82D8738E9C49}"/>
    <cellStyle name="Tusental 2 5 5_AAL 2014-06" xfId="45600" xr:uid="{D7D48C50-26A4-42C1-B61C-B855135C3F3C}"/>
    <cellStyle name="Tusental 2 5 6" xfId="34807" xr:uid="{43ECFEBB-436B-4385-B35C-FFFBB2B227DE}"/>
    <cellStyle name="Tusental 2 5 7" xfId="36497" xr:uid="{3B02291E-D723-4B29-810C-A99CA512C6C7}"/>
    <cellStyle name="Tusental 2 5_121231-130331" xfId="31114" xr:uid="{F5FA171D-8D69-49DE-A361-31707F83755A}"/>
    <cellStyle name="Tusental 2 6" xfId="31115" xr:uid="{71DA9F25-EA61-4E15-906E-E9B1FF99BCF9}"/>
    <cellStyle name="Tusental 2 6 2" xfId="31116" xr:uid="{F1C087FE-C5C1-4844-9931-ACAD8F7645CF}"/>
    <cellStyle name="Tusental 2 6 2 2" xfId="31117" xr:uid="{54EC7403-2F87-4B26-8085-1D5F475FBC1D}"/>
    <cellStyle name="Tusental 2 6 2_AAL 2014-06" xfId="45601" xr:uid="{AA2D1B13-9F9B-445E-A911-C97B95C0E4B5}"/>
    <cellStyle name="Tusental 2 6 3" xfId="34808" xr:uid="{1859AF53-A8C0-4938-8AAA-6D807B9EC8B5}"/>
    <cellStyle name="Tusental 2 6 4" xfId="36502" xr:uid="{1A48C199-8A39-48FC-AF1C-25FE91CC2252}"/>
    <cellStyle name="Tusental 2 6 5" xfId="38388" xr:uid="{FB519E94-4377-4847-957E-C2E23107963B}"/>
    <cellStyle name="Tusental 2 6_121231-130331" xfId="31118" xr:uid="{B036E55C-33D8-4AEF-A00A-E5A9A111ADEA}"/>
    <cellStyle name="Tusental 2 7" xfId="31119" xr:uid="{4E8D85A0-DDF9-45F8-A24F-7B7C2637F152}"/>
    <cellStyle name="Tusental 2 7 2" xfId="34809" xr:uid="{81D6C4A1-12FD-4939-89F6-37A8DE143A44}"/>
    <cellStyle name="Tusental 2 7 3" xfId="36503" xr:uid="{635894C2-2799-4B81-BB59-497B00FE77D0}"/>
    <cellStyle name="Tusental 2 7_AAL 2014-06" xfId="45602" xr:uid="{EC030964-3741-408A-96D4-D3B4CA367169}"/>
    <cellStyle name="Tusental 2 8" xfId="31120" xr:uid="{AC8F50DE-4D07-479F-AA54-19444C097AA6}"/>
    <cellStyle name="Tusental 2 8 2" xfId="34810" xr:uid="{53C8A011-9EC7-4524-9EBC-82D9922B0B80}"/>
    <cellStyle name="Tusental 2 8 3" xfId="36504" xr:uid="{671C14DE-01C3-4B6D-B90D-10B948CA44E1}"/>
    <cellStyle name="Tusental 2 8_AAL 2014-06" xfId="45603" xr:uid="{3634A9B0-4F14-423C-BFEB-A2491EC7978A}"/>
    <cellStyle name="Tusental 2 9" xfId="31121" xr:uid="{4AE2D8C7-A53E-44C4-AF7C-31AB734E92A4}"/>
    <cellStyle name="Tusental 2 9 2" xfId="34811" xr:uid="{F6FFFA00-C918-445D-954C-8316E05E8505}"/>
    <cellStyle name="Tusental 2 9 3" xfId="36505" xr:uid="{F394E58A-4FF1-4B71-A6F8-E3D9DA6DEDE1}"/>
    <cellStyle name="Tusental 2 9_AAL 2014-06" xfId="45604" xr:uid="{04AE4412-3921-47B4-AF3B-C341D76AB239}"/>
    <cellStyle name="Tusental 2_121231-130331" xfId="31122" xr:uid="{0095FA5B-66C5-4306-85C6-AD3A92D8E6EF}"/>
    <cellStyle name="Tusental 3" xfId="279" xr:uid="{3791AA83-0F5A-4B5C-A9E7-0E414F013501}"/>
    <cellStyle name="Tusental 3 10" xfId="34812" xr:uid="{4628A086-217B-49F7-9FE8-11D2DA0D25F1}"/>
    <cellStyle name="Tusental 3 11" xfId="36506" xr:uid="{24BCEC0A-BADE-4C45-AE13-F79A8A318552}"/>
    <cellStyle name="Tusental 3 12" xfId="44811" xr:uid="{B83154F9-43F4-4DEB-84DF-444D3E4EF311}"/>
    <cellStyle name="Tusental 3 2" xfId="31123" xr:uid="{163183F1-3508-476B-818F-A37D6D602A1C}"/>
    <cellStyle name="Tusental 3 2 10" xfId="49036" xr:uid="{741BDD97-A6F9-4BF5-9466-7841E4809895}"/>
    <cellStyle name="Tusental 3 2 2" xfId="31124" xr:uid="{3EE9454A-BB1E-4D1C-9E6B-9C9BD498F8FC}"/>
    <cellStyle name="Tusental 3 2 2 2" xfId="31125" xr:uid="{20D2A2D1-97E7-4C16-B14D-26912D2352F3}"/>
    <cellStyle name="Tusental 3 2 2 3" xfId="34813" xr:uid="{93790871-7766-4B8C-ABAA-9CDDAC745AA2}"/>
    <cellStyle name="Tusental 3 2 2_121231-130331" xfId="31126" xr:uid="{06B6BF68-0F33-4423-89F4-EC017C6B2020}"/>
    <cellStyle name="Tusental 3 2 3" xfId="31127" xr:uid="{66811993-DE0E-43E8-8FCF-86E487DE08DB}"/>
    <cellStyle name="Tusental 3 2 3 2" xfId="31128" xr:uid="{B8B2ECBD-C30C-437B-9DA2-81CA0C9AB8B9}"/>
    <cellStyle name="Tusental 3 2 3_121231-130331" xfId="31129" xr:uid="{63882C40-2DA9-445E-9C6D-CA2BEAF96B1B}"/>
    <cellStyle name="Tusental 3 2 4" xfId="31130" xr:uid="{3BC17FC1-471B-43C7-8DCC-DFC18C15AF19}"/>
    <cellStyle name="Tusental 3 2 5" xfId="31131" xr:uid="{9D2FDE5C-8E9D-41A1-AD82-4D30D45C8407}"/>
    <cellStyle name="Tusental 3 2 6" xfId="34814" xr:uid="{BE224C20-453D-41EE-8910-9B35E186E3BA}"/>
    <cellStyle name="Tusental 3 2 7" xfId="36507" xr:uid="{82CA9175-D52F-44D8-BE85-D3A2AF7558CD}"/>
    <cellStyle name="Tusental 3 2 8" xfId="38387" xr:uid="{07D99F5B-F8BD-4EBD-97D9-2979540EF822}"/>
    <cellStyle name="Tusental 3 2 9" xfId="47662" xr:uid="{EFFA6476-CEAA-4CA0-A8DD-16FC94AF92D2}"/>
    <cellStyle name="Tusental 3 2_121231-130331" xfId="31132" xr:uid="{BDDADF9C-2BAC-46CE-B979-83FAF3409D67}"/>
    <cellStyle name="Tusental 3 3" xfId="31133" xr:uid="{658B05B1-331C-41EB-A1B0-C6C43617CC04}"/>
    <cellStyle name="Tusental 3 3 2" xfId="34815" xr:uid="{E2A71FA4-293C-4E55-9EEF-2F7CF71FA3C1}"/>
    <cellStyle name="Tusental 3 3 3" xfId="36508" xr:uid="{27251882-8FA4-4973-82CF-C2912108FA87}"/>
    <cellStyle name="Tusental 3 3_AAL 2014-06" xfId="45605" xr:uid="{D53B72C6-0C23-41DD-B8A3-FF87026FE9FC}"/>
    <cellStyle name="Tusental 3 4" xfId="31134" xr:uid="{3625C792-231D-41D9-999C-B4ADAAA4ED5B}"/>
    <cellStyle name="Tusental 3 5" xfId="31135" xr:uid="{90F33023-4167-4814-9D6B-4DC4C67DD89A}"/>
    <cellStyle name="Tusental 3 6" xfId="31136" xr:uid="{7E4F5F58-AF37-4557-9354-CD830EADCA5E}"/>
    <cellStyle name="Tusental 3 6 2" xfId="34816" xr:uid="{3F4AC4B7-30E7-4D72-844A-A685F328DB35}"/>
    <cellStyle name="Tusental 3 7" xfId="31137" xr:uid="{8B635747-FF23-4AA7-95CA-947D7A8C137C}"/>
    <cellStyle name="Tusental 3 8" xfId="34817" xr:uid="{BE562285-D8A1-4868-B469-6051E784C443}"/>
    <cellStyle name="Tusental 3 9" xfId="34818" xr:uid="{D470AB31-2EA9-456D-B3DC-8E00F8F0B100}"/>
    <cellStyle name="Tusental 3_121231-130331" xfId="31138" xr:uid="{9A61A6B6-96A8-43F4-AD5D-E0B9459FCA21}"/>
    <cellStyle name="Tusental 4" xfId="31139" xr:uid="{CE3016CC-7ADD-4974-B9D7-8A157AD9353A}"/>
    <cellStyle name="Tusental 4 10" xfId="34819" xr:uid="{3065C43B-7E50-4131-AC0F-610E85DE70F8}"/>
    <cellStyle name="Tusental 4 11" xfId="36509" xr:uid="{BB4CD283-15A3-433D-9847-064A4D1471BF}"/>
    <cellStyle name="Tusental 4 12" xfId="47663" xr:uid="{CA530A92-3A75-428A-A95C-11F23CF5841D}"/>
    <cellStyle name="Tusental 4 2" xfId="31140" xr:uid="{F381DC22-3300-4694-B35F-6CF81E26CDA5}"/>
    <cellStyle name="Tusental 4 2 2" xfId="31141" xr:uid="{AF1375BA-47DA-42B2-B10E-6F542B14CF94}"/>
    <cellStyle name="Tusental 4 2 3" xfId="34820" xr:uid="{6AEF0E26-71AD-4151-B3A5-D863753B4F06}"/>
    <cellStyle name="Tusental 4 2 3 2" xfId="34821" xr:uid="{EF48EB96-AA92-481D-9473-7C1A1DB56610}"/>
    <cellStyle name="Tusental 4 2 4" xfId="47664" xr:uid="{8D51A34C-AEF0-4046-BA18-9CD9A27D123E}"/>
    <cellStyle name="Tusental 4 2_121231-130331" xfId="31142" xr:uid="{C25C66D6-8221-42CD-9E73-6E1AA53C63EC}"/>
    <cellStyle name="Tusental 4 3" xfId="31143" xr:uid="{2F2BA8A1-F7BB-4E64-B4EB-BA9933F19ED4}"/>
    <cellStyle name="Tusental 4 3 2" xfId="31144" xr:uid="{8C236478-D1F6-4E06-863E-4BBEBC0DA440}"/>
    <cellStyle name="Tusental 4 3_121231-130331" xfId="31145" xr:uid="{DC127419-2144-47A8-BB42-FE43D4834426}"/>
    <cellStyle name="Tusental 4 4" xfId="31146" xr:uid="{FFE3AB27-51B6-477A-ACAA-63B6368212E6}"/>
    <cellStyle name="Tusental 4 5" xfId="31147" xr:uid="{634F6BCF-B284-4428-8867-80AEA814E2F6}"/>
    <cellStyle name="Tusental 4 6" xfId="34822" xr:uid="{DA380E4D-17D7-4417-A9CB-8034652DF696}"/>
    <cellStyle name="Tusental 4 6 2" xfId="34823" xr:uid="{4986DE34-7423-45FE-A00F-1F6C29909B72}"/>
    <cellStyle name="Tusental 4 7" xfId="34824" xr:uid="{212F38D7-B748-4D4E-9912-9DA7732965D0}"/>
    <cellStyle name="Tusental 4 8" xfId="34825" xr:uid="{27F72C61-4567-443B-99A7-5E04F5355AC6}"/>
    <cellStyle name="Tusental 4 9" xfId="34826" xr:uid="{ACC98C12-7797-4AE4-A522-276609A3CB89}"/>
    <cellStyle name="Tusental 4_121231-130331" xfId="31148" xr:uid="{84C557CD-C948-4210-A346-181EC095D81A}"/>
    <cellStyle name="Tusental 5" xfId="31149" xr:uid="{71E20877-EE54-4C0A-B150-9ED7B95F639D}"/>
    <cellStyle name="Tusental 5 2" xfId="31150" xr:uid="{58DFC9FB-141B-485F-A083-F2D35E8339D0}"/>
    <cellStyle name="Tusental 5 2 2" xfId="31151" xr:uid="{FB7575C1-7F12-4A8E-9592-27F0690F230E}"/>
    <cellStyle name="Tusental 5 2 3" xfId="34827" xr:uid="{C836EA71-5738-4958-976D-15884EF3A074}"/>
    <cellStyle name="Tusental 5 2 4" xfId="47666" xr:uid="{51552FE6-7F40-4D1C-8600-4ECFA919B2E2}"/>
    <cellStyle name="Tusental 5 2_121231-130331" xfId="31152" xr:uid="{09D29F32-834D-4583-8FD0-734C189CA5AC}"/>
    <cellStyle name="Tusental 5 3" xfId="31153" xr:uid="{2B484B99-F78A-4F11-BA61-4C164D1459AC}"/>
    <cellStyle name="Tusental 5 3 2" xfId="31154" xr:uid="{30D46F35-76F0-4A87-9454-03B5E5084FA5}"/>
    <cellStyle name="Tusental 5 3_121231-130331" xfId="31155" xr:uid="{63C2D0F1-BCB5-4977-B4D5-0C7F4F5214F6}"/>
    <cellStyle name="Tusental 5 4" xfId="31156" xr:uid="{BB0A9002-0755-4517-AED6-E9157BADB646}"/>
    <cellStyle name="Tusental 5 5" xfId="31157" xr:uid="{DFA639D1-5092-4EE8-A1B6-5DB0DD6C132B}"/>
    <cellStyle name="Tusental 5 6" xfId="34828" xr:uid="{CDFCDD48-F43D-405B-A1A8-E27CC519AF3E}"/>
    <cellStyle name="Tusental 5 7" xfId="36510" xr:uid="{7EA22432-0368-483B-A679-A9D303225284}"/>
    <cellStyle name="Tusental 5 8" xfId="38386" xr:uid="{0FCA32FE-4232-44BE-A179-4402CD641E44}"/>
    <cellStyle name="Tusental 5 9" xfId="47665" xr:uid="{073EB8DE-3ABC-449E-9BD5-589DB78D5F83}"/>
    <cellStyle name="Tusental 5_121231-130331" xfId="31158" xr:uid="{6A259BF0-F35E-4150-B136-76E60B9094A5}"/>
    <cellStyle name="Tusental 6" xfId="31159" xr:uid="{95C5ADBD-47A9-4F83-B760-BB5C8F3F4CF7}"/>
    <cellStyle name="Tusental 6 2" xfId="34829" xr:uid="{0DE40E8D-B24A-485E-9F8B-9D8DB6143CE7}"/>
    <cellStyle name="Tusental 6 2 2" xfId="47667" xr:uid="{01D68488-60DE-4F95-BF8F-35DFE3EADC98}"/>
    <cellStyle name="Tusental 6 3" xfId="36511" xr:uid="{0E8963A0-D57A-42A3-873A-5D83F9863489}"/>
    <cellStyle name="Tusental 6_AAL 2014-06" xfId="45606" xr:uid="{013B7742-F41B-4866-ACC2-424486A37B18}"/>
    <cellStyle name="Tusental 7" xfId="31160" xr:uid="{310B42FD-4EAB-4A1D-8EB7-9F19719AAB70}"/>
    <cellStyle name="Tusental 7 2" xfId="34830" xr:uid="{5C12E07A-DA75-4B59-8304-70D728DC9028}"/>
    <cellStyle name="Tusental 7 2 2" xfId="47668" xr:uid="{36225E5E-D667-4F4A-88DA-3245F6154ED5}"/>
    <cellStyle name="Tusental 7 3" xfId="36512" xr:uid="{E1C45B39-D45A-41FD-8E8D-EA320BCD0D74}"/>
    <cellStyle name="Tusental 7_AAL 2014-06" xfId="45607" xr:uid="{CC05C480-BCE9-4CDB-AC33-9C1D08C5C8D5}"/>
    <cellStyle name="Tusental 8" xfId="31161" xr:uid="{60F9AE62-59BD-4BD7-9CB3-CAF8FE75C79D}"/>
    <cellStyle name="Tusental 8 2" xfId="31162" xr:uid="{DADB47C3-1ED4-4EFE-83F0-F23576FE6A21}"/>
    <cellStyle name="Tusental 8 2 2" xfId="47670" xr:uid="{4B2DF427-5A4A-4CE0-907B-192B09B411C8}"/>
    <cellStyle name="Tusental 8 3" xfId="31163" xr:uid="{16E06F95-87A8-421D-A3C9-D9A788ADAA24}"/>
    <cellStyle name="Tusental 8 4" xfId="34831" xr:uid="{1276BF1B-91B9-45BA-AEE5-965EE10ECE18}"/>
    <cellStyle name="Tusental 8 5" xfId="47669" xr:uid="{EE8F4A05-1054-420C-83F2-FF1F1942CD7E}"/>
    <cellStyle name="Tusental 8_121231-130331" xfId="31164" xr:uid="{104326F0-BB29-4289-88AB-642D9751A1B9}"/>
    <cellStyle name="Tusental 9" xfId="31165" xr:uid="{C2D80632-2947-484D-9242-884D893F8EF5}"/>
    <cellStyle name="Tusental 9 2" xfId="31166" xr:uid="{7DA2AB49-781E-40CF-9C89-A2E86DA00355}"/>
    <cellStyle name="Tusental 9_AAL 2014-06" xfId="45608" xr:uid="{4B87441E-B83A-480D-9EF3-360ACD8144E2}"/>
    <cellStyle name="Två dec" xfId="280" xr:uid="{AAF83200-2A13-40B4-8BA3-2785B49D6BC7}"/>
    <cellStyle name="Två dec 2" xfId="31167" xr:uid="{F8979130-D649-4F0A-ABBA-969104F977CB}"/>
    <cellStyle name="Två dec 2 2" xfId="31168" xr:uid="{114AAB18-90B6-47EA-93EB-AD03D3E55353}"/>
    <cellStyle name="Två dec 2_AAL 2014-06" xfId="45609" xr:uid="{1BAF785F-1510-4AB0-B623-54E9A8EDB553}"/>
    <cellStyle name="Två dec_3. Loans" xfId="31169" xr:uid="{5A5B4F01-1E39-47F7-A9AA-83E5A895D96B}"/>
    <cellStyle name="Uhrzeit" xfId="44387" xr:uid="{D8319C51-1F96-4979-98A1-489CA5E4A50B}"/>
    <cellStyle name="Uhrzeit 2" xfId="44388" xr:uid="{3A85EDE2-F42F-4625-BFB4-B8179A8D8A9E}"/>
    <cellStyle name="Uhrzeit_Cognos" xfId="44389" xr:uid="{14478BC3-CC82-44F2-B4C5-36B3480FB883}"/>
    <cellStyle name="Uitvoer" xfId="44390" xr:uid="{90ADCD98-7A88-4BE5-B2DD-8A868CA0F920}"/>
    <cellStyle name="Uitvoer 2" xfId="44391" xr:uid="{CFF4461C-48DE-40DD-A1F5-2061282C8D33}"/>
    <cellStyle name="Uitvoer 3" xfId="44392" xr:uid="{CA96D582-003F-487A-8C67-02AFDBB07047}"/>
    <cellStyle name="Uitvoer_Cognos" xfId="44393" xr:uid="{C1A32552-815E-45B2-B6E3-0B5F002E70DC}"/>
    <cellStyle name="Undefiniert" xfId="44394" xr:uid="{1A306D93-CC29-463B-8B98-06C5A917FC57}"/>
    <cellStyle name="Undefiniert 2" xfId="44395" xr:uid="{E20B80A0-1B3E-4E8E-9E95-33BE8623957C}"/>
    <cellStyle name="Undefiniert_Cognos" xfId="44396" xr:uid="{6761DD07-F37E-4505-A585-08DB67722B95}"/>
    <cellStyle name="Underline" xfId="44397" xr:uid="{9CC59007-ACC5-41B1-9CFD-87E92A424360}"/>
    <cellStyle name="Underline 2" xfId="44398" xr:uid="{AC079E2E-AE81-4681-9D37-1756E5E39337}"/>
    <cellStyle name="Underline_Cognos" xfId="44399" xr:uid="{55030F61-F422-4442-866C-1136E827A910}"/>
    <cellStyle name="Underscore" xfId="52473" xr:uid="{5F333145-6CD6-4F6D-9916-7F35274C86D7}"/>
    <cellStyle name="Underscore 2" xfId="52474" xr:uid="{E7B2E647-046D-4BD1-836B-513735E07635}"/>
    <cellStyle name="Underscore 3" xfId="52475" xr:uid="{B446F841-DEDB-47F2-9629-F499EA45C7A6}"/>
    <cellStyle name="uneditCostStyle" xfId="44400" xr:uid="{BCCD605C-E5B3-42DE-9EBE-0B9CC83E1B5D}"/>
    <cellStyle name="uneditCostStyle 2" xfId="44401" xr:uid="{846C07D0-8440-4950-8283-557C1B1156C4}"/>
    <cellStyle name="uneditCostStyle 3" xfId="44402" xr:uid="{3549E997-3AD0-4501-96A0-99655D8073DC}"/>
    <cellStyle name="uneditCostStyle_Cognos" xfId="44403" xr:uid="{6EC96AC9-9122-417F-B084-5DC016B0E698}"/>
    <cellStyle name="uneditPriceStyle" xfId="44404" xr:uid="{6AFB7E83-F944-4AD7-B8F2-81E886D953CC}"/>
    <cellStyle name="uneditPriceStyle 2" xfId="44405" xr:uid="{32888D6A-197D-428A-A6DC-816B312830EA}"/>
    <cellStyle name="uneditPriceStyle 3" xfId="44406" xr:uid="{487539B3-FF9A-46E5-AFE0-E04AAB3E02DD}"/>
    <cellStyle name="uneditPriceStyle_Cognos" xfId="44407" xr:uid="{B3B4F325-6E68-4A50-9F9D-13B35153156F}"/>
    <cellStyle name="uneditQtyStyle" xfId="44408" xr:uid="{B3967AD7-B3AE-46C7-9BA4-2F28956B635D}"/>
    <cellStyle name="uneditQtyStyle 2" xfId="44409" xr:uid="{5DDB2EC2-0AF6-46E2-9AF7-C462072CFAA6}"/>
    <cellStyle name="uneditQtyStyle 3" xfId="44410" xr:uid="{BDC96F58-1AE9-49C4-BEE3-FDBD9CA8AA78}"/>
    <cellStyle name="uneditQtyStyle_Cognos" xfId="44411" xr:uid="{4D23CD0F-75CD-405A-A67D-7A985731053C}"/>
    <cellStyle name="uneditRevStyle" xfId="44412" xr:uid="{74FC4BE2-4A43-4A67-9438-10DE39E8D0C9}"/>
    <cellStyle name="uneditRevStyle 2" xfId="44413" xr:uid="{B484E764-2DBD-4CE4-8CB0-1EE620D683D0}"/>
    <cellStyle name="uneditRevStyle 3" xfId="44414" xr:uid="{AF8350AB-05A0-4B39-BE39-33198D4634D0}"/>
    <cellStyle name="uneditRevStyle_Cognos" xfId="44415" xr:uid="{E04DEDB0-9C68-44F1-B16E-14EB06166110}"/>
    <cellStyle name="uneditTotalCostStyle" xfId="44416" xr:uid="{7220E2B6-EA77-4561-B93F-1DDDCA88CCCB}"/>
    <cellStyle name="uneditTotalCostStyle 2" xfId="44417" xr:uid="{2B31F482-503A-4404-A8D7-B0CD50F6D9B4}"/>
    <cellStyle name="uneditTotalCostStyle 3" xfId="44418" xr:uid="{4B933019-9D39-4097-BD14-13DE66FD3DC8}"/>
    <cellStyle name="uneditTotalCostStyle_Cognos" xfId="44419" xr:uid="{4CD6F386-04CB-46C5-95B0-96640927C660}"/>
    <cellStyle name="Ungeschützt" xfId="44420" xr:uid="{4B27A941-B806-4471-9901-FBDF38E1C0F3}"/>
    <cellStyle name="UngeschütztDatum" xfId="44421" xr:uid="{71AA32C7-A0F3-4ADB-B58B-7F3D4FF8CDEB}"/>
    <cellStyle name="UngeschütztGE" xfId="44422" xr:uid="{322AC531-381E-4FE7-B3A3-BED57B83AAFE}"/>
    <cellStyle name="UngeschütztKoST" xfId="44423" xr:uid="{54069D54-212A-41D3-A644-397F809E9A80}"/>
    <cellStyle name="UngeschütztTDM" xfId="44424" xr:uid="{E1AC09A4-56AE-4222-BB68-0DD1D0C194E7}"/>
    <cellStyle name="Unit" xfId="44425" xr:uid="{B1BEEED6-7344-4B0D-BCDB-E392AA957BDF}"/>
    <cellStyle name="Unklar" xfId="44426" xr:uid="{F26F245E-0C56-4E3C-99BA-A1DE9764A93E}"/>
    <cellStyle name="Unterlegt" xfId="44427" xr:uid="{B1038FBB-54A3-4433-A17A-9DBC51FF3476}"/>
    <cellStyle name="unviewableHeaderStyle" xfId="44428" xr:uid="{E6C0EE8A-FD73-49C8-B020-36B6D02E8DB1}"/>
    <cellStyle name="unviewableHeaderStyle 2" xfId="44429" xr:uid="{2BE31B9B-EFC6-468B-8C27-7F1CC89D6F0C}"/>
    <cellStyle name="unviewableHeaderStyle 3" xfId="44430" xr:uid="{98574CA1-3AEA-43D4-89E7-0D9D5685F5D2}"/>
    <cellStyle name="unviewableHeaderStyle_Cognos" xfId="44431" xr:uid="{4F0105C9-DFE5-4BF5-B838-A2675566B624}"/>
    <cellStyle name="unviewableStyle" xfId="44432" xr:uid="{A87F34A9-F556-438D-92F9-B5A2F55B95BB}"/>
    <cellStyle name="unviewableStyle 2" xfId="44433" xr:uid="{C89D1201-0ACC-4DDE-8CE5-FEB0BDD10FC5}"/>
    <cellStyle name="unviewableStyle 3" xfId="44434" xr:uid="{B116319F-6ECC-4F36-92C9-996836E132F0}"/>
    <cellStyle name="unviewableStyle_Cognos" xfId="44435" xr:uid="{16B4E1AB-190B-4189-9BAD-F2BF01D1A299}"/>
    <cellStyle name="Update" xfId="44436" xr:uid="{29FCCAD3-9C38-489E-A726-6A6782ABEBE7}"/>
    <cellStyle name="User_Defined_A" xfId="44437" xr:uid="{EEAA2B69-4E24-46E1-84F6-DF9D3A137B43}"/>
    <cellStyle name="Utdata" xfId="52476" xr:uid="{D8E7F136-4D17-47E5-A0A1-040574E22F65}"/>
    <cellStyle name="Utdata 2" xfId="281" xr:uid="{7658978C-B80F-4C0E-AA0E-F5AAC53C215D}"/>
    <cellStyle name="Utdata 2 2" xfId="31170" xr:uid="{1029E684-A92D-430D-B56F-8021B1D1CE0F}"/>
    <cellStyle name="Utdata 2 2 2" xfId="34832" xr:uid="{729DE562-32EA-4FD5-9548-25140A211FF4}"/>
    <cellStyle name="Utdata 2 3" xfId="36513" xr:uid="{BC77507E-7EF0-4498-A008-BF723297B4C4}"/>
    <cellStyle name="Utdata 2_3. Loans" xfId="31171" xr:uid="{70280BEA-F386-46AB-B4AA-10B5F21AA385}"/>
    <cellStyle name="Utdata 3" xfId="282" xr:uid="{8FC08ECE-FBE7-4056-88C5-26DCABB2C9E4}"/>
    <cellStyle name="Utdata 3 2" xfId="34833" xr:uid="{48B11A45-2081-4480-9929-A7EADAF6B566}"/>
    <cellStyle name="Utdata 3 3" xfId="36514" xr:uid="{73B6FB22-A6B2-4AE0-846A-29696A626A55}"/>
    <cellStyle name="Utdata 3_AAL 2014-06" xfId="45610" xr:uid="{DAABD7D3-09FA-4619-982A-3B82A893DA48}"/>
    <cellStyle name="Utdata 4" xfId="31172" xr:uid="{A1AF53FF-0398-4FDA-9867-3CD5C5B58515}"/>
    <cellStyle name="Utdata 4 2" xfId="31173" xr:uid="{6B22CF98-F2E7-4340-9D33-7CB6E10AB5A0}"/>
    <cellStyle name="Utdata 4 2 2" xfId="34834" xr:uid="{6932537A-68FB-487D-A480-4FE6410D8A09}"/>
    <cellStyle name="Utdata 4_AAL 2014-06" xfId="45611" xr:uid="{6238B6F6-742B-4748-9BE0-CC20E07C5834}"/>
    <cellStyle name="Utdata 5" xfId="31174" xr:uid="{73B74AB9-09B3-4B79-B74E-F91B2B8ACCCD}"/>
    <cellStyle name="Utdata 5 2" xfId="31175" xr:uid="{D90E2EC3-B1D9-417B-8871-CAEEA380B45F}"/>
    <cellStyle name="Utdata 5 2 2" xfId="34835" xr:uid="{A8D942BF-BFE7-496B-9F49-0A1F43D60FBF}"/>
    <cellStyle name="Utdata 5_AAL 2014-06" xfId="45612" xr:uid="{423EED0D-BCFB-40CC-AE3B-76472127C5CE}"/>
    <cellStyle name="Valuta (0)_0799 Första sidan" xfId="44443" xr:uid="{D165631D-CFAE-4C34-A085-474B0023EF6F}"/>
    <cellStyle name="Valuta 2" xfId="31176" xr:uid="{E9E9A160-C223-43F5-B601-4401E89C450D}"/>
    <cellStyle name="Valuutta_120SuurimmanJoukossa" xfId="31177" xr:uid="{F48A7DA7-84E1-48CD-9575-8C64480F1F56}"/>
    <cellStyle name="Varningstext" xfId="52482" xr:uid="{2A4121CD-7F9C-4AF3-B498-95E851531012}"/>
    <cellStyle name="Varningstext 2" xfId="284" xr:uid="{29FC176C-E661-49FF-92DD-379DA21A93D3}"/>
    <cellStyle name="Varningstext 2 2" xfId="31182" xr:uid="{8BB6591D-F812-472C-83C6-E7A4C766C328}"/>
    <cellStyle name="Varningstext 2 2 2" xfId="34838" xr:uid="{49B6C7BD-5956-49A0-8CE8-572BF1C24FB4}"/>
    <cellStyle name="Varningstext 2 3" xfId="36515" xr:uid="{13A252CD-1F15-4703-A139-4CE7FCA12989}"/>
    <cellStyle name="Varningstext 2_3. Loans" xfId="31183" xr:uid="{FD16CD0C-EB21-487A-9A21-3E342999D010}"/>
    <cellStyle name="Varningstext 3" xfId="285" xr:uid="{628B1D32-CC0A-4ABB-A29B-C1BAD62A39E4}"/>
    <cellStyle name="Varningstext 3 2" xfId="34839" xr:uid="{DD8B3DAB-0209-4B6B-B9EF-817EF807F592}"/>
    <cellStyle name="Varningstext 3 3" xfId="36516" xr:uid="{1F46CA39-69BF-4B74-A92C-619D873A4B6E}"/>
    <cellStyle name="Varningstext 3_AAL 2014-06" xfId="45613" xr:uid="{FFE24A05-DA5D-4ADE-8CC6-34C3760B3117}"/>
    <cellStyle name="Varningstext 4" xfId="31184" xr:uid="{5507C5F5-F2A8-4218-8393-3696903B0130}"/>
    <cellStyle name="Varningstext 4 2" xfId="31185" xr:uid="{E39084E6-D843-4C46-B5D7-1BE7BD5B6953}"/>
    <cellStyle name="Varningstext 4 2 2" xfId="34840" xr:uid="{476A3997-F66A-4797-B513-72FD5861F0E3}"/>
    <cellStyle name="Varningstext 4_AAL 2014-06" xfId="45614" xr:uid="{F5283E59-1294-4DCA-BBA7-5198383BE029}"/>
    <cellStyle name="Varningstext 5" xfId="31186" xr:uid="{4957E9D8-FE07-4E21-A6A9-C0774B6F860D}"/>
    <cellStyle name="Varningstext 5 2" xfId="31187" xr:uid="{13D8E618-64B5-4A1D-85F0-2A9CB9041B3F}"/>
    <cellStyle name="Varningstext 5 2 2" xfId="34841" xr:uid="{FA2370F4-4F18-4BC1-BA3C-48CF07579BE7}"/>
    <cellStyle name="Varningstext 5_AAL 2014-06" xfId="45615" xr:uid="{A1A5D97D-D0D5-4D8C-8689-08EF7534AEDB}"/>
    <cellStyle name="Varoitusteksti" xfId="44449" xr:uid="{83693FAD-2CC2-4275-96CC-48AFE5F25140}"/>
    <cellStyle name="Verificar Célula" xfId="40285" xr:uid="{3A07D520-6D9D-4B83-B672-B07632E35E03}"/>
    <cellStyle name="Verificar Célula 2" xfId="47681" xr:uid="{97251FE6-D253-4DBD-852B-708453892B3C}"/>
    <cellStyle name="Vérification 2" xfId="48272" xr:uid="{F7EAC844-E4F5-4A1D-99B4-14C9402041E8}"/>
    <cellStyle name="Vérification 2 2" xfId="48273" xr:uid="{35457D14-F7F5-42AF-B79D-4BF5EDCB7BD2}"/>
    <cellStyle name="Vérification 3" xfId="48274" xr:uid="{B07D52A3-F21C-4235-85E4-8B2590FC7BF2}"/>
    <cellStyle name="Vérification 4" xfId="48275" xr:uid="{B79C9A25-72F9-4803-BF82-69DCF4282224}"/>
    <cellStyle name="Verklarende tekst" xfId="44451" xr:uid="{9904CC71-8007-43A8-9B51-CC28379CE702}"/>
    <cellStyle name="Verknüpfte Zelle" xfId="31188" xr:uid="{FBE8220B-8348-407F-82B2-ECD3754CB991}"/>
    <cellStyle name="Verknüpfte Zelle 2" xfId="31189" xr:uid="{DE5660FA-A498-4DF0-933B-687AD31736D7}"/>
    <cellStyle name="Verknüpfte Zelle 2 2" xfId="44452" xr:uid="{E6F043B5-56E6-4DD6-9EA6-9DFC974BE834}"/>
    <cellStyle name="Verknüpfte Zelle 2 3" xfId="47683" xr:uid="{5BF4CBF1-609D-4F3B-823A-F99AECCC2111}"/>
    <cellStyle name="Verknüpfte Zelle 2_Bought properties" xfId="52483" xr:uid="{268C06DE-234D-4125-A087-845AD51E5912}"/>
    <cellStyle name="Verknüpfte Zelle 3" xfId="44453" xr:uid="{C7013BD3-60A0-4C33-9842-A02E08132793}"/>
    <cellStyle name="Verknüpfte Zelle 4" xfId="47682" xr:uid="{F12B4C60-A62B-49DE-8013-0A09EB3E8AF0}"/>
    <cellStyle name="Verknüpfte Zelle_7. Number of apartments_EoP" xfId="50327" xr:uid="{BA25B790-F696-46DB-B1F6-68BBC3A7994D}"/>
    <cellStyle name="Virgola_Capex budget 2010 13112009(1).xls" xfId="40286" xr:uid="{BFFF8253-F115-47D2-A48B-33E9149FB4DF}"/>
    <cellStyle name="Vorjahr" xfId="44454" xr:uid="{9DC7169D-6FAC-4C5A-B759-38D7C3F31BCC}"/>
    <cellStyle name="Vorjahr 2" xfId="44455" xr:uid="{AAB88D5F-3546-4B45-85E2-579226043096}"/>
    <cellStyle name="Vorjahr 2 2" xfId="44456" xr:uid="{66474710-BC8C-4A06-B43E-D05678B41229}"/>
    <cellStyle name="Vorjahr 2_Cognos" xfId="44457" xr:uid="{0907BA61-1E6A-4CA3-AA95-03090225DE13}"/>
    <cellStyle name="Vorjahr 3" xfId="44458" xr:uid="{BB1755A9-B9BF-4DA4-8AD3-C20BAB486CF3}"/>
    <cellStyle name="Vorjahr_Cognos" xfId="44459" xr:uid="{88A6716C-B3FC-4283-94F9-FFAB9CE52075}"/>
    <cellStyle name="Waarschuwingstekst" xfId="44438" xr:uid="{A6A73F15-BB40-4E5C-BA1C-1AF6A1C54DCE}"/>
    <cellStyle name="Waehrung" xfId="44439" xr:uid="{2B987CE4-DBAE-4260-9B90-C860416E36FB}"/>
    <cellStyle name="Waehrung 2" xfId="44440" xr:uid="{2FA71FA5-DBA9-4A40-BDB1-E0FEE267E10A}"/>
    <cellStyle name="Waehrung 3" xfId="44441" xr:uid="{4434DA12-278D-49C0-8362-EB8C6E6245E9}"/>
    <cellStyle name="Waehrung_Cognos" xfId="44442" xr:uid="{F668357F-88A9-486A-99BF-74483A40C72C}"/>
    <cellStyle name="Walutowy [0]_Dane Danzas 01.-07.2003 (tylko IT)" xfId="44444" xr:uid="{EF4D3B30-707F-43CD-8FEF-C3D4CEB6DEBA}"/>
    <cellStyle name="Walutowy_Dane Danzas 01.-07.2003 (tylko IT)" xfId="44445" xr:uid="{F34F1C90-1D1C-4C05-B55C-73ACAAE4BF40}"/>
    <cellStyle name="Warburg" xfId="44446" xr:uid="{5728D531-DF6C-40F7-BBBF-9C1D0F16FDDD}"/>
    <cellStyle name="Warnender Text" xfId="31178" xr:uid="{5821BC2D-CAD4-4A7E-A6DA-F4004B6A144B}"/>
    <cellStyle name="Warnender Text 2" xfId="31179" xr:uid="{2F434EFF-E1D1-47A5-AA3A-D0CD1F787AF8}"/>
    <cellStyle name="Warnender Text 2 2" xfId="44447" xr:uid="{B7F6A9C0-5DE4-4C3F-B68D-B6D0C19A0C41}"/>
    <cellStyle name="Warnender Text 2 3" xfId="47685" xr:uid="{888FDB75-78AD-4715-8C3D-82C944B1CADA}"/>
    <cellStyle name="Warnender Text 2_Bought properties" xfId="52477" xr:uid="{D632B38A-C615-4230-9CBE-C42C20D6F928}"/>
    <cellStyle name="Warnender Text 3" xfId="39534" xr:uid="{42598FE2-AA45-41A1-8EA5-31D10D1D7E78}"/>
    <cellStyle name="Warnender Text 4" xfId="47684" xr:uid="{4230D345-694B-4067-B784-82C3A4DE18F2}"/>
    <cellStyle name="Warnender Text_3. Loans" xfId="31180" xr:uid="{7D68051D-045D-4DF9-AE1B-4265BFEEB60C}"/>
    <cellStyle name="Warning Text" xfId="15" builtinId="11" customBuiltin="1"/>
    <cellStyle name="Warning Text 10" xfId="39645" xr:uid="{8DA4E18D-D702-47B5-85C3-57C13587A72F}"/>
    <cellStyle name="Warning Text 11" xfId="53221" xr:uid="{448861AB-34C1-49C4-9431-C44EA262080B}"/>
    <cellStyle name="Warning Text 2" xfId="283" xr:uid="{AF3B1A3B-64F6-437B-9F19-17AEB58B549F}"/>
    <cellStyle name="Warning Text 2 10" xfId="52478" xr:uid="{B11F229C-7A8D-428E-84AB-398745CFED84}"/>
    <cellStyle name="Warning Text 2 2" xfId="2943" xr:uid="{855CD52F-733A-42CD-A30E-CCB9251AE839}"/>
    <cellStyle name="Warning Text 2 3" xfId="2944" xr:uid="{D4555C59-06B6-41FF-96E7-45C6EBF759D7}"/>
    <cellStyle name="Warning Text 2 3 2" xfId="34836" xr:uid="{0FB92394-45FD-49B4-95EB-0F6D96569927}"/>
    <cellStyle name="Warning Text 2 3_Apart tables" xfId="53200" xr:uid="{A28C5D10-3F49-49D2-BEF9-948E9BDB6BFB}"/>
    <cellStyle name="Warning Text 2 4" xfId="2945" xr:uid="{5EA3AFE6-CB3D-431D-96F3-79E25E10AD7F}"/>
    <cellStyle name="Warning Text 2 5" xfId="2946" xr:uid="{807FF40D-3771-410B-A895-0A6DA2AAB22D}"/>
    <cellStyle name="Warning Text 2 6" xfId="2947" xr:uid="{6FE62C42-9E7B-4521-B778-2956D726B773}"/>
    <cellStyle name="Warning Text 2 7" xfId="2948" xr:uid="{6C1A66D5-219A-4C5B-988E-8D874B02F286}"/>
    <cellStyle name="Warning Text 2 8" xfId="2949" xr:uid="{E9BC708A-4BEF-4DD1-8D25-CA8C11800674}"/>
    <cellStyle name="Warning Text 2 9" xfId="44448" xr:uid="{BC880DBA-75FB-4A23-8BAF-7EF182E0DD8C}"/>
    <cellStyle name="Warning Text 2_2. Property deals" xfId="31181" xr:uid="{CD8B2D45-D4D8-4624-A9EC-3459D651DF4B}"/>
    <cellStyle name="Warning Text 3" xfId="2950" xr:uid="{031E0216-2545-4B60-B726-DE479D3691B5}"/>
    <cellStyle name="Warning Text 3 2" xfId="34837" xr:uid="{EC4046CD-9451-4E94-BB06-26E4066C7C21}"/>
    <cellStyle name="Warning Text 3 3" xfId="47687" xr:uid="{1F6BC4D8-B01B-4358-85C5-D5A11CBA8EA5}"/>
    <cellStyle name="Warning Text 3_Acquisition DB" xfId="52479" xr:uid="{2535EF4F-7594-44AC-8B13-E09A011FAB35}"/>
    <cellStyle name="Warning Text 4" xfId="2951" xr:uid="{1C589351-B8D1-4234-9050-6AF5534F182C}"/>
    <cellStyle name="Warning Text 4 2" xfId="47688" xr:uid="{E2858B0E-F232-4121-9831-7D142D98EEBF}"/>
    <cellStyle name="Warning Text 4 3" xfId="52480" xr:uid="{9E20A377-98CA-4D6B-B843-4692EC4EC053}"/>
    <cellStyle name="Warning Text 4_Acquisition DB" xfId="52481" xr:uid="{190BF1C2-14D7-4AD6-AB45-7E9B80591930}"/>
    <cellStyle name="Warning Text 5" xfId="2952" xr:uid="{F4DBB954-ACBA-485E-B099-B631D150DB0A}"/>
    <cellStyle name="Warning Text 6" xfId="2953" xr:uid="{4771A814-2DE6-458A-A76E-86C74301BDA3}"/>
    <cellStyle name="Warning Text 7" xfId="2954" xr:uid="{AD4EF85D-FA4F-4649-9C90-B743F73EC1D0}"/>
    <cellStyle name="Warning Text 8" xfId="2955" xr:uid="{8DF5F514-1AE0-4492-9642-237F8E996BEA}"/>
    <cellStyle name="Warning Text 9" xfId="2956" xr:uid="{563CDB61-AB7D-4268-B3E0-48FB380B0BF0}"/>
    <cellStyle name="weekly" xfId="44450" xr:uid="{C5FDD9C4-E17E-477E-AA1F-60F994A1A034}"/>
    <cellStyle name="Währung [0]_Aktuell - Vertragsverlängerungen etc" xfId="48276" xr:uid="{F5F586D8-A79B-43E2-AD0B-DF83DCA4F3A1}"/>
    <cellStyle name="Währung 2" xfId="31190" xr:uid="{2E1E50B0-F709-44C3-922B-D9D903E6B8C3}"/>
    <cellStyle name="Währung 2 2" xfId="31191" xr:uid="{4E7C7E33-A88C-46AA-A45A-37445DB90F5C}"/>
    <cellStyle name="Währung 2 3" xfId="44460" xr:uid="{BE81F746-72BF-4400-936B-D0933C3EE211}"/>
    <cellStyle name="Währung 2 4" xfId="47921" xr:uid="{DB8D0866-E505-4FB7-9408-7A85DE41B106}"/>
    <cellStyle name="Währung 2_3. Loans" xfId="31192" xr:uid="{7787B645-B2EE-4B39-9C73-9B9CCBBA41EF}"/>
    <cellStyle name="Währung 3" xfId="31193" xr:uid="{7148D960-9F02-46D4-93C4-FEEEDE60721A}"/>
    <cellStyle name="Währung 3 2" xfId="31194" xr:uid="{D51AD996-70F7-4408-9DDE-4B4D832C8AB2}"/>
    <cellStyle name="Währung 3 3" xfId="47922" xr:uid="{4389D055-E83B-45A9-9A90-46E179BEEBDF}"/>
    <cellStyle name="Währung 3_3. Loans" xfId="31195" xr:uid="{B9D60C25-A798-45B1-967E-07A41EE72F96}"/>
    <cellStyle name="Währung 4" xfId="31196" xr:uid="{BE9F1A0F-60E6-4BBE-9FFD-4377255B1DE5}"/>
    <cellStyle name="Währung_Aktuell - Vertragsverlängerungen etc" xfId="48277" xr:uid="{35D7D850-ECAC-4F90-B59B-45D0CD5B9195}"/>
    <cellStyle name="Währung0" xfId="44461" xr:uid="{858E2B98-65D8-4050-B503-B03790314BDC}"/>
    <cellStyle name="Währung0 2" xfId="44462" xr:uid="{94F9ED03-2C20-4930-9F03-B2AED4CC4A7A}"/>
    <cellStyle name="Währung0_Cognos" xfId="44463" xr:uid="{6FEFA8CA-9CE5-4A7B-8FCA-3470C0984B7C}"/>
    <cellStyle name="x" xfId="44464" xr:uid="{2D3485FB-0DCB-4A84-B526-B4A25A623B25}"/>
    <cellStyle name="x_Cognos" xfId="44465" xr:uid="{C270B410-E7E4-4AE6-9363-EE662D4BBBEC}"/>
    <cellStyle name="Ü1" xfId="44466" xr:uid="{964CD22C-E115-4ADB-B902-E32C95137EFE}"/>
    <cellStyle name="Ü2" xfId="44467" xr:uid="{CB34ED44-D5BA-4042-A9FC-5ECE63360C7E}"/>
    <cellStyle name="Ü3" xfId="44468" xr:uid="{02EC1973-F6BA-4ACC-900B-602022D7E5EB}"/>
    <cellStyle name="Ü4" xfId="44469" xr:uid="{A2FD2FCB-DEB0-4381-9942-992009B345CB}"/>
    <cellStyle name="Überschrift" xfId="31197" xr:uid="{A3390C19-4EB3-4A98-9008-22479780564A}"/>
    <cellStyle name="Überschrift 1" xfId="31198" xr:uid="{B6DED27C-D678-494E-87CD-5A9E12086C81}"/>
    <cellStyle name="Überschrift 1 1" xfId="44470" xr:uid="{81C1F951-671D-45A5-AC40-CF1B3AA66422}"/>
    <cellStyle name="Überschrift 1 1 1" xfId="44471" xr:uid="{2B011811-0F5C-4232-BC43-A8A5AECEF0E9}"/>
    <cellStyle name="Überschrift 1 1 1 1" xfId="44472" xr:uid="{A2E06AE2-6A07-41B0-9C91-F271E739FFBD}"/>
    <cellStyle name="Überschrift 1 1 1 1 1" xfId="44473" xr:uid="{51AB8BF6-177F-4C8B-8CA0-1917AC7F278E}"/>
    <cellStyle name="Überschrift 1 1 1 1 1 1" xfId="44474" xr:uid="{F012350A-6D74-423A-B29E-743AF4FE4E64}"/>
    <cellStyle name="Überschrift 1 1 1 1 1 1 1" xfId="44475" xr:uid="{22192561-97A9-4C3D-9014-01F970BA4F8C}"/>
    <cellStyle name="Überschrift 1 1 1 1 1 1 1 1" xfId="44476" xr:uid="{6428A260-1C1B-4CAC-8CFD-D4D1B749FB95}"/>
    <cellStyle name="Überschrift 1 1 1 1 1 1 1 1 1" xfId="44477" xr:uid="{D4556CF3-352C-4CD3-AF46-B1E4B5D86083}"/>
    <cellStyle name="Überschrift 1 1 1 1 1 1 1 1 1 1" xfId="44478" xr:uid="{A0635B3A-0ECF-4671-9618-EEFE3B118B74}"/>
    <cellStyle name="Überschrift 1 1 1 1 1 1 1 1 1_Cognos" xfId="44479" xr:uid="{183410CD-BD49-483C-8C4E-CB2352371D1A}"/>
    <cellStyle name="Überschrift 1 1 1 1 1 1 1 1_Cognos" xfId="44480" xr:uid="{5CF2C4D0-9140-483D-8D42-847CC803A300}"/>
    <cellStyle name="Überschrift 1 1 1 1 1 1 1_Cognos" xfId="44481" xr:uid="{B2D9B41D-4D65-4713-87A9-7C61BDA9A0CB}"/>
    <cellStyle name="Überschrift 1 1 1 1 1 1_Cognos" xfId="44482" xr:uid="{214579CF-220A-4E16-B3E4-CF0FF58475F6}"/>
    <cellStyle name="Überschrift 1 1 1 1 1_Cognos" xfId="44483" xr:uid="{6FEEF4A3-3399-42AA-AE1B-9F2D9AFAB12F}"/>
    <cellStyle name="Überschrift 1 1 1 1_Cognos" xfId="44484" xr:uid="{F1286668-9169-47FE-91F0-435A42570437}"/>
    <cellStyle name="Überschrift 1 1 1_Cognos" xfId="44485" xr:uid="{D992D3D0-C695-4084-9658-CDDA00D75AA1}"/>
    <cellStyle name="Überschrift 1 1_Cognos" xfId="44486" xr:uid="{E2082D4E-B984-4CED-B903-D0E4AA46581F}"/>
    <cellStyle name="Überschrift 1 2" xfId="31199" xr:uid="{B0FB4873-86F7-4047-A6D8-5F956A66E36A}"/>
    <cellStyle name="Überschrift 1 2 2" xfId="44487" xr:uid="{134D3A29-652E-4597-B8B8-6FD9B8CC0857}"/>
    <cellStyle name="Überschrift 1 2 3" xfId="47673" xr:uid="{730F6107-9193-4ECE-813D-A75B5CF70714}"/>
    <cellStyle name="Überschrift 1 2_Bought properties" xfId="52484" xr:uid="{2CD44DBE-4267-408C-A1A1-2D4B5B169185}"/>
    <cellStyle name="Überschrift 1 3" xfId="44488" xr:uid="{2EA54595-0840-4C62-992A-E0DF62356B9D}"/>
    <cellStyle name="Überschrift 1 4" xfId="47672" xr:uid="{8AA4F590-8A1F-4BA0-A08F-CCAA02A81BD9}"/>
    <cellStyle name="Überschrift 1 5" xfId="49038" xr:uid="{012F1749-6D5B-457A-9A96-66F9BC12D03D}"/>
    <cellStyle name="Überschrift 1_7. Number of apartments_EoP" xfId="50328" xr:uid="{071FCB8B-069F-4EF6-A343-4EA46B0ABD2C}"/>
    <cellStyle name="Überschrift 2" xfId="31200" xr:uid="{A5087A46-991F-4C8B-B966-4155716474F2}"/>
    <cellStyle name="Überschrift 2 2" xfId="31201" xr:uid="{52F51E0A-A047-440E-BE8B-9359413B8D79}"/>
    <cellStyle name="Überschrift 2 2 2" xfId="44489" xr:uid="{BDE017F5-7561-4FBB-8DE1-54AA79FE3E3A}"/>
    <cellStyle name="Überschrift 2 2 3" xfId="47675" xr:uid="{6BBDFBE4-4DA0-46B1-96A5-818C4E296D82}"/>
    <cellStyle name="Überschrift 2 2_Bought properties" xfId="52485" xr:uid="{06FBA5A8-225D-4966-A56B-4DDF39537CE5}"/>
    <cellStyle name="Überschrift 2 3" xfId="44490" xr:uid="{193A1ECE-D689-4889-A89F-6651CAB587A3}"/>
    <cellStyle name="Überschrift 2 4" xfId="47674" xr:uid="{FA6C623B-1C36-46E6-B185-E499476843B6}"/>
    <cellStyle name="Überschrift 2_7. Number of apartments_EoP" xfId="50329" xr:uid="{6E29BA7F-2120-42BB-9197-01FE167766ED}"/>
    <cellStyle name="Überschrift 3" xfId="31202" xr:uid="{5A0FFA0F-5A15-426B-9104-FD5590876DB7}"/>
    <cellStyle name="Überschrift 3 2" xfId="31203" xr:uid="{D9CBF00A-DD29-4BF5-8B41-B059FC99BCC3}"/>
    <cellStyle name="Überschrift 3 2 2" xfId="44491" xr:uid="{59E4B06A-427C-44C2-94FD-077A3DE2302F}"/>
    <cellStyle name="Überschrift 3 2 3" xfId="47677" xr:uid="{DA94D46E-3CBE-490C-A58A-F7147C9835DB}"/>
    <cellStyle name="Überschrift 3 2_Bought properties" xfId="52486" xr:uid="{D7D9EA0F-8AB1-4153-B6C5-679D95C17F2F}"/>
    <cellStyle name="Überschrift 3 3" xfId="44492" xr:uid="{3EF68F18-AC67-4007-9D0D-36BB5EB11300}"/>
    <cellStyle name="Überschrift 3 4" xfId="47676" xr:uid="{DEDFBD5C-5069-489D-BD3F-E1CC8EA4D39E}"/>
    <cellStyle name="Überschrift 3_7. Number of apartments_EoP" xfId="50330" xr:uid="{C740E53F-6662-4C6E-A303-100A5DEF1009}"/>
    <cellStyle name="Überschrift 4" xfId="31204" xr:uid="{516EA510-0B59-45A2-B7CC-3618E2AAF135}"/>
    <cellStyle name="Überschrift 4 2" xfId="31205" xr:uid="{A1EF956B-869C-4A95-981B-D7498DF2D83B}"/>
    <cellStyle name="Überschrift 4 2 2" xfId="44493" xr:uid="{37DEEC92-81ED-4EDE-8BE2-392A8AB228BB}"/>
    <cellStyle name="Überschrift 4 2 3" xfId="47679" xr:uid="{2EB4DC64-A4B1-43B2-9F23-042EB9ABCA9D}"/>
    <cellStyle name="Überschrift 4 2_Bought properties" xfId="52487" xr:uid="{ECD2477C-E6E4-4808-8EB7-109CC67EA438}"/>
    <cellStyle name="Überschrift 4 3" xfId="44494" xr:uid="{3A56813B-4C60-4BCE-A27F-3EDD9671CA28}"/>
    <cellStyle name="Überschrift 4 4" xfId="47678" xr:uid="{180566CD-7B3C-4596-94D9-317BA91B2050}"/>
    <cellStyle name="Überschrift 4_7. Number of apartments_EoP" xfId="50331" xr:uid="{90526CB6-4C55-4875-B1A0-53AF6CB06892}"/>
    <cellStyle name="Überschrift 5" xfId="31206" xr:uid="{CFFA6022-7387-43C1-AE9C-3A4848A773C7}"/>
    <cellStyle name="Überschrift 5 2" xfId="44495" xr:uid="{76A5A669-8A8D-4114-8B92-276E010EEAB6}"/>
    <cellStyle name="Überschrift 5 3" xfId="47680" xr:uid="{11EDF22A-4FB3-4BC5-B836-FA2768DA8DD1}"/>
    <cellStyle name="Überschrift 5_Cognos" xfId="44496" xr:uid="{C6BE4201-E847-4C9E-9EF1-83F13A91FF47}"/>
    <cellStyle name="Überschrift 6" xfId="47671" xr:uid="{422713A1-CEF2-4FD0-BE1D-47C08EDFE4CE}"/>
    <cellStyle name="Überschrift 7" xfId="49037" xr:uid="{16265361-86CD-46DA-802D-442488E5DD5A}"/>
    <cellStyle name="Überschrift_121231-130331" xfId="31207" xr:uid="{9521F7F9-46B7-4DF9-91AF-70026F5B02A9}"/>
    <cellStyle name="Überschrift3" xfId="44497" xr:uid="{185602E2-8B20-41FA-BCD4-ED247B38DB29}"/>
    <cellStyle name="Überschriften" xfId="44498" xr:uid="{5B306857-C154-4322-8CBE-F1A9E413AD10}"/>
    <cellStyle name="Year" xfId="44499" xr:uid="{45F2A85E-CDE3-4307-AAFE-077B8EF19DA8}"/>
    <cellStyle name="Year 2" xfId="44500" xr:uid="{0956520E-9352-4868-80DC-63A031D8B903}"/>
    <cellStyle name="Year_Cognos" xfId="44501" xr:uid="{DBDEF159-80DD-4D12-9C57-77C88D83BE26}"/>
    <cellStyle name="years" xfId="44502" xr:uid="{37B0E3DF-537B-4A1E-BB09-FD868CB7CFF5}"/>
    <cellStyle name="Yen" xfId="44503" xr:uid="{B3EFE15A-1910-4EE7-AA5F-A05DAC66C994}"/>
    <cellStyle name="Zahl" xfId="31208" xr:uid="{F07C0760-6099-435E-A7F5-7072EA2E2256}"/>
    <cellStyle name="Zahl (0)" xfId="44504" xr:uid="{B75E71C9-A5A1-4DB8-ACE2-D60C210A5D24}"/>
    <cellStyle name="Zahl (2)" xfId="44505" xr:uid="{7A842C37-02B8-4C98-B42B-6E60994B1208}"/>
    <cellStyle name="Zahl_Cognos" xfId="44506" xr:uid="{7C51A1CE-285C-42B7-83E9-C1E165E70F90}"/>
    <cellStyle name="Zahl1" xfId="44507" xr:uid="{4CB7F9E6-1E64-4A5B-BA67-E0EA03920D04}"/>
    <cellStyle name="Zahlen" xfId="44508" xr:uid="{AB9306E5-DA23-484B-8CE5-6D0EBB7914C9}"/>
    <cellStyle name="Zahlen 2" xfId="44509" xr:uid="{EDE351C2-612C-4A76-8960-E022083D157D}"/>
    <cellStyle name="Zahlen In Summen" xfId="44510" xr:uid="{DAE69A20-530C-4ABF-8A51-E709277EACAE}"/>
    <cellStyle name="Zahlen in Tabellen" xfId="44511" xr:uid="{A049D8B1-77C2-4A32-BF10-6AF2A384929A}"/>
    <cellStyle name="Zahlen_2008-04-21 Ertragslage TZ ENGLISCH 5 - für übliches DD-Format" xfId="44512" xr:uid="{B983B6FA-1E02-4DEB-9DEF-D269E43E8529}"/>
    <cellStyle name="Zeile 01" xfId="44513" xr:uid="{DFEBFA72-2D2E-448F-A928-F8440E475DDF}"/>
    <cellStyle name="Zeile 01.1" xfId="44514" xr:uid="{FF422FB9-2817-4F61-BDE4-6717316FED6D}"/>
    <cellStyle name="Zeile 01.1.1" xfId="44515" xr:uid="{64324955-E569-4241-AB28-50E8A19CBFE6}"/>
    <cellStyle name="Zeile 01.1.1 2" xfId="44516" xr:uid="{536527E9-FDB5-47EC-91B5-BB9F74022808}"/>
    <cellStyle name="Zeile 01.1.1 3" xfId="44517" xr:uid="{A792B1A3-CE89-4E84-9FFB-E25135934463}"/>
    <cellStyle name="Zeile 01.1.1_Cognos" xfId="44518" xr:uid="{D5058F9D-8BDC-4DD4-88E9-7154789F386D}"/>
    <cellStyle name="Zeile 01.1_Cognos" xfId="44519" xr:uid="{563B0629-E2F1-430D-B1A8-F9008E99F803}"/>
    <cellStyle name="Zeile 01_Cognos" xfId="44520" xr:uid="{BEA84AE3-46C7-4A01-90C5-BFFA43AA11E7}"/>
    <cellStyle name="Zeile 02" xfId="44521" xr:uid="{A0428770-6F79-450F-BCFF-60D8FB0F600A}"/>
    <cellStyle name="Zeile 02.1" xfId="44522" xr:uid="{3755DB14-AC1C-48CA-8A92-FF9CC7F31993}"/>
    <cellStyle name="Zeile 02.1.1" xfId="44523" xr:uid="{F603A397-D808-4ECA-993F-02298873BB5D}"/>
    <cellStyle name="Zeile 02.1.1 2" xfId="44524" xr:uid="{58AF50E7-978B-45B7-BE58-382364A97C8A}"/>
    <cellStyle name="Zeile 02.1.1 3" xfId="44525" xr:uid="{A5AE0E8A-4368-487A-80DD-E098439C4489}"/>
    <cellStyle name="Zeile 02.1.1_Cognos" xfId="44526" xr:uid="{20EDD38A-AE7F-40AB-9ED7-C983A7BA6331}"/>
    <cellStyle name="Zeile 02.1_Cognos" xfId="44527" xr:uid="{6CFD5500-5457-4980-9EE0-FC9565F1EBB5}"/>
    <cellStyle name="Zeile 02_Cognos" xfId="44528" xr:uid="{F6BA9837-33BA-416E-B3E9-675A492675A8}"/>
    <cellStyle name="Zeile 03" xfId="44529" xr:uid="{4A6F1EE9-C8CD-4459-AB59-1AA61BC40B60}"/>
    <cellStyle name="Zeile 04" xfId="44530" xr:uid="{903BD29E-3062-426D-8582-A21C49F68359}"/>
    <cellStyle name="Zeile GuV 3 blue" xfId="44531" xr:uid="{8AC70F81-B63E-43D7-A97C-28F0F60A696B}"/>
    <cellStyle name="Zeile GuV 3 blue 2" xfId="44532" xr:uid="{040F7739-0CFF-4CFB-AEC5-91C273022DBB}"/>
    <cellStyle name="Zeile GuV 3 blue 3" xfId="44533" xr:uid="{B2947459-A386-453A-B308-2EE6B6EEA132}"/>
    <cellStyle name="Zeile GuV 3 blue 4" xfId="44534" xr:uid="{15A7A797-1577-4AEC-B239-0D7B5EAC38CD}"/>
    <cellStyle name="Zeile GuV 3 blue half" xfId="44535" xr:uid="{DA952B3A-1D61-4A66-92EE-B95C314050F1}"/>
    <cellStyle name="Zeile GuV 3 blue half 2" xfId="44536" xr:uid="{43C0CD67-D565-46F6-947D-11131F59417F}"/>
    <cellStyle name="Zeile GuV 3 blue half 3" xfId="44537" xr:uid="{B245BA7B-3DF5-478C-ABD2-AAF5679DFE2E}"/>
    <cellStyle name="Zeile GuV 3 blue half 4" xfId="44538" xr:uid="{315BC3F9-456B-40EF-ACEE-1812A039233F}"/>
    <cellStyle name="Zeile GuV 3 blue half_Cognos" xfId="44539" xr:uid="{93D2C180-C72E-41BA-9DE6-EEFBAD0D57D2}"/>
    <cellStyle name="Zeile guV 3 blue Quarte" xfId="44540" xr:uid="{2758AB3D-A9A9-4BA9-AE16-7F52896A8CB8}"/>
    <cellStyle name="Zeile guV 3 blue Quarte 2" xfId="44541" xr:uid="{2AAB4011-722C-44E3-847E-19832E5F9EFF}"/>
    <cellStyle name="Zeile guV 3 blue Quarte 3" xfId="44542" xr:uid="{94734E7F-CCDF-475F-A6E9-57491E8A98BB}"/>
    <cellStyle name="Zeile guV 3 blue Quarte 4" xfId="44543" xr:uid="{D618A5D8-0F26-4810-9161-68D713540818}"/>
    <cellStyle name="Zeile guV 3 blue Quarte_Cognos" xfId="44544" xr:uid="{27E1916C-4461-4090-8F23-FDF2A0577BD6}"/>
    <cellStyle name="Zeile GuV 3 blue%" xfId="44545" xr:uid="{CE071A26-BA06-46D7-9279-7FF292D45F9C}"/>
    <cellStyle name="Zeile GuV 3 blue% 2" xfId="44546" xr:uid="{EE8A933D-3FFC-4F08-A413-0BE0242BC64D}"/>
    <cellStyle name="Zeile GuV 3 blue% 3" xfId="44547" xr:uid="{B7A5446A-294B-43C9-BA74-9B2D08906EA3}"/>
    <cellStyle name="Zeile GuV 3 blue%_Cognos" xfId="44548" xr:uid="{A715EDA1-7BB3-47F9-AAB7-8DE190CB0208}"/>
    <cellStyle name="Zeile GuV 3 blue_Cognos" xfId="44549" xr:uid="{7758E388-5B87-4580-AD28-8D520766E8DB}"/>
    <cellStyle name="Zeile Liqui 1" xfId="44550" xr:uid="{D559C365-22F9-4234-B4A7-2FA2F87E86A2}"/>
    <cellStyle name="Zeile Liqui 1 2" xfId="44551" xr:uid="{C2551835-5EDD-4FC8-823A-752101FBA0F9}"/>
    <cellStyle name="Zeile Liqui 1 3" xfId="44552" xr:uid="{827340B3-1E36-48FB-AE82-1400D995B17D}"/>
    <cellStyle name="Zeile Liqui 1 GuV" xfId="44553" xr:uid="{B1F60038-F418-48FB-9E20-D39F2C48E452}"/>
    <cellStyle name="Zeile Liqui 1 GuV %" xfId="44554" xr:uid="{F7896FF4-529B-4A48-808B-BCF2D8156817}"/>
    <cellStyle name="Zeile Liqui 1 GuV % 2" xfId="44555" xr:uid="{30B3938D-6243-41F1-BE16-167D92B61E2B}"/>
    <cellStyle name="Zeile Liqui 1 GuV % 3" xfId="44556" xr:uid="{D4FBF65B-9C10-4F59-AF8E-80F4704921CD}"/>
    <cellStyle name="Zeile Liqui 1 GuV % Aufw" xfId="44557" xr:uid="{F9F83DE2-2FFA-4B12-BE85-751376D41678}"/>
    <cellStyle name="Zeile Liqui 1 GuV % Aufw 2" xfId="44558" xr:uid="{A1F8FAD1-BC82-4827-A629-A31E3DB8B3A2}"/>
    <cellStyle name="Zeile Liqui 1 GuV % Aufw 3" xfId="44559" xr:uid="{F30D95CD-0E51-4B1E-86B4-845467C1DA61}"/>
    <cellStyle name="Zeile Liqui 1 GuV % Aufw_Cognos" xfId="44560" xr:uid="{D118C886-A42D-444B-BBB4-C7757C194E03}"/>
    <cellStyle name="Zeile Liqui 1 GuV %_Cognos" xfId="44561" xr:uid="{28363579-A01D-40DB-9850-F1CFAC2648D7}"/>
    <cellStyle name="Zeile Liqui 1 GuV 2" xfId="44562" xr:uid="{2B01E421-0190-4A54-AFFC-6F616021C73C}"/>
    <cellStyle name="Zeile Liqui 1 GuV 3" xfId="44563" xr:uid="{440F41F0-1A55-4969-9B21-D678E70E70C8}"/>
    <cellStyle name="Zeile Liqui 1 GuV 4" xfId="44564" xr:uid="{2E80D576-7BD4-4B9F-A341-4C6E1AB61F38}"/>
    <cellStyle name="Zeile Liqui 1 GuV Aufwand" xfId="44565" xr:uid="{F76F1D47-79B0-41A7-A1A0-C4D801B313AA}"/>
    <cellStyle name="Zeile Liqui 1 GuV Aufwand 2" xfId="44566" xr:uid="{F563083B-9DD5-4419-A590-685BA0A270F4}"/>
    <cellStyle name="Zeile Liqui 1 GuV Aufwand 3" xfId="44567" xr:uid="{C49DAE3A-1E5B-4449-A6D7-89F0E0B2A5F3}"/>
    <cellStyle name="Zeile Liqui 1 GuV Aufwand_Cognos" xfId="44568" xr:uid="{2FD969CD-4F34-4B71-9698-4195498A0841}"/>
    <cellStyle name="Zeile Liqui 1 GuV half" xfId="44569" xr:uid="{A4D9072A-075E-434A-8270-A91FEE8AB680}"/>
    <cellStyle name="Zeile Liqui 1 GuV half 2" xfId="44570" xr:uid="{CD1D1A58-CD27-4ECE-80F1-DD596E7462C1}"/>
    <cellStyle name="Zeile Liqui 1 GuV half 3" xfId="44571" xr:uid="{60BA2835-6C3A-41B2-BF03-9B02FE1ACE93}"/>
    <cellStyle name="Zeile Liqui 1 GuV half Aufw" xfId="44572" xr:uid="{22D6D83C-2899-42AB-A473-D5D6B7253842}"/>
    <cellStyle name="Zeile Liqui 1 GuV half Aufw 2" xfId="44573" xr:uid="{17EF183B-9A51-4AFA-A9B2-72BF61B5C659}"/>
    <cellStyle name="Zeile Liqui 1 GuV half Aufw_Cognos" xfId="44574" xr:uid="{DADDDD55-9C36-4BB7-8335-1D0D81918F74}"/>
    <cellStyle name="Zeile Liqui 1 GuV half weiß" xfId="44575" xr:uid="{99E4CDE3-62AE-4F6D-9E00-ED92F97972C6}"/>
    <cellStyle name="Zeile Liqui 1 GuV half weiß 2" xfId="44576" xr:uid="{9F765CB4-13F4-47A8-90CD-BF513A6BF043}"/>
    <cellStyle name="Zeile Liqui 1 GuV half weiß 3" xfId="44577" xr:uid="{CA3B949F-72AC-4930-8C5A-57A56CCB5280}"/>
    <cellStyle name="Zeile Liqui 1 GuV half weiß_Cognos" xfId="44578" xr:uid="{10D3D277-702F-4089-8A82-626808D8812C}"/>
    <cellStyle name="Zeile Liqui 1 GuV half_Cognos" xfId="44579" xr:uid="{633AF05A-2143-4523-A2AF-6E2D1421DFEA}"/>
    <cellStyle name="Zeile Liqui 1 GuV Quarter" xfId="44580" xr:uid="{7B35D1E0-632B-4CC3-8A14-474AC01F56B1}"/>
    <cellStyle name="Zeile Liqui 1 GuV Quarter 2" xfId="44581" xr:uid="{62A6A36A-EB6B-4F64-B01A-19D244BC9779}"/>
    <cellStyle name="Zeile Liqui 1 GuV Quarter 3" xfId="44582" xr:uid="{0DFBF4EC-8C71-4147-9A86-FCF8EA3EF400}"/>
    <cellStyle name="Zeile Liqui 1 GuV Quarter Aufw" xfId="44583" xr:uid="{583D2FA6-8508-4501-92A3-9787883EB99D}"/>
    <cellStyle name="Zeile Liqui 1 GuV Quarter Aufw 2" xfId="44584" xr:uid="{BD9C9A88-AC6D-4CED-9BD9-93AE42B1F75B}"/>
    <cellStyle name="Zeile Liqui 1 GuV Quarter Aufw_Cognos" xfId="44585" xr:uid="{9DAB72F0-2FAA-4F76-9CDB-3D3E670FF369}"/>
    <cellStyle name="Zeile Liqui 1 GuV Quarter weiß" xfId="44586" xr:uid="{5BC9233A-7E08-4EA6-8287-A6456263AB25}"/>
    <cellStyle name="Zeile Liqui 1 GuV Quarter weiß 2" xfId="44587" xr:uid="{77DAF96C-4ED2-4E19-A5E5-2917D858FEAB}"/>
    <cellStyle name="Zeile Liqui 1 GuV Quarter weiß 3" xfId="44588" xr:uid="{FF62638A-B5B0-4B1F-B5B0-F8FD62E1B795}"/>
    <cellStyle name="Zeile Liqui 1 GuV Quarter weiß_Cognos" xfId="44589" xr:uid="{E10D334B-70DD-4970-85B5-9616D4B892AB}"/>
    <cellStyle name="Zeile Liqui 1 GuV Quarter_Cognos" xfId="44590" xr:uid="{AAB5E866-2921-445A-A7E6-57E70B8C1E43}"/>
    <cellStyle name="Zeile Liqui 1 GuV weiß" xfId="44591" xr:uid="{FD8C11E1-1EB6-43FD-9D71-DACC4FAA2EE9}"/>
    <cellStyle name="Zeile Liqui 1 GuV weiß %" xfId="44592" xr:uid="{1715787C-618E-4BE5-8774-ACA9C7976FBA}"/>
    <cellStyle name="Zeile Liqui 1 GuV weiß % 2" xfId="44593" xr:uid="{0B4CB05F-3AC8-428A-AA7A-B62FE9B7A386}"/>
    <cellStyle name="Zeile Liqui 1 GuV weiß % 3" xfId="44594" xr:uid="{9EB967C4-1CAC-488B-9304-B96B112C7A6A}"/>
    <cellStyle name="Zeile Liqui 1 GuV weiß %_Cognos" xfId="44595" xr:uid="{A57FEB72-7DC3-485C-83FA-882CCC60F45F}"/>
    <cellStyle name="Zeile Liqui 1 GuV weiß 2" xfId="44596" xr:uid="{1BEC8C92-EED1-4798-A263-233CA2A39DCA}"/>
    <cellStyle name="Zeile Liqui 1 GuV weiß 3" xfId="44597" xr:uid="{E18543CD-14EE-4E77-BFAD-C306CCE03513}"/>
    <cellStyle name="Zeile Liqui 1 GuV weiß 4" xfId="44598" xr:uid="{3EA95B7D-8BA8-4E1B-B7B0-5C74A3EA3194}"/>
    <cellStyle name="Zeile Liqui 1 GuV weiß_Cognos" xfId="44599" xr:uid="{64CAA82A-878D-412C-A71E-99C3665245FF}"/>
    <cellStyle name="Zeile Liqui 1 GuV_Cognos" xfId="44600" xr:uid="{452D801B-AA57-49F9-9668-D333707B4550}"/>
    <cellStyle name="Zeile Liqui 1_Cognos" xfId="44601" xr:uid="{921AFE36-93F5-4B9F-A593-1F06F7493872}"/>
    <cellStyle name="Zeile Liqui 2" xfId="44602" xr:uid="{9624A6FC-6C50-48C0-BD75-E37F5BD72307}"/>
    <cellStyle name="Zeile Liqui 3" xfId="44603" xr:uid="{A77F7EDA-4E6F-47BC-B10C-24458A4F63DD}"/>
    <cellStyle name="Zeile Liqui 3 2" xfId="44604" xr:uid="{42199CEA-1668-4809-BCAE-89313DF52D66}"/>
    <cellStyle name="Zeile Liqui 3 2 2" xfId="44605" xr:uid="{BF5EF37E-CD36-4E90-9E6A-34C1F01A6020}"/>
    <cellStyle name="Zeile Liqui 3 2 3" xfId="44606" xr:uid="{7B899EEB-DB81-4431-B8DA-91813C1C17AD}"/>
    <cellStyle name="Zeile Liqui 3 2_Cognos" xfId="44607" xr:uid="{2D201A61-38CC-4ECB-958F-36533EB95498}"/>
    <cellStyle name="Zeile Liqui 3 3" xfId="44608" xr:uid="{673B52F3-03EF-4D62-BE08-72ADFF181440}"/>
    <cellStyle name="Zeile Liqui 3 4" xfId="44609" xr:uid="{7F1614AB-262A-4E28-A540-CF97381EFA94}"/>
    <cellStyle name="Zeile Liqui 3 blue" xfId="44610" xr:uid="{91C6CB4C-609D-4EB6-96C9-2BD2CAE039AC}"/>
    <cellStyle name="Zeile Liqui 3 blue 2" xfId="44611" xr:uid="{2227C91B-B56B-4D5F-8F7C-35318C0ABB5A}"/>
    <cellStyle name="Zeile Liqui 3 blue 2 2" xfId="44612" xr:uid="{1C288433-8BA4-4807-9C17-E7437C1738B2}"/>
    <cellStyle name="Zeile Liqui 3 blue 2 3" xfId="44613" xr:uid="{7A9FE1D8-FF8F-4F10-8C01-979B8B5609D3}"/>
    <cellStyle name="Zeile Liqui 3 blue 2_Cognos" xfId="44614" xr:uid="{4ABAD670-99EA-4DEC-9716-EA079E965577}"/>
    <cellStyle name="Zeile Liqui 3 blue 3" xfId="44615" xr:uid="{455DED2F-5CBA-40E9-8318-BC0419ED0AB6}"/>
    <cellStyle name="Zeile Liqui 3 blue 4" xfId="44616" xr:uid="{FE36A19C-5194-4A66-9E4E-5348B0EF1783}"/>
    <cellStyle name="Zeile Liqui 3 blue_Cognos" xfId="44617" xr:uid="{87AEDF69-6322-41CD-9DC7-47A8E467DC2E}"/>
    <cellStyle name="Zeile Liqui 3_Cognos" xfId="44618" xr:uid="{20393637-8F93-482D-B86C-0033727D162D}"/>
    <cellStyle name="Zeilennr." xfId="44619" xr:uid="{C659F242-9F5E-472B-BAF5-239C00FF753E}"/>
    <cellStyle name="Zeilenüberschriften" xfId="44620" xr:uid="{2CFEB92E-1026-422F-84A2-1D93C8EE49FF}"/>
    <cellStyle name="Zelle prüfen" xfId="44621" xr:uid="{A0DE1047-5314-4BE2-9F81-E42173A55E5C}"/>
    <cellStyle name="Zelle überprüfen" xfId="31209" xr:uid="{ED568894-6F9D-4C78-BD5E-010E0CB16D04}"/>
    <cellStyle name="Zelle überprüfen 2" xfId="31210" xr:uid="{FB0820D5-0ED9-46A6-87BF-1BE1EEB60958}"/>
    <cellStyle name="Zelle überprüfen 2 2" xfId="44622" xr:uid="{147F9F58-56C3-48B6-A1B5-5B19886411FC}"/>
    <cellStyle name="Zelle überprüfen 2 3" xfId="47693" xr:uid="{F5DF7B91-D034-4C22-8165-50E0BE5F0D4B}"/>
    <cellStyle name="Zelle überprüfen 2_Bought properties" xfId="52488" xr:uid="{76EDE45E-B1C4-44A2-84A4-27826C97BF03}"/>
    <cellStyle name="Zelle überprüfen 3" xfId="44623" xr:uid="{E5A49425-C394-4343-8ED8-66729DA24C2D}"/>
    <cellStyle name="Zelle überprüfen 4" xfId="47692" xr:uid="{7911D661-267E-4137-83D0-02F006E1CA67}"/>
    <cellStyle name="Zelle überprüfen_7. Number of apartments_EoP" xfId="50332" xr:uid="{6D246070-E7A0-4987-A25D-C4DA47D077BA}"/>
    <cellStyle name="Zw. Summe" xfId="44624" xr:uid="{51B55A4F-E839-4C31-89B2-245660027B00}"/>
    <cellStyle name="Zw. Summe 2" xfId="44625" xr:uid="{2ADC6E59-1FA2-4E95-9486-278F01C74C71}"/>
    <cellStyle name="Zw. Summe 3" xfId="44626" xr:uid="{DB05A1D7-1659-4C34-996E-3731B9364B91}"/>
    <cellStyle name="Zw. Summe 4" xfId="44627" xr:uid="{175F38BE-0DDF-4BC7-A828-F9FCCA99C5FF}"/>
    <cellStyle name="Zw. Summe_Cognos" xfId="44628" xr:uid="{C90798D9-C309-483A-8701-0EA2A64ACE88}"/>
    <cellStyle name="Änderung" xfId="44629" xr:uid="{33B9A3D1-49B8-4871-9758-5AA9F05E3FD1}"/>
    <cellStyle name="Стиль_цен" xfId="44630" xr:uid="{9F7A62AB-67BE-447F-94B7-3A0EB735B69F}"/>
    <cellStyle name="Тысячи [0]_Баланс д.заполн" xfId="44631" xr:uid="{6B25D5AC-99E1-4BEA-9B33-B29639CE635E}"/>
    <cellStyle name="Тысячи_Баланс д.заполн" xfId="44632" xr:uid="{1027A83C-68EA-45EF-9F87-C36A44A2FFA5}"/>
    <cellStyle name="Џђћ–…ќ’ќ›‰" xfId="44633" xr:uid="{D1CE24C0-4776-4480-919C-04B32362AF4E}"/>
    <cellStyle name="標準_TKG Saar - bottom up 2" xfId="44634" xr:uid="{9B56FD2A-12D2-43C5-B640-AB417B72AEDF}"/>
  </cellStyles>
  <dxfs count="9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FFCC"/>
      <color rgb="FFFF99FF"/>
      <color rgb="FF0000F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ntralt\Ekonomi\Ekonomi\Bokslut\2008_09\091231\&#197;rsredovisningar\AFAB\&#197;R%20AFAB%202009-12-31%20version%202010-04-14%20med%20streck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entralt/Ekonomi/Ekonomi/Bokslut/2019/Historical%20information/Historical%20figures%202019%20Q1v.2%20ENG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entralt/Ekonomi/Ekonomi/Bokslut/2021/Historical%20information/Q1/Historical%20figures%202021%20Q1%20E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05">
          <cell r="F205">
            <v>-57949970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perty portfolio"/>
      <sheetName val="loan portfolio"/>
      <sheetName val="key figures in EUR and SEK"/>
      <sheetName val="properties in EUR and SEK"/>
      <sheetName val="income statement in EUR and SEK"/>
      <sheetName val="balance sheet in EUR and SEK"/>
      <sheetName val="equity from 2018 (EUR)"/>
      <sheetName val="equity from 2004-2017 (SEK)"/>
      <sheetName val="Cash Flow"/>
    </sheetNames>
    <sheetDataSet>
      <sheetData sheetId="0"/>
      <sheetData sheetId="1"/>
      <sheetData sheetId="2"/>
      <sheetData sheetId="3"/>
      <sheetData sheetId="4">
        <row r="4">
          <cell r="C4">
            <v>2018</v>
          </cell>
          <cell r="G4">
            <v>2017</v>
          </cell>
          <cell r="H4">
            <v>2016</v>
          </cell>
          <cell r="I4">
            <v>2015</v>
          </cell>
          <cell r="J4">
            <v>2014</v>
          </cell>
          <cell r="K4">
            <v>2013</v>
          </cell>
          <cell r="L4">
            <v>2012</v>
          </cell>
          <cell r="M4">
            <v>2011</v>
          </cell>
          <cell r="N4">
            <v>2010</v>
          </cell>
          <cell r="O4">
            <v>2009</v>
          </cell>
          <cell r="P4">
            <v>2008</v>
          </cell>
          <cell r="Q4">
            <v>2007</v>
          </cell>
          <cell r="R4">
            <v>2006</v>
          </cell>
          <cell r="S4">
            <v>2005</v>
          </cell>
          <cell r="T4">
            <v>2004</v>
          </cell>
        </row>
        <row r="5">
          <cell r="C5" t="str">
            <v>Jan-Dec</v>
          </cell>
          <cell r="G5" t="str">
            <v>Jan-Dec</v>
          </cell>
          <cell r="H5" t="str">
            <v>Jan-Dec</v>
          </cell>
          <cell r="I5" t="str">
            <v>Jan-Dec</v>
          </cell>
          <cell r="J5" t="str">
            <v>Jan-Dec</v>
          </cell>
          <cell r="K5" t="str">
            <v>Jan-Dec</v>
          </cell>
          <cell r="L5" t="str">
            <v>Jan-Dec</v>
          </cell>
          <cell r="M5" t="str">
            <v>Jan-Dec</v>
          </cell>
          <cell r="N5" t="str">
            <v>Jan-Dec</v>
          </cell>
          <cell r="O5" t="str">
            <v>Jan-Dec</v>
          </cell>
          <cell r="P5" t="str">
            <v>Jan-Dec</v>
          </cell>
          <cell r="Q5" t="str">
            <v>Jan-Dec</v>
          </cell>
          <cell r="R5" t="str">
            <v>Jan-Dec</v>
          </cell>
          <cell r="S5" t="str">
            <v>Jan-Dec</v>
          </cell>
          <cell r="T5" t="str">
            <v>Jan-Dec</v>
          </cell>
        </row>
        <row r="10">
          <cell r="G10">
            <v>251</v>
          </cell>
          <cell r="Z10">
            <v>1579</v>
          </cell>
          <cell r="AA10">
            <v>1409</v>
          </cell>
          <cell r="AB10">
            <v>1376</v>
          </cell>
          <cell r="AC10">
            <v>1218</v>
          </cell>
        </row>
        <row r="11">
          <cell r="G11">
            <v>-22</v>
          </cell>
          <cell r="Z11">
            <v>-55</v>
          </cell>
          <cell r="AA11">
            <v>-47</v>
          </cell>
          <cell r="AB11">
            <v>-46</v>
          </cell>
          <cell r="AC11">
            <v>-66</v>
          </cell>
        </row>
        <row r="12">
          <cell r="G12">
            <v>0</v>
          </cell>
          <cell r="Z12">
            <v>-48</v>
          </cell>
          <cell r="AA12">
            <v>-104</v>
          </cell>
          <cell r="AB12">
            <v>-34</v>
          </cell>
          <cell r="AC12">
            <v>-16</v>
          </cell>
        </row>
      </sheetData>
      <sheetData sheetId="5">
        <row r="19">
          <cell r="B19">
            <v>17</v>
          </cell>
          <cell r="K19">
            <v>7</v>
          </cell>
          <cell r="L19">
            <v>3</v>
          </cell>
          <cell r="M19">
            <v>3</v>
          </cell>
          <cell r="N19">
            <v>2</v>
          </cell>
          <cell r="O19">
            <v>2</v>
          </cell>
          <cell r="P19">
            <v>2</v>
          </cell>
          <cell r="Q19">
            <v>2</v>
          </cell>
          <cell r="R19">
            <v>1</v>
          </cell>
          <cell r="S19">
            <v>14</v>
          </cell>
          <cell r="T19">
            <v>11</v>
          </cell>
          <cell r="U19">
            <v>28</v>
          </cell>
          <cell r="X19">
            <v>137</v>
          </cell>
          <cell r="Y19">
            <v>238</v>
          </cell>
          <cell r="Z19">
            <v>278</v>
          </cell>
          <cell r="AA19">
            <v>59</v>
          </cell>
          <cell r="AB19">
            <v>28</v>
          </cell>
          <cell r="AC19">
            <v>30</v>
          </cell>
          <cell r="AD19">
            <v>20</v>
          </cell>
          <cell r="AE19">
            <v>24</v>
          </cell>
          <cell r="AF19">
            <v>23</v>
          </cell>
          <cell r="AG19">
            <v>22</v>
          </cell>
          <cell r="AH19">
            <v>6</v>
          </cell>
          <cell r="AI19">
            <v>132</v>
          </cell>
          <cell r="AJ19">
            <v>97</v>
          </cell>
          <cell r="AK19">
            <v>254</v>
          </cell>
        </row>
      </sheetData>
      <sheetData sheetId="6"/>
      <sheetData sheetId="7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perty portfolio"/>
      <sheetName val="loan portfolio"/>
      <sheetName val="key figures in EUR and SEK"/>
      <sheetName val="properties in EUR and SEK"/>
      <sheetName val="income statement in EUR and SEK"/>
      <sheetName val="income statement from 2020"/>
      <sheetName val="balance sheet in EUR and SEK"/>
      <sheetName val="equity from 2004-2017 (SEK)"/>
      <sheetName val="equity from 2018 (EUR)"/>
      <sheetName val="Cash flow from 2020"/>
      <sheetName val="Cash Flow"/>
    </sheetNames>
    <sheetDataSet>
      <sheetData sheetId="0"/>
      <sheetData sheetId="1"/>
      <sheetData sheetId="2"/>
      <sheetData sheetId="3">
        <row r="8">
          <cell r="F8">
            <v>117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O300"/>
  <sheetViews>
    <sheetView tabSelected="1" zoomScale="80" zoomScaleNormal="80" workbookViewId="0">
      <selection activeCell="G25" sqref="G25"/>
    </sheetView>
  </sheetViews>
  <sheetFormatPr defaultColWidth="8.796875" defaultRowHeight="14.25"/>
  <cols>
    <col min="1" max="1" width="19.59765625" style="34" customWidth="1"/>
    <col min="2" max="2" width="11" style="70" customWidth="1"/>
    <col min="3" max="3" width="9.09765625" style="70" customWidth="1"/>
    <col min="4" max="4" width="11.5" style="70" customWidth="1"/>
    <col min="5" max="5" width="15.296875" style="92" customWidth="1"/>
    <col min="6" max="6" width="6.8984375" style="70" customWidth="1"/>
    <col min="7" max="7" width="11.69921875" style="70" customWidth="1"/>
    <col min="8" max="8" width="8.8984375" style="34" customWidth="1"/>
    <col min="9" max="9" width="13" style="2" customWidth="1"/>
    <col min="10" max="10" width="12.09765625" style="2" customWidth="1"/>
    <col min="11" max="11" width="8.19921875" style="2" customWidth="1"/>
    <col min="12" max="12" width="10.69921875" style="34" customWidth="1"/>
    <col min="13" max="13" width="10.5" style="93" customWidth="1"/>
    <col min="14" max="16384" width="8.796875" style="34"/>
  </cols>
  <sheetData>
    <row r="1" spans="1:13" ht="18">
      <c r="A1" s="81" t="s">
        <v>353</v>
      </c>
      <c r="I1" s="34"/>
      <c r="J1" s="34"/>
      <c r="K1" s="34"/>
    </row>
    <row r="2" spans="1:13">
      <c r="I2" s="34"/>
      <c r="J2" s="34"/>
      <c r="K2" s="34"/>
    </row>
    <row r="3" spans="1:13">
      <c r="A3" s="126"/>
      <c r="C3" s="330" t="s">
        <v>48</v>
      </c>
      <c r="D3" s="331"/>
      <c r="E3" s="331"/>
      <c r="I3" s="34"/>
      <c r="J3" s="34"/>
      <c r="K3" s="34"/>
    </row>
    <row r="4" spans="1:13" s="94" customFormat="1" ht="85.5">
      <c r="A4" s="127"/>
      <c r="B4" s="246" t="s">
        <v>49</v>
      </c>
      <c r="C4" s="124" t="s">
        <v>27</v>
      </c>
      <c r="D4" s="200" t="s">
        <v>252</v>
      </c>
      <c r="E4" s="190" t="s">
        <v>248</v>
      </c>
      <c r="F4" s="247" t="s">
        <v>4</v>
      </c>
      <c r="G4" s="246" t="s">
        <v>51</v>
      </c>
      <c r="H4" s="95"/>
      <c r="I4" s="248" t="s">
        <v>316</v>
      </c>
      <c r="J4" s="248" t="s">
        <v>317</v>
      </c>
      <c r="K4" s="249" t="s">
        <v>251</v>
      </c>
      <c r="L4" s="249" t="s">
        <v>249</v>
      </c>
      <c r="M4" s="246" t="s">
        <v>52</v>
      </c>
    </row>
    <row r="5" spans="1:13">
      <c r="A5" s="224" t="s">
        <v>5</v>
      </c>
      <c r="B5" s="225">
        <v>2228</v>
      </c>
      <c r="C5" s="225">
        <v>975</v>
      </c>
      <c r="D5" s="225">
        <v>9384</v>
      </c>
      <c r="E5" s="258">
        <v>4.07E-2</v>
      </c>
      <c r="F5" s="225">
        <v>86</v>
      </c>
      <c r="G5" s="25">
        <v>73</v>
      </c>
      <c r="H5" s="250"/>
      <c r="I5" s="226">
        <v>35.380000000000003</v>
      </c>
      <c r="J5" s="89">
        <v>39.4</v>
      </c>
      <c r="K5" s="227">
        <v>11</v>
      </c>
      <c r="L5" s="139">
        <v>3.7</v>
      </c>
      <c r="M5" s="139">
        <v>0.4</v>
      </c>
    </row>
    <row r="6" spans="1:13">
      <c r="A6" s="224" t="s">
        <v>10</v>
      </c>
      <c r="B6" s="225">
        <v>1562</v>
      </c>
      <c r="C6" s="225">
        <v>467</v>
      </c>
      <c r="D6" s="225">
        <v>8893</v>
      </c>
      <c r="E6" s="258">
        <v>3.7100000000000001E-2</v>
      </c>
      <c r="F6" s="225">
        <v>97</v>
      </c>
      <c r="G6" s="25">
        <v>54</v>
      </c>
      <c r="H6" s="250"/>
      <c r="I6" s="226">
        <v>28.36</v>
      </c>
      <c r="J6" s="89">
        <v>34.049999999999997</v>
      </c>
      <c r="K6" s="227">
        <v>20</v>
      </c>
      <c r="L6" s="139">
        <v>4.3</v>
      </c>
      <c r="M6" s="139">
        <v>1.1000000000000001</v>
      </c>
    </row>
    <row r="7" spans="1:13" s="82" customFormat="1">
      <c r="A7" s="15" t="s">
        <v>273</v>
      </c>
      <c r="B7" s="228">
        <v>3790</v>
      </c>
      <c r="C7" s="75">
        <v>1442</v>
      </c>
      <c r="D7" s="229">
        <v>9219</v>
      </c>
      <c r="E7" s="259">
        <v>3.95E-2</v>
      </c>
      <c r="F7" s="75">
        <v>90</v>
      </c>
      <c r="G7" s="26">
        <v>65</v>
      </c>
      <c r="H7" s="251"/>
      <c r="I7" s="230">
        <v>33.299999999999997</v>
      </c>
      <c r="J7" s="230">
        <v>37.83</v>
      </c>
      <c r="K7" s="231">
        <v>14</v>
      </c>
      <c r="L7" s="218">
        <v>3.9</v>
      </c>
      <c r="M7" s="218">
        <v>0.7</v>
      </c>
    </row>
    <row r="8" spans="1:13">
      <c r="A8" s="201"/>
      <c r="B8" s="198"/>
      <c r="C8" s="202"/>
      <c r="D8" s="198"/>
      <c r="E8" s="260"/>
      <c r="F8" s="198"/>
      <c r="G8" s="25"/>
      <c r="I8" s="199"/>
      <c r="J8" s="199"/>
      <c r="K8" s="25"/>
      <c r="L8" s="139"/>
      <c r="M8" s="139"/>
    </row>
    <row r="9" spans="1:13">
      <c r="A9" s="24" t="s">
        <v>6</v>
      </c>
      <c r="B9" s="225">
        <v>4283</v>
      </c>
      <c r="C9" s="225">
        <v>1313</v>
      </c>
      <c r="D9" s="225">
        <v>5410</v>
      </c>
      <c r="E9" s="258">
        <v>3.49E-2</v>
      </c>
      <c r="F9" s="225">
        <v>75</v>
      </c>
      <c r="G9" s="25">
        <v>59</v>
      </c>
      <c r="H9" s="250"/>
      <c r="I9" s="226">
        <v>18.93</v>
      </c>
      <c r="J9" s="226">
        <v>25.03</v>
      </c>
      <c r="K9" s="227">
        <v>32</v>
      </c>
      <c r="L9" s="139">
        <v>3</v>
      </c>
      <c r="M9" s="139">
        <v>0.7</v>
      </c>
    </row>
    <row r="10" spans="1:13">
      <c r="A10" s="24" t="s">
        <v>9</v>
      </c>
      <c r="B10" s="225">
        <v>4079</v>
      </c>
      <c r="C10" s="225">
        <v>1153</v>
      </c>
      <c r="D10" s="225">
        <v>4122</v>
      </c>
      <c r="E10" s="258">
        <v>4.1200000000000001E-2</v>
      </c>
      <c r="F10" s="225">
        <v>83</v>
      </c>
      <c r="G10" s="25">
        <v>68</v>
      </c>
      <c r="H10" s="250"/>
      <c r="I10" s="89">
        <v>15.4</v>
      </c>
      <c r="J10" s="89">
        <v>17.989999999999998</v>
      </c>
      <c r="K10" s="227">
        <v>17</v>
      </c>
      <c r="L10" s="139">
        <v>3.8</v>
      </c>
      <c r="M10" s="139">
        <v>2.8</v>
      </c>
    </row>
    <row r="11" spans="1:13">
      <c r="A11" s="24" t="s">
        <v>356</v>
      </c>
      <c r="B11" s="282">
        <v>120</v>
      </c>
      <c r="C11" s="225">
        <v>22</v>
      </c>
      <c r="D11" s="282">
        <v>1930</v>
      </c>
      <c r="E11" s="258">
        <v>4.0599999999999997E-2</v>
      </c>
      <c r="F11" s="225">
        <v>5</v>
      </c>
      <c r="G11" s="25">
        <v>100</v>
      </c>
      <c r="H11" s="250"/>
      <c r="I11" s="283">
        <v>8.43</v>
      </c>
      <c r="J11" s="283">
        <v>9.1</v>
      </c>
      <c r="K11" s="227">
        <v>8</v>
      </c>
      <c r="L11" s="139">
        <v>0</v>
      </c>
      <c r="M11" s="139">
        <v>0</v>
      </c>
    </row>
    <row r="12" spans="1:13" s="82" customFormat="1">
      <c r="A12" s="15" t="s">
        <v>341</v>
      </c>
      <c r="B12" s="228">
        <v>8482</v>
      </c>
      <c r="C12" s="75">
        <v>2488</v>
      </c>
      <c r="D12" s="229">
        <v>4661</v>
      </c>
      <c r="E12" s="259">
        <v>3.7999999999999999E-2</v>
      </c>
      <c r="F12" s="75">
        <v>79</v>
      </c>
      <c r="G12" s="26">
        <v>64</v>
      </c>
      <c r="H12" s="251"/>
      <c r="I12" s="232">
        <v>16.940000000000001</v>
      </c>
      <c r="J12" s="232">
        <v>20.64</v>
      </c>
      <c r="K12" s="231">
        <v>22</v>
      </c>
      <c r="L12" s="218">
        <v>3.5</v>
      </c>
      <c r="M12" s="218">
        <v>1.7</v>
      </c>
    </row>
    <row r="13" spans="1:13">
      <c r="A13" s="201"/>
      <c r="B13" s="198"/>
      <c r="C13" s="202"/>
      <c r="D13" s="198"/>
      <c r="E13" s="260"/>
      <c r="F13" s="198"/>
      <c r="G13" s="25"/>
      <c r="I13" s="25"/>
      <c r="J13" s="25"/>
      <c r="K13" s="25"/>
      <c r="L13" s="139"/>
      <c r="M13" s="139"/>
    </row>
    <row r="14" spans="1:13">
      <c r="A14" s="24" t="s">
        <v>7</v>
      </c>
      <c r="B14" s="225">
        <v>1747</v>
      </c>
      <c r="C14" s="225">
        <v>862</v>
      </c>
      <c r="D14" s="225">
        <v>7025</v>
      </c>
      <c r="E14" s="258">
        <v>4.3299999999999998E-2</v>
      </c>
      <c r="F14" s="225">
        <v>95</v>
      </c>
      <c r="G14" s="25">
        <v>56</v>
      </c>
      <c r="H14" s="250"/>
      <c r="I14" s="89">
        <v>33.32</v>
      </c>
      <c r="J14" s="89">
        <v>52.17</v>
      </c>
      <c r="K14" s="227">
        <v>57</v>
      </c>
      <c r="L14" s="139">
        <v>8.3000000000000007</v>
      </c>
      <c r="M14" s="139">
        <v>1</v>
      </c>
    </row>
    <row r="15" spans="1:13">
      <c r="A15" s="24" t="s">
        <v>8</v>
      </c>
      <c r="B15" s="225">
        <v>1253</v>
      </c>
      <c r="C15" s="225">
        <v>759</v>
      </c>
      <c r="D15" s="225">
        <v>9328</v>
      </c>
      <c r="E15" s="258">
        <v>4.1799999999999997E-2</v>
      </c>
      <c r="F15" s="225">
        <v>89</v>
      </c>
      <c r="G15" s="25">
        <v>86</v>
      </c>
      <c r="H15" s="250"/>
      <c r="I15" s="89">
        <v>39.32</v>
      </c>
      <c r="J15" s="89">
        <v>43.97</v>
      </c>
      <c r="K15" s="227">
        <v>12</v>
      </c>
      <c r="L15" s="139">
        <v>5.2</v>
      </c>
      <c r="M15" s="139">
        <v>2.2000000000000002</v>
      </c>
    </row>
    <row r="16" spans="1:13">
      <c r="A16" s="24" t="s">
        <v>360</v>
      </c>
      <c r="B16" s="225">
        <v>2928</v>
      </c>
      <c r="C16" s="225">
        <v>1066</v>
      </c>
      <c r="D16" s="225">
        <v>4537</v>
      </c>
      <c r="E16" s="258">
        <v>4.0500000000000001E-2</v>
      </c>
      <c r="F16" s="225">
        <v>84</v>
      </c>
      <c r="G16" s="25">
        <v>79</v>
      </c>
      <c r="H16" s="250"/>
      <c r="I16" s="89">
        <v>23.63</v>
      </c>
      <c r="J16" s="89">
        <v>24.54</v>
      </c>
      <c r="K16" s="227">
        <v>4</v>
      </c>
      <c r="L16" s="139">
        <v>2.1</v>
      </c>
      <c r="M16" s="139">
        <v>3.6</v>
      </c>
    </row>
    <row r="17" spans="1:15">
      <c r="A17" s="24" t="s">
        <v>339</v>
      </c>
      <c r="B17" s="225">
        <v>861</v>
      </c>
      <c r="C17" s="225">
        <v>212</v>
      </c>
      <c r="D17" s="225">
        <v>3220</v>
      </c>
      <c r="E17" s="258">
        <v>0.04</v>
      </c>
      <c r="F17" s="225">
        <v>6</v>
      </c>
      <c r="G17" s="25">
        <v>100</v>
      </c>
      <c r="H17" s="250"/>
      <c r="I17" s="89">
        <v>18.149999999999999</v>
      </c>
      <c r="J17" s="89">
        <v>19.45</v>
      </c>
      <c r="K17" s="227">
        <v>7</v>
      </c>
      <c r="L17" s="139">
        <v>0</v>
      </c>
      <c r="M17" s="139">
        <v>6.4</v>
      </c>
    </row>
    <row r="18" spans="1:15">
      <c r="A18" s="15" t="s">
        <v>340</v>
      </c>
      <c r="B18" s="75">
        <v>6789</v>
      </c>
      <c r="C18" s="75">
        <v>2899</v>
      </c>
      <c r="D18" s="75">
        <v>5742</v>
      </c>
      <c r="E18" s="259">
        <v>4.1700000000000001E-2</v>
      </c>
      <c r="F18" s="75">
        <v>86</v>
      </c>
      <c r="G18" s="26">
        <v>77</v>
      </c>
      <c r="H18" s="82"/>
      <c r="I18" s="233">
        <v>27.74</v>
      </c>
      <c r="J18" s="233">
        <v>33</v>
      </c>
      <c r="K18" s="231">
        <v>19</v>
      </c>
      <c r="L18" s="218">
        <v>5.9</v>
      </c>
      <c r="M18" s="218">
        <v>3</v>
      </c>
    </row>
    <row r="19" spans="1:15">
      <c r="A19" s="201"/>
      <c r="B19" s="198"/>
      <c r="C19" s="202"/>
      <c r="D19" s="198"/>
      <c r="E19" s="260"/>
      <c r="F19" s="198"/>
      <c r="G19" s="25"/>
      <c r="I19" s="25"/>
      <c r="J19" s="25"/>
      <c r="K19" s="25"/>
      <c r="L19" s="139"/>
      <c r="M19" s="139"/>
    </row>
    <row r="20" spans="1:15">
      <c r="A20" s="15" t="s">
        <v>318</v>
      </c>
      <c r="B20" s="75">
        <v>19061</v>
      </c>
      <c r="C20" s="75">
        <v>6829</v>
      </c>
      <c r="D20" s="75">
        <v>5714</v>
      </c>
      <c r="E20" s="259">
        <v>3.9899999999999998E-2</v>
      </c>
      <c r="F20" s="75">
        <v>86</v>
      </c>
      <c r="G20" s="26">
        <v>68.733960967420387</v>
      </c>
      <c r="H20" s="251"/>
      <c r="I20" s="233">
        <v>23.48</v>
      </c>
      <c r="J20" s="233">
        <v>29.08</v>
      </c>
      <c r="K20" s="231">
        <v>24</v>
      </c>
      <c r="L20" s="218">
        <v>5</v>
      </c>
      <c r="M20" s="218">
        <v>2</v>
      </c>
    </row>
    <row r="21" spans="1:15">
      <c r="A21" s="70"/>
      <c r="E21" s="70"/>
      <c r="H21" s="70"/>
      <c r="I21" s="70"/>
      <c r="J21" s="70"/>
      <c r="K21" s="70"/>
      <c r="L21" s="70"/>
      <c r="M21" s="70"/>
      <c r="N21" s="70"/>
      <c r="O21" s="70"/>
    </row>
    <row r="22" spans="1:15">
      <c r="A22" s="70"/>
      <c r="E22" s="70"/>
      <c r="H22" s="70"/>
      <c r="I22" s="70"/>
      <c r="J22" s="70"/>
      <c r="K22" s="70"/>
      <c r="L22" s="70"/>
      <c r="M22" s="70"/>
      <c r="N22" s="70"/>
      <c r="O22" s="70"/>
    </row>
    <row r="23" spans="1:15">
      <c r="I23" s="34"/>
      <c r="J23" s="34"/>
      <c r="K23" s="34"/>
    </row>
    <row r="24" spans="1:15">
      <c r="I24" s="34"/>
      <c r="J24" s="34"/>
      <c r="K24" s="34"/>
    </row>
    <row r="25" spans="1:15">
      <c r="E25" s="70"/>
      <c r="H25" s="70"/>
      <c r="I25" s="70"/>
      <c r="J25" s="70"/>
      <c r="K25" s="70"/>
      <c r="L25" s="70"/>
      <c r="M25" s="70"/>
    </row>
    <row r="26" spans="1:15">
      <c r="E26" s="70"/>
      <c r="H26" s="70"/>
      <c r="I26" s="70"/>
      <c r="J26" s="70"/>
      <c r="K26" s="70"/>
      <c r="L26" s="70"/>
      <c r="M26" s="70"/>
    </row>
    <row r="27" spans="1:15">
      <c r="E27" s="70"/>
      <c r="H27" s="70"/>
      <c r="I27" s="70"/>
      <c r="J27" s="70"/>
      <c r="K27" s="70"/>
      <c r="L27" s="70"/>
      <c r="M27" s="70"/>
    </row>
    <row r="28" spans="1:15">
      <c r="E28" s="70"/>
      <c r="H28" s="70"/>
      <c r="I28" s="70"/>
      <c r="J28" s="70"/>
      <c r="K28" s="70"/>
      <c r="L28" s="70"/>
      <c r="M28" s="70"/>
    </row>
    <row r="29" spans="1:15">
      <c r="E29" s="70"/>
      <c r="H29" s="70"/>
      <c r="I29" s="70"/>
      <c r="J29" s="70"/>
      <c r="K29" s="70"/>
      <c r="L29" s="70"/>
      <c r="M29" s="70"/>
    </row>
    <row r="30" spans="1:15">
      <c r="E30" s="70"/>
      <c r="H30" s="70"/>
      <c r="I30" s="70"/>
      <c r="J30" s="70"/>
      <c r="K30" s="70"/>
      <c r="L30" s="70"/>
      <c r="M30" s="70"/>
    </row>
    <row r="31" spans="1:15">
      <c r="E31" s="70"/>
      <c r="H31" s="70"/>
      <c r="I31" s="70"/>
      <c r="J31" s="70"/>
      <c r="K31" s="70"/>
      <c r="L31" s="70"/>
      <c r="M31" s="70"/>
    </row>
    <row r="32" spans="1:15">
      <c r="E32" s="70"/>
      <c r="H32" s="70"/>
      <c r="I32" s="70"/>
      <c r="J32" s="70"/>
      <c r="K32" s="70"/>
      <c r="L32" s="70"/>
      <c r="M32" s="70"/>
    </row>
    <row r="33" spans="5:13">
      <c r="E33" s="70"/>
      <c r="H33" s="70"/>
      <c r="I33" s="70"/>
      <c r="J33" s="70"/>
      <c r="K33" s="70"/>
      <c r="L33" s="70"/>
      <c r="M33" s="70"/>
    </row>
    <row r="34" spans="5:13">
      <c r="E34" s="70"/>
      <c r="H34" s="70"/>
      <c r="I34" s="70"/>
      <c r="J34" s="70"/>
      <c r="K34" s="70"/>
      <c r="L34" s="70"/>
      <c r="M34" s="70"/>
    </row>
    <row r="35" spans="5:13">
      <c r="E35" s="70"/>
      <c r="H35" s="70"/>
      <c r="I35" s="70"/>
      <c r="J35" s="70"/>
      <c r="K35" s="70"/>
      <c r="L35" s="70"/>
      <c r="M35" s="70"/>
    </row>
    <row r="36" spans="5:13">
      <c r="E36" s="70"/>
      <c r="H36" s="70"/>
      <c r="I36" s="70"/>
      <c r="J36" s="70"/>
      <c r="K36" s="70"/>
      <c r="L36" s="70"/>
      <c r="M36" s="70"/>
    </row>
    <row r="37" spans="5:13">
      <c r="E37" s="70"/>
      <c r="H37" s="70"/>
      <c r="I37" s="70"/>
      <c r="J37" s="70"/>
      <c r="K37" s="70"/>
      <c r="L37" s="70"/>
      <c r="M37" s="70"/>
    </row>
    <row r="38" spans="5:13">
      <c r="E38" s="70"/>
      <c r="H38" s="70"/>
      <c r="I38" s="70"/>
      <c r="J38" s="70"/>
      <c r="K38" s="70"/>
      <c r="L38" s="70"/>
      <c r="M38" s="70"/>
    </row>
    <row r="39" spans="5:13">
      <c r="E39" s="70"/>
      <c r="H39" s="70"/>
      <c r="I39" s="70"/>
      <c r="J39" s="70"/>
      <c r="K39" s="70"/>
      <c r="L39" s="70"/>
      <c r="M39" s="70"/>
    </row>
    <row r="40" spans="5:13">
      <c r="E40" s="70"/>
      <c r="H40" s="70"/>
      <c r="I40" s="70"/>
      <c r="J40" s="70"/>
      <c r="K40" s="70"/>
      <c r="L40" s="70"/>
      <c r="M40" s="70"/>
    </row>
    <row r="41" spans="5:13">
      <c r="I41" s="34"/>
      <c r="J41" s="34"/>
      <c r="K41" s="34"/>
    </row>
    <row r="42" spans="5:13">
      <c r="I42" s="34"/>
      <c r="J42" s="34"/>
      <c r="K42" s="34"/>
    </row>
    <row r="43" spans="5:13">
      <c r="I43" s="34"/>
      <c r="J43" s="34"/>
      <c r="K43" s="34"/>
    </row>
    <row r="44" spans="5:13">
      <c r="I44" s="34"/>
      <c r="J44" s="34"/>
      <c r="K44" s="34"/>
    </row>
    <row r="45" spans="5:13">
      <c r="I45" s="34"/>
      <c r="J45" s="34"/>
      <c r="K45" s="34"/>
    </row>
    <row r="46" spans="5:13">
      <c r="I46" s="34"/>
      <c r="J46" s="34"/>
      <c r="K46" s="34"/>
    </row>
    <row r="47" spans="5:13">
      <c r="I47" s="34"/>
      <c r="J47" s="34"/>
      <c r="K47" s="34"/>
    </row>
    <row r="48" spans="5:13">
      <c r="I48" s="34"/>
      <c r="J48" s="34"/>
      <c r="K48" s="34"/>
    </row>
    <row r="49" spans="9:11">
      <c r="I49" s="34"/>
      <c r="J49" s="34"/>
      <c r="K49" s="34"/>
    </row>
    <row r="50" spans="9:11">
      <c r="I50" s="34"/>
      <c r="J50" s="34"/>
      <c r="K50" s="34"/>
    </row>
    <row r="51" spans="9:11">
      <c r="I51" s="34"/>
      <c r="J51" s="34"/>
      <c r="K51" s="34"/>
    </row>
    <row r="52" spans="9:11">
      <c r="I52" s="34"/>
      <c r="J52" s="34"/>
      <c r="K52" s="34"/>
    </row>
    <row r="53" spans="9:11">
      <c r="I53" s="34"/>
      <c r="J53" s="34"/>
      <c r="K53" s="34"/>
    </row>
    <row r="54" spans="9:11">
      <c r="I54" s="34"/>
      <c r="J54" s="34"/>
      <c r="K54" s="34"/>
    </row>
    <row r="55" spans="9:11">
      <c r="I55" s="34"/>
      <c r="J55" s="34"/>
      <c r="K55" s="34"/>
    </row>
    <row r="56" spans="9:11">
      <c r="I56" s="34"/>
      <c r="J56" s="34"/>
      <c r="K56" s="34"/>
    </row>
    <row r="57" spans="9:11">
      <c r="I57" s="34"/>
      <c r="J57" s="34"/>
      <c r="K57" s="34"/>
    </row>
    <row r="58" spans="9:11">
      <c r="I58" s="34"/>
      <c r="J58" s="34"/>
      <c r="K58" s="34"/>
    </row>
    <row r="59" spans="9:11">
      <c r="I59" s="34"/>
      <c r="J59" s="34"/>
      <c r="K59" s="34"/>
    </row>
    <row r="60" spans="9:11">
      <c r="I60" s="34"/>
      <c r="J60" s="34"/>
      <c r="K60" s="34"/>
    </row>
    <row r="61" spans="9:11">
      <c r="I61" s="34"/>
      <c r="J61" s="34"/>
      <c r="K61" s="34"/>
    </row>
    <row r="62" spans="9:11">
      <c r="I62" s="34"/>
      <c r="J62" s="34"/>
      <c r="K62" s="34"/>
    </row>
    <row r="63" spans="9:11">
      <c r="I63" s="34"/>
      <c r="J63" s="34"/>
      <c r="K63" s="34"/>
    </row>
    <row r="64" spans="9:11">
      <c r="I64" s="34"/>
      <c r="J64" s="34"/>
      <c r="K64" s="34"/>
    </row>
    <row r="65" spans="9:11">
      <c r="I65" s="34"/>
      <c r="J65" s="34"/>
      <c r="K65" s="34"/>
    </row>
    <row r="66" spans="9:11">
      <c r="I66" s="34"/>
      <c r="J66" s="34"/>
      <c r="K66" s="34"/>
    </row>
    <row r="67" spans="9:11">
      <c r="I67" s="34"/>
      <c r="J67" s="34"/>
      <c r="K67" s="34"/>
    </row>
    <row r="68" spans="9:11">
      <c r="I68" s="34"/>
      <c r="J68" s="34"/>
      <c r="K68" s="34"/>
    </row>
    <row r="69" spans="9:11">
      <c r="I69" s="34"/>
      <c r="J69" s="34"/>
      <c r="K69" s="34"/>
    </row>
    <row r="70" spans="9:11">
      <c r="I70" s="34"/>
      <c r="J70" s="34"/>
      <c r="K70" s="34"/>
    </row>
    <row r="71" spans="9:11">
      <c r="I71" s="34"/>
      <c r="J71" s="34"/>
      <c r="K71" s="34"/>
    </row>
    <row r="72" spans="9:11">
      <c r="I72" s="34"/>
      <c r="J72" s="34"/>
      <c r="K72" s="34"/>
    </row>
    <row r="73" spans="9:11">
      <c r="I73" s="34"/>
      <c r="J73" s="34"/>
      <c r="K73" s="34"/>
    </row>
    <row r="74" spans="9:11">
      <c r="I74" s="34"/>
      <c r="J74" s="34"/>
      <c r="K74" s="34"/>
    </row>
    <row r="75" spans="9:11">
      <c r="I75" s="34"/>
      <c r="J75" s="34"/>
      <c r="K75" s="34"/>
    </row>
    <row r="76" spans="9:11">
      <c r="I76" s="34"/>
      <c r="J76" s="34"/>
      <c r="K76" s="34"/>
    </row>
    <row r="77" spans="9:11">
      <c r="I77" s="34"/>
      <c r="J77" s="34"/>
      <c r="K77" s="34"/>
    </row>
    <row r="78" spans="9:11">
      <c r="I78" s="34"/>
      <c r="J78" s="34"/>
      <c r="K78" s="34"/>
    </row>
    <row r="79" spans="9:11">
      <c r="I79" s="34"/>
      <c r="J79" s="34"/>
      <c r="K79" s="34"/>
    </row>
    <row r="80" spans="9:11">
      <c r="I80" s="34"/>
      <c r="J80" s="34"/>
      <c r="K80" s="34"/>
    </row>
    <row r="81" spans="9:11">
      <c r="I81" s="34"/>
      <c r="J81" s="34"/>
      <c r="K81" s="34"/>
    </row>
    <row r="82" spans="9:11">
      <c r="I82" s="34"/>
      <c r="J82" s="34"/>
      <c r="K82" s="34"/>
    </row>
    <row r="83" spans="9:11">
      <c r="I83" s="34"/>
      <c r="J83" s="34"/>
      <c r="K83" s="34"/>
    </row>
    <row r="84" spans="9:11">
      <c r="I84" s="34"/>
      <c r="J84" s="34"/>
      <c r="K84" s="34"/>
    </row>
    <row r="85" spans="9:11">
      <c r="I85" s="34"/>
      <c r="J85" s="34"/>
      <c r="K85" s="34"/>
    </row>
    <row r="86" spans="9:11">
      <c r="I86" s="34"/>
      <c r="J86" s="34"/>
      <c r="K86" s="34"/>
    </row>
    <row r="87" spans="9:11">
      <c r="I87" s="34"/>
      <c r="J87" s="34"/>
      <c r="K87" s="34"/>
    </row>
    <row r="88" spans="9:11">
      <c r="I88" s="34"/>
      <c r="J88" s="34"/>
      <c r="K88" s="34"/>
    </row>
    <row r="89" spans="9:11">
      <c r="I89" s="34"/>
      <c r="J89" s="34"/>
      <c r="K89" s="34"/>
    </row>
    <row r="90" spans="9:11">
      <c r="I90" s="34"/>
      <c r="J90" s="34"/>
      <c r="K90" s="34"/>
    </row>
    <row r="91" spans="9:11">
      <c r="I91" s="34"/>
      <c r="J91" s="34"/>
      <c r="K91" s="34"/>
    </row>
    <row r="92" spans="9:11">
      <c r="I92" s="34"/>
      <c r="J92" s="34"/>
      <c r="K92" s="34"/>
    </row>
    <row r="93" spans="9:11">
      <c r="I93" s="34"/>
      <c r="J93" s="34"/>
      <c r="K93" s="34"/>
    </row>
    <row r="94" spans="9:11">
      <c r="I94" s="34"/>
      <c r="J94" s="34"/>
      <c r="K94" s="34"/>
    </row>
    <row r="95" spans="9:11">
      <c r="I95" s="34"/>
      <c r="J95" s="34"/>
      <c r="K95" s="34"/>
    </row>
    <row r="96" spans="9:11">
      <c r="I96" s="34"/>
      <c r="J96" s="34"/>
      <c r="K96" s="34"/>
    </row>
    <row r="97" spans="9:11">
      <c r="I97" s="34"/>
      <c r="J97" s="34"/>
      <c r="K97" s="34"/>
    </row>
    <row r="98" spans="9:11">
      <c r="I98" s="34"/>
      <c r="J98" s="34"/>
      <c r="K98" s="34"/>
    </row>
    <row r="99" spans="9:11">
      <c r="I99" s="34"/>
      <c r="J99" s="34"/>
      <c r="K99" s="34"/>
    </row>
    <row r="100" spans="9:11">
      <c r="I100" s="34"/>
      <c r="J100" s="34"/>
      <c r="K100" s="34"/>
    </row>
    <row r="101" spans="9:11">
      <c r="I101" s="34"/>
      <c r="J101" s="34"/>
      <c r="K101" s="34"/>
    </row>
    <row r="102" spans="9:11">
      <c r="I102" s="34"/>
      <c r="J102" s="34"/>
      <c r="K102" s="34"/>
    </row>
    <row r="103" spans="9:11">
      <c r="I103" s="34"/>
      <c r="J103" s="34"/>
      <c r="K103" s="34"/>
    </row>
    <row r="104" spans="9:11">
      <c r="I104" s="34"/>
      <c r="J104" s="34"/>
      <c r="K104" s="34"/>
    </row>
    <row r="105" spans="9:11">
      <c r="I105" s="34"/>
      <c r="J105" s="34"/>
      <c r="K105" s="34"/>
    </row>
    <row r="106" spans="9:11">
      <c r="I106" s="34"/>
      <c r="J106" s="34"/>
      <c r="K106" s="34"/>
    </row>
    <row r="107" spans="9:11">
      <c r="I107" s="34"/>
      <c r="J107" s="34"/>
      <c r="K107" s="34"/>
    </row>
    <row r="108" spans="9:11">
      <c r="I108" s="34"/>
      <c r="J108" s="34"/>
      <c r="K108" s="34"/>
    </row>
    <row r="109" spans="9:11">
      <c r="I109" s="34"/>
      <c r="J109" s="34"/>
      <c r="K109" s="34"/>
    </row>
    <row r="110" spans="9:11">
      <c r="I110" s="34"/>
      <c r="J110" s="34"/>
      <c r="K110" s="34"/>
    </row>
    <row r="111" spans="9:11">
      <c r="I111" s="34"/>
      <c r="J111" s="34"/>
      <c r="K111" s="34"/>
    </row>
    <row r="112" spans="9:11">
      <c r="I112" s="34"/>
      <c r="J112" s="34"/>
      <c r="K112" s="34"/>
    </row>
    <row r="113" spans="9:11">
      <c r="I113" s="34"/>
      <c r="J113" s="34"/>
      <c r="K113" s="34"/>
    </row>
    <row r="114" spans="9:11">
      <c r="I114" s="34"/>
      <c r="J114" s="34"/>
      <c r="K114" s="34"/>
    </row>
    <row r="115" spans="9:11">
      <c r="I115" s="34"/>
      <c r="J115" s="34"/>
      <c r="K115" s="34"/>
    </row>
    <row r="116" spans="9:11">
      <c r="I116" s="34"/>
      <c r="J116" s="34"/>
      <c r="K116" s="34"/>
    </row>
    <row r="117" spans="9:11">
      <c r="I117" s="34"/>
      <c r="J117" s="34"/>
      <c r="K117" s="34"/>
    </row>
    <row r="118" spans="9:11">
      <c r="I118" s="34"/>
      <c r="J118" s="34"/>
      <c r="K118" s="34"/>
    </row>
    <row r="119" spans="9:11">
      <c r="I119" s="34"/>
      <c r="J119" s="34"/>
      <c r="K119" s="34"/>
    </row>
    <row r="120" spans="9:11">
      <c r="I120" s="34"/>
      <c r="J120" s="34"/>
      <c r="K120" s="34"/>
    </row>
    <row r="121" spans="9:11">
      <c r="I121" s="34"/>
      <c r="J121" s="34"/>
      <c r="K121" s="34"/>
    </row>
    <row r="122" spans="9:11">
      <c r="I122" s="34"/>
      <c r="J122" s="34"/>
      <c r="K122" s="34"/>
    </row>
    <row r="123" spans="9:11">
      <c r="I123" s="34"/>
      <c r="J123" s="34"/>
      <c r="K123" s="34"/>
    </row>
    <row r="124" spans="9:11">
      <c r="I124" s="34"/>
      <c r="J124" s="34"/>
      <c r="K124" s="34"/>
    </row>
    <row r="125" spans="9:11">
      <c r="I125" s="34"/>
      <c r="J125" s="34"/>
      <c r="K125" s="34"/>
    </row>
    <row r="126" spans="9:11">
      <c r="I126" s="34"/>
      <c r="J126" s="34"/>
      <c r="K126" s="34"/>
    </row>
    <row r="127" spans="9:11">
      <c r="I127" s="34"/>
      <c r="J127" s="34"/>
      <c r="K127" s="34"/>
    </row>
    <row r="128" spans="9:11">
      <c r="I128" s="34"/>
      <c r="J128" s="34"/>
      <c r="K128" s="34"/>
    </row>
    <row r="129" spans="9:11">
      <c r="I129" s="34"/>
      <c r="J129" s="34"/>
      <c r="K129" s="34"/>
    </row>
    <row r="130" spans="9:11">
      <c r="I130" s="34"/>
      <c r="J130" s="34"/>
      <c r="K130" s="34"/>
    </row>
    <row r="131" spans="9:11">
      <c r="I131" s="34"/>
      <c r="J131" s="34"/>
      <c r="K131" s="34"/>
    </row>
    <row r="132" spans="9:11">
      <c r="I132" s="34"/>
      <c r="J132" s="34"/>
      <c r="K132" s="34"/>
    </row>
    <row r="133" spans="9:11">
      <c r="I133" s="34"/>
      <c r="J133" s="34"/>
      <c r="K133" s="34"/>
    </row>
    <row r="134" spans="9:11">
      <c r="I134" s="34"/>
      <c r="J134" s="34"/>
      <c r="K134" s="34"/>
    </row>
    <row r="135" spans="9:11">
      <c r="I135" s="34"/>
      <c r="J135" s="34"/>
      <c r="K135" s="34"/>
    </row>
    <row r="136" spans="9:11">
      <c r="I136" s="34"/>
      <c r="J136" s="34"/>
      <c r="K136" s="34"/>
    </row>
    <row r="137" spans="9:11">
      <c r="I137" s="34"/>
      <c r="J137" s="34"/>
      <c r="K137" s="34"/>
    </row>
    <row r="138" spans="9:11">
      <c r="I138" s="34"/>
      <c r="J138" s="34"/>
      <c r="K138" s="34"/>
    </row>
    <row r="139" spans="9:11">
      <c r="I139" s="34"/>
      <c r="J139" s="34"/>
      <c r="K139" s="34"/>
    </row>
    <row r="140" spans="9:11">
      <c r="I140" s="34"/>
      <c r="J140" s="34"/>
      <c r="K140" s="34"/>
    </row>
    <row r="141" spans="9:11">
      <c r="I141" s="34"/>
      <c r="J141" s="34"/>
      <c r="K141" s="34"/>
    </row>
    <row r="142" spans="9:11">
      <c r="I142" s="34"/>
      <c r="J142" s="34"/>
      <c r="K142" s="34"/>
    </row>
    <row r="143" spans="9:11">
      <c r="I143" s="34"/>
      <c r="J143" s="34"/>
      <c r="K143" s="34"/>
    </row>
    <row r="144" spans="9:11">
      <c r="I144" s="34"/>
      <c r="J144" s="34"/>
      <c r="K144" s="34"/>
    </row>
    <row r="145" spans="9:11">
      <c r="I145" s="34"/>
      <c r="J145" s="34"/>
      <c r="K145" s="34"/>
    </row>
    <row r="146" spans="9:11">
      <c r="I146" s="34"/>
      <c r="J146" s="34"/>
      <c r="K146" s="34"/>
    </row>
    <row r="147" spans="9:11">
      <c r="I147" s="34"/>
      <c r="J147" s="34"/>
      <c r="K147" s="34"/>
    </row>
    <row r="148" spans="9:11">
      <c r="I148" s="34"/>
      <c r="J148" s="34"/>
      <c r="K148" s="34"/>
    </row>
    <row r="149" spans="9:11">
      <c r="I149" s="34"/>
      <c r="J149" s="34"/>
      <c r="K149" s="34"/>
    </row>
    <row r="150" spans="9:11">
      <c r="I150" s="34"/>
      <c r="J150" s="34"/>
      <c r="K150" s="34"/>
    </row>
    <row r="151" spans="9:11">
      <c r="I151" s="34"/>
      <c r="J151" s="34"/>
      <c r="K151" s="34"/>
    </row>
    <row r="152" spans="9:11">
      <c r="I152" s="34"/>
      <c r="J152" s="34"/>
      <c r="K152" s="34"/>
    </row>
    <row r="153" spans="9:11">
      <c r="I153" s="34"/>
      <c r="J153" s="34"/>
      <c r="K153" s="34"/>
    </row>
    <row r="154" spans="9:11">
      <c r="I154" s="34"/>
      <c r="J154" s="34"/>
      <c r="K154" s="34"/>
    </row>
    <row r="155" spans="9:11">
      <c r="I155" s="34"/>
      <c r="J155" s="34"/>
      <c r="K155" s="34"/>
    </row>
    <row r="156" spans="9:11">
      <c r="I156" s="34"/>
      <c r="J156" s="34"/>
      <c r="K156" s="34"/>
    </row>
    <row r="157" spans="9:11">
      <c r="I157" s="34"/>
      <c r="J157" s="34"/>
      <c r="K157" s="34"/>
    </row>
    <row r="158" spans="9:11">
      <c r="I158" s="34"/>
      <c r="J158" s="34"/>
      <c r="K158" s="34"/>
    </row>
    <row r="159" spans="9:11">
      <c r="I159" s="34"/>
      <c r="J159" s="34"/>
      <c r="K159" s="34"/>
    </row>
    <row r="160" spans="9:11">
      <c r="I160" s="34"/>
      <c r="J160" s="34"/>
      <c r="K160" s="34"/>
    </row>
    <row r="161" spans="9:11">
      <c r="I161" s="34"/>
      <c r="J161" s="34"/>
      <c r="K161" s="34"/>
    </row>
    <row r="162" spans="9:11">
      <c r="I162" s="34"/>
      <c r="J162" s="34"/>
      <c r="K162" s="34"/>
    </row>
    <row r="163" spans="9:11">
      <c r="I163" s="34"/>
      <c r="J163" s="34"/>
      <c r="K163" s="34"/>
    </row>
    <row r="164" spans="9:11">
      <c r="I164" s="34"/>
      <c r="J164" s="34"/>
      <c r="K164" s="34"/>
    </row>
    <row r="165" spans="9:11">
      <c r="I165" s="34"/>
      <c r="J165" s="34"/>
      <c r="K165" s="34"/>
    </row>
    <row r="166" spans="9:11">
      <c r="I166" s="34"/>
      <c r="J166" s="34"/>
      <c r="K166" s="34"/>
    </row>
    <row r="167" spans="9:11">
      <c r="I167" s="34"/>
      <c r="J167" s="34"/>
      <c r="K167" s="34"/>
    </row>
    <row r="168" spans="9:11">
      <c r="I168" s="34"/>
      <c r="J168" s="34"/>
      <c r="K168" s="34"/>
    </row>
    <row r="169" spans="9:11">
      <c r="I169" s="34"/>
      <c r="J169" s="34"/>
      <c r="K169" s="34"/>
    </row>
    <row r="170" spans="9:11">
      <c r="I170" s="34"/>
      <c r="J170" s="34"/>
      <c r="K170" s="34"/>
    </row>
    <row r="171" spans="9:11">
      <c r="I171" s="34"/>
      <c r="J171" s="34"/>
      <c r="K171" s="34"/>
    </row>
    <row r="172" spans="9:11">
      <c r="I172" s="34"/>
      <c r="J172" s="34"/>
      <c r="K172" s="34"/>
    </row>
    <row r="173" spans="9:11">
      <c r="I173" s="34"/>
      <c r="J173" s="34"/>
      <c r="K173" s="34"/>
    </row>
    <row r="174" spans="9:11">
      <c r="I174" s="34"/>
      <c r="J174" s="34"/>
      <c r="K174" s="34"/>
    </row>
    <row r="175" spans="9:11">
      <c r="I175" s="34"/>
      <c r="J175" s="34"/>
      <c r="K175" s="34"/>
    </row>
    <row r="176" spans="9:11">
      <c r="I176" s="34"/>
      <c r="J176" s="34"/>
      <c r="K176" s="34"/>
    </row>
    <row r="177" spans="9:11">
      <c r="I177" s="34"/>
      <c r="J177" s="34"/>
      <c r="K177" s="34"/>
    </row>
    <row r="178" spans="9:11">
      <c r="I178" s="34"/>
      <c r="J178" s="34"/>
      <c r="K178" s="34"/>
    </row>
    <row r="179" spans="9:11">
      <c r="I179" s="34"/>
      <c r="J179" s="34"/>
      <c r="K179" s="34"/>
    </row>
    <row r="180" spans="9:11">
      <c r="I180" s="34"/>
      <c r="J180" s="34"/>
      <c r="K180" s="34"/>
    </row>
    <row r="181" spans="9:11">
      <c r="I181" s="34"/>
      <c r="J181" s="34"/>
      <c r="K181" s="34"/>
    </row>
    <row r="182" spans="9:11">
      <c r="I182" s="34"/>
      <c r="J182" s="34"/>
      <c r="K182" s="34"/>
    </row>
    <row r="183" spans="9:11">
      <c r="I183" s="34"/>
      <c r="J183" s="34"/>
      <c r="K183" s="34"/>
    </row>
    <row r="184" spans="9:11">
      <c r="I184" s="34"/>
      <c r="J184" s="34"/>
      <c r="K184" s="34"/>
    </row>
    <row r="185" spans="9:11">
      <c r="I185" s="34"/>
      <c r="J185" s="34"/>
      <c r="K185" s="34"/>
    </row>
    <row r="186" spans="9:11">
      <c r="I186" s="34"/>
      <c r="J186" s="34"/>
      <c r="K186" s="34"/>
    </row>
    <row r="187" spans="9:11">
      <c r="I187" s="34"/>
      <c r="J187" s="34"/>
      <c r="K187" s="34"/>
    </row>
    <row r="188" spans="9:11">
      <c r="I188" s="34"/>
      <c r="J188" s="34"/>
      <c r="K188" s="34"/>
    </row>
    <row r="189" spans="9:11">
      <c r="I189" s="34"/>
      <c r="J189" s="34"/>
      <c r="K189" s="34"/>
    </row>
    <row r="190" spans="9:11">
      <c r="I190" s="34"/>
      <c r="J190" s="34"/>
      <c r="K190" s="34"/>
    </row>
    <row r="191" spans="9:11">
      <c r="I191" s="34"/>
      <c r="J191" s="34"/>
      <c r="K191" s="34"/>
    </row>
    <row r="192" spans="9:11">
      <c r="I192" s="34"/>
      <c r="J192" s="34"/>
      <c r="K192" s="34"/>
    </row>
    <row r="193" spans="9:11">
      <c r="I193" s="34"/>
      <c r="J193" s="34"/>
      <c r="K193" s="34"/>
    </row>
    <row r="194" spans="9:11">
      <c r="I194" s="34"/>
      <c r="J194" s="34"/>
      <c r="K194" s="34"/>
    </row>
    <row r="195" spans="9:11">
      <c r="I195" s="34"/>
      <c r="J195" s="34"/>
      <c r="K195" s="34"/>
    </row>
    <row r="196" spans="9:11">
      <c r="I196" s="34"/>
      <c r="J196" s="34"/>
      <c r="K196" s="34"/>
    </row>
    <row r="197" spans="9:11">
      <c r="I197" s="34"/>
      <c r="J197" s="34"/>
      <c r="K197" s="34"/>
    </row>
    <row r="198" spans="9:11">
      <c r="I198" s="34"/>
      <c r="J198" s="34"/>
      <c r="K198" s="34"/>
    </row>
    <row r="199" spans="9:11">
      <c r="I199" s="34"/>
      <c r="J199" s="34"/>
      <c r="K199" s="34"/>
    </row>
    <row r="200" spans="9:11">
      <c r="I200" s="34"/>
      <c r="J200" s="34"/>
      <c r="K200" s="34"/>
    </row>
    <row r="201" spans="9:11">
      <c r="I201" s="34"/>
      <c r="J201" s="34"/>
      <c r="K201" s="34"/>
    </row>
    <row r="202" spans="9:11">
      <c r="I202" s="34"/>
      <c r="J202" s="34"/>
      <c r="K202" s="34"/>
    </row>
    <row r="203" spans="9:11">
      <c r="I203" s="34"/>
      <c r="J203" s="34"/>
      <c r="K203" s="34"/>
    </row>
    <row r="204" spans="9:11">
      <c r="I204" s="34"/>
      <c r="J204" s="34"/>
      <c r="K204" s="34"/>
    </row>
    <row r="205" spans="9:11">
      <c r="I205" s="34"/>
      <c r="J205" s="34"/>
      <c r="K205" s="34"/>
    </row>
    <row r="206" spans="9:11">
      <c r="I206" s="34"/>
      <c r="J206" s="34"/>
      <c r="K206" s="34"/>
    </row>
    <row r="207" spans="9:11">
      <c r="I207" s="34"/>
      <c r="J207" s="34"/>
      <c r="K207" s="34"/>
    </row>
    <row r="208" spans="9:11">
      <c r="I208" s="34"/>
      <c r="J208" s="34"/>
      <c r="K208" s="34"/>
    </row>
    <row r="209" spans="9:11">
      <c r="I209" s="34"/>
      <c r="J209" s="34"/>
      <c r="K209" s="34"/>
    </row>
    <row r="210" spans="9:11">
      <c r="I210" s="34"/>
      <c r="J210" s="34"/>
      <c r="K210" s="34"/>
    </row>
    <row r="211" spans="9:11">
      <c r="I211" s="34"/>
      <c r="J211" s="34"/>
      <c r="K211" s="34"/>
    </row>
    <row r="212" spans="9:11">
      <c r="I212" s="34"/>
      <c r="J212" s="34"/>
      <c r="K212" s="34"/>
    </row>
    <row r="213" spans="9:11">
      <c r="I213" s="34"/>
      <c r="J213" s="34"/>
      <c r="K213" s="34"/>
    </row>
    <row r="214" spans="9:11">
      <c r="I214" s="34"/>
      <c r="J214" s="34"/>
      <c r="K214" s="34"/>
    </row>
    <row r="215" spans="9:11">
      <c r="I215" s="34"/>
      <c r="J215" s="34"/>
      <c r="K215" s="34"/>
    </row>
    <row r="216" spans="9:11">
      <c r="I216" s="34"/>
      <c r="J216" s="34"/>
      <c r="K216" s="34"/>
    </row>
    <row r="217" spans="9:11">
      <c r="I217" s="34"/>
      <c r="J217" s="34"/>
      <c r="K217" s="34"/>
    </row>
    <row r="218" spans="9:11">
      <c r="I218" s="34"/>
      <c r="J218" s="34"/>
      <c r="K218" s="34"/>
    </row>
    <row r="219" spans="9:11">
      <c r="I219" s="34"/>
      <c r="J219" s="34"/>
      <c r="K219" s="34"/>
    </row>
    <row r="220" spans="9:11">
      <c r="I220" s="34"/>
      <c r="J220" s="34"/>
      <c r="K220" s="34"/>
    </row>
    <row r="221" spans="9:11">
      <c r="I221" s="34"/>
      <c r="J221" s="34"/>
      <c r="K221" s="34"/>
    </row>
    <row r="222" spans="9:11">
      <c r="I222" s="34"/>
      <c r="J222" s="34"/>
      <c r="K222" s="34"/>
    </row>
    <row r="223" spans="9:11">
      <c r="I223" s="34"/>
      <c r="J223" s="34"/>
      <c r="K223" s="34"/>
    </row>
    <row r="224" spans="9:11">
      <c r="I224" s="34"/>
      <c r="J224" s="34"/>
      <c r="K224" s="34"/>
    </row>
    <row r="225" spans="9:11">
      <c r="I225" s="34"/>
      <c r="J225" s="34"/>
      <c r="K225" s="34"/>
    </row>
    <row r="226" spans="9:11">
      <c r="I226" s="34"/>
      <c r="J226" s="34"/>
      <c r="K226" s="34"/>
    </row>
    <row r="227" spans="9:11">
      <c r="I227" s="34"/>
      <c r="J227" s="34"/>
      <c r="K227" s="34"/>
    </row>
    <row r="228" spans="9:11">
      <c r="I228" s="34"/>
      <c r="J228" s="34"/>
      <c r="K228" s="34"/>
    </row>
    <row r="229" spans="9:11">
      <c r="I229" s="34"/>
      <c r="J229" s="34"/>
      <c r="K229" s="34"/>
    </row>
    <row r="230" spans="9:11">
      <c r="I230" s="34"/>
      <c r="J230" s="34"/>
      <c r="K230" s="34"/>
    </row>
    <row r="231" spans="9:11">
      <c r="I231" s="34"/>
      <c r="J231" s="34"/>
      <c r="K231" s="34"/>
    </row>
    <row r="232" spans="9:11">
      <c r="I232" s="34"/>
      <c r="J232" s="34"/>
      <c r="K232" s="34"/>
    </row>
    <row r="233" spans="9:11">
      <c r="I233" s="34"/>
      <c r="J233" s="34"/>
      <c r="K233" s="34"/>
    </row>
    <row r="234" spans="9:11">
      <c r="I234" s="34"/>
      <c r="J234" s="34"/>
      <c r="K234" s="34"/>
    </row>
    <row r="235" spans="9:11">
      <c r="I235" s="34"/>
      <c r="J235" s="34"/>
      <c r="K235" s="34"/>
    </row>
    <row r="236" spans="9:11">
      <c r="I236" s="34"/>
      <c r="J236" s="34"/>
      <c r="K236" s="34"/>
    </row>
    <row r="237" spans="9:11">
      <c r="I237" s="34"/>
      <c r="J237" s="34"/>
      <c r="K237" s="34"/>
    </row>
    <row r="238" spans="9:11">
      <c r="I238" s="34"/>
      <c r="J238" s="34"/>
      <c r="K238" s="34"/>
    </row>
    <row r="239" spans="9:11">
      <c r="I239" s="34"/>
      <c r="J239" s="34"/>
      <c r="K239" s="34"/>
    </row>
    <row r="240" spans="9:11">
      <c r="I240" s="34"/>
      <c r="J240" s="34"/>
      <c r="K240" s="34"/>
    </row>
    <row r="241" spans="9:11">
      <c r="I241" s="34"/>
      <c r="J241" s="34"/>
      <c r="K241" s="34"/>
    </row>
    <row r="242" spans="9:11">
      <c r="I242" s="34"/>
      <c r="J242" s="34"/>
      <c r="K242" s="34"/>
    </row>
    <row r="243" spans="9:11">
      <c r="I243" s="34"/>
      <c r="J243" s="34"/>
      <c r="K243" s="34"/>
    </row>
    <row r="244" spans="9:11">
      <c r="I244" s="34"/>
      <c r="J244" s="34"/>
      <c r="K244" s="34"/>
    </row>
    <row r="245" spans="9:11">
      <c r="I245" s="34"/>
      <c r="J245" s="34"/>
      <c r="K245" s="34"/>
    </row>
    <row r="246" spans="9:11">
      <c r="I246" s="34"/>
      <c r="J246" s="34"/>
      <c r="K246" s="34"/>
    </row>
    <row r="247" spans="9:11">
      <c r="I247" s="34"/>
      <c r="J247" s="34"/>
      <c r="K247" s="34"/>
    </row>
    <row r="248" spans="9:11">
      <c r="I248" s="34"/>
      <c r="J248" s="34"/>
      <c r="K248" s="34"/>
    </row>
    <row r="249" spans="9:11">
      <c r="I249" s="34"/>
      <c r="J249" s="34"/>
      <c r="K249" s="34"/>
    </row>
    <row r="250" spans="9:11">
      <c r="I250" s="34"/>
      <c r="J250" s="34"/>
      <c r="K250" s="34"/>
    </row>
    <row r="251" spans="9:11">
      <c r="I251" s="34"/>
      <c r="J251" s="34"/>
      <c r="K251" s="34"/>
    </row>
    <row r="252" spans="9:11">
      <c r="I252" s="34"/>
      <c r="J252" s="34"/>
      <c r="K252" s="34"/>
    </row>
    <row r="253" spans="9:11">
      <c r="I253" s="34"/>
      <c r="J253" s="34"/>
      <c r="K253" s="34"/>
    </row>
    <row r="254" spans="9:11">
      <c r="I254" s="34"/>
      <c r="J254" s="34"/>
      <c r="K254" s="34"/>
    </row>
    <row r="255" spans="9:11">
      <c r="I255" s="34"/>
      <c r="J255" s="34"/>
      <c r="K255" s="34"/>
    </row>
    <row r="256" spans="9:11">
      <c r="I256" s="34"/>
      <c r="J256" s="34"/>
      <c r="K256" s="34"/>
    </row>
    <row r="257" spans="9:11">
      <c r="I257" s="34"/>
      <c r="J257" s="34"/>
      <c r="K257" s="34"/>
    </row>
    <row r="258" spans="9:11">
      <c r="I258" s="34"/>
      <c r="J258" s="34"/>
      <c r="K258" s="34"/>
    </row>
    <row r="259" spans="9:11">
      <c r="I259" s="34"/>
      <c r="J259" s="34"/>
      <c r="K259" s="34"/>
    </row>
    <row r="260" spans="9:11">
      <c r="I260" s="34"/>
      <c r="J260" s="34"/>
      <c r="K260" s="34"/>
    </row>
    <row r="261" spans="9:11">
      <c r="I261" s="34"/>
      <c r="J261" s="34"/>
      <c r="K261" s="34"/>
    </row>
    <row r="262" spans="9:11">
      <c r="I262" s="34"/>
      <c r="J262" s="34"/>
      <c r="K262" s="34"/>
    </row>
    <row r="263" spans="9:11">
      <c r="I263" s="34"/>
      <c r="J263" s="34"/>
      <c r="K263" s="34"/>
    </row>
    <row r="264" spans="9:11">
      <c r="I264" s="34"/>
      <c r="J264" s="34"/>
      <c r="K264" s="34"/>
    </row>
    <row r="265" spans="9:11">
      <c r="I265" s="34"/>
      <c r="J265" s="34"/>
      <c r="K265" s="34"/>
    </row>
    <row r="266" spans="9:11">
      <c r="I266" s="34"/>
      <c r="J266" s="34"/>
      <c r="K266" s="34"/>
    </row>
    <row r="267" spans="9:11">
      <c r="I267" s="34"/>
      <c r="J267" s="34"/>
      <c r="K267" s="34"/>
    </row>
    <row r="268" spans="9:11">
      <c r="I268" s="34"/>
      <c r="J268" s="34"/>
      <c r="K268" s="34"/>
    </row>
    <row r="269" spans="9:11">
      <c r="I269" s="34"/>
      <c r="J269" s="34"/>
      <c r="K269" s="34"/>
    </row>
    <row r="270" spans="9:11">
      <c r="I270" s="34"/>
      <c r="J270" s="34"/>
      <c r="K270" s="34"/>
    </row>
    <row r="271" spans="9:11">
      <c r="I271" s="34"/>
      <c r="J271" s="34"/>
      <c r="K271" s="34"/>
    </row>
    <row r="272" spans="9:11">
      <c r="I272" s="34"/>
      <c r="J272" s="34"/>
      <c r="K272" s="34"/>
    </row>
    <row r="273" spans="9:11">
      <c r="I273" s="34"/>
      <c r="J273" s="34"/>
      <c r="K273" s="34"/>
    </row>
    <row r="274" spans="9:11">
      <c r="I274" s="34"/>
      <c r="J274" s="34"/>
      <c r="K274" s="34"/>
    </row>
    <row r="275" spans="9:11">
      <c r="I275" s="34"/>
      <c r="J275" s="34"/>
      <c r="K275" s="34"/>
    </row>
    <row r="276" spans="9:11">
      <c r="I276" s="34"/>
      <c r="J276" s="34"/>
      <c r="K276" s="34"/>
    </row>
    <row r="277" spans="9:11">
      <c r="I277" s="34"/>
      <c r="J277" s="34"/>
      <c r="K277" s="34"/>
    </row>
    <row r="278" spans="9:11">
      <c r="I278" s="34"/>
      <c r="J278" s="34"/>
      <c r="K278" s="34"/>
    </row>
    <row r="279" spans="9:11">
      <c r="I279" s="34"/>
      <c r="J279" s="34"/>
      <c r="K279" s="34"/>
    </row>
    <row r="280" spans="9:11">
      <c r="I280" s="34"/>
      <c r="J280" s="34"/>
      <c r="K280" s="34"/>
    </row>
    <row r="281" spans="9:11">
      <c r="I281" s="34"/>
      <c r="J281" s="34"/>
      <c r="K281" s="34"/>
    </row>
    <row r="282" spans="9:11">
      <c r="I282" s="34"/>
      <c r="J282" s="34"/>
      <c r="K282" s="34"/>
    </row>
    <row r="283" spans="9:11">
      <c r="I283" s="34"/>
      <c r="J283" s="34"/>
      <c r="K283" s="34"/>
    </row>
    <row r="284" spans="9:11">
      <c r="I284" s="34"/>
      <c r="J284" s="34"/>
      <c r="K284" s="34"/>
    </row>
    <row r="285" spans="9:11">
      <c r="I285" s="34"/>
      <c r="J285" s="34"/>
      <c r="K285" s="34"/>
    </row>
    <row r="286" spans="9:11">
      <c r="I286" s="34"/>
      <c r="J286" s="34"/>
      <c r="K286" s="34"/>
    </row>
    <row r="287" spans="9:11">
      <c r="I287" s="34"/>
      <c r="J287" s="34"/>
      <c r="K287" s="34"/>
    </row>
    <row r="288" spans="9:11">
      <c r="I288" s="34"/>
      <c r="J288" s="34"/>
      <c r="K288" s="34"/>
    </row>
    <row r="289" spans="9:11">
      <c r="I289" s="34"/>
      <c r="J289" s="34"/>
      <c r="K289" s="34"/>
    </row>
    <row r="290" spans="9:11">
      <c r="I290" s="34"/>
      <c r="J290" s="34"/>
      <c r="K290" s="34"/>
    </row>
    <row r="291" spans="9:11">
      <c r="I291" s="34"/>
      <c r="J291" s="34"/>
      <c r="K291" s="34"/>
    </row>
    <row r="292" spans="9:11">
      <c r="I292" s="34"/>
      <c r="J292" s="34"/>
      <c r="K292" s="34"/>
    </row>
    <row r="293" spans="9:11">
      <c r="I293" s="34"/>
      <c r="J293" s="34"/>
      <c r="K293" s="34"/>
    </row>
    <row r="294" spans="9:11">
      <c r="I294" s="34"/>
      <c r="J294" s="34"/>
      <c r="K294" s="34"/>
    </row>
    <row r="295" spans="9:11">
      <c r="I295" s="34"/>
      <c r="J295" s="34"/>
      <c r="K295" s="34"/>
    </row>
    <row r="296" spans="9:11">
      <c r="I296" s="34"/>
      <c r="J296" s="34"/>
      <c r="K296" s="34"/>
    </row>
    <row r="297" spans="9:11">
      <c r="I297" s="34"/>
      <c r="J297" s="34"/>
      <c r="K297" s="34"/>
    </row>
    <row r="298" spans="9:11">
      <c r="I298" s="34"/>
      <c r="J298" s="34"/>
      <c r="K298" s="34"/>
    </row>
    <row r="299" spans="9:11">
      <c r="I299" s="34"/>
      <c r="J299" s="34"/>
      <c r="K299" s="34"/>
    </row>
    <row r="300" spans="9:11">
      <c r="I300" s="34"/>
      <c r="J300" s="34"/>
      <c r="K300" s="34"/>
    </row>
  </sheetData>
  <mergeCells count="1">
    <mergeCell ref="C3:E3"/>
  </mergeCells>
  <pageMargins left="0.7" right="0.7" top="0.75" bottom="0.75" header="0.3" footer="0.3"/>
  <pageSetup paperSize="9" scale="6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S62"/>
  <sheetViews>
    <sheetView zoomScale="80" zoomScaleNormal="80" workbookViewId="0">
      <pane xSplit="1" ySplit="8" topLeftCell="B9" activePane="bottomRight" state="frozen"/>
      <selection activeCell="S74" sqref="S74"/>
      <selection pane="topRight" activeCell="S74" sqref="S74"/>
      <selection pane="bottomLeft" activeCell="S74" sqref="S74"/>
      <selection pane="bottomRight" activeCell="Q37" sqref="Q37"/>
    </sheetView>
  </sheetViews>
  <sheetFormatPr defaultColWidth="8.796875" defaultRowHeight="14.25"/>
  <cols>
    <col min="1" max="1" width="53.5" style="219" bestFit="1" customWidth="1"/>
    <col min="2" max="18" width="8.796875" style="34"/>
    <col min="19" max="19" width="13.19921875" style="34" bestFit="1" customWidth="1"/>
    <col min="20" max="36" width="8.796875" style="34"/>
    <col min="37" max="37" width="9.09765625" style="34" bestFit="1" customWidth="1"/>
    <col min="38" max="38" width="8.796875" style="34"/>
    <col min="39" max="39" width="9.09765625" style="34" bestFit="1" customWidth="1"/>
    <col min="40" max="40" width="9.59765625" style="34" bestFit="1" customWidth="1"/>
    <col min="41" max="16384" width="8.796875" style="34"/>
  </cols>
  <sheetData>
    <row r="1" spans="1:45" ht="18">
      <c r="A1" s="81" t="s">
        <v>247</v>
      </c>
      <c r="B1" s="174"/>
      <c r="C1" s="174" t="s">
        <v>46</v>
      </c>
      <c r="D1" s="174" t="s">
        <v>26</v>
      </c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S1" s="82" t="s">
        <v>32</v>
      </c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J1" s="35"/>
      <c r="AK1" s="35"/>
      <c r="AL1" s="35"/>
      <c r="AM1" s="35"/>
      <c r="AN1" s="35"/>
      <c r="AO1" s="35"/>
      <c r="AP1" s="35"/>
      <c r="AQ1" s="35"/>
      <c r="AR1" s="35"/>
      <c r="AS1" s="35"/>
    </row>
    <row r="2" spans="1:45">
      <c r="A2" s="82"/>
      <c r="B2" s="174"/>
      <c r="C2" s="174" t="s">
        <v>217</v>
      </c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S2" s="112" t="s">
        <v>30</v>
      </c>
      <c r="T2" s="175">
        <f>+'balansräkning i eur och sek'!H57</f>
        <v>9.5669000000000004</v>
      </c>
      <c r="U2" s="175">
        <f>+'balansräkning i eur och sek'!I57</f>
        <v>9.1349999999999998</v>
      </c>
      <c r="V2" s="175">
        <f>+'balansräkning i eur och sek'!J57</f>
        <v>9.5154999999999994</v>
      </c>
      <c r="W2" s="175">
        <f>+'balansräkning i eur och sek'!K57</f>
        <v>8.9429999999999996</v>
      </c>
      <c r="X2" s="175">
        <f>+'balansräkning i eur och sek'!L57</f>
        <v>8.6166</v>
      </c>
      <c r="Y2" s="175">
        <f>+'balansräkning i eur och sek'!M57</f>
        <v>8.9446999999999992</v>
      </c>
      <c r="Z2" s="175">
        <f>+'balansräkning i eur och sek'!N57</f>
        <v>9.0020000000000007</v>
      </c>
      <c r="AA2" s="175">
        <f>+'balansräkning i eur och sek'!O57</f>
        <v>10.353</v>
      </c>
      <c r="AB2" s="175">
        <f>+'balansräkning i eur och sek'!P57</f>
        <v>10.935499999999999</v>
      </c>
      <c r="AC2" s="175">
        <f>+'balansräkning i eur och sek'!Q57</f>
        <v>9.4734999999999996</v>
      </c>
      <c r="AD2" s="175">
        <f>+'balansräkning i eur och sek'!R57</f>
        <v>9.0500000000000007</v>
      </c>
      <c r="AE2" s="175">
        <f>+'balansräkning i eur och sek'!S57</f>
        <v>9.43</v>
      </c>
      <c r="AF2" s="175">
        <f>+'balansräkning i eur och sek'!T57</f>
        <v>9.0069999999999997</v>
      </c>
      <c r="AG2" s="175">
        <f>+'balansräkning i eur och sek'!U57</f>
        <v>9.0939999999999994</v>
      </c>
      <c r="AJ2" s="35" t="s">
        <v>40</v>
      </c>
      <c r="AK2" s="35" t="s">
        <v>40</v>
      </c>
      <c r="AL2" s="35" t="s">
        <v>40</v>
      </c>
      <c r="AM2" s="35" t="s">
        <v>40</v>
      </c>
      <c r="AN2" s="35" t="s">
        <v>40</v>
      </c>
      <c r="AO2" s="35" t="s">
        <v>40</v>
      </c>
    </row>
    <row r="3" spans="1:45">
      <c r="A3" s="173" t="s">
        <v>44</v>
      </c>
      <c r="B3" s="176"/>
      <c r="C3" s="176">
        <f>+C27+'fastigheter i eur och sek'!G8</f>
        <v>0</v>
      </c>
      <c r="D3" s="176">
        <f>+D27+'fastigheter i eur och sek'!H8</f>
        <v>0</v>
      </c>
      <c r="E3" s="176">
        <f>+E27+'fastigheter i eur och sek'!I8</f>
        <v>0.38503125527961402</v>
      </c>
      <c r="F3" s="176">
        <f>+F27+'fastigheter i eur och sek'!J8</f>
        <v>0.15170688954916045</v>
      </c>
      <c r="G3" s="176">
        <f>+G27+'fastigheter i eur och sek'!K8</f>
        <v>0.22399085392666507</v>
      </c>
      <c r="H3" s="176">
        <f>+H27+'fastigheter i eur och sek'!L8</f>
        <v>-6.4975605244228518E-3</v>
      </c>
      <c r="I3" s="176">
        <f>+I27+'fastigheter i eur och sek'!M8</f>
        <v>0.26553938405336908</v>
      </c>
      <c r="J3" s="176">
        <f>+J27+'fastigheter i eur och sek'!N8</f>
        <v>-8.2526152654011753E-2</v>
      </c>
      <c r="K3" s="176">
        <f>+K27+'fastigheter i eur och sek'!O8</f>
        <v>-1.5411736346200229</v>
      </c>
      <c r="L3" s="176">
        <f>+L27+'fastigheter i eur och sek'!P8</f>
        <v>30.605441388172331</v>
      </c>
      <c r="M3" s="176">
        <f>+M27+'fastigheter i eur och sek'!Q8</f>
        <v>-41.555931497579522</v>
      </c>
      <c r="N3" s="176">
        <f>+N27+'fastigheter i eur och sek'!R8</f>
        <v>81.069798120695069</v>
      </c>
      <c r="O3" s="176">
        <f>+O27+'fastigheter i eur och sek'!S8</f>
        <v>18.463970437281866</v>
      </c>
      <c r="P3" s="176">
        <f>+P27+'fastigheter i eur och sek'!T8</f>
        <v>2.1359303815873112</v>
      </c>
      <c r="Q3" s="176">
        <f>+Q27+'fastigheter i eur och sek'!U8</f>
        <v>-0.21597931366963508</v>
      </c>
      <c r="S3" s="112" t="s">
        <v>29</v>
      </c>
      <c r="T3" s="175">
        <f>+'balansräkning i eur och sek'!H58</f>
        <v>9.6326000000000001</v>
      </c>
      <c r="U3" s="175">
        <f>+'balansräkning i eur och sek'!I58</f>
        <v>9.4703999999999997</v>
      </c>
      <c r="V3" s="175">
        <f>+'balansräkning i eur och sek'!J58</f>
        <v>9.3561999999999994</v>
      </c>
      <c r="W3" s="175">
        <f>+'balansräkning i eur och sek'!K58</f>
        <v>9.0968</v>
      </c>
      <c r="X3" s="175">
        <f>+'balansräkning i eur och sek'!L58</f>
        <v>8.6494</v>
      </c>
      <c r="Y3" s="175">
        <f>+'balansräkning i eur och sek'!M58</f>
        <v>8.7052999999999994</v>
      </c>
      <c r="Z3" s="175">
        <f>+'balansräkning i eur och sek'!N58</f>
        <v>9.0335000000000001</v>
      </c>
      <c r="AA3" s="175">
        <f>+'balansräkning i eur och sek'!O58</f>
        <v>9.5412999999999997</v>
      </c>
      <c r="AB3" s="175">
        <f>+'balansräkning i eur och sek'!P58</f>
        <v>10.350300000000001</v>
      </c>
      <c r="AC3" s="175">
        <f>+'balansräkning i eur och sek'!Q58</f>
        <v>9.6054999999999993</v>
      </c>
      <c r="AD3" s="175">
        <f>+'balansräkning i eur och sek'!R58</f>
        <v>9.2481000000000009</v>
      </c>
      <c r="AE3" s="175">
        <f>+'balansräkning i eur och sek'!S58</f>
        <v>9.2548999999999992</v>
      </c>
      <c r="AF3" s="175">
        <f>+'balansräkning i eur och sek'!T58</f>
        <v>9.2849000000000004</v>
      </c>
      <c r="AG3" s="175">
        <f>+'balansräkning i eur och sek'!U58</f>
        <v>9.1267999999999994</v>
      </c>
    </row>
    <row r="4" spans="1:45">
      <c r="A4" s="173" t="s">
        <v>45</v>
      </c>
      <c r="B4" s="176"/>
      <c r="C4" s="176">
        <f>+C28+'fastigheter i eur och sek'!G10</f>
        <v>100</v>
      </c>
      <c r="D4" s="176">
        <f>+D28+'fastigheter i eur och sek'!H10</f>
        <v>0</v>
      </c>
      <c r="E4" s="176">
        <f>+E28+'fastigheter i eur och sek'!I10</f>
        <v>-0.47862814664642883</v>
      </c>
      <c r="F4" s="176">
        <f>+F28+'fastigheter i eur och sek'!J10</f>
        <v>0.48808276864519939</v>
      </c>
      <c r="G4" s="176">
        <f>+G28+'fastigheter i eur och sek'!K10</f>
        <v>0.10940110808201098</v>
      </c>
      <c r="H4" s="176">
        <f>+H28+'fastigheter i eur och sek'!L10</f>
        <v>0.14118898420701953</v>
      </c>
      <c r="I4" s="176">
        <f>+I28+'fastigheter i eur och sek'!M10</f>
        <v>8.1823716586427508E-2</v>
      </c>
      <c r="J4" s="176">
        <f>+J28+'fastigheter i eur och sek'!N10</f>
        <v>1.3361377096363753</v>
      </c>
      <c r="K4" s="176">
        <f>+K28+'fastigheter i eur och sek'!O10</f>
        <v>9.6645740098309432</v>
      </c>
      <c r="L4" s="176">
        <f>+L28+'fastigheter i eur och sek'!P10</f>
        <v>-29.094296783668099</v>
      </c>
      <c r="M4" s="176">
        <f>+M28+'fastigheter i eur och sek'!Q10</f>
        <v>57.936650877101556</v>
      </c>
      <c r="N4" s="176">
        <f>+N28+'fastigheter i eur och sek'!R10</f>
        <v>19.450254646900476</v>
      </c>
      <c r="O4" s="176">
        <f>+O28+'fastigheter i eur och sek'!S10</f>
        <v>-2.3263460437174217</v>
      </c>
      <c r="P4" s="176">
        <f>+P28+'fastigheter i eur och sek'!T10</f>
        <v>13.098180917403511</v>
      </c>
      <c r="Q4" s="176">
        <f>+Q28+'fastigheter i eur och sek'!U10</f>
        <v>40.047639917605295</v>
      </c>
      <c r="S4" s="112" t="s">
        <v>31</v>
      </c>
      <c r="T4" s="175">
        <f>+'balansräkning i eur och sek'!H59</f>
        <v>9.8497000000000003</v>
      </c>
      <c r="U4" s="175">
        <f>+'balansräkning i eur och sek'!I59</f>
        <v>9.5669000000000004</v>
      </c>
      <c r="V4" s="175">
        <f>+'balansräkning i eur och sek'!J59</f>
        <v>9.1349999999999998</v>
      </c>
      <c r="W4" s="175">
        <f>+'balansräkning i eur och sek'!K59</f>
        <v>9.5154999999999994</v>
      </c>
      <c r="X4" s="175">
        <f>+'balansräkning i eur och sek'!L59</f>
        <v>8.9429999999999996</v>
      </c>
      <c r="Y4" s="175">
        <f>+'balansräkning i eur och sek'!M59</f>
        <v>8.6166</v>
      </c>
      <c r="Z4" s="175">
        <f>+'balansräkning i eur och sek'!N59</f>
        <v>8.9446999999999992</v>
      </c>
      <c r="AA4" s="175">
        <f>+'balansräkning i eur och sek'!O59</f>
        <v>9.0020000000000007</v>
      </c>
      <c r="AB4" s="175">
        <f>+'balansräkning i eur och sek'!P59</f>
        <v>10.353</v>
      </c>
      <c r="AC4" s="175">
        <f>+'balansräkning i eur och sek'!Q59</f>
        <v>10.935499999999999</v>
      </c>
      <c r="AD4" s="175">
        <f>+'balansräkning i eur och sek'!R59</f>
        <v>9.4734999999999996</v>
      </c>
      <c r="AE4" s="175">
        <f>+'balansräkning i eur och sek'!S59</f>
        <v>9.0500000000000007</v>
      </c>
      <c r="AF4" s="175">
        <f>+'balansräkning i eur och sek'!T59</f>
        <v>9.43</v>
      </c>
      <c r="AG4" s="175">
        <f>+'balansräkning i eur och sek'!U59</f>
        <v>9.0069999999999997</v>
      </c>
      <c r="AJ4" s="177" t="s">
        <v>36</v>
      </c>
      <c r="AK4" s="177"/>
      <c r="AL4" s="177" t="s">
        <v>37</v>
      </c>
      <c r="AM4" s="177"/>
      <c r="AN4" s="177" t="s">
        <v>36</v>
      </c>
      <c r="AR4" s="177" t="s">
        <v>37</v>
      </c>
      <c r="AS4" s="177" t="s">
        <v>37</v>
      </c>
    </row>
    <row r="5" spans="1:45"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</row>
    <row r="6" spans="1:45">
      <c r="A6" s="82" t="s">
        <v>230</v>
      </c>
      <c r="B6" s="178">
        <v>2019</v>
      </c>
      <c r="C6" s="178">
        <f>+'[2]income statement in EUR and SEK'!C4</f>
        <v>2018</v>
      </c>
      <c r="D6" s="178">
        <f>+'[2]income statement in EUR and SEK'!G4</f>
        <v>2017</v>
      </c>
      <c r="E6" s="178">
        <f>+'[2]income statement in EUR and SEK'!H4</f>
        <v>2016</v>
      </c>
      <c r="F6" s="178">
        <f>+'[2]income statement in EUR and SEK'!I4</f>
        <v>2015</v>
      </c>
      <c r="G6" s="178">
        <f>+'[2]income statement in EUR and SEK'!J4</f>
        <v>2014</v>
      </c>
      <c r="H6" s="178">
        <f>+'[2]income statement in EUR and SEK'!K4</f>
        <v>2013</v>
      </c>
      <c r="I6" s="178">
        <f>+'[2]income statement in EUR and SEK'!L4</f>
        <v>2012</v>
      </c>
      <c r="J6" s="178">
        <f>+'[2]income statement in EUR and SEK'!M4</f>
        <v>2011</v>
      </c>
      <c r="K6" s="178">
        <f>+'[2]income statement in EUR and SEK'!N4</f>
        <v>2010</v>
      </c>
      <c r="L6" s="178">
        <f>+'[2]income statement in EUR and SEK'!O4</f>
        <v>2009</v>
      </c>
      <c r="M6" s="178">
        <f>+'[2]income statement in EUR and SEK'!P4</f>
        <v>2008</v>
      </c>
      <c r="N6" s="178">
        <f>+'[2]income statement in EUR and SEK'!Q4</f>
        <v>2007</v>
      </c>
      <c r="O6" s="178">
        <f>+'[2]income statement in EUR and SEK'!R4</f>
        <v>2006</v>
      </c>
      <c r="P6" s="178">
        <f>+'[2]income statement in EUR and SEK'!S4</f>
        <v>2005</v>
      </c>
      <c r="Q6" s="178">
        <f>+'[2]income statement in EUR and SEK'!T4</f>
        <v>2004</v>
      </c>
      <c r="R6" s="45"/>
      <c r="S6" s="45"/>
      <c r="T6" s="178">
        <f>+D6</f>
        <v>2017</v>
      </c>
      <c r="U6" s="178">
        <f t="shared" ref="U6:AG7" si="0">+E6</f>
        <v>2016</v>
      </c>
      <c r="V6" s="178">
        <f t="shared" si="0"/>
        <v>2015</v>
      </c>
      <c r="W6" s="178">
        <f t="shared" si="0"/>
        <v>2014</v>
      </c>
      <c r="X6" s="178">
        <f t="shared" si="0"/>
        <v>2013</v>
      </c>
      <c r="Y6" s="178">
        <f t="shared" si="0"/>
        <v>2012</v>
      </c>
      <c r="Z6" s="178">
        <f t="shared" si="0"/>
        <v>2011</v>
      </c>
      <c r="AA6" s="178">
        <f t="shared" si="0"/>
        <v>2010</v>
      </c>
      <c r="AB6" s="178">
        <f t="shared" si="0"/>
        <v>2009</v>
      </c>
      <c r="AC6" s="178">
        <f t="shared" si="0"/>
        <v>2008</v>
      </c>
      <c r="AD6" s="178">
        <f t="shared" si="0"/>
        <v>2007</v>
      </c>
      <c r="AE6" s="178">
        <f t="shared" si="0"/>
        <v>2006</v>
      </c>
      <c r="AF6" s="178">
        <f t="shared" si="0"/>
        <v>2005</v>
      </c>
      <c r="AG6" s="178">
        <f t="shared" si="0"/>
        <v>2004</v>
      </c>
      <c r="AH6" s="178"/>
      <c r="AI6" s="45"/>
      <c r="AJ6" s="179" t="s">
        <v>33</v>
      </c>
      <c r="AK6" s="179" t="s">
        <v>43</v>
      </c>
      <c r="AL6" s="179" t="s">
        <v>34</v>
      </c>
      <c r="AM6" s="179" t="s">
        <v>42</v>
      </c>
      <c r="AN6" s="179" t="s">
        <v>35</v>
      </c>
      <c r="AO6" s="179" t="s">
        <v>41</v>
      </c>
      <c r="AP6" s="45"/>
      <c r="AQ6" s="45"/>
      <c r="AR6" s="179" t="s">
        <v>38</v>
      </c>
      <c r="AS6" s="179" t="s">
        <v>39</v>
      </c>
    </row>
    <row r="7" spans="1:45">
      <c r="A7" s="180"/>
      <c r="B7" s="46" t="s">
        <v>1</v>
      </c>
      <c r="C7" s="46" t="str">
        <f>+'[2]income statement in EUR and SEK'!C5</f>
        <v>Jan-Dec</v>
      </c>
      <c r="D7" s="46" t="str">
        <f>+'[2]income statement in EUR and SEK'!G5</f>
        <v>Jan-Dec</v>
      </c>
      <c r="E7" s="46" t="str">
        <f>+'[2]income statement in EUR and SEK'!H5</f>
        <v>Jan-Dec</v>
      </c>
      <c r="F7" s="46" t="str">
        <f>+'[2]income statement in EUR and SEK'!I5</f>
        <v>Jan-Dec</v>
      </c>
      <c r="G7" s="46" t="str">
        <f>+'[2]income statement in EUR and SEK'!J5</f>
        <v>Jan-Dec</v>
      </c>
      <c r="H7" s="46" t="str">
        <f>+'[2]income statement in EUR and SEK'!K5</f>
        <v>Jan-Dec</v>
      </c>
      <c r="I7" s="46" t="str">
        <f>+'[2]income statement in EUR and SEK'!L5</f>
        <v>Jan-Dec</v>
      </c>
      <c r="J7" s="46" t="str">
        <f>+'[2]income statement in EUR and SEK'!M5</f>
        <v>Jan-Dec</v>
      </c>
      <c r="K7" s="46" t="str">
        <f>+'[2]income statement in EUR and SEK'!N5</f>
        <v>Jan-Dec</v>
      </c>
      <c r="L7" s="46" t="str">
        <f>+'[2]income statement in EUR and SEK'!O5</f>
        <v>Jan-Dec</v>
      </c>
      <c r="M7" s="46" t="str">
        <f>+'[2]income statement in EUR and SEK'!P5</f>
        <v>Jan-Dec</v>
      </c>
      <c r="N7" s="46" t="str">
        <f>+'[2]income statement in EUR and SEK'!Q5</f>
        <v>Jan-Dec</v>
      </c>
      <c r="O7" s="46" t="str">
        <f>+'[2]income statement in EUR and SEK'!R5</f>
        <v>Jan-Dec</v>
      </c>
      <c r="P7" s="46" t="str">
        <f>+'[2]income statement in EUR and SEK'!S5</f>
        <v>Jan-Dec</v>
      </c>
      <c r="Q7" s="46" t="str">
        <f>+'[2]income statement in EUR and SEK'!T5</f>
        <v>Jan-Dec</v>
      </c>
      <c r="R7" s="45"/>
      <c r="S7" s="45"/>
      <c r="T7" s="46" t="str">
        <f t="shared" ref="T7" si="1">+D7</f>
        <v>Jan-Dec</v>
      </c>
      <c r="U7" s="46" t="str">
        <f t="shared" si="0"/>
        <v>Jan-Dec</v>
      </c>
      <c r="V7" s="46" t="str">
        <f t="shared" si="0"/>
        <v>Jan-Dec</v>
      </c>
      <c r="W7" s="46" t="str">
        <f t="shared" si="0"/>
        <v>Jan-Dec</v>
      </c>
      <c r="X7" s="46" t="str">
        <f t="shared" si="0"/>
        <v>Jan-Dec</v>
      </c>
      <c r="Y7" s="46" t="str">
        <f t="shared" si="0"/>
        <v>Jan-Dec</v>
      </c>
      <c r="Z7" s="46" t="str">
        <f t="shared" si="0"/>
        <v>Jan-Dec</v>
      </c>
      <c r="AA7" s="46" t="str">
        <f t="shared" si="0"/>
        <v>Jan-Dec</v>
      </c>
      <c r="AB7" s="46" t="str">
        <f t="shared" si="0"/>
        <v>Jan-Dec</v>
      </c>
      <c r="AC7" s="46" t="str">
        <f t="shared" si="0"/>
        <v>Jan-Dec</v>
      </c>
      <c r="AD7" s="46" t="str">
        <f t="shared" si="0"/>
        <v>Jan-Dec</v>
      </c>
      <c r="AE7" s="46" t="str">
        <f t="shared" si="0"/>
        <v>Jan-Dec</v>
      </c>
      <c r="AF7" s="46" t="str">
        <f t="shared" si="0"/>
        <v>Jan-Dec</v>
      </c>
      <c r="AG7" s="46" t="str">
        <f t="shared" si="0"/>
        <v>Jan-Dec</v>
      </c>
      <c r="AH7" s="46"/>
      <c r="AI7" s="45"/>
      <c r="AJ7" s="46" t="str">
        <f>+T7</f>
        <v>Jan-Dec</v>
      </c>
      <c r="AK7" s="46" t="s">
        <v>1</v>
      </c>
      <c r="AL7" s="46" t="str">
        <f>+U7</f>
        <v>Jan-Dec</v>
      </c>
      <c r="AM7" s="46" t="str">
        <f>+U7</f>
        <v>Jan-Dec</v>
      </c>
      <c r="AN7" s="46" t="str">
        <f>+V7</f>
        <v>Jan-Dec</v>
      </c>
      <c r="AO7" s="46" t="str">
        <f>+W7</f>
        <v>Jan-Dec</v>
      </c>
      <c r="AP7" s="45"/>
      <c r="AQ7" s="45"/>
      <c r="AR7" s="46" t="str">
        <f>+Z7</f>
        <v>Jan-Dec</v>
      </c>
      <c r="AS7" s="46" t="str">
        <f>+AA7</f>
        <v>Jan-Dec</v>
      </c>
    </row>
    <row r="8" spans="1:45">
      <c r="B8" s="181" t="s">
        <v>27</v>
      </c>
      <c r="C8" s="181" t="s">
        <v>27</v>
      </c>
      <c r="D8" s="181" t="s">
        <v>27</v>
      </c>
      <c r="E8" s="181" t="s">
        <v>27</v>
      </c>
      <c r="F8" s="181" t="s">
        <v>27</v>
      </c>
      <c r="G8" s="181" t="s">
        <v>27</v>
      </c>
      <c r="H8" s="181" t="s">
        <v>27</v>
      </c>
      <c r="I8" s="181" t="s">
        <v>27</v>
      </c>
      <c r="J8" s="181" t="s">
        <v>27</v>
      </c>
      <c r="K8" s="181" t="s">
        <v>27</v>
      </c>
      <c r="L8" s="181" t="s">
        <v>27</v>
      </c>
      <c r="M8" s="181" t="s">
        <v>27</v>
      </c>
      <c r="N8" s="181" t="s">
        <v>27</v>
      </c>
      <c r="O8" s="181" t="s">
        <v>27</v>
      </c>
      <c r="P8" s="181" t="s">
        <v>27</v>
      </c>
      <c r="Q8" s="181" t="s">
        <v>27</v>
      </c>
      <c r="R8" s="45"/>
      <c r="S8" s="45"/>
      <c r="T8" s="46" t="s">
        <v>28</v>
      </c>
      <c r="U8" s="46" t="s">
        <v>28</v>
      </c>
      <c r="V8" s="46" t="s">
        <v>28</v>
      </c>
      <c r="W8" s="46" t="s">
        <v>28</v>
      </c>
      <c r="X8" s="46" t="s">
        <v>28</v>
      </c>
      <c r="Y8" s="46" t="s">
        <v>28</v>
      </c>
      <c r="Z8" s="46" t="s">
        <v>28</v>
      </c>
      <c r="AA8" s="46" t="s">
        <v>28</v>
      </c>
      <c r="AB8" s="46" t="s">
        <v>28</v>
      </c>
      <c r="AC8" s="46" t="s">
        <v>28</v>
      </c>
      <c r="AD8" s="46" t="s">
        <v>28</v>
      </c>
      <c r="AE8" s="46" t="s">
        <v>28</v>
      </c>
      <c r="AF8" s="46" t="s">
        <v>28</v>
      </c>
      <c r="AG8" s="46" t="s">
        <v>28</v>
      </c>
      <c r="AH8" s="46"/>
      <c r="AI8" s="45"/>
      <c r="AJ8" s="46" t="s">
        <v>28</v>
      </c>
      <c r="AK8" s="46" t="s">
        <v>28</v>
      </c>
      <c r="AL8" s="46" t="s">
        <v>28</v>
      </c>
      <c r="AM8" s="46" t="s">
        <v>28</v>
      </c>
      <c r="AN8" s="46" t="s">
        <v>28</v>
      </c>
      <c r="AO8" s="46" t="s">
        <v>28</v>
      </c>
      <c r="AP8" s="45"/>
      <c r="AQ8" s="45"/>
      <c r="AR8" s="46" t="s">
        <v>28</v>
      </c>
      <c r="AS8" s="46" t="s">
        <v>28</v>
      </c>
    </row>
    <row r="9" spans="1:45">
      <c r="A9" s="1" t="s">
        <v>198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45"/>
      <c r="S9" s="45"/>
      <c r="T9" s="23"/>
      <c r="U9" s="1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45"/>
      <c r="AI9" s="45"/>
      <c r="AJ9" s="158"/>
      <c r="AK9" s="158"/>
      <c r="AL9" s="158"/>
      <c r="AM9" s="158"/>
      <c r="AN9" s="158"/>
      <c r="AO9" s="158"/>
      <c r="AP9" s="45"/>
      <c r="AQ9" s="45"/>
      <c r="AR9" s="158"/>
      <c r="AS9" s="158"/>
    </row>
    <row r="10" spans="1:45">
      <c r="A10" s="215" t="s">
        <v>199</v>
      </c>
      <c r="B10" s="188">
        <v>255</v>
      </c>
      <c r="C10" s="188">
        <v>259</v>
      </c>
      <c r="D10" s="188">
        <f>+'[2]income statement in EUR and SEK'!G10</f>
        <v>251</v>
      </c>
      <c r="E10" s="188">
        <f t="shared" ref="E10:Q10" si="2">+U10/U$3</f>
        <v>244.02348369657037</v>
      </c>
      <c r="F10" s="188">
        <f t="shared" si="2"/>
        <v>232.46617216391272</v>
      </c>
      <c r="G10" s="188">
        <f t="shared" si="2"/>
        <v>206.88593791223286</v>
      </c>
      <c r="H10" s="188">
        <f t="shared" si="2"/>
        <v>182.55601544615811</v>
      </c>
      <c r="I10" s="188">
        <f t="shared" si="2"/>
        <v>161.85542140994568</v>
      </c>
      <c r="J10" s="188">
        <f t="shared" si="2"/>
        <v>152.32191287983616</v>
      </c>
      <c r="K10" s="188">
        <f t="shared" si="2"/>
        <v>127.655560563026</v>
      </c>
      <c r="L10" s="188">
        <f t="shared" si="2"/>
        <v>135.93808875105069</v>
      </c>
      <c r="M10" s="188">
        <f t="shared" si="2"/>
        <v>123.26271407006404</v>
      </c>
      <c r="N10" s="188">
        <f t="shared" si="2"/>
        <v>112.77992236243119</v>
      </c>
      <c r="O10" s="188">
        <f t="shared" si="2"/>
        <v>103.72883553577024</v>
      </c>
      <c r="P10" s="188">
        <f t="shared" si="2"/>
        <v>104.36299798597723</v>
      </c>
      <c r="Q10" s="188">
        <f t="shared" si="2"/>
        <v>88.092211947232329</v>
      </c>
      <c r="R10" s="184"/>
      <c r="S10" s="182"/>
      <c r="T10" s="158">
        <v>2413</v>
      </c>
      <c r="U10" s="158">
        <v>2311</v>
      </c>
      <c r="V10" s="188">
        <v>2175</v>
      </c>
      <c r="W10" s="188">
        <v>1882</v>
      </c>
      <c r="X10" s="188">
        <f>+'[2]income statement in EUR and SEK'!Z10</f>
        <v>1579</v>
      </c>
      <c r="Y10" s="188">
        <f>+'[2]income statement in EUR and SEK'!AA10</f>
        <v>1409</v>
      </c>
      <c r="Z10" s="188">
        <f>+'[2]income statement in EUR and SEK'!AB10</f>
        <v>1376</v>
      </c>
      <c r="AA10" s="188">
        <f>+'[2]income statement in EUR and SEK'!AC10</f>
        <v>1218</v>
      </c>
      <c r="AB10" s="188">
        <f>+AJ10-AK10</f>
        <v>1407</v>
      </c>
      <c r="AC10" s="188">
        <f>+AK10+AL10-AM10</f>
        <v>1184</v>
      </c>
      <c r="AD10" s="188">
        <f>+AM10+AN10-AO10</f>
        <v>1043</v>
      </c>
      <c r="AE10" s="188">
        <f>+AO10</f>
        <v>960</v>
      </c>
      <c r="AF10" s="188">
        <f>+AR10</f>
        <v>969</v>
      </c>
      <c r="AG10" s="188">
        <f>+AS10</f>
        <v>804</v>
      </c>
      <c r="AH10" s="185"/>
      <c r="AI10" s="182"/>
      <c r="AJ10" s="188">
        <v>2027</v>
      </c>
      <c r="AK10" s="188">
        <v>620</v>
      </c>
      <c r="AL10" s="188">
        <v>1088</v>
      </c>
      <c r="AM10" s="188">
        <v>524</v>
      </c>
      <c r="AN10" s="188">
        <v>1479</v>
      </c>
      <c r="AO10" s="188">
        <v>960</v>
      </c>
      <c r="AP10" s="45"/>
      <c r="AQ10" s="45"/>
      <c r="AR10" s="188">
        <v>969</v>
      </c>
      <c r="AS10" s="188">
        <v>804</v>
      </c>
    </row>
    <row r="11" spans="1:45">
      <c r="A11" s="215" t="s">
        <v>0</v>
      </c>
      <c r="B11" s="188">
        <v>-36</v>
      </c>
      <c r="C11" s="188">
        <v>-29</v>
      </c>
      <c r="D11" s="188">
        <f>+'[2]income statement in EUR and SEK'!G11</f>
        <v>-22</v>
      </c>
      <c r="E11" s="188">
        <f t="shared" ref="E11:P11" si="3">+U11/U$3</f>
        <v>-14.149349552289239</v>
      </c>
      <c r="F11" s="188">
        <f t="shared" si="3"/>
        <v>-11.970671853957803</v>
      </c>
      <c r="G11" s="188">
        <f t="shared" si="3"/>
        <v>-5.9361533726145455</v>
      </c>
      <c r="H11" s="188">
        <f t="shared" si="3"/>
        <v>-6.3588225772885982</v>
      </c>
      <c r="I11" s="188">
        <f t="shared" si="3"/>
        <v>-5.3990097986284225</v>
      </c>
      <c r="J11" s="188">
        <f t="shared" si="3"/>
        <v>-5.0921569712735923</v>
      </c>
      <c r="K11" s="188">
        <f t="shared" si="3"/>
        <v>-6.9172963851886013</v>
      </c>
      <c r="L11" s="188">
        <f t="shared" si="3"/>
        <v>-4.6375467377757165</v>
      </c>
      <c r="M11" s="188">
        <f t="shared" si="3"/>
        <v>-2.6026755504658792</v>
      </c>
      <c r="N11" s="188">
        <f t="shared" si="3"/>
        <v>-2.1626063732009815</v>
      </c>
      <c r="O11" s="188">
        <f t="shared" si="3"/>
        <v>-1.7288139255961708</v>
      </c>
      <c r="P11" s="188">
        <f t="shared" si="3"/>
        <v>-1.7232280369201607</v>
      </c>
      <c r="Q11" s="22">
        <f>(+AG11/AG$3)+1</f>
        <v>-0.53394398913091123</v>
      </c>
      <c r="R11" s="184"/>
      <c r="S11" s="182"/>
      <c r="T11" s="158">
        <v>-215</v>
      </c>
      <c r="U11" s="158">
        <v>-134</v>
      </c>
      <c r="V11" s="188">
        <v>-112</v>
      </c>
      <c r="W11" s="188">
        <v>-54</v>
      </c>
      <c r="X11" s="188">
        <f>+'[2]income statement in EUR and SEK'!Z11</f>
        <v>-55</v>
      </c>
      <c r="Y11" s="188">
        <f>+'[2]income statement in EUR and SEK'!AA11</f>
        <v>-47</v>
      </c>
      <c r="Z11" s="188">
        <f>+'[2]income statement in EUR and SEK'!AB11</f>
        <v>-46</v>
      </c>
      <c r="AA11" s="188">
        <f>+'[2]income statement in EUR and SEK'!AC11</f>
        <v>-66</v>
      </c>
      <c r="AB11" s="188">
        <f t="shared" ref="AB11:AB15" si="4">+AJ11-AK11</f>
        <v>-48</v>
      </c>
      <c r="AC11" s="188">
        <f t="shared" ref="AC11:AC15" si="5">+AK11+AL11-AM11</f>
        <v>-25</v>
      </c>
      <c r="AD11" s="188">
        <f t="shared" ref="AD11:AD15" si="6">+AM11+AN11-AO11</f>
        <v>-20</v>
      </c>
      <c r="AE11" s="188">
        <f t="shared" ref="AE11:AE15" si="7">+AO11</f>
        <v>-16</v>
      </c>
      <c r="AF11" s="188">
        <f t="shared" ref="AF11:AG15" si="8">+AR11</f>
        <v>-16</v>
      </c>
      <c r="AG11" s="188">
        <f t="shared" si="8"/>
        <v>-14</v>
      </c>
      <c r="AH11" s="185"/>
      <c r="AI11" s="182"/>
      <c r="AJ11" s="188">
        <v>-59</v>
      </c>
      <c r="AK11" s="188">
        <v>-11</v>
      </c>
      <c r="AL11" s="188">
        <v>-22</v>
      </c>
      <c r="AM11" s="188">
        <v>-8</v>
      </c>
      <c r="AN11" s="188">
        <v>-28</v>
      </c>
      <c r="AO11" s="188">
        <v>-16</v>
      </c>
      <c r="AP11" s="45"/>
      <c r="AQ11" s="45"/>
      <c r="AR11" s="188">
        <v>-16</v>
      </c>
      <c r="AS11" s="188">
        <v>-14</v>
      </c>
    </row>
    <row r="12" spans="1:45">
      <c r="A12" s="215" t="s">
        <v>113</v>
      </c>
      <c r="B12" s="188">
        <v>1</v>
      </c>
      <c r="C12" s="188">
        <v>3</v>
      </c>
      <c r="D12" s="188">
        <f>+'[2]income statement in EUR and SEK'!G12+1</f>
        <v>1</v>
      </c>
      <c r="E12" s="188">
        <f>(+U12/U$3)+1</f>
        <v>3.4286196992735261</v>
      </c>
      <c r="F12" s="188">
        <f>(+V12/V$3)+1</f>
        <v>1</v>
      </c>
      <c r="G12" s="188">
        <f>(+W12/W$3)+3</f>
        <v>1.4609972737665993</v>
      </c>
      <c r="H12" s="188">
        <f t="shared" ref="H12:I15" si="9">+X12/X$3</f>
        <v>-5.5495178856336853</v>
      </c>
      <c r="I12" s="188">
        <f t="shared" si="9"/>
        <v>-11.946745086326722</v>
      </c>
      <c r="J12" s="188">
        <f>(+Z12/Z$3)+1</f>
        <v>-2.7637681961587424</v>
      </c>
      <c r="K12" s="188">
        <f>(+AA12/AA$3)-1</f>
        <v>-2.6769203358032971</v>
      </c>
      <c r="L12" s="188">
        <f>+AB12/AB$3</f>
        <v>9.6615557036994093E-2</v>
      </c>
      <c r="M12" s="188">
        <f>(+AC12/AC$3)+1</f>
        <v>1.3123210660559055</v>
      </c>
      <c r="N12" s="188">
        <f t="shared" ref="N12:P15" si="10">+AD12/AD$3</f>
        <v>0.10813031866004907</v>
      </c>
      <c r="O12" s="188">
        <f t="shared" si="10"/>
        <v>0</v>
      </c>
      <c r="P12" s="188">
        <f t="shared" si="10"/>
        <v>0</v>
      </c>
      <c r="Q12" s="22">
        <f>(+AG12/AG$3)-1</f>
        <v>-1</v>
      </c>
      <c r="R12" s="184"/>
      <c r="S12" s="182"/>
      <c r="T12" s="158">
        <v>7</v>
      </c>
      <c r="U12" s="158">
        <v>23</v>
      </c>
      <c r="V12" s="188"/>
      <c r="W12" s="188">
        <v>-14</v>
      </c>
      <c r="X12" s="188">
        <f>+'[2]income statement in EUR and SEK'!Z12</f>
        <v>-48</v>
      </c>
      <c r="Y12" s="188">
        <f>+'[2]income statement in EUR and SEK'!AA12</f>
        <v>-104</v>
      </c>
      <c r="Z12" s="188">
        <f>+'[2]income statement in EUR and SEK'!AB12</f>
        <v>-34</v>
      </c>
      <c r="AA12" s="188">
        <f>+'[2]income statement in EUR and SEK'!AC12</f>
        <v>-16</v>
      </c>
      <c r="AB12" s="188">
        <f t="shared" si="4"/>
        <v>1</v>
      </c>
      <c r="AC12" s="188">
        <f t="shared" si="5"/>
        <v>3</v>
      </c>
      <c r="AD12" s="188">
        <f t="shared" si="6"/>
        <v>1</v>
      </c>
      <c r="AE12" s="188">
        <f t="shared" si="7"/>
        <v>0</v>
      </c>
      <c r="AF12" s="188">
        <f t="shared" si="8"/>
        <v>0</v>
      </c>
      <c r="AG12" s="188">
        <f t="shared" si="8"/>
        <v>0</v>
      </c>
      <c r="AH12" s="185"/>
      <c r="AI12" s="182"/>
      <c r="AJ12" s="188">
        <v>2</v>
      </c>
      <c r="AK12" s="188">
        <v>1</v>
      </c>
      <c r="AL12" s="188">
        <v>3</v>
      </c>
      <c r="AM12" s="188">
        <v>1</v>
      </c>
      <c r="AN12" s="188"/>
      <c r="AO12" s="188"/>
      <c r="AP12" s="45"/>
      <c r="AQ12" s="45"/>
      <c r="AR12" s="188"/>
      <c r="AS12" s="188"/>
    </row>
    <row r="13" spans="1:45">
      <c r="A13" s="215" t="s">
        <v>200</v>
      </c>
      <c r="B13" s="188">
        <v>4</v>
      </c>
      <c r="C13" s="188">
        <v>3</v>
      </c>
      <c r="D13" s="188">
        <v>2</v>
      </c>
      <c r="E13" s="188">
        <f>(+U13/U$3)-1</f>
        <v>0.47829025173171158</v>
      </c>
      <c r="F13" s="188">
        <f>(+V13/V$3)-1</f>
        <v>6.8809986960518321E-2</v>
      </c>
      <c r="G13" s="188">
        <f>(+W13/W$3)-3</f>
        <v>-0.36170961217131303</v>
      </c>
      <c r="H13" s="188">
        <f t="shared" si="9"/>
        <v>0</v>
      </c>
      <c r="I13" s="188">
        <f t="shared" si="9"/>
        <v>0</v>
      </c>
      <c r="J13" s="188">
        <f>(+Z13/Z$3)-1</f>
        <v>2.5423700669729339</v>
      </c>
      <c r="K13" s="188">
        <f>(+AA13/AA$3)+1</f>
        <v>1.9432676888893547</v>
      </c>
      <c r="L13" s="188">
        <f>+AB13/AB$3</f>
        <v>0</v>
      </c>
      <c r="M13" s="188">
        <f>(+AC13/AC$3)+1</f>
        <v>1</v>
      </c>
      <c r="N13" s="188">
        <f t="shared" si="10"/>
        <v>0</v>
      </c>
      <c r="O13" s="188">
        <f t="shared" si="10"/>
        <v>0</v>
      </c>
      <c r="P13" s="188">
        <f t="shared" si="10"/>
        <v>0</v>
      </c>
      <c r="Q13" s="188">
        <f>+AG13/AG$3</f>
        <v>0</v>
      </c>
      <c r="R13" s="184"/>
      <c r="S13" s="182"/>
      <c r="T13" s="158">
        <v>21</v>
      </c>
      <c r="U13" s="158">
        <v>14</v>
      </c>
      <c r="V13" s="188">
        <v>10</v>
      </c>
      <c r="W13" s="188">
        <v>24</v>
      </c>
      <c r="X13" s="188"/>
      <c r="Y13" s="188"/>
      <c r="Z13" s="188">
        <v>32</v>
      </c>
      <c r="AA13" s="188">
        <v>9</v>
      </c>
      <c r="AB13" s="188">
        <f t="shared" si="4"/>
        <v>0</v>
      </c>
      <c r="AC13" s="188">
        <f t="shared" si="5"/>
        <v>0</v>
      </c>
      <c r="AD13" s="188">
        <f t="shared" si="6"/>
        <v>0</v>
      </c>
      <c r="AE13" s="188">
        <f t="shared" si="7"/>
        <v>0</v>
      </c>
      <c r="AF13" s="188">
        <f t="shared" si="8"/>
        <v>0</v>
      </c>
      <c r="AG13" s="188">
        <f t="shared" si="8"/>
        <v>0</v>
      </c>
      <c r="AH13" s="185"/>
      <c r="AI13" s="182"/>
      <c r="AJ13" s="188"/>
      <c r="AK13" s="188"/>
      <c r="AL13" s="188"/>
      <c r="AM13" s="188"/>
      <c r="AN13" s="188"/>
      <c r="AO13" s="188"/>
      <c r="AP13" s="45"/>
      <c r="AQ13" s="45"/>
      <c r="AR13" s="188"/>
      <c r="AS13" s="188"/>
    </row>
    <row r="14" spans="1:45">
      <c r="A14" s="215" t="s">
        <v>201</v>
      </c>
      <c r="B14" s="188">
        <v>-132</v>
      </c>
      <c r="C14" s="188">
        <v>-136</v>
      </c>
      <c r="D14" s="188">
        <v>-98</v>
      </c>
      <c r="E14" s="188">
        <f t="shared" ref="E14:G15" si="11">+U14/U$3</f>
        <v>-129.45598918736275</v>
      </c>
      <c r="F14" s="188">
        <f t="shared" si="11"/>
        <v>-129.64665141831085</v>
      </c>
      <c r="G14" s="188">
        <f t="shared" si="11"/>
        <v>-128.94644270512708</v>
      </c>
      <c r="H14" s="188">
        <f t="shared" si="9"/>
        <v>-155.84896062154601</v>
      </c>
      <c r="I14" s="188">
        <f t="shared" si="9"/>
        <v>-112.68997047775494</v>
      </c>
      <c r="J14" s="188">
        <f>+Z14/Z$3</f>
        <v>-124.75784579620301</v>
      </c>
      <c r="K14" s="188">
        <f>+AA14/AA$3</f>
        <v>-90.448890612390343</v>
      </c>
      <c r="L14" s="188">
        <f>+AB14/AB$3</f>
        <v>-82.799532380703937</v>
      </c>
      <c r="M14" s="188">
        <f>+AC14/AC$3</f>
        <v>-95.882567279162984</v>
      </c>
      <c r="N14" s="188">
        <f t="shared" si="10"/>
        <v>-104.77827878158756</v>
      </c>
      <c r="O14" s="188">
        <f t="shared" si="10"/>
        <v>-81.254254503020022</v>
      </c>
      <c r="P14" s="188">
        <f t="shared" si="10"/>
        <v>-76.899051147562162</v>
      </c>
      <c r="Q14" s="188">
        <f>+AG14/AG$3</f>
        <v>-70.123153788841663</v>
      </c>
      <c r="R14" s="184"/>
      <c r="S14" s="182"/>
      <c r="T14" s="158">
        <v>-940</v>
      </c>
      <c r="U14" s="158">
        <v>-1226</v>
      </c>
      <c r="V14" s="188">
        <v>-1213</v>
      </c>
      <c r="W14" s="188">
        <v>-1173</v>
      </c>
      <c r="X14" s="188">
        <f>-1249-99</f>
        <v>-1348</v>
      </c>
      <c r="Y14" s="188">
        <f>-1203+222</f>
        <v>-981</v>
      </c>
      <c r="Z14" s="188">
        <f>2+29-1119-39</f>
        <v>-1127</v>
      </c>
      <c r="AA14" s="188">
        <f>3+84-1052+102</f>
        <v>-863</v>
      </c>
      <c r="AB14" s="188">
        <f t="shared" si="4"/>
        <v>-857</v>
      </c>
      <c r="AC14" s="188">
        <f t="shared" si="5"/>
        <v>-921</v>
      </c>
      <c r="AD14" s="188">
        <f t="shared" si="6"/>
        <v>-969</v>
      </c>
      <c r="AE14" s="188">
        <f t="shared" si="7"/>
        <v>-752</v>
      </c>
      <c r="AF14" s="188">
        <f t="shared" si="8"/>
        <v>-714</v>
      </c>
      <c r="AG14" s="188">
        <f t="shared" si="8"/>
        <v>-640</v>
      </c>
      <c r="AH14" s="185"/>
      <c r="AI14" s="182"/>
      <c r="AJ14" s="188">
        <f>10+134-1723+210</f>
        <v>-1369</v>
      </c>
      <c r="AK14" s="188">
        <f>57-569</f>
        <v>-512</v>
      </c>
      <c r="AL14" s="188">
        <f>6+20-927+91-1</f>
        <v>-811</v>
      </c>
      <c r="AM14" s="188">
        <f>8-410</f>
        <v>-402</v>
      </c>
      <c r="AN14" s="188">
        <f>6+15-1292-47-1</f>
        <v>-1319</v>
      </c>
      <c r="AO14" s="188">
        <f>4+11-769+2</f>
        <v>-752</v>
      </c>
      <c r="AP14" s="45"/>
      <c r="AQ14" s="45"/>
      <c r="AR14" s="188">
        <f>3+6-717-6</f>
        <v>-714</v>
      </c>
      <c r="AS14" s="188">
        <f>3+9+17-662-7</f>
        <v>-640</v>
      </c>
    </row>
    <row r="15" spans="1:45">
      <c r="A15" s="215" t="s">
        <v>202</v>
      </c>
      <c r="B15" s="188">
        <v>-23</v>
      </c>
      <c r="C15" s="188">
        <v>-3</v>
      </c>
      <c r="D15" s="188">
        <v>-3</v>
      </c>
      <c r="E15" s="188">
        <f t="shared" si="11"/>
        <v>-7.0746747761446196</v>
      </c>
      <c r="F15" s="188">
        <f t="shared" si="11"/>
        <v>-0.53440499348025916</v>
      </c>
      <c r="G15" s="188">
        <f t="shared" si="11"/>
        <v>-0.43971506463811449</v>
      </c>
      <c r="H15" s="188">
        <f t="shared" si="9"/>
        <v>-0.34684486785210533</v>
      </c>
      <c r="I15" s="188">
        <f t="shared" si="9"/>
        <v>-0.80410784234891397</v>
      </c>
      <c r="J15" s="188">
        <f>+Z15/Z$3</f>
        <v>-1.3283887751148502</v>
      </c>
      <c r="K15" s="188">
        <f>+AA15/AA$3</f>
        <v>-0.52403760493853035</v>
      </c>
      <c r="L15" s="188">
        <f>+AB15/AB$3</f>
        <v>-0.86954001333294684</v>
      </c>
      <c r="M15" s="188">
        <f>+AC15/AC$3</f>
        <v>-4.0601738587267713</v>
      </c>
      <c r="N15" s="188">
        <f t="shared" si="10"/>
        <v>7.5691223062034361</v>
      </c>
      <c r="O15" s="188">
        <f t="shared" si="10"/>
        <v>-15.235172719316255</v>
      </c>
      <c r="P15" s="188">
        <f t="shared" si="10"/>
        <v>-0.43080700923004017</v>
      </c>
      <c r="Q15" s="188">
        <f>+AG15/AG$3</f>
        <v>0</v>
      </c>
      <c r="R15" s="184"/>
      <c r="S15" s="182"/>
      <c r="T15" s="158">
        <v>-28</v>
      </c>
      <c r="U15" s="158">
        <v>-67</v>
      </c>
      <c r="V15" s="188">
        <v>-5</v>
      </c>
      <c r="W15" s="188">
        <v>-4</v>
      </c>
      <c r="X15" s="188">
        <v>-3</v>
      </c>
      <c r="Y15" s="188">
        <v>-7</v>
      </c>
      <c r="Z15" s="188">
        <v>-12</v>
      </c>
      <c r="AA15" s="188">
        <v>-5</v>
      </c>
      <c r="AB15" s="188">
        <f t="shared" si="4"/>
        <v>-9</v>
      </c>
      <c r="AC15" s="188">
        <f t="shared" si="5"/>
        <v>-39</v>
      </c>
      <c r="AD15" s="188">
        <f t="shared" si="6"/>
        <v>70</v>
      </c>
      <c r="AE15" s="188">
        <f t="shared" si="7"/>
        <v>-141</v>
      </c>
      <c r="AF15" s="188">
        <f t="shared" si="8"/>
        <v>-4</v>
      </c>
      <c r="AG15" s="188">
        <f t="shared" si="8"/>
        <v>0</v>
      </c>
      <c r="AH15" s="185"/>
      <c r="AI15" s="182"/>
      <c r="AJ15" s="188">
        <v>46</v>
      </c>
      <c r="AK15" s="188">
        <v>55</v>
      </c>
      <c r="AL15" s="188">
        <v>-79</v>
      </c>
      <c r="AM15" s="188">
        <v>15</v>
      </c>
      <c r="AN15" s="188">
        <v>-86</v>
      </c>
      <c r="AO15" s="188">
        <v>-141</v>
      </c>
      <c r="AP15" s="45"/>
      <c r="AQ15" s="45"/>
      <c r="AR15" s="188">
        <v>-4</v>
      </c>
      <c r="AS15" s="188">
        <v>0</v>
      </c>
    </row>
    <row r="16" spans="1:45">
      <c r="A16" s="1" t="s">
        <v>203</v>
      </c>
      <c r="B16" s="111">
        <v>69</v>
      </c>
      <c r="C16" s="111">
        <v>97</v>
      </c>
      <c r="D16" s="111">
        <f t="shared" ref="D16:Q16" si="12">SUM(D10:D15)</f>
        <v>131</v>
      </c>
      <c r="E16" s="111">
        <f t="shared" si="12"/>
        <v>97.250380131779011</v>
      </c>
      <c r="F16" s="111">
        <f t="shared" ref="F16:G16" si="13">SUM(F10:F15)</f>
        <v>91.383253885124319</v>
      </c>
      <c r="G16" s="111">
        <f t="shared" si="13"/>
        <v>72.662914431448399</v>
      </c>
      <c r="H16" s="111">
        <f t="shared" si="12"/>
        <v>14.451869493837698</v>
      </c>
      <c r="I16" s="111">
        <f t="shared" ref="I16:J16" si="14">SUM(I10:I15)</f>
        <v>31.015588204886683</v>
      </c>
      <c r="J16" s="111">
        <f t="shared" si="14"/>
        <v>20.922123208058888</v>
      </c>
      <c r="K16" s="111">
        <f t="shared" si="12"/>
        <v>29.031683313594566</v>
      </c>
      <c r="L16" s="111">
        <f t="shared" ref="L16:M16" si="15">SUM(L10:L15)</f>
        <v>47.728085176275066</v>
      </c>
      <c r="M16" s="111">
        <f t="shared" si="15"/>
        <v>23.029618447764307</v>
      </c>
      <c r="N16" s="111">
        <f t="shared" si="12"/>
        <v>13.516289832506128</v>
      </c>
      <c r="O16" s="111">
        <f t="shared" ref="O16:P16" si="16">SUM(O10:O15)</f>
        <v>5.5105943878377968</v>
      </c>
      <c r="P16" s="111">
        <f t="shared" si="16"/>
        <v>25.309911792264867</v>
      </c>
      <c r="Q16" s="111">
        <f t="shared" si="12"/>
        <v>16.435114169259762</v>
      </c>
      <c r="R16" s="184"/>
      <c r="S16" s="182"/>
      <c r="T16" s="1">
        <f>SUM(T10:T15)</f>
        <v>1258</v>
      </c>
      <c r="U16" s="1">
        <f t="shared" ref="U16:AG16" si="17">SUM(U10:U15)</f>
        <v>921</v>
      </c>
      <c r="V16" s="111">
        <f t="shared" si="17"/>
        <v>855</v>
      </c>
      <c r="W16" s="111">
        <f t="shared" si="17"/>
        <v>661</v>
      </c>
      <c r="X16" s="111">
        <f t="shared" si="17"/>
        <v>125</v>
      </c>
      <c r="Y16" s="111">
        <f t="shared" si="17"/>
        <v>270</v>
      </c>
      <c r="Z16" s="111">
        <f t="shared" si="17"/>
        <v>189</v>
      </c>
      <c r="AA16" s="111">
        <f t="shared" si="17"/>
        <v>277</v>
      </c>
      <c r="AB16" s="111">
        <f t="shared" si="17"/>
        <v>494</v>
      </c>
      <c r="AC16" s="111">
        <f t="shared" si="17"/>
        <v>202</v>
      </c>
      <c r="AD16" s="111">
        <f t="shared" si="17"/>
        <v>125</v>
      </c>
      <c r="AE16" s="111">
        <f t="shared" si="17"/>
        <v>51</v>
      </c>
      <c r="AF16" s="111">
        <f t="shared" si="17"/>
        <v>235</v>
      </c>
      <c r="AG16" s="111">
        <f t="shared" si="17"/>
        <v>150</v>
      </c>
      <c r="AH16" s="186"/>
      <c r="AI16" s="182"/>
      <c r="AJ16" s="111">
        <f t="shared" ref="AJ16:AO16" si="18">SUM(AJ10:AJ15)</f>
        <v>647</v>
      </c>
      <c r="AK16" s="111">
        <f t="shared" si="18"/>
        <v>153</v>
      </c>
      <c r="AL16" s="111">
        <f t="shared" si="18"/>
        <v>179</v>
      </c>
      <c r="AM16" s="111">
        <f t="shared" si="18"/>
        <v>130</v>
      </c>
      <c r="AN16" s="111">
        <f t="shared" si="18"/>
        <v>46</v>
      </c>
      <c r="AO16" s="111">
        <f t="shared" si="18"/>
        <v>51</v>
      </c>
      <c r="AP16" s="45"/>
      <c r="AQ16" s="45"/>
      <c r="AR16" s="111">
        <f t="shared" ref="AR16:AS16" si="19">SUM(AR10:AR15)</f>
        <v>235</v>
      </c>
      <c r="AS16" s="111">
        <f t="shared" si="19"/>
        <v>150</v>
      </c>
    </row>
    <row r="17" spans="1:45">
      <c r="A17" s="215"/>
      <c r="B17" s="188"/>
      <c r="C17" s="188"/>
      <c r="D17" s="188"/>
      <c r="E17" s="188"/>
      <c r="F17" s="188"/>
      <c r="G17" s="188"/>
      <c r="H17" s="188"/>
      <c r="I17" s="188"/>
      <c r="J17" s="188"/>
      <c r="K17" s="188"/>
      <c r="L17" s="188"/>
      <c r="M17" s="188"/>
      <c r="N17" s="188"/>
      <c r="O17" s="188"/>
      <c r="P17" s="188"/>
      <c r="Q17" s="188"/>
      <c r="R17" s="184"/>
      <c r="S17" s="182"/>
      <c r="T17" s="158"/>
      <c r="U17" s="15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5"/>
      <c r="AI17" s="182"/>
      <c r="AJ17" s="188"/>
      <c r="AK17" s="188"/>
      <c r="AL17" s="188"/>
      <c r="AM17" s="188"/>
      <c r="AN17" s="188"/>
      <c r="AO17" s="188"/>
      <c r="AP17" s="45"/>
      <c r="AQ17" s="45"/>
      <c r="AR17" s="188"/>
      <c r="AS17" s="188"/>
    </row>
    <row r="18" spans="1:45">
      <c r="A18" s="1" t="s">
        <v>204</v>
      </c>
      <c r="B18" s="188"/>
      <c r="C18" s="188"/>
      <c r="D18" s="188"/>
      <c r="E18" s="188"/>
      <c r="F18" s="188"/>
      <c r="G18" s="188"/>
      <c r="H18" s="188"/>
      <c r="I18" s="188"/>
      <c r="J18" s="188"/>
      <c r="K18" s="188"/>
      <c r="L18" s="188"/>
      <c r="M18" s="188"/>
      <c r="N18" s="188"/>
      <c r="O18" s="188"/>
      <c r="P18" s="188"/>
      <c r="Q18" s="188"/>
      <c r="R18" s="184"/>
      <c r="S18" s="182"/>
      <c r="T18" s="1"/>
      <c r="U18" s="1"/>
      <c r="V18" s="188"/>
      <c r="W18" s="188"/>
      <c r="X18" s="188"/>
      <c r="Y18" s="188"/>
      <c r="Z18" s="188"/>
      <c r="AA18" s="188"/>
      <c r="AB18" s="188"/>
      <c r="AC18" s="188"/>
      <c r="AD18" s="188"/>
      <c r="AE18" s="188"/>
      <c r="AF18" s="188"/>
      <c r="AG18" s="188"/>
      <c r="AH18" s="185"/>
      <c r="AI18" s="182"/>
      <c r="AJ18" s="188"/>
      <c r="AK18" s="188"/>
      <c r="AL18" s="188"/>
      <c r="AM18" s="188"/>
      <c r="AN18" s="188"/>
      <c r="AO18" s="188"/>
      <c r="AP18" s="45"/>
      <c r="AQ18" s="45"/>
      <c r="AR18" s="188"/>
      <c r="AS18" s="188"/>
    </row>
    <row r="19" spans="1:45">
      <c r="A19" s="215" t="s">
        <v>205</v>
      </c>
      <c r="B19" s="188">
        <v>-44</v>
      </c>
      <c r="C19" s="188">
        <v>1</v>
      </c>
      <c r="D19" s="188">
        <v>-18</v>
      </c>
      <c r="E19" s="188">
        <f t="shared" ref="E19:Q20" si="20">+U19/U$3</f>
        <v>-2.8509883426254437</v>
      </c>
      <c r="F19" s="188">
        <f t="shared" si="20"/>
        <v>8.1229559008999388</v>
      </c>
      <c r="G19" s="188">
        <f t="shared" si="20"/>
        <v>-15.719813560812593</v>
      </c>
      <c r="H19" s="188">
        <f t="shared" si="20"/>
        <v>-12.486415242675793</v>
      </c>
      <c r="I19" s="188">
        <f t="shared" si="20"/>
        <v>-14.47394116228045</v>
      </c>
      <c r="J19" s="188">
        <f t="shared" si="20"/>
        <v>-10.405712071732994</v>
      </c>
      <c r="K19" s="188">
        <f t="shared" si="20"/>
        <v>128.17959816796454</v>
      </c>
      <c r="L19" s="188">
        <f t="shared" si="20"/>
        <v>-11.110789059254321</v>
      </c>
      <c r="M19" s="188">
        <f t="shared" si="20"/>
        <v>36.02102961844777</v>
      </c>
      <c r="N19" s="188">
        <f t="shared" si="20"/>
        <v>-34.601701971215704</v>
      </c>
      <c r="O19" s="188">
        <f t="shared" si="20"/>
        <v>-20.421614496104766</v>
      </c>
      <c r="P19" s="188">
        <f t="shared" si="20"/>
        <v>-3.2310525692253012</v>
      </c>
      <c r="Q19" s="188">
        <f t="shared" si="20"/>
        <v>5.3688039619581893</v>
      </c>
      <c r="R19" s="184"/>
      <c r="S19" s="182"/>
      <c r="T19" s="158">
        <v>-166</v>
      </c>
      <c r="U19" s="158">
        <v>-27</v>
      </c>
      <c r="V19" s="188">
        <v>76</v>
      </c>
      <c r="W19" s="188">
        <v>-143</v>
      </c>
      <c r="X19" s="188">
        <v>-108</v>
      </c>
      <c r="Y19" s="188">
        <v>-126</v>
      </c>
      <c r="Z19" s="188">
        <v>-94</v>
      </c>
      <c r="AA19" s="188">
        <f>-1+1224</f>
        <v>1223</v>
      </c>
      <c r="AB19" s="188">
        <f t="shared" ref="AB19:AB20" si="21">+AJ19-AK19</f>
        <v>-115</v>
      </c>
      <c r="AC19" s="188">
        <f t="shared" ref="AC19:AC20" si="22">+AK19+AL19-AM19</f>
        <v>346</v>
      </c>
      <c r="AD19" s="188">
        <f t="shared" ref="AD19:AD20" si="23">+AM19+AN19-AO19</f>
        <v>-320</v>
      </c>
      <c r="AE19" s="188">
        <f t="shared" ref="AE19:AE20" si="24">+AO19</f>
        <v>-189</v>
      </c>
      <c r="AF19" s="188">
        <f t="shared" ref="AF19:AG20" si="25">+AR19</f>
        <v>-30</v>
      </c>
      <c r="AG19" s="188">
        <f t="shared" si="25"/>
        <v>49</v>
      </c>
      <c r="AH19" s="185"/>
      <c r="AI19" s="182"/>
      <c r="AJ19" s="188">
        <v>-35</v>
      </c>
      <c r="AK19" s="188">
        <v>80</v>
      </c>
      <c r="AL19" s="188">
        <v>-26</v>
      </c>
      <c r="AM19" s="188">
        <v>-292</v>
      </c>
      <c r="AN19" s="188">
        <v>-217</v>
      </c>
      <c r="AO19" s="188">
        <v>-189</v>
      </c>
      <c r="AP19" s="45"/>
      <c r="AQ19" s="45"/>
      <c r="AR19" s="188">
        <v>-30</v>
      </c>
      <c r="AS19" s="188">
        <v>49</v>
      </c>
    </row>
    <row r="20" spans="1:45">
      <c r="A20" s="215" t="s">
        <v>206</v>
      </c>
      <c r="B20" s="188">
        <v>16</v>
      </c>
      <c r="C20" s="188">
        <v>11</v>
      </c>
      <c r="D20" s="188">
        <v>-2</v>
      </c>
      <c r="E20" s="188">
        <f t="shared" si="20"/>
        <v>-3.1677648251393817</v>
      </c>
      <c r="F20" s="188">
        <f t="shared" si="20"/>
        <v>4.5958829439302287</v>
      </c>
      <c r="G20" s="188">
        <f t="shared" si="20"/>
        <v>20.226892973353266</v>
      </c>
      <c r="H20" s="188">
        <f t="shared" si="20"/>
        <v>34.800101741161235</v>
      </c>
      <c r="I20" s="188">
        <f t="shared" si="20"/>
        <v>-16.771392140420204</v>
      </c>
      <c r="J20" s="188">
        <f t="shared" si="20"/>
        <v>12.17689710521946</v>
      </c>
      <c r="K20" s="188">
        <f t="shared" si="20"/>
        <v>-7.2317189481517197</v>
      </c>
      <c r="L20" s="188">
        <f t="shared" si="20"/>
        <v>26.086200399988403</v>
      </c>
      <c r="M20" s="188">
        <f t="shared" si="20"/>
        <v>-15.199625214720735</v>
      </c>
      <c r="N20" s="188">
        <f t="shared" si="20"/>
        <v>14.056941425806381</v>
      </c>
      <c r="O20" s="188">
        <f t="shared" si="20"/>
        <v>-11.777544868123913</v>
      </c>
      <c r="P20" s="188">
        <f t="shared" si="20"/>
        <v>1.2924210276901205</v>
      </c>
      <c r="Q20" s="188">
        <f t="shared" si="20"/>
        <v>-0.76697199456545562</v>
      </c>
      <c r="R20" s="184"/>
      <c r="S20" s="182"/>
      <c r="T20" s="158">
        <v>-20</v>
      </c>
      <c r="U20" s="158">
        <v>-30</v>
      </c>
      <c r="V20" s="188">
        <v>43</v>
      </c>
      <c r="W20" s="188">
        <v>184</v>
      </c>
      <c r="X20" s="188">
        <v>301</v>
      </c>
      <c r="Y20" s="188">
        <v>-146</v>
      </c>
      <c r="Z20" s="188">
        <v>110</v>
      </c>
      <c r="AA20" s="188">
        <v>-69</v>
      </c>
      <c r="AB20" s="188">
        <f t="shared" si="21"/>
        <v>270</v>
      </c>
      <c r="AC20" s="188">
        <f t="shared" si="22"/>
        <v>-146</v>
      </c>
      <c r="AD20" s="188">
        <f t="shared" si="23"/>
        <v>130</v>
      </c>
      <c r="AE20" s="188">
        <f t="shared" si="24"/>
        <v>-109</v>
      </c>
      <c r="AF20" s="188">
        <f t="shared" si="25"/>
        <v>12</v>
      </c>
      <c r="AG20" s="188">
        <f t="shared" si="25"/>
        <v>-7</v>
      </c>
      <c r="AH20" s="185"/>
      <c r="AI20" s="182"/>
      <c r="AJ20" s="188">
        <v>182</v>
      </c>
      <c r="AK20" s="188">
        <v>-88</v>
      </c>
      <c r="AL20" s="188">
        <v>-31</v>
      </c>
      <c r="AM20" s="188">
        <v>27</v>
      </c>
      <c r="AN20" s="188">
        <v>-6</v>
      </c>
      <c r="AO20" s="188">
        <v>-109</v>
      </c>
      <c r="AP20" s="45"/>
      <c r="AQ20" s="45"/>
      <c r="AR20" s="188">
        <v>12</v>
      </c>
      <c r="AS20" s="188">
        <v>-7</v>
      </c>
    </row>
    <row r="21" spans="1:45">
      <c r="A21" s="1" t="s">
        <v>207</v>
      </c>
      <c r="B21" s="111">
        <v>-28</v>
      </c>
      <c r="C21" s="111">
        <v>12</v>
      </c>
      <c r="D21" s="111">
        <f t="shared" ref="D21:Q21" si="26">SUM(D19:D20)</f>
        <v>-20</v>
      </c>
      <c r="E21" s="111">
        <f t="shared" si="26"/>
        <v>-6.0187531677648254</v>
      </c>
      <c r="F21" s="111">
        <f t="shared" si="26"/>
        <v>12.718838844830167</v>
      </c>
      <c r="G21" s="111">
        <f t="shared" si="26"/>
        <v>4.5070794125406728</v>
      </c>
      <c r="H21" s="111">
        <f t="shared" si="26"/>
        <v>22.313686498485442</v>
      </c>
      <c r="I21" s="111">
        <f t="shared" si="26"/>
        <v>-31.245333302700654</v>
      </c>
      <c r="J21" s="111">
        <f t="shared" si="26"/>
        <v>1.7711850334864661</v>
      </c>
      <c r="K21" s="111">
        <f t="shared" si="26"/>
        <v>120.94787921981282</v>
      </c>
      <c r="L21" s="111">
        <f t="shared" si="26"/>
        <v>14.975411340734082</v>
      </c>
      <c r="M21" s="111">
        <f t="shared" si="26"/>
        <v>20.821404403727037</v>
      </c>
      <c r="N21" s="111">
        <f t="shared" si="26"/>
        <v>-20.544760545409325</v>
      </c>
      <c r="O21" s="111">
        <f t="shared" si="26"/>
        <v>-32.199159364228677</v>
      </c>
      <c r="P21" s="111">
        <f t="shared" si="26"/>
        <v>-1.9386315415351807</v>
      </c>
      <c r="Q21" s="111">
        <f t="shared" si="26"/>
        <v>4.6018319673927337</v>
      </c>
      <c r="R21" s="184"/>
      <c r="S21" s="182"/>
      <c r="T21" s="1">
        <f t="shared" ref="T21:AG21" si="27">SUM(T19:T20)</f>
        <v>-186</v>
      </c>
      <c r="U21" s="1">
        <f t="shared" si="27"/>
        <v>-57</v>
      </c>
      <c r="V21" s="111">
        <f t="shared" si="27"/>
        <v>119</v>
      </c>
      <c r="W21" s="111">
        <f t="shared" si="27"/>
        <v>41</v>
      </c>
      <c r="X21" s="111">
        <f t="shared" si="27"/>
        <v>193</v>
      </c>
      <c r="Y21" s="111">
        <f t="shared" si="27"/>
        <v>-272</v>
      </c>
      <c r="Z21" s="111">
        <f t="shared" si="27"/>
        <v>16</v>
      </c>
      <c r="AA21" s="111">
        <f t="shared" si="27"/>
        <v>1154</v>
      </c>
      <c r="AB21" s="111">
        <f t="shared" si="27"/>
        <v>155</v>
      </c>
      <c r="AC21" s="111">
        <f t="shared" si="27"/>
        <v>200</v>
      </c>
      <c r="AD21" s="111">
        <f t="shared" si="27"/>
        <v>-190</v>
      </c>
      <c r="AE21" s="111">
        <f t="shared" si="27"/>
        <v>-298</v>
      </c>
      <c r="AF21" s="111">
        <f t="shared" si="27"/>
        <v>-18</v>
      </c>
      <c r="AG21" s="111">
        <f t="shared" si="27"/>
        <v>42</v>
      </c>
      <c r="AH21" s="186"/>
      <c r="AI21" s="182"/>
      <c r="AJ21" s="111">
        <f t="shared" ref="AJ21:AO21" si="28">SUM(AJ19:AJ20)</f>
        <v>147</v>
      </c>
      <c r="AK21" s="111">
        <f t="shared" si="28"/>
        <v>-8</v>
      </c>
      <c r="AL21" s="111">
        <f t="shared" si="28"/>
        <v>-57</v>
      </c>
      <c r="AM21" s="111">
        <f t="shared" si="28"/>
        <v>-265</v>
      </c>
      <c r="AN21" s="111">
        <f t="shared" si="28"/>
        <v>-223</v>
      </c>
      <c r="AO21" s="111">
        <f t="shared" si="28"/>
        <v>-298</v>
      </c>
      <c r="AP21" s="45"/>
      <c r="AQ21" s="45"/>
      <c r="AR21" s="111">
        <f t="shared" ref="AR21:AS21" si="29">SUM(AR19:AR20)</f>
        <v>-18</v>
      </c>
      <c r="AS21" s="111">
        <f t="shared" si="29"/>
        <v>42</v>
      </c>
    </row>
    <row r="22" spans="1:45">
      <c r="A22" s="215"/>
      <c r="B22" s="188"/>
      <c r="C22" s="188"/>
      <c r="D22" s="188"/>
      <c r="E22" s="188"/>
      <c r="F22" s="188"/>
      <c r="G22" s="188"/>
      <c r="H22" s="188"/>
      <c r="I22" s="188"/>
      <c r="J22" s="188"/>
      <c r="K22" s="188"/>
      <c r="L22" s="188"/>
      <c r="M22" s="188"/>
      <c r="N22" s="188"/>
      <c r="O22" s="188"/>
      <c r="P22" s="188"/>
      <c r="Q22" s="188"/>
      <c r="R22" s="184"/>
      <c r="S22" s="182"/>
      <c r="T22" s="158"/>
      <c r="U22" s="158"/>
      <c r="V22" s="188"/>
      <c r="W22" s="188"/>
      <c r="X22" s="188"/>
      <c r="Y22" s="188"/>
      <c r="Z22" s="188"/>
      <c r="AA22" s="188"/>
      <c r="AB22" s="188"/>
      <c r="AC22" s="188"/>
      <c r="AD22" s="188"/>
      <c r="AE22" s="188"/>
      <c r="AF22" s="188"/>
      <c r="AG22" s="188"/>
      <c r="AH22" s="185"/>
      <c r="AI22" s="182"/>
      <c r="AJ22" s="188"/>
      <c r="AK22" s="188"/>
      <c r="AL22" s="188"/>
      <c r="AM22" s="188"/>
      <c r="AN22" s="188"/>
      <c r="AO22" s="188"/>
      <c r="AP22" s="45"/>
      <c r="AQ22" s="45"/>
      <c r="AR22" s="188"/>
      <c r="AS22" s="188"/>
    </row>
    <row r="23" spans="1:45">
      <c r="A23" s="1" t="s">
        <v>234</v>
      </c>
      <c r="B23" s="111">
        <v>41</v>
      </c>
      <c r="C23" s="111">
        <v>109</v>
      </c>
      <c r="D23" s="111">
        <f t="shared" ref="D23:Q23" si="30">+D16+D21</f>
        <v>111</v>
      </c>
      <c r="E23" s="111">
        <f t="shared" si="30"/>
        <v>91.231626964014183</v>
      </c>
      <c r="F23" s="111">
        <f t="shared" si="30"/>
        <v>104.10209272995448</v>
      </c>
      <c r="G23" s="111">
        <f t="shared" si="30"/>
        <v>77.169993843989076</v>
      </c>
      <c r="H23" s="111">
        <f t="shared" si="30"/>
        <v>36.765555992323144</v>
      </c>
      <c r="I23" s="111">
        <f t="shared" si="30"/>
        <v>-0.22974509781397146</v>
      </c>
      <c r="J23" s="111">
        <f t="shared" si="30"/>
        <v>22.693308241545353</v>
      </c>
      <c r="K23" s="111">
        <f t="shared" si="30"/>
        <v>149.97956253340737</v>
      </c>
      <c r="L23" s="111">
        <f t="shared" si="30"/>
        <v>62.70349651700915</v>
      </c>
      <c r="M23" s="111">
        <f t="shared" si="30"/>
        <v>43.851022851491344</v>
      </c>
      <c r="N23" s="111">
        <f t="shared" si="30"/>
        <v>-7.0284707129031965</v>
      </c>
      <c r="O23" s="111">
        <f t="shared" si="30"/>
        <v>-26.688564976390879</v>
      </c>
      <c r="P23" s="111">
        <f t="shared" si="30"/>
        <v>23.371280250729686</v>
      </c>
      <c r="Q23" s="111">
        <f t="shared" si="30"/>
        <v>21.036946136652496</v>
      </c>
      <c r="R23" s="184"/>
      <c r="S23" s="182"/>
      <c r="T23" s="1">
        <f t="shared" ref="T23:AG23" si="31">+T16+T21</f>
        <v>1072</v>
      </c>
      <c r="U23" s="1">
        <f t="shared" si="31"/>
        <v>864</v>
      </c>
      <c r="V23" s="111">
        <f t="shared" si="31"/>
        <v>974</v>
      </c>
      <c r="W23" s="111">
        <f t="shared" si="31"/>
        <v>702</v>
      </c>
      <c r="X23" s="111">
        <f t="shared" si="31"/>
        <v>318</v>
      </c>
      <c r="Y23" s="111">
        <f t="shared" si="31"/>
        <v>-2</v>
      </c>
      <c r="Z23" s="111">
        <f t="shared" si="31"/>
        <v>205</v>
      </c>
      <c r="AA23" s="111">
        <f t="shared" si="31"/>
        <v>1431</v>
      </c>
      <c r="AB23" s="111">
        <f t="shared" si="31"/>
        <v>649</v>
      </c>
      <c r="AC23" s="111">
        <f t="shared" si="31"/>
        <v>402</v>
      </c>
      <c r="AD23" s="111">
        <f t="shared" si="31"/>
        <v>-65</v>
      </c>
      <c r="AE23" s="111">
        <f t="shared" si="31"/>
        <v>-247</v>
      </c>
      <c r="AF23" s="111">
        <f t="shared" si="31"/>
        <v>217</v>
      </c>
      <c r="AG23" s="111">
        <f t="shared" si="31"/>
        <v>192</v>
      </c>
      <c r="AH23" s="186"/>
      <c r="AI23" s="182"/>
      <c r="AJ23" s="111">
        <f t="shared" ref="AJ23:AO23" si="32">+AJ16+AJ21</f>
        <v>794</v>
      </c>
      <c r="AK23" s="111">
        <f t="shared" si="32"/>
        <v>145</v>
      </c>
      <c r="AL23" s="111">
        <f t="shared" si="32"/>
        <v>122</v>
      </c>
      <c r="AM23" s="111">
        <f t="shared" si="32"/>
        <v>-135</v>
      </c>
      <c r="AN23" s="111">
        <f t="shared" si="32"/>
        <v>-177</v>
      </c>
      <c r="AO23" s="111">
        <f t="shared" si="32"/>
        <v>-247</v>
      </c>
      <c r="AP23" s="45"/>
      <c r="AQ23" s="45"/>
      <c r="AR23" s="111">
        <f t="shared" ref="AR23:AS23" si="33">+AR16+AR21</f>
        <v>217</v>
      </c>
      <c r="AS23" s="111">
        <f t="shared" si="33"/>
        <v>192</v>
      </c>
    </row>
    <row r="24" spans="1:45">
      <c r="A24" s="215"/>
      <c r="B24" s="188"/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188"/>
      <c r="Q24" s="188"/>
      <c r="R24" s="184"/>
      <c r="S24" s="182"/>
      <c r="T24" s="158"/>
      <c r="U24" s="158"/>
      <c r="V24" s="188"/>
      <c r="W24" s="188"/>
      <c r="X24" s="188"/>
      <c r="Y24" s="188"/>
      <c r="Z24" s="188"/>
      <c r="AA24" s="188"/>
      <c r="AB24" s="188"/>
      <c r="AC24" s="188"/>
      <c r="AD24" s="188"/>
      <c r="AE24" s="188"/>
      <c r="AF24" s="188"/>
      <c r="AG24" s="188"/>
      <c r="AH24" s="187"/>
      <c r="AI24" s="182"/>
      <c r="AJ24" s="188"/>
      <c r="AK24" s="188"/>
      <c r="AL24" s="188"/>
      <c r="AM24" s="188"/>
      <c r="AN24" s="188"/>
      <c r="AO24" s="188"/>
      <c r="AP24" s="45"/>
      <c r="AQ24" s="45"/>
      <c r="AR24" s="188"/>
      <c r="AS24" s="188"/>
    </row>
    <row r="25" spans="1:45">
      <c r="A25" s="1" t="s">
        <v>208</v>
      </c>
      <c r="B25" s="188"/>
      <c r="C25" s="188"/>
      <c r="D25" s="188"/>
      <c r="E25" s="188">
        <f t="shared" ref="E25:Q32" si="34">+U25/U$3</f>
        <v>0</v>
      </c>
      <c r="F25" s="188">
        <f t="shared" si="34"/>
        <v>0</v>
      </c>
      <c r="G25" s="188">
        <f t="shared" si="34"/>
        <v>0</v>
      </c>
      <c r="H25" s="188">
        <f t="shared" si="34"/>
        <v>0</v>
      </c>
      <c r="I25" s="188">
        <f t="shared" si="34"/>
        <v>0</v>
      </c>
      <c r="J25" s="188">
        <f t="shared" si="34"/>
        <v>0</v>
      </c>
      <c r="K25" s="188">
        <f t="shared" si="34"/>
        <v>0</v>
      </c>
      <c r="L25" s="188">
        <f t="shared" si="34"/>
        <v>0</v>
      </c>
      <c r="M25" s="188">
        <f t="shared" si="34"/>
        <v>0</v>
      </c>
      <c r="N25" s="188">
        <f t="shared" si="34"/>
        <v>0</v>
      </c>
      <c r="O25" s="188">
        <f t="shared" si="34"/>
        <v>0</v>
      </c>
      <c r="P25" s="188">
        <f t="shared" si="34"/>
        <v>0</v>
      </c>
      <c r="Q25" s="188">
        <f t="shared" si="34"/>
        <v>0</v>
      </c>
      <c r="R25" s="184"/>
      <c r="S25" s="182"/>
      <c r="T25" s="1"/>
      <c r="U25" s="1"/>
      <c r="V25" s="188"/>
      <c r="W25" s="188"/>
      <c r="X25" s="188"/>
      <c r="Y25" s="188"/>
      <c r="Z25" s="188"/>
      <c r="AA25" s="188"/>
      <c r="AB25" s="188"/>
      <c r="AC25" s="188"/>
      <c r="AD25" s="188"/>
      <c r="AE25" s="188"/>
      <c r="AF25" s="188"/>
      <c r="AG25" s="188"/>
      <c r="AH25" s="185"/>
      <c r="AI25" s="182"/>
      <c r="AJ25" s="188"/>
      <c r="AK25" s="188"/>
      <c r="AL25" s="188"/>
      <c r="AM25" s="188"/>
      <c r="AN25" s="188"/>
      <c r="AO25" s="188"/>
      <c r="AP25" s="45"/>
      <c r="AQ25" s="45"/>
      <c r="AR25" s="188"/>
      <c r="AS25" s="188"/>
    </row>
    <row r="26" spans="1:45">
      <c r="A26" s="215" t="s">
        <v>209</v>
      </c>
      <c r="B26" s="188">
        <v>-10</v>
      </c>
      <c r="C26" s="188">
        <v>-7</v>
      </c>
      <c r="D26" s="188">
        <v>-2</v>
      </c>
      <c r="E26" s="188">
        <f t="shared" si="34"/>
        <v>-2.9565805034634232</v>
      </c>
      <c r="F26" s="188">
        <f t="shared" si="34"/>
        <v>-1.816976977832881</v>
      </c>
      <c r="G26" s="188">
        <f t="shared" si="34"/>
        <v>-1.5390027262334007</v>
      </c>
      <c r="H26" s="188">
        <f t="shared" si="34"/>
        <v>-2.4279140749647374</v>
      </c>
      <c r="I26" s="188">
        <f t="shared" si="34"/>
        <v>0</v>
      </c>
      <c r="J26" s="188">
        <f t="shared" si="34"/>
        <v>-0.11069906459290418</v>
      </c>
      <c r="K26" s="188">
        <f t="shared" si="34"/>
        <v>0</v>
      </c>
      <c r="L26" s="188">
        <f t="shared" si="34"/>
        <v>-1.4492333555549113</v>
      </c>
      <c r="M26" s="188">
        <f t="shared" si="34"/>
        <v>0</v>
      </c>
      <c r="N26" s="188">
        <f t="shared" si="34"/>
        <v>0</v>
      </c>
      <c r="O26" s="188">
        <f t="shared" si="34"/>
        <v>0</v>
      </c>
      <c r="P26" s="188">
        <f t="shared" si="34"/>
        <v>0</v>
      </c>
      <c r="Q26" s="188">
        <f t="shared" si="34"/>
        <v>0</v>
      </c>
      <c r="R26" s="184"/>
      <c r="S26" s="182"/>
      <c r="T26" s="158">
        <v>-20</v>
      </c>
      <c r="U26" s="158">
        <v>-28</v>
      </c>
      <c r="V26" s="188">
        <v>-17</v>
      </c>
      <c r="W26" s="188">
        <v>-14</v>
      </c>
      <c r="X26" s="188">
        <v>-21</v>
      </c>
      <c r="Y26" s="188"/>
      <c r="Z26" s="188">
        <v>-1</v>
      </c>
      <c r="AA26" s="188"/>
      <c r="AB26" s="188">
        <f t="shared" ref="AB26:AB32" si="35">+AJ26-AK26</f>
        <v>-15</v>
      </c>
      <c r="AC26" s="188">
        <f t="shared" ref="AC26:AC32" si="36">+AK26+AL26-AM26</f>
        <v>0</v>
      </c>
      <c r="AD26" s="188"/>
      <c r="AE26" s="188"/>
      <c r="AF26" s="188"/>
      <c r="AG26" s="188"/>
      <c r="AH26" s="185"/>
      <c r="AI26" s="182"/>
      <c r="AJ26" s="188">
        <v>-15</v>
      </c>
      <c r="AK26" s="188"/>
      <c r="AL26" s="188"/>
      <c r="AM26" s="188"/>
      <c r="AN26" s="188"/>
      <c r="AO26" s="188"/>
      <c r="AP26" s="45"/>
      <c r="AQ26" s="45"/>
      <c r="AR26" s="188" t="s">
        <v>3</v>
      </c>
      <c r="AS26" s="188" t="s">
        <v>3</v>
      </c>
    </row>
    <row r="27" spans="1:45">
      <c r="A27" s="215" t="s">
        <v>210</v>
      </c>
      <c r="B27" s="188">
        <v>-468</v>
      </c>
      <c r="C27" s="188">
        <v>-349</v>
      </c>
      <c r="D27" s="188">
        <v>-288</v>
      </c>
      <c r="E27" s="188">
        <f t="shared" si="34"/>
        <v>-315.61496874472039</v>
      </c>
      <c r="F27" s="188">
        <f t="shared" si="34"/>
        <v>-236.84829311045084</v>
      </c>
      <c r="G27" s="188">
        <f t="shared" si="34"/>
        <v>-206.77600914607333</v>
      </c>
      <c r="H27" s="188">
        <f t="shared" si="34"/>
        <v>-177.00649756052442</v>
      </c>
      <c r="I27" s="188">
        <f t="shared" si="34"/>
        <v>-171.73446061594663</v>
      </c>
      <c r="J27" s="188">
        <f t="shared" si="34"/>
        <v>-127.08252615265401</v>
      </c>
      <c r="K27" s="188">
        <f t="shared" si="34"/>
        <v>-105.54117363462002</v>
      </c>
      <c r="L27" s="188">
        <f t="shared" si="34"/>
        <v>-54.394558611827669</v>
      </c>
      <c r="M27" s="188">
        <f t="shared" si="34"/>
        <v>-120.55593149757952</v>
      </c>
      <c r="N27" s="188">
        <f t="shared" si="34"/>
        <v>-54.930201879304931</v>
      </c>
      <c r="O27" s="188">
        <f t="shared" si="34"/>
        <v>-59.536029562718134</v>
      </c>
      <c r="P27" s="188">
        <f t="shared" si="34"/>
        <v>-28.864069618412689</v>
      </c>
      <c r="Q27" s="188">
        <f t="shared" si="34"/>
        <v>-16.215979313669635</v>
      </c>
      <c r="R27" s="184"/>
      <c r="S27" s="182"/>
      <c r="T27" s="158">
        <v>-2777</v>
      </c>
      <c r="U27" s="158">
        <v>-2989</v>
      </c>
      <c r="V27" s="188">
        <v>-2216</v>
      </c>
      <c r="W27" s="188">
        <v>-1881</v>
      </c>
      <c r="X27" s="188">
        <v>-1531</v>
      </c>
      <c r="Y27" s="188">
        <v>-1495</v>
      </c>
      <c r="Z27" s="188">
        <v>-1148</v>
      </c>
      <c r="AA27" s="188">
        <v>-1007</v>
      </c>
      <c r="AB27" s="188">
        <f t="shared" si="35"/>
        <v>-563</v>
      </c>
      <c r="AC27" s="188">
        <f t="shared" si="36"/>
        <v>-1158</v>
      </c>
      <c r="AD27" s="188">
        <f t="shared" ref="AD27:AD32" si="37">+AM27+AN27-AO27</f>
        <v>-508</v>
      </c>
      <c r="AE27" s="188">
        <f t="shared" ref="AE27:AE32" si="38">+AO27</f>
        <v>-551</v>
      </c>
      <c r="AF27" s="188">
        <f t="shared" ref="AF27:AG32" si="39">+AR27</f>
        <v>-268</v>
      </c>
      <c r="AG27" s="188">
        <f t="shared" si="39"/>
        <v>-148</v>
      </c>
      <c r="AH27" s="185"/>
      <c r="AI27" s="182"/>
      <c r="AJ27" s="188">
        <v>-1124</v>
      </c>
      <c r="AK27" s="188">
        <v>-561</v>
      </c>
      <c r="AL27" s="188">
        <v>-862</v>
      </c>
      <c r="AM27" s="188">
        <v>-265</v>
      </c>
      <c r="AN27" s="188">
        <v>-794</v>
      </c>
      <c r="AO27" s="188">
        <v>-551</v>
      </c>
      <c r="AP27" s="45"/>
      <c r="AQ27" s="45"/>
      <c r="AR27" s="188">
        <v>-268</v>
      </c>
      <c r="AS27" s="188">
        <v>-148</v>
      </c>
    </row>
    <row r="28" spans="1:45">
      <c r="A28" s="215" t="s">
        <v>211</v>
      </c>
      <c r="B28" s="188">
        <v>-181</v>
      </c>
      <c r="C28" s="188">
        <v>-1186</v>
      </c>
      <c r="D28" s="188">
        <v>-1297</v>
      </c>
      <c r="E28" s="188">
        <f t="shared" si="34"/>
        <v>-643.47862814664643</v>
      </c>
      <c r="F28" s="188">
        <f t="shared" si="34"/>
        <v>-1292.5119172313548</v>
      </c>
      <c r="G28" s="188">
        <f t="shared" si="34"/>
        <v>-1063.890598891918</v>
      </c>
      <c r="H28" s="188">
        <f t="shared" si="34"/>
        <v>-797.85881101579298</v>
      </c>
      <c r="I28" s="188">
        <f t="shared" si="34"/>
        <v>-190.91817628341357</v>
      </c>
      <c r="J28" s="188">
        <f t="shared" si="34"/>
        <v>-418.66386229036362</v>
      </c>
      <c r="K28" s="188">
        <f t="shared" si="34"/>
        <v>-92.335425990169057</v>
      </c>
      <c r="L28" s="188">
        <f t="shared" si="34"/>
        <v>-80.094296783668099</v>
      </c>
      <c r="M28" s="188">
        <f t="shared" si="34"/>
        <v>-653.06334912289844</v>
      </c>
      <c r="N28" s="188">
        <f t="shared" si="34"/>
        <v>-439.54974535309952</v>
      </c>
      <c r="O28" s="188">
        <f t="shared" si="34"/>
        <v>-353.32634604371742</v>
      </c>
      <c r="P28" s="188">
        <f t="shared" si="34"/>
        <v>-283.90181908259649</v>
      </c>
      <c r="Q28" s="188">
        <f t="shared" si="34"/>
        <v>-310.9523600823947</v>
      </c>
      <c r="R28" s="184"/>
      <c r="S28" s="182"/>
      <c r="T28" s="158">
        <v>-12490</v>
      </c>
      <c r="U28" s="189">
        <v>-6094</v>
      </c>
      <c r="V28" s="188">
        <v>-12093</v>
      </c>
      <c r="W28" s="188">
        <v>-9678</v>
      </c>
      <c r="X28" s="188">
        <f>-8432-X27</f>
        <v>-6901</v>
      </c>
      <c r="Y28" s="188">
        <f>-3157-Y27</f>
        <v>-1662</v>
      </c>
      <c r="Z28" s="188">
        <f>-4930-Z27</f>
        <v>-3782</v>
      </c>
      <c r="AA28" s="188">
        <f>-1888-AA27</f>
        <v>-881</v>
      </c>
      <c r="AB28" s="188">
        <f t="shared" si="35"/>
        <v>-829</v>
      </c>
      <c r="AC28" s="188">
        <f t="shared" si="36"/>
        <v>-6273</v>
      </c>
      <c r="AD28" s="188">
        <f t="shared" si="37"/>
        <v>-4065</v>
      </c>
      <c r="AE28" s="188">
        <f t="shared" si="38"/>
        <v>-3270</v>
      </c>
      <c r="AF28" s="188">
        <f t="shared" si="39"/>
        <v>-2636</v>
      </c>
      <c r="AG28" s="188">
        <f t="shared" si="39"/>
        <v>-2838</v>
      </c>
      <c r="AH28" s="185"/>
      <c r="AI28" s="182"/>
      <c r="AJ28" s="188">
        <f>-2932-AJ27</f>
        <v>-1808</v>
      </c>
      <c r="AK28" s="188">
        <v>-979</v>
      </c>
      <c r="AL28" s="188">
        <f>-8365-AL27</f>
        <v>-7503</v>
      </c>
      <c r="AM28" s="188">
        <v>-2209</v>
      </c>
      <c r="AN28" s="188">
        <f>-5920-AN27</f>
        <v>-5126</v>
      </c>
      <c r="AO28" s="188">
        <f>-3249-21</f>
        <v>-3270</v>
      </c>
      <c r="AP28" s="45"/>
      <c r="AQ28" s="45"/>
      <c r="AR28" s="188">
        <f>-2904-AR27</f>
        <v>-2636</v>
      </c>
      <c r="AS28" s="188">
        <f>-2986-AS27</f>
        <v>-2838</v>
      </c>
    </row>
    <row r="29" spans="1:45">
      <c r="A29" s="215" t="s">
        <v>214</v>
      </c>
      <c r="B29" s="188">
        <v>5</v>
      </c>
      <c r="C29" s="188">
        <v>40</v>
      </c>
      <c r="D29" s="188">
        <v>19</v>
      </c>
      <c r="E29" s="188">
        <f t="shared" si="34"/>
        <v>68.634904544686606</v>
      </c>
      <c r="F29" s="188">
        <f t="shared" si="34"/>
        <v>84.64975096727305</v>
      </c>
      <c r="G29" s="188">
        <f t="shared" si="34"/>
        <v>0</v>
      </c>
      <c r="H29" s="188">
        <f t="shared" si="34"/>
        <v>8.9023516082040377</v>
      </c>
      <c r="I29" s="188">
        <f t="shared" si="34"/>
        <v>-7.2369705811402252</v>
      </c>
      <c r="J29" s="188">
        <f t="shared" si="34"/>
        <v>-11.402003653069132</v>
      </c>
      <c r="K29" s="188">
        <f t="shared" si="34"/>
        <v>-8.3846016790164857</v>
      </c>
      <c r="L29" s="188">
        <f t="shared" si="34"/>
        <v>0</v>
      </c>
      <c r="M29" s="188">
        <f t="shared" si="34"/>
        <v>0</v>
      </c>
      <c r="N29" s="188">
        <f t="shared" si="34"/>
        <v>0</v>
      </c>
      <c r="O29" s="188">
        <f t="shared" si="34"/>
        <v>0</v>
      </c>
      <c r="P29" s="188">
        <f t="shared" si="34"/>
        <v>0</v>
      </c>
      <c r="Q29" s="188">
        <f t="shared" si="34"/>
        <v>0</v>
      </c>
      <c r="R29" s="184"/>
      <c r="S29" s="182"/>
      <c r="T29" s="158">
        <v>186</v>
      </c>
      <c r="U29" s="158">
        <v>650</v>
      </c>
      <c r="V29" s="188">
        <v>792</v>
      </c>
      <c r="W29" s="188"/>
      <c r="X29" s="188">
        <v>77</v>
      </c>
      <c r="Y29" s="188">
        <v>-63</v>
      </c>
      <c r="Z29" s="188">
        <v>-103</v>
      </c>
      <c r="AA29" s="188">
        <v>-80</v>
      </c>
      <c r="AB29" s="188">
        <f t="shared" si="35"/>
        <v>0</v>
      </c>
      <c r="AC29" s="188">
        <f t="shared" si="36"/>
        <v>0</v>
      </c>
      <c r="AD29" s="188">
        <f t="shared" si="37"/>
        <v>0</v>
      </c>
      <c r="AE29" s="188">
        <f t="shared" si="38"/>
        <v>0</v>
      </c>
      <c r="AF29" s="188">
        <f t="shared" si="39"/>
        <v>0</v>
      </c>
      <c r="AG29" s="188">
        <f t="shared" si="39"/>
        <v>0</v>
      </c>
      <c r="AH29" s="185"/>
      <c r="AI29" s="182"/>
      <c r="AJ29" s="188"/>
      <c r="AK29" s="188"/>
      <c r="AL29" s="188"/>
      <c r="AM29" s="188"/>
      <c r="AN29" s="188"/>
      <c r="AO29" s="188"/>
      <c r="AP29" s="45"/>
      <c r="AQ29" s="45"/>
      <c r="AR29" s="188"/>
      <c r="AS29" s="188"/>
    </row>
    <row r="30" spans="1:45">
      <c r="A30" s="215" t="s">
        <v>215</v>
      </c>
      <c r="B30" s="188">
        <v>1616</v>
      </c>
      <c r="C30" s="188">
        <v>300</v>
      </c>
      <c r="D30" s="188">
        <v>737</v>
      </c>
      <c r="E30" s="188">
        <f t="shared" si="34"/>
        <v>956.77056935293126</v>
      </c>
      <c r="F30" s="188">
        <f t="shared" si="34"/>
        <v>615.10014749577829</v>
      </c>
      <c r="G30" s="188">
        <f t="shared" si="34"/>
        <v>116.96420719373846</v>
      </c>
      <c r="H30" s="188">
        <f t="shared" si="34"/>
        <v>204.06039725298865</v>
      </c>
      <c r="I30" s="188">
        <f t="shared" si="34"/>
        <v>267.42329385546736</v>
      </c>
      <c r="J30" s="188">
        <f t="shared" si="34"/>
        <v>197.15503403996237</v>
      </c>
      <c r="K30" s="188">
        <f t="shared" si="34"/>
        <v>249.54670747172818</v>
      </c>
      <c r="L30" s="188">
        <f t="shared" si="34"/>
        <v>341.63260968281111</v>
      </c>
      <c r="M30" s="188">
        <f t="shared" si="34"/>
        <v>182.18728853261155</v>
      </c>
      <c r="N30" s="188">
        <f t="shared" si="34"/>
        <v>327.4186049026286</v>
      </c>
      <c r="O30" s="188">
        <f t="shared" si="34"/>
        <v>258.99793622837632</v>
      </c>
      <c r="P30" s="188">
        <f t="shared" si="34"/>
        <v>213.35717132117739</v>
      </c>
      <c r="Q30" s="188">
        <f t="shared" si="34"/>
        <v>131.80961563746331</v>
      </c>
      <c r="R30" s="184"/>
      <c r="S30" s="182"/>
      <c r="T30" s="158">
        <v>7096</v>
      </c>
      <c r="U30" s="158">
        <v>9061</v>
      </c>
      <c r="V30" s="188">
        <v>5755</v>
      </c>
      <c r="W30" s="188">
        <v>1064</v>
      </c>
      <c r="X30" s="188">
        <v>1765</v>
      </c>
      <c r="Y30" s="188">
        <v>2328</v>
      </c>
      <c r="Z30" s="188">
        <v>1781</v>
      </c>
      <c r="AA30" s="188">
        <v>2381</v>
      </c>
      <c r="AB30" s="188">
        <f t="shared" si="35"/>
        <v>3536</v>
      </c>
      <c r="AC30" s="188">
        <f t="shared" si="36"/>
        <v>1750</v>
      </c>
      <c r="AD30" s="188">
        <f t="shared" si="37"/>
        <v>3028</v>
      </c>
      <c r="AE30" s="188">
        <f t="shared" si="38"/>
        <v>2397</v>
      </c>
      <c r="AF30" s="188">
        <f t="shared" si="39"/>
        <v>1981</v>
      </c>
      <c r="AG30" s="188">
        <f t="shared" si="39"/>
        <v>1203</v>
      </c>
      <c r="AH30" s="185"/>
      <c r="AI30" s="182"/>
      <c r="AJ30" s="188">
        <v>4056</v>
      </c>
      <c r="AK30" s="188">
        <v>520</v>
      </c>
      <c r="AL30" s="188">
        <v>2342</v>
      </c>
      <c r="AM30" s="188">
        <v>1112</v>
      </c>
      <c r="AN30" s="188">
        <v>4313</v>
      </c>
      <c r="AO30" s="188">
        <v>2397</v>
      </c>
      <c r="AP30" s="45"/>
      <c r="AQ30" s="45"/>
      <c r="AR30" s="188">
        <f>1961+20</f>
        <v>1981</v>
      </c>
      <c r="AS30" s="188">
        <v>1203</v>
      </c>
    </row>
    <row r="31" spans="1:45">
      <c r="A31" s="215" t="s">
        <v>212</v>
      </c>
      <c r="B31" s="188">
        <v>-49</v>
      </c>
      <c r="C31" s="188">
        <v>-31</v>
      </c>
      <c r="D31" s="188">
        <v>-45</v>
      </c>
      <c r="E31" s="188">
        <f t="shared" si="34"/>
        <v>-32.73356985977361</v>
      </c>
      <c r="F31" s="188">
        <f t="shared" si="34"/>
        <v>-1.0688099869605183</v>
      </c>
      <c r="G31" s="188">
        <f t="shared" si="34"/>
        <v>0</v>
      </c>
      <c r="H31" s="188">
        <f t="shared" si="34"/>
        <v>4.7402131939787733</v>
      </c>
      <c r="I31" s="188">
        <f t="shared" si="34"/>
        <v>-4.7097745051864957</v>
      </c>
      <c r="J31" s="188">
        <f t="shared" si="34"/>
        <v>0</v>
      </c>
      <c r="K31" s="188">
        <f t="shared" si="34"/>
        <v>0</v>
      </c>
      <c r="L31" s="188">
        <f t="shared" si="34"/>
        <v>0</v>
      </c>
      <c r="M31" s="188">
        <f t="shared" si="34"/>
        <v>0</v>
      </c>
      <c r="N31" s="188">
        <f t="shared" si="34"/>
        <v>0</v>
      </c>
      <c r="O31" s="188">
        <f t="shared" si="34"/>
        <v>0</v>
      </c>
      <c r="P31" s="188">
        <f t="shared" si="34"/>
        <v>0</v>
      </c>
      <c r="Q31" s="188">
        <f t="shared" si="34"/>
        <v>0</v>
      </c>
      <c r="R31" s="184"/>
      <c r="S31" s="182"/>
      <c r="T31" s="158">
        <v>-431</v>
      </c>
      <c r="U31" s="158">
        <v>-310</v>
      </c>
      <c r="V31" s="188">
        <v>-10</v>
      </c>
      <c r="W31" s="188"/>
      <c r="X31" s="188">
        <v>41</v>
      </c>
      <c r="Y31" s="188">
        <v>-41</v>
      </c>
      <c r="Z31" s="188"/>
      <c r="AA31" s="188"/>
      <c r="AB31" s="188">
        <f t="shared" si="35"/>
        <v>0</v>
      </c>
      <c r="AC31" s="188">
        <f t="shared" si="36"/>
        <v>0</v>
      </c>
      <c r="AD31" s="188">
        <f t="shared" si="37"/>
        <v>0</v>
      </c>
      <c r="AE31" s="188">
        <f t="shared" si="38"/>
        <v>0</v>
      </c>
      <c r="AF31" s="188">
        <f t="shared" si="39"/>
        <v>0</v>
      </c>
      <c r="AG31" s="188">
        <f t="shared" si="39"/>
        <v>0</v>
      </c>
      <c r="AH31" s="185"/>
      <c r="AI31" s="182"/>
      <c r="AJ31" s="188"/>
      <c r="AK31" s="188"/>
      <c r="AL31" s="188"/>
      <c r="AM31" s="188"/>
      <c r="AN31" s="188"/>
      <c r="AO31" s="188"/>
      <c r="AP31" s="45"/>
      <c r="AQ31" s="45"/>
      <c r="AR31" s="188"/>
      <c r="AS31" s="188"/>
    </row>
    <row r="32" spans="1:45">
      <c r="A32" s="215" t="s">
        <v>213</v>
      </c>
      <c r="B32" s="188">
        <v>78</v>
      </c>
      <c r="C32" s="188">
        <v>-8</v>
      </c>
      <c r="D32" s="188">
        <v>-33</v>
      </c>
      <c r="E32" s="188">
        <f t="shared" si="34"/>
        <v>42.764825139381657</v>
      </c>
      <c r="F32" s="188">
        <f t="shared" si="34"/>
        <v>-42.004232487548364</v>
      </c>
      <c r="G32" s="188">
        <f t="shared" si="34"/>
        <v>-16.269457391610235</v>
      </c>
      <c r="H32" s="188">
        <f t="shared" si="34"/>
        <v>0</v>
      </c>
      <c r="I32" s="188">
        <f t="shared" si="34"/>
        <v>0</v>
      </c>
      <c r="J32" s="188">
        <f t="shared" si="34"/>
        <v>40.737255770188739</v>
      </c>
      <c r="K32" s="188">
        <f t="shared" si="34"/>
        <v>-10.795174661733727</v>
      </c>
      <c r="L32" s="188">
        <f t="shared" si="34"/>
        <v>94.00693699699525</v>
      </c>
      <c r="M32" s="188">
        <f t="shared" si="34"/>
        <v>-157.40981729217637</v>
      </c>
      <c r="N32" s="188">
        <f t="shared" si="34"/>
        <v>13.408159513846085</v>
      </c>
      <c r="O32" s="188">
        <f t="shared" si="34"/>
        <v>0.324152611049282</v>
      </c>
      <c r="P32" s="188">
        <f t="shared" si="34"/>
        <v>-3.7695613307628513</v>
      </c>
      <c r="Q32" s="188">
        <f t="shared" si="34"/>
        <v>-1.2052417057457161</v>
      </c>
      <c r="R32" s="184"/>
      <c r="S32" s="182"/>
      <c r="T32" s="158">
        <v>-317</v>
      </c>
      <c r="U32" s="158">
        <v>405</v>
      </c>
      <c r="V32" s="188">
        <v>-393</v>
      </c>
      <c r="W32" s="188">
        <v>-148</v>
      </c>
      <c r="X32" s="188"/>
      <c r="Y32" s="188"/>
      <c r="Z32" s="188">
        <v>368</v>
      </c>
      <c r="AA32" s="188">
        <v>-103</v>
      </c>
      <c r="AB32" s="188">
        <f t="shared" si="35"/>
        <v>973</v>
      </c>
      <c r="AC32" s="188">
        <f t="shared" si="36"/>
        <v>-1512</v>
      </c>
      <c r="AD32" s="188">
        <f t="shared" si="37"/>
        <v>124</v>
      </c>
      <c r="AE32" s="188">
        <f t="shared" si="38"/>
        <v>3</v>
      </c>
      <c r="AF32" s="188">
        <f t="shared" si="39"/>
        <v>-35</v>
      </c>
      <c r="AG32" s="188">
        <f t="shared" si="39"/>
        <v>-11</v>
      </c>
      <c r="AH32" s="185"/>
      <c r="AI32" s="182"/>
      <c r="AJ32" s="188">
        <v>-48</v>
      </c>
      <c r="AK32" s="188">
        <v>-1021</v>
      </c>
      <c r="AL32" s="188">
        <v>-131</v>
      </c>
      <c r="AM32" s="188">
        <v>360</v>
      </c>
      <c r="AN32" s="188">
        <v>-233</v>
      </c>
      <c r="AO32" s="188">
        <v>3</v>
      </c>
      <c r="AP32" s="45"/>
      <c r="AQ32" s="45"/>
      <c r="AR32" s="188">
        <f>-15-20</f>
        <v>-35</v>
      </c>
      <c r="AS32" s="188">
        <v>-11</v>
      </c>
    </row>
    <row r="33" spans="1:45">
      <c r="A33" s="1" t="s">
        <v>208</v>
      </c>
      <c r="B33" s="111">
        <v>991</v>
      </c>
      <c r="C33" s="111">
        <v>-1241</v>
      </c>
      <c r="D33" s="111">
        <f t="shared" ref="D33:Q33" si="40">SUM(D26:D32)</f>
        <v>-909</v>
      </c>
      <c r="E33" s="111">
        <f t="shared" si="40"/>
        <v>73.386551782395657</v>
      </c>
      <c r="F33" s="111">
        <f t="shared" si="40"/>
        <v>-874.50033133109605</v>
      </c>
      <c r="G33" s="111">
        <f t="shared" si="40"/>
        <v>-1171.5108609620966</v>
      </c>
      <c r="H33" s="111">
        <f t="shared" si="40"/>
        <v>-759.59026059611062</v>
      </c>
      <c r="I33" s="111">
        <f t="shared" si="40"/>
        <v>-107.17608813021958</v>
      </c>
      <c r="J33" s="111">
        <f t="shared" si="40"/>
        <v>-319.36680135052859</v>
      </c>
      <c r="K33" s="111">
        <f t="shared" si="40"/>
        <v>32.490331506188866</v>
      </c>
      <c r="L33" s="111">
        <f t="shared" si="40"/>
        <v>299.70145792875564</v>
      </c>
      <c r="M33" s="111">
        <f t="shared" si="40"/>
        <v>-748.84180938004283</v>
      </c>
      <c r="N33" s="111">
        <f t="shared" si="40"/>
        <v>-153.6531828159298</v>
      </c>
      <c r="O33" s="111">
        <f t="shared" si="40"/>
        <v>-153.54028676700995</v>
      </c>
      <c r="P33" s="111">
        <f t="shared" si="40"/>
        <v>-103.17827871059467</v>
      </c>
      <c r="Q33" s="111">
        <f t="shared" si="40"/>
        <v>-196.56396546434672</v>
      </c>
      <c r="R33" s="184"/>
      <c r="S33" s="182"/>
      <c r="T33" s="1">
        <f t="shared" ref="T33:AG33" si="41">SUM(T26:T32)</f>
        <v>-8753</v>
      </c>
      <c r="U33" s="111">
        <f t="shared" si="41"/>
        <v>695</v>
      </c>
      <c r="V33" s="111">
        <f t="shared" si="41"/>
        <v>-8182</v>
      </c>
      <c r="W33" s="111">
        <f t="shared" si="41"/>
        <v>-10657</v>
      </c>
      <c r="X33" s="111">
        <f t="shared" si="41"/>
        <v>-6570</v>
      </c>
      <c r="Y33" s="111">
        <f t="shared" si="41"/>
        <v>-933</v>
      </c>
      <c r="Z33" s="111">
        <f t="shared" si="41"/>
        <v>-2885</v>
      </c>
      <c r="AA33" s="111">
        <f t="shared" si="41"/>
        <v>310</v>
      </c>
      <c r="AB33" s="111">
        <f t="shared" si="41"/>
        <v>3102</v>
      </c>
      <c r="AC33" s="111">
        <f t="shared" si="41"/>
        <v>-7193</v>
      </c>
      <c r="AD33" s="111">
        <f t="shared" si="41"/>
        <v>-1421</v>
      </c>
      <c r="AE33" s="111">
        <f t="shared" si="41"/>
        <v>-1421</v>
      </c>
      <c r="AF33" s="111">
        <f t="shared" si="41"/>
        <v>-958</v>
      </c>
      <c r="AG33" s="111">
        <f t="shared" si="41"/>
        <v>-1794</v>
      </c>
      <c r="AH33" s="186"/>
      <c r="AI33" s="182"/>
      <c r="AJ33" s="111">
        <f t="shared" ref="AJ33:AO33" si="42">SUM(AJ26:AJ32)</f>
        <v>1061</v>
      </c>
      <c r="AK33" s="111">
        <f t="shared" si="42"/>
        <v>-2041</v>
      </c>
      <c r="AL33" s="111">
        <f t="shared" si="42"/>
        <v>-6154</v>
      </c>
      <c r="AM33" s="111">
        <f t="shared" si="42"/>
        <v>-1002</v>
      </c>
      <c r="AN33" s="111">
        <f t="shared" si="42"/>
        <v>-1840</v>
      </c>
      <c r="AO33" s="111">
        <f t="shared" si="42"/>
        <v>-1421</v>
      </c>
      <c r="AP33" s="45"/>
      <c r="AQ33" s="45"/>
      <c r="AR33" s="111">
        <f t="shared" ref="AR33:AS33" si="43">SUM(AR26:AR32)</f>
        <v>-958</v>
      </c>
      <c r="AS33" s="111">
        <f t="shared" si="43"/>
        <v>-1794</v>
      </c>
    </row>
    <row r="34" spans="1:45">
      <c r="A34" s="215"/>
      <c r="B34" s="188"/>
      <c r="C34" s="188"/>
      <c r="D34" s="188"/>
      <c r="E34" s="188"/>
      <c r="F34" s="188"/>
      <c r="G34" s="188"/>
      <c r="H34" s="188"/>
      <c r="I34" s="188"/>
      <c r="J34" s="188"/>
      <c r="K34" s="188"/>
      <c r="L34" s="188"/>
      <c r="M34" s="188"/>
      <c r="N34" s="188"/>
      <c r="O34" s="188"/>
      <c r="P34" s="188"/>
      <c r="Q34" s="188"/>
      <c r="R34" s="184"/>
      <c r="S34" s="182"/>
      <c r="T34" s="158"/>
      <c r="U34" s="158"/>
      <c r="V34" s="188"/>
      <c r="W34" s="188"/>
      <c r="X34" s="188"/>
      <c r="Y34" s="188"/>
      <c r="Z34" s="188"/>
      <c r="AA34" s="188"/>
      <c r="AB34" s="188"/>
      <c r="AC34" s="188"/>
      <c r="AD34" s="188"/>
      <c r="AE34" s="188"/>
      <c r="AF34" s="188"/>
      <c r="AG34" s="188"/>
      <c r="AH34" s="185"/>
      <c r="AI34" s="182"/>
      <c r="AJ34" s="188"/>
      <c r="AK34" s="188"/>
      <c r="AL34" s="188"/>
      <c r="AM34" s="188"/>
      <c r="AN34" s="188"/>
      <c r="AO34" s="188"/>
      <c r="AP34" s="45"/>
      <c r="AQ34" s="45"/>
      <c r="AR34" s="188"/>
      <c r="AS34" s="188"/>
    </row>
    <row r="35" spans="1:45">
      <c r="A35" s="1" t="s">
        <v>235</v>
      </c>
      <c r="B35" s="188"/>
      <c r="C35" s="188"/>
      <c r="D35" s="188"/>
      <c r="E35" s="188"/>
      <c r="F35" s="188"/>
      <c r="G35" s="188"/>
      <c r="H35" s="188"/>
      <c r="I35" s="188"/>
      <c r="J35" s="188"/>
      <c r="K35" s="188"/>
      <c r="L35" s="188"/>
      <c r="M35" s="188"/>
      <c r="N35" s="188"/>
      <c r="O35" s="188"/>
      <c r="P35" s="188"/>
      <c r="Q35" s="188"/>
      <c r="R35" s="184"/>
      <c r="S35" s="182"/>
      <c r="T35" s="1"/>
      <c r="U35" s="1"/>
      <c r="V35" s="188"/>
      <c r="W35" s="188"/>
      <c r="X35" s="188"/>
      <c r="Y35" s="188"/>
      <c r="Z35" s="188"/>
      <c r="AA35" s="188"/>
      <c r="AB35" s="188"/>
      <c r="AC35" s="188"/>
      <c r="AD35" s="188"/>
      <c r="AE35" s="188"/>
      <c r="AF35" s="188"/>
      <c r="AG35" s="188"/>
      <c r="AH35" s="185"/>
      <c r="AI35" s="182"/>
      <c r="AJ35" s="188"/>
      <c r="AK35" s="188"/>
      <c r="AL35" s="188"/>
      <c r="AM35" s="188"/>
      <c r="AN35" s="188"/>
      <c r="AO35" s="188"/>
      <c r="AP35" s="45"/>
      <c r="AQ35" s="45"/>
      <c r="AR35" s="188"/>
      <c r="AS35" s="188"/>
    </row>
    <row r="36" spans="1:45">
      <c r="A36" s="215" t="s">
        <v>216</v>
      </c>
      <c r="B36" s="188">
        <v>378</v>
      </c>
      <c r="C36" s="188">
        <v>809</v>
      </c>
      <c r="D36" s="188">
        <v>1043</v>
      </c>
      <c r="E36" s="188">
        <f t="shared" ref="E36:Q36" si="44">+U36/U$3</f>
        <v>426.16996114208484</v>
      </c>
      <c r="F36" s="188">
        <f t="shared" si="44"/>
        <v>210.9830914260063</v>
      </c>
      <c r="G36" s="188">
        <f t="shared" si="44"/>
        <v>984.96174478937644</v>
      </c>
      <c r="H36" s="188">
        <f t="shared" si="44"/>
        <v>245.10370661548777</v>
      </c>
      <c r="I36" s="188">
        <f t="shared" si="44"/>
        <v>0</v>
      </c>
      <c r="J36" s="188">
        <f t="shared" si="44"/>
        <v>0</v>
      </c>
      <c r="K36" s="188">
        <f t="shared" si="44"/>
        <v>0</v>
      </c>
      <c r="L36" s="188">
        <f t="shared" si="44"/>
        <v>0</v>
      </c>
      <c r="M36" s="188">
        <f t="shared" si="44"/>
        <v>0</v>
      </c>
      <c r="N36" s="188">
        <f t="shared" si="44"/>
        <v>0</v>
      </c>
      <c r="O36" s="188">
        <f t="shared" si="44"/>
        <v>0</v>
      </c>
      <c r="P36" s="188">
        <f t="shared" si="44"/>
        <v>0</v>
      </c>
      <c r="Q36" s="188">
        <f t="shared" si="44"/>
        <v>0</v>
      </c>
      <c r="R36" s="184"/>
      <c r="S36" s="182"/>
      <c r="T36" s="158">
        <v>10057</v>
      </c>
      <c r="U36" s="188">
        <v>4036</v>
      </c>
      <c r="V36" s="188">
        <v>1974</v>
      </c>
      <c r="W36" s="188">
        <v>8960</v>
      </c>
      <c r="X36" s="188">
        <v>2120</v>
      </c>
      <c r="Y36" s="188"/>
      <c r="Z36" s="188"/>
      <c r="AA36" s="188"/>
      <c r="AB36" s="188">
        <f t="shared" ref="AB36:AB47" si="45">+AJ36-AK36</f>
        <v>0</v>
      </c>
      <c r="AC36" s="188">
        <f t="shared" ref="AC36:AC47" si="46">+AK36+AL36-AM36</f>
        <v>0</v>
      </c>
      <c r="AD36" s="188">
        <f t="shared" ref="AD36:AD47" si="47">+AM36+AN36-AO36</f>
        <v>0</v>
      </c>
      <c r="AE36" s="188">
        <f t="shared" ref="AE36:AE47" si="48">+AO36</f>
        <v>0</v>
      </c>
      <c r="AF36" s="188">
        <f t="shared" ref="AF36:AG47" si="49">+AR36</f>
        <v>0</v>
      </c>
      <c r="AG36" s="188">
        <f t="shared" si="49"/>
        <v>0</v>
      </c>
      <c r="AH36" s="185"/>
      <c r="AI36" s="182"/>
      <c r="AJ36" s="188"/>
      <c r="AK36" s="188"/>
      <c r="AL36" s="188"/>
      <c r="AM36" s="188"/>
      <c r="AN36" s="188"/>
      <c r="AO36" s="188"/>
      <c r="AP36" s="45"/>
      <c r="AQ36" s="45"/>
      <c r="AR36" s="188"/>
      <c r="AS36" s="188"/>
    </row>
    <row r="37" spans="1:45">
      <c r="A37" s="215" t="s">
        <v>250</v>
      </c>
      <c r="B37" s="188">
        <v>-607</v>
      </c>
      <c r="C37" s="188">
        <v>0</v>
      </c>
      <c r="D37" s="188">
        <v>0</v>
      </c>
      <c r="E37" s="188">
        <v>0</v>
      </c>
      <c r="F37" s="188">
        <v>0</v>
      </c>
      <c r="G37" s="188">
        <v>0</v>
      </c>
      <c r="H37" s="188">
        <v>0</v>
      </c>
      <c r="I37" s="188">
        <v>0</v>
      </c>
      <c r="J37" s="188">
        <v>0</v>
      </c>
      <c r="K37" s="188">
        <v>0</v>
      </c>
      <c r="L37" s="188">
        <v>0</v>
      </c>
      <c r="M37" s="188">
        <v>0</v>
      </c>
      <c r="N37" s="188">
        <v>0</v>
      </c>
      <c r="O37" s="188">
        <v>0</v>
      </c>
      <c r="P37" s="188">
        <v>0</v>
      </c>
      <c r="Q37" s="188">
        <v>0</v>
      </c>
      <c r="R37" s="184"/>
      <c r="S37" s="182"/>
      <c r="T37" s="158"/>
      <c r="U37" s="188"/>
      <c r="V37" s="188"/>
      <c r="W37" s="188"/>
      <c r="X37" s="188"/>
      <c r="Y37" s="188"/>
      <c r="Z37" s="188"/>
      <c r="AA37" s="188"/>
      <c r="AB37" s="188"/>
      <c r="AC37" s="188"/>
      <c r="AD37" s="188"/>
      <c r="AE37" s="188"/>
      <c r="AF37" s="188"/>
      <c r="AG37" s="188"/>
      <c r="AH37" s="185"/>
      <c r="AI37" s="182"/>
      <c r="AJ37" s="188"/>
      <c r="AK37" s="188"/>
      <c r="AL37" s="188"/>
      <c r="AM37" s="188"/>
      <c r="AN37" s="188"/>
      <c r="AO37" s="188"/>
      <c r="AP37" s="45"/>
      <c r="AQ37" s="45"/>
      <c r="AR37" s="188"/>
      <c r="AS37" s="188"/>
    </row>
    <row r="38" spans="1:45">
      <c r="A38" s="215" t="s">
        <v>218</v>
      </c>
      <c r="B38" s="188">
        <v>1</v>
      </c>
      <c r="C38" s="188">
        <v>5</v>
      </c>
      <c r="D38" s="188">
        <v>1</v>
      </c>
      <c r="E38" s="188">
        <f t="shared" ref="E38:Q42" si="50">+U38/U$3</f>
        <v>0.84473728670383519</v>
      </c>
      <c r="F38" s="188">
        <f t="shared" si="50"/>
        <v>2.3513819713131401</v>
      </c>
      <c r="G38" s="188">
        <f t="shared" si="50"/>
        <v>151.37191100167092</v>
      </c>
      <c r="H38" s="188">
        <f t="shared" si="50"/>
        <v>78.618170046477218</v>
      </c>
      <c r="I38" s="188">
        <f t="shared" si="50"/>
        <v>0</v>
      </c>
      <c r="J38" s="188">
        <f t="shared" si="50"/>
        <v>0.11069906459290418</v>
      </c>
      <c r="K38" s="188">
        <f t="shared" si="50"/>
        <v>0</v>
      </c>
      <c r="L38" s="188">
        <f t="shared" si="50"/>
        <v>0</v>
      </c>
      <c r="M38" s="188">
        <f t="shared" si="50"/>
        <v>0</v>
      </c>
      <c r="N38" s="188">
        <f t="shared" si="50"/>
        <v>0</v>
      </c>
      <c r="O38" s="188">
        <f t="shared" si="50"/>
        <v>0</v>
      </c>
      <c r="P38" s="188">
        <f t="shared" si="50"/>
        <v>0</v>
      </c>
      <c r="Q38" s="188">
        <f t="shared" si="50"/>
        <v>0</v>
      </c>
      <c r="R38" s="184"/>
      <c r="S38" s="182"/>
      <c r="T38" s="158">
        <v>5</v>
      </c>
      <c r="U38" s="188">
        <v>8</v>
      </c>
      <c r="V38" s="188">
        <v>22</v>
      </c>
      <c r="W38" s="188">
        <v>1377</v>
      </c>
      <c r="X38" s="188">
        <v>680</v>
      </c>
      <c r="Y38" s="188"/>
      <c r="Z38" s="188">
        <v>1</v>
      </c>
      <c r="AA38" s="188"/>
      <c r="AB38" s="188">
        <f t="shared" si="45"/>
        <v>0</v>
      </c>
      <c r="AC38" s="188">
        <f t="shared" si="46"/>
        <v>0</v>
      </c>
      <c r="AD38" s="188">
        <f t="shared" si="47"/>
        <v>0</v>
      </c>
      <c r="AE38" s="188">
        <f t="shared" si="48"/>
        <v>0</v>
      </c>
      <c r="AF38" s="188">
        <f t="shared" si="49"/>
        <v>0</v>
      </c>
      <c r="AG38" s="188">
        <f t="shared" si="49"/>
        <v>0</v>
      </c>
      <c r="AH38" s="185"/>
      <c r="AI38" s="182"/>
      <c r="AJ38" s="188"/>
      <c r="AK38" s="188"/>
      <c r="AL38" s="188"/>
      <c r="AM38" s="188"/>
      <c r="AN38" s="188"/>
      <c r="AO38" s="188"/>
      <c r="AP38" s="45"/>
      <c r="AQ38" s="45"/>
      <c r="AR38" s="188"/>
      <c r="AS38" s="188"/>
    </row>
    <row r="39" spans="1:45">
      <c r="A39" s="215" t="s">
        <v>219</v>
      </c>
      <c r="B39" s="188">
        <v>1686</v>
      </c>
      <c r="C39" s="188">
        <v>3650</v>
      </c>
      <c r="D39" s="188">
        <v>2192</v>
      </c>
      <c r="E39" s="188">
        <f t="shared" si="50"/>
        <v>2097.2714985639468</v>
      </c>
      <c r="F39" s="188">
        <f t="shared" si="50"/>
        <v>2033.5178811910819</v>
      </c>
      <c r="G39" s="188">
        <f t="shared" si="50"/>
        <v>1108.8514642511652</v>
      </c>
      <c r="H39" s="188">
        <f t="shared" si="50"/>
        <v>1082.2716026545195</v>
      </c>
      <c r="I39" s="188">
        <f t="shared" si="50"/>
        <v>1101.053381273477</v>
      </c>
      <c r="J39" s="188">
        <f t="shared" si="50"/>
        <v>11316.654674268002</v>
      </c>
      <c r="K39" s="188">
        <f t="shared" si="50"/>
        <v>5175.9194239778644</v>
      </c>
      <c r="L39" s="188">
        <f t="shared" si="50"/>
        <v>3827.328676463484</v>
      </c>
      <c r="M39" s="188">
        <f t="shared" si="50"/>
        <v>1214.5125188693978</v>
      </c>
      <c r="N39" s="188">
        <f t="shared" si="50"/>
        <v>5595.5277300202197</v>
      </c>
      <c r="O39" s="188">
        <f t="shared" si="50"/>
        <v>3364.9202044322469</v>
      </c>
      <c r="P39" s="188">
        <f t="shared" si="50"/>
        <v>1825.8678068692177</v>
      </c>
      <c r="Q39" s="188">
        <f t="shared" si="50"/>
        <v>555.17815663759484</v>
      </c>
      <c r="R39" s="184"/>
      <c r="S39" s="182"/>
      <c r="T39" s="158">
        <v>21112</v>
      </c>
      <c r="U39" s="188">
        <v>19862</v>
      </c>
      <c r="V39" s="188">
        <v>19026</v>
      </c>
      <c r="W39" s="188">
        <v>10087</v>
      </c>
      <c r="X39" s="188">
        <v>9361</v>
      </c>
      <c r="Y39" s="188">
        <v>9585</v>
      </c>
      <c r="Z39" s="188">
        <v>102229</v>
      </c>
      <c r="AA39" s="188">
        <v>49385</v>
      </c>
      <c r="AB39" s="188">
        <f t="shared" si="45"/>
        <v>39614</v>
      </c>
      <c r="AC39" s="188">
        <f t="shared" si="46"/>
        <v>11666</v>
      </c>
      <c r="AD39" s="188">
        <f t="shared" si="47"/>
        <v>51748</v>
      </c>
      <c r="AE39" s="188">
        <f t="shared" si="48"/>
        <v>31142</v>
      </c>
      <c r="AF39" s="188">
        <f t="shared" si="49"/>
        <v>16953</v>
      </c>
      <c r="AG39" s="188">
        <f t="shared" si="49"/>
        <v>5067</v>
      </c>
      <c r="AH39" s="185"/>
      <c r="AI39" s="182"/>
      <c r="AJ39" s="188">
        <v>57950</v>
      </c>
      <c r="AK39" s="188">
        <v>18336</v>
      </c>
      <c r="AL39" s="188">
        <v>13913</v>
      </c>
      <c r="AM39" s="188">
        <v>20583</v>
      </c>
      <c r="AN39" s="188">
        <v>62307</v>
      </c>
      <c r="AO39" s="188">
        <v>31142</v>
      </c>
      <c r="AP39" s="45"/>
      <c r="AQ39" s="45"/>
      <c r="AR39" s="188">
        <v>16953</v>
      </c>
      <c r="AS39" s="188">
        <v>5067</v>
      </c>
    </row>
    <row r="40" spans="1:45">
      <c r="A40" s="215" t="s">
        <v>220</v>
      </c>
      <c r="B40" s="188">
        <v>-2406</v>
      </c>
      <c r="C40" s="188">
        <v>-2438</v>
      </c>
      <c r="D40" s="188">
        <v>-1356</v>
      </c>
      <c r="E40" s="188">
        <f t="shared" si="50"/>
        <v>-1968.3434701807739</v>
      </c>
      <c r="F40" s="188">
        <f t="shared" si="50"/>
        <v>-1430.6021675466536</v>
      </c>
      <c r="G40" s="188">
        <f t="shared" si="50"/>
        <v>-664.2995339020315</v>
      </c>
      <c r="H40" s="188">
        <f t="shared" si="50"/>
        <v>-707.79476033019637</v>
      </c>
      <c r="I40" s="188">
        <f t="shared" si="50"/>
        <v>-890.49199912696872</v>
      </c>
      <c r="J40" s="188">
        <f t="shared" si="50"/>
        <v>-11018.984889577683</v>
      </c>
      <c r="K40" s="188">
        <f t="shared" si="50"/>
        <v>-5358.8085481014123</v>
      </c>
      <c r="L40" s="188">
        <f t="shared" si="50"/>
        <v>-4093.0214583152178</v>
      </c>
      <c r="M40" s="188">
        <f t="shared" si="50"/>
        <v>-507.41762531882779</v>
      </c>
      <c r="N40" s="188">
        <f t="shared" si="50"/>
        <v>-5433.1159913928259</v>
      </c>
      <c r="O40" s="188">
        <f t="shared" si="50"/>
        <v>-3155.085414213012</v>
      </c>
      <c r="P40" s="188">
        <f t="shared" si="50"/>
        <v>-1742.29124707859</v>
      </c>
      <c r="Q40" s="188">
        <f t="shared" si="50"/>
        <v>-396.85322347372573</v>
      </c>
      <c r="R40" s="184"/>
      <c r="S40" s="182"/>
      <c r="T40" s="158">
        <v>-13066</v>
      </c>
      <c r="U40" s="188">
        <v>-18641</v>
      </c>
      <c r="V40" s="188">
        <v>-13385</v>
      </c>
      <c r="W40" s="188">
        <v>-6043</v>
      </c>
      <c r="X40" s="188">
        <v>-6122</v>
      </c>
      <c r="Y40" s="188">
        <v>-7752</v>
      </c>
      <c r="Z40" s="188">
        <v>-99540</v>
      </c>
      <c r="AA40" s="188">
        <v>-51130</v>
      </c>
      <c r="AB40" s="188">
        <f t="shared" si="45"/>
        <v>-42364</v>
      </c>
      <c r="AC40" s="188">
        <f t="shared" si="46"/>
        <v>-4874</v>
      </c>
      <c r="AD40" s="188">
        <f t="shared" si="47"/>
        <v>-50246</v>
      </c>
      <c r="AE40" s="188">
        <f t="shared" si="48"/>
        <v>-29200</v>
      </c>
      <c r="AF40" s="188">
        <f t="shared" si="49"/>
        <v>-16177</v>
      </c>
      <c r="AG40" s="188">
        <f t="shared" si="49"/>
        <v>-3622</v>
      </c>
      <c r="AH40" s="185"/>
      <c r="AI40" s="182"/>
      <c r="AJ40" s="188">
        <v>-58835</v>
      </c>
      <c r="AK40" s="188">
        <f>-17383+899+12+1</f>
        <v>-16471</v>
      </c>
      <c r="AL40" s="188">
        <v>-7856</v>
      </c>
      <c r="AM40" s="188">
        <f>-19793+340</f>
        <v>-19453</v>
      </c>
      <c r="AN40" s="188">
        <f>-59992-1</f>
        <v>-59993</v>
      </c>
      <c r="AO40" s="188">
        <f>-28673-527</f>
        <v>-29200</v>
      </c>
      <c r="AP40" s="45"/>
      <c r="AQ40" s="45"/>
      <c r="AR40" s="188">
        <v>-16177</v>
      </c>
      <c r="AS40" s="188">
        <v>-3622</v>
      </c>
    </row>
    <row r="41" spans="1:45">
      <c r="A41" s="215" t="s">
        <v>221</v>
      </c>
      <c r="B41" s="188">
        <v>0</v>
      </c>
      <c r="C41" s="188">
        <v>0</v>
      </c>
      <c r="D41" s="188">
        <v>-227</v>
      </c>
      <c r="E41" s="188">
        <f t="shared" si="50"/>
        <v>0</v>
      </c>
      <c r="F41" s="188">
        <f t="shared" si="50"/>
        <v>0</v>
      </c>
      <c r="G41" s="188">
        <f t="shared" si="50"/>
        <v>0</v>
      </c>
      <c r="H41" s="188">
        <f t="shared" si="50"/>
        <v>0</v>
      </c>
      <c r="I41" s="188">
        <f t="shared" si="50"/>
        <v>0</v>
      </c>
      <c r="J41" s="188">
        <f t="shared" si="50"/>
        <v>0</v>
      </c>
      <c r="K41" s="188">
        <f t="shared" si="50"/>
        <v>0</v>
      </c>
      <c r="L41" s="188">
        <f t="shared" si="50"/>
        <v>0</v>
      </c>
      <c r="M41" s="188">
        <f t="shared" si="50"/>
        <v>0</v>
      </c>
      <c r="N41" s="188">
        <f t="shared" si="50"/>
        <v>0</v>
      </c>
      <c r="O41" s="188">
        <f t="shared" si="50"/>
        <v>0</v>
      </c>
      <c r="P41" s="188">
        <f t="shared" si="50"/>
        <v>0</v>
      </c>
      <c r="Q41" s="188">
        <f t="shared" si="50"/>
        <v>0</v>
      </c>
      <c r="R41" s="184"/>
      <c r="S41" s="182"/>
      <c r="T41" s="158">
        <v>-2188</v>
      </c>
      <c r="U41" s="188"/>
      <c r="V41" s="188"/>
      <c r="W41" s="188"/>
      <c r="X41" s="188"/>
      <c r="Y41" s="188"/>
      <c r="Z41" s="188"/>
      <c r="AA41" s="188"/>
      <c r="AB41" s="188">
        <f t="shared" si="45"/>
        <v>0</v>
      </c>
      <c r="AC41" s="188">
        <f t="shared" si="46"/>
        <v>0</v>
      </c>
      <c r="AD41" s="188">
        <f t="shared" si="47"/>
        <v>0</v>
      </c>
      <c r="AE41" s="188">
        <f t="shared" si="48"/>
        <v>0</v>
      </c>
      <c r="AF41" s="188">
        <f t="shared" si="49"/>
        <v>0</v>
      </c>
      <c r="AG41" s="188">
        <f t="shared" si="49"/>
        <v>0</v>
      </c>
      <c r="AH41" s="185"/>
      <c r="AI41" s="182"/>
      <c r="AJ41" s="188"/>
      <c r="AK41" s="188"/>
      <c r="AL41" s="188"/>
      <c r="AM41" s="188"/>
      <c r="AN41" s="188"/>
      <c r="AO41" s="188"/>
      <c r="AP41" s="45"/>
      <c r="AQ41" s="45"/>
      <c r="AR41" s="188"/>
      <c r="AS41" s="188"/>
    </row>
    <row r="42" spans="1:45">
      <c r="A42" s="215" t="s">
        <v>236</v>
      </c>
      <c r="B42" s="188">
        <v>-44</v>
      </c>
      <c r="C42" s="188">
        <v>-51</v>
      </c>
      <c r="D42" s="188">
        <v>22</v>
      </c>
      <c r="E42" s="188">
        <f t="shared" si="50"/>
        <v>-145.40040547389762</v>
      </c>
      <c r="F42" s="188">
        <f t="shared" si="50"/>
        <v>-2.7789059660973474</v>
      </c>
      <c r="G42" s="188">
        <f t="shared" si="50"/>
        <v>-7.8049423973265322</v>
      </c>
      <c r="H42" s="188">
        <f t="shared" si="50"/>
        <v>31.331653062640182</v>
      </c>
      <c r="I42" s="188">
        <f t="shared" si="50"/>
        <v>0</v>
      </c>
      <c r="J42" s="188">
        <f t="shared" si="50"/>
        <v>0</v>
      </c>
      <c r="K42" s="188">
        <f t="shared" si="50"/>
        <v>0</v>
      </c>
      <c r="L42" s="188">
        <f t="shared" si="50"/>
        <v>0</v>
      </c>
      <c r="M42" s="188">
        <f t="shared" si="50"/>
        <v>0</v>
      </c>
      <c r="N42" s="188">
        <f t="shared" si="50"/>
        <v>0</v>
      </c>
      <c r="O42" s="188">
        <f t="shared" si="50"/>
        <v>0</v>
      </c>
      <c r="P42" s="188">
        <f t="shared" si="50"/>
        <v>0</v>
      </c>
      <c r="Q42" s="188">
        <f t="shared" si="50"/>
        <v>0</v>
      </c>
      <c r="R42" s="184"/>
      <c r="S42" s="182"/>
      <c r="T42" s="158">
        <v>216</v>
      </c>
      <c r="U42" s="188">
        <v>-1377</v>
      </c>
      <c r="V42" s="188">
        <v>-26</v>
      </c>
      <c r="W42" s="188">
        <v>-71</v>
      </c>
      <c r="X42" s="188">
        <v>271</v>
      </c>
      <c r="Y42" s="188"/>
      <c r="Z42" s="188"/>
      <c r="AA42" s="188"/>
      <c r="AB42" s="188">
        <f t="shared" si="45"/>
        <v>0</v>
      </c>
      <c r="AC42" s="188">
        <f t="shared" si="46"/>
        <v>0</v>
      </c>
      <c r="AD42" s="188">
        <f t="shared" si="47"/>
        <v>0</v>
      </c>
      <c r="AE42" s="188">
        <f t="shared" si="48"/>
        <v>0</v>
      </c>
      <c r="AF42" s="188">
        <f t="shared" si="49"/>
        <v>0</v>
      </c>
      <c r="AG42" s="188">
        <f t="shared" si="49"/>
        <v>0</v>
      </c>
      <c r="AH42" s="185"/>
      <c r="AI42" s="182"/>
      <c r="AJ42" s="188"/>
      <c r="AK42" s="188"/>
      <c r="AL42" s="188"/>
      <c r="AM42" s="188"/>
      <c r="AN42" s="188"/>
      <c r="AO42" s="188"/>
      <c r="AP42" s="45"/>
      <c r="AQ42" s="45"/>
      <c r="AR42" s="188"/>
      <c r="AS42" s="188"/>
    </row>
    <row r="43" spans="1:45">
      <c r="A43" s="215" t="s">
        <v>241</v>
      </c>
      <c r="B43" s="188">
        <v>-2</v>
      </c>
      <c r="C43" s="188"/>
      <c r="D43" s="188"/>
      <c r="E43" s="188"/>
      <c r="F43" s="188"/>
      <c r="G43" s="188"/>
      <c r="H43" s="188"/>
      <c r="I43" s="188"/>
      <c r="J43" s="188"/>
      <c r="K43" s="188"/>
      <c r="L43" s="188"/>
      <c r="M43" s="188"/>
      <c r="N43" s="188"/>
      <c r="O43" s="188"/>
      <c r="P43" s="188"/>
      <c r="Q43" s="188"/>
      <c r="R43" s="184"/>
      <c r="S43" s="182"/>
      <c r="T43" s="158"/>
      <c r="U43" s="188"/>
      <c r="V43" s="188"/>
      <c r="W43" s="188"/>
      <c r="X43" s="188"/>
      <c r="Y43" s="188"/>
      <c r="Z43" s="188"/>
      <c r="AA43" s="188"/>
      <c r="AB43" s="188"/>
      <c r="AC43" s="188"/>
      <c r="AD43" s="188"/>
      <c r="AE43" s="188"/>
      <c r="AF43" s="188"/>
      <c r="AG43" s="188"/>
      <c r="AH43" s="185"/>
      <c r="AI43" s="182"/>
      <c r="AJ43" s="188"/>
      <c r="AK43" s="188"/>
      <c r="AL43" s="188"/>
      <c r="AM43" s="188"/>
      <c r="AN43" s="188"/>
      <c r="AO43" s="188"/>
      <c r="AP43" s="45"/>
      <c r="AQ43" s="45"/>
      <c r="AR43" s="188"/>
      <c r="AS43" s="188"/>
    </row>
    <row r="44" spans="1:45">
      <c r="A44" s="215" t="s">
        <v>222</v>
      </c>
      <c r="B44" s="188">
        <v>0</v>
      </c>
      <c r="C44" s="188">
        <v>-809</v>
      </c>
      <c r="D44" s="188">
        <v>-838</v>
      </c>
      <c r="E44" s="188">
        <f t="shared" ref="E44:Q47" si="51">+U44/U$3</f>
        <v>-545.80587937151552</v>
      </c>
      <c r="F44" s="188">
        <f t="shared" si="51"/>
        <v>-7.2679079113315241</v>
      </c>
      <c r="G44" s="188">
        <f t="shared" si="51"/>
        <v>-438.72570574267877</v>
      </c>
      <c r="H44" s="188">
        <f t="shared" si="51"/>
        <v>0</v>
      </c>
      <c r="I44" s="188">
        <f t="shared" si="51"/>
        <v>-103.38529401628894</v>
      </c>
      <c r="J44" s="188">
        <f t="shared" si="51"/>
        <v>0</v>
      </c>
      <c r="K44" s="188">
        <f t="shared" si="51"/>
        <v>0</v>
      </c>
      <c r="L44" s="188">
        <f t="shared" si="51"/>
        <v>-96.61555703699409</v>
      </c>
      <c r="M44" s="188">
        <f t="shared" si="51"/>
        <v>0</v>
      </c>
      <c r="N44" s="188">
        <f t="shared" si="51"/>
        <v>0</v>
      </c>
      <c r="O44" s="188">
        <f t="shared" si="51"/>
        <v>-43.220348139904267</v>
      </c>
      <c r="P44" s="188">
        <f t="shared" si="51"/>
        <v>0</v>
      </c>
      <c r="Q44" s="188">
        <f t="shared" si="51"/>
        <v>0</v>
      </c>
      <c r="R44" s="184"/>
      <c r="S44" s="182"/>
      <c r="T44" s="158">
        <f>-8436-T45</f>
        <v>-8059</v>
      </c>
      <c r="U44" s="188">
        <f>-5546-U45</f>
        <v>-5169</v>
      </c>
      <c r="V44" s="188">
        <f>-445-V45</f>
        <v>-68</v>
      </c>
      <c r="W44" s="188">
        <f>-4136-W45</f>
        <v>-3991</v>
      </c>
      <c r="X44" s="188"/>
      <c r="Y44" s="188">
        <v>-900</v>
      </c>
      <c r="Z44" s="188"/>
      <c r="AA44" s="188"/>
      <c r="AB44" s="188">
        <f t="shared" si="45"/>
        <v>-1000</v>
      </c>
      <c r="AC44" s="188">
        <f t="shared" si="46"/>
        <v>0</v>
      </c>
      <c r="AD44" s="188">
        <f t="shared" si="47"/>
        <v>0</v>
      </c>
      <c r="AE44" s="188">
        <f t="shared" si="48"/>
        <v>-400</v>
      </c>
      <c r="AF44" s="188">
        <f t="shared" si="49"/>
        <v>0</v>
      </c>
      <c r="AG44" s="188">
        <f t="shared" si="49"/>
        <v>0</v>
      </c>
      <c r="AH44" s="185"/>
      <c r="AI44" s="182"/>
      <c r="AJ44" s="188">
        <v>-1000</v>
      </c>
      <c r="AK44" s="188"/>
      <c r="AL44" s="188"/>
      <c r="AM44" s="188"/>
      <c r="AN44" s="188">
        <v>-400</v>
      </c>
      <c r="AO44" s="188">
        <v>-400</v>
      </c>
      <c r="AP44" s="45"/>
      <c r="AQ44" s="45"/>
      <c r="AR44" s="188"/>
      <c r="AS44" s="188"/>
    </row>
    <row r="45" spans="1:45">
      <c r="A45" s="215" t="s">
        <v>223</v>
      </c>
      <c r="B45" s="188">
        <v>0</v>
      </c>
      <c r="C45" s="188">
        <v>0</v>
      </c>
      <c r="D45" s="188">
        <v>0</v>
      </c>
      <c r="E45" s="188">
        <f t="shared" si="51"/>
        <v>-39.808244635918228</v>
      </c>
      <c r="F45" s="188">
        <f t="shared" si="51"/>
        <v>-40.29413650841154</v>
      </c>
      <c r="G45" s="188">
        <f t="shared" si="51"/>
        <v>-15.939671093131651</v>
      </c>
      <c r="H45" s="188">
        <f t="shared" si="51"/>
        <v>0</v>
      </c>
      <c r="I45" s="188">
        <f t="shared" si="51"/>
        <v>0</v>
      </c>
      <c r="J45" s="188">
        <f t="shared" si="51"/>
        <v>0</v>
      </c>
      <c r="K45" s="188">
        <f t="shared" si="51"/>
        <v>0</v>
      </c>
      <c r="L45" s="188">
        <f t="shared" si="51"/>
        <v>0</v>
      </c>
      <c r="M45" s="188">
        <f t="shared" si="51"/>
        <v>0</v>
      </c>
      <c r="N45" s="188">
        <f t="shared" si="51"/>
        <v>0</v>
      </c>
      <c r="O45" s="188">
        <f t="shared" si="51"/>
        <v>0</v>
      </c>
      <c r="P45" s="188">
        <f t="shared" si="51"/>
        <v>0</v>
      </c>
      <c r="Q45" s="188">
        <f t="shared" si="51"/>
        <v>0</v>
      </c>
      <c r="R45" s="184"/>
      <c r="S45" s="182"/>
      <c r="T45" s="158">
        <v>-377</v>
      </c>
      <c r="U45" s="188">
        <v>-377</v>
      </c>
      <c r="V45" s="188">
        <v>-377</v>
      </c>
      <c r="W45" s="188">
        <v>-145</v>
      </c>
      <c r="X45" s="188"/>
      <c r="Y45" s="188"/>
      <c r="Z45" s="188"/>
      <c r="AA45" s="188"/>
      <c r="AB45" s="188">
        <f t="shared" si="45"/>
        <v>0</v>
      </c>
      <c r="AC45" s="188">
        <f t="shared" si="46"/>
        <v>0</v>
      </c>
      <c r="AD45" s="188">
        <f t="shared" si="47"/>
        <v>0</v>
      </c>
      <c r="AE45" s="188">
        <f t="shared" si="48"/>
        <v>0</v>
      </c>
      <c r="AF45" s="188">
        <v>0</v>
      </c>
      <c r="AG45" s="188">
        <v>0</v>
      </c>
      <c r="AH45" s="185"/>
      <c r="AI45" s="182"/>
      <c r="AJ45" s="188"/>
      <c r="AK45" s="188"/>
      <c r="AL45" s="188"/>
      <c r="AM45" s="188"/>
      <c r="AN45" s="188"/>
      <c r="AO45" s="188"/>
      <c r="AP45" s="45"/>
      <c r="AQ45" s="45"/>
      <c r="AR45" s="188" t="s">
        <v>3</v>
      </c>
      <c r="AS45" s="188" t="s">
        <v>3</v>
      </c>
    </row>
    <row r="46" spans="1:45">
      <c r="A46" s="215" t="s">
        <v>224</v>
      </c>
      <c r="B46" s="188">
        <v>-32</v>
      </c>
      <c r="C46" s="188">
        <v>-37</v>
      </c>
      <c r="D46" s="188">
        <v>-38</v>
      </c>
      <c r="E46" s="188">
        <f t="shared" si="51"/>
        <v>0</v>
      </c>
      <c r="F46" s="188">
        <f t="shared" si="51"/>
        <v>0</v>
      </c>
      <c r="G46" s="188">
        <f t="shared" si="51"/>
        <v>0</v>
      </c>
      <c r="H46" s="188">
        <f t="shared" si="51"/>
        <v>0</v>
      </c>
      <c r="I46" s="188">
        <f t="shared" si="51"/>
        <v>0</v>
      </c>
      <c r="J46" s="188">
        <f t="shared" si="51"/>
        <v>0</v>
      </c>
      <c r="K46" s="188">
        <f t="shared" si="51"/>
        <v>0</v>
      </c>
      <c r="L46" s="188">
        <f t="shared" si="51"/>
        <v>0</v>
      </c>
      <c r="M46" s="188">
        <f t="shared" si="51"/>
        <v>0</v>
      </c>
      <c r="N46" s="188">
        <f t="shared" si="51"/>
        <v>0</v>
      </c>
      <c r="O46" s="188">
        <f t="shared" si="51"/>
        <v>0</v>
      </c>
      <c r="P46" s="188">
        <f t="shared" si="51"/>
        <v>0</v>
      </c>
      <c r="Q46" s="188">
        <f t="shared" si="51"/>
        <v>0</v>
      </c>
      <c r="R46" s="184"/>
      <c r="S46" s="182"/>
      <c r="T46" s="158"/>
      <c r="U46" s="188"/>
      <c r="V46" s="188"/>
      <c r="W46" s="188"/>
      <c r="X46" s="188"/>
      <c r="Y46" s="188"/>
      <c r="Z46" s="188"/>
      <c r="AA46" s="188"/>
      <c r="AB46" s="188">
        <f t="shared" si="45"/>
        <v>0</v>
      </c>
      <c r="AC46" s="188">
        <f t="shared" si="46"/>
        <v>0</v>
      </c>
      <c r="AD46" s="188">
        <f t="shared" si="47"/>
        <v>0</v>
      </c>
      <c r="AE46" s="188">
        <f t="shared" si="48"/>
        <v>0</v>
      </c>
      <c r="AF46" s="188">
        <f t="shared" si="49"/>
        <v>0</v>
      </c>
      <c r="AG46" s="188">
        <f t="shared" si="49"/>
        <v>0</v>
      </c>
      <c r="AH46" s="185"/>
      <c r="AI46" s="182"/>
      <c r="AJ46" s="188"/>
      <c r="AK46" s="188"/>
      <c r="AL46" s="188"/>
      <c r="AM46" s="188"/>
      <c r="AN46" s="188"/>
      <c r="AO46" s="188"/>
      <c r="AP46" s="45"/>
      <c r="AQ46" s="45"/>
      <c r="AR46" s="188"/>
      <c r="AS46" s="188"/>
    </row>
    <row r="47" spans="1:45">
      <c r="A47" s="215" t="s">
        <v>225</v>
      </c>
      <c r="B47" s="217">
        <v>0</v>
      </c>
      <c r="C47" s="188">
        <v>0</v>
      </c>
      <c r="D47" s="188">
        <v>0</v>
      </c>
      <c r="E47" s="188">
        <f t="shared" si="51"/>
        <v>0</v>
      </c>
      <c r="F47" s="188">
        <f t="shared" si="51"/>
        <v>0</v>
      </c>
      <c r="G47" s="188">
        <f t="shared" si="51"/>
        <v>0</v>
      </c>
      <c r="H47" s="188">
        <f t="shared" si="51"/>
        <v>-3.1216038106689483</v>
      </c>
      <c r="I47" s="188">
        <f t="shared" si="51"/>
        <v>0</v>
      </c>
      <c r="J47" s="188">
        <f t="shared" si="51"/>
        <v>0</v>
      </c>
      <c r="K47" s="188">
        <f t="shared" si="51"/>
        <v>0</v>
      </c>
      <c r="L47" s="188">
        <f t="shared" si="51"/>
        <v>0</v>
      </c>
      <c r="M47" s="188">
        <f t="shared" si="51"/>
        <v>0</v>
      </c>
      <c r="N47" s="188">
        <f t="shared" si="51"/>
        <v>0</v>
      </c>
      <c r="O47" s="188">
        <f t="shared" si="51"/>
        <v>0</v>
      </c>
      <c r="P47" s="188">
        <f t="shared" si="51"/>
        <v>0</v>
      </c>
      <c r="Q47" s="188">
        <f t="shared" si="51"/>
        <v>0</v>
      </c>
      <c r="R47" s="184"/>
      <c r="S47" s="182"/>
      <c r="T47" s="158"/>
      <c r="U47" s="188"/>
      <c r="V47" s="188"/>
      <c r="W47" s="188"/>
      <c r="X47" s="188">
        <v>-27</v>
      </c>
      <c r="Y47" s="188"/>
      <c r="Z47" s="188"/>
      <c r="AA47" s="188"/>
      <c r="AB47" s="188">
        <f t="shared" si="45"/>
        <v>0</v>
      </c>
      <c r="AC47" s="188">
        <f t="shared" si="46"/>
        <v>0</v>
      </c>
      <c r="AD47" s="188">
        <f t="shared" si="47"/>
        <v>0</v>
      </c>
      <c r="AE47" s="188">
        <f t="shared" si="48"/>
        <v>0</v>
      </c>
      <c r="AF47" s="188">
        <f t="shared" si="49"/>
        <v>0</v>
      </c>
      <c r="AG47" s="188">
        <f t="shared" si="49"/>
        <v>0</v>
      </c>
      <c r="AH47" s="185"/>
      <c r="AI47" s="182"/>
      <c r="AJ47" s="188"/>
      <c r="AK47" s="188"/>
      <c r="AL47" s="188"/>
      <c r="AM47" s="188"/>
      <c r="AN47" s="188"/>
      <c r="AO47" s="188"/>
      <c r="AP47" s="45"/>
      <c r="AQ47" s="45"/>
      <c r="AR47" s="188"/>
      <c r="AS47" s="188"/>
    </row>
    <row r="48" spans="1:45">
      <c r="A48" s="1" t="s">
        <v>226</v>
      </c>
      <c r="B48" s="111">
        <v>-1026</v>
      </c>
      <c r="C48" s="111">
        <v>1129</v>
      </c>
      <c r="D48" s="111">
        <f t="shared" ref="D48:Q48" si="52">SUM(D36:D47)</f>
        <v>799</v>
      </c>
      <c r="E48" s="111">
        <f t="shared" si="52"/>
        <v>-175.07180266937002</v>
      </c>
      <c r="F48" s="111">
        <f t="shared" si="52"/>
        <v>765.90923665590731</v>
      </c>
      <c r="G48" s="111">
        <f t="shared" si="52"/>
        <v>1118.4152669070438</v>
      </c>
      <c r="H48" s="111">
        <f t="shared" si="52"/>
        <v>726.4087682382592</v>
      </c>
      <c r="I48" s="111">
        <f t="shared" si="52"/>
        <v>107.17608813021938</v>
      </c>
      <c r="J48" s="111">
        <f t="shared" si="52"/>
        <v>297.78048375491198</v>
      </c>
      <c r="K48" s="111">
        <f t="shared" si="52"/>
        <v>-182.88912412354784</v>
      </c>
      <c r="L48" s="111">
        <f t="shared" si="52"/>
        <v>-362.30833888872792</v>
      </c>
      <c r="M48" s="111">
        <f t="shared" si="52"/>
        <v>707.09489355057008</v>
      </c>
      <c r="N48" s="111">
        <f t="shared" si="52"/>
        <v>162.41173862739379</v>
      </c>
      <c r="O48" s="111">
        <f t="shared" si="52"/>
        <v>166.61444207933067</v>
      </c>
      <c r="P48" s="111">
        <f t="shared" si="52"/>
        <v>83.576559790627698</v>
      </c>
      <c r="Q48" s="111">
        <f t="shared" si="52"/>
        <v>158.3249331638691</v>
      </c>
      <c r="R48" s="184"/>
      <c r="S48" s="182"/>
      <c r="T48" s="1">
        <f t="shared" ref="T48:AG48" si="53">SUM(T36:T47)</f>
        <v>7700</v>
      </c>
      <c r="U48" s="111">
        <f t="shared" si="53"/>
        <v>-1658</v>
      </c>
      <c r="V48" s="111">
        <f t="shared" si="53"/>
        <v>7166</v>
      </c>
      <c r="W48" s="111">
        <f t="shared" si="53"/>
        <v>10174</v>
      </c>
      <c r="X48" s="111">
        <f t="shared" si="53"/>
        <v>6283</v>
      </c>
      <c r="Y48" s="111">
        <f t="shared" si="53"/>
        <v>933</v>
      </c>
      <c r="Z48" s="111">
        <f t="shared" si="53"/>
        <v>2690</v>
      </c>
      <c r="AA48" s="111">
        <f t="shared" si="53"/>
        <v>-1745</v>
      </c>
      <c r="AB48" s="111">
        <f t="shared" si="53"/>
        <v>-3750</v>
      </c>
      <c r="AC48" s="111">
        <f t="shared" si="53"/>
        <v>6792</v>
      </c>
      <c r="AD48" s="111">
        <f t="shared" si="53"/>
        <v>1502</v>
      </c>
      <c r="AE48" s="111">
        <f t="shared" si="53"/>
        <v>1542</v>
      </c>
      <c r="AF48" s="111">
        <f t="shared" si="53"/>
        <v>776</v>
      </c>
      <c r="AG48" s="111">
        <f t="shared" si="53"/>
        <v>1445</v>
      </c>
      <c r="AH48" s="186"/>
      <c r="AI48" s="182"/>
      <c r="AJ48" s="111">
        <f t="shared" ref="AJ48:AO48" si="54">SUM(AJ36:AJ47)</f>
        <v>-1885</v>
      </c>
      <c r="AK48" s="111">
        <f t="shared" si="54"/>
        <v>1865</v>
      </c>
      <c r="AL48" s="111">
        <f t="shared" si="54"/>
        <v>6057</v>
      </c>
      <c r="AM48" s="111">
        <f t="shared" si="54"/>
        <v>1130</v>
      </c>
      <c r="AN48" s="111">
        <f t="shared" si="54"/>
        <v>1914</v>
      </c>
      <c r="AO48" s="111">
        <f t="shared" si="54"/>
        <v>1542</v>
      </c>
      <c r="AP48" s="45"/>
      <c r="AQ48" s="45"/>
      <c r="AR48" s="111">
        <f>SUM(AR36:AR47)</f>
        <v>776</v>
      </c>
      <c r="AS48" s="111">
        <f>SUM(AS36:AS47)</f>
        <v>1445</v>
      </c>
    </row>
    <row r="49" spans="1:45">
      <c r="A49" s="215"/>
      <c r="B49" s="188"/>
      <c r="C49" s="188"/>
      <c r="D49" s="188"/>
      <c r="E49" s="188"/>
      <c r="F49" s="188"/>
      <c r="G49" s="188"/>
      <c r="H49" s="188"/>
      <c r="I49" s="188"/>
      <c r="J49" s="188"/>
      <c r="K49" s="188"/>
      <c r="L49" s="188"/>
      <c r="M49" s="188"/>
      <c r="N49" s="188"/>
      <c r="O49" s="188"/>
      <c r="P49" s="188"/>
      <c r="Q49" s="188"/>
      <c r="R49" s="184"/>
      <c r="S49" s="182"/>
      <c r="T49" s="158"/>
      <c r="U49" s="158"/>
      <c r="V49" s="188"/>
      <c r="W49" s="188"/>
      <c r="X49" s="188"/>
      <c r="Y49" s="188"/>
      <c r="Z49" s="188"/>
      <c r="AA49" s="188"/>
      <c r="AB49" s="188"/>
      <c r="AC49" s="188"/>
      <c r="AD49" s="188"/>
      <c r="AE49" s="188"/>
      <c r="AF49" s="188"/>
      <c r="AG49" s="188"/>
      <c r="AH49" s="185"/>
      <c r="AI49" s="182"/>
      <c r="AJ49" s="188"/>
      <c r="AK49" s="188"/>
      <c r="AL49" s="188"/>
      <c r="AM49" s="188"/>
      <c r="AN49" s="188"/>
      <c r="AO49" s="188"/>
      <c r="AP49" s="45"/>
      <c r="AQ49" s="45"/>
      <c r="AR49" s="188"/>
      <c r="AS49" s="188"/>
    </row>
    <row r="50" spans="1:45">
      <c r="A50" s="215" t="s">
        <v>227</v>
      </c>
      <c r="B50" s="188">
        <v>6</v>
      </c>
      <c r="C50" s="188">
        <v>-3</v>
      </c>
      <c r="D50" s="188">
        <f t="shared" ref="D50:Q50" si="55">+D23+D33+D48</f>
        <v>1</v>
      </c>
      <c r="E50" s="188">
        <f t="shared" si="55"/>
        <v>-10.453623922960162</v>
      </c>
      <c r="F50" s="188">
        <f t="shared" si="55"/>
        <v>-4.4890019452342358</v>
      </c>
      <c r="G50" s="188">
        <f t="shared" si="55"/>
        <v>24.074399788936262</v>
      </c>
      <c r="H50" s="188">
        <f t="shared" si="55"/>
        <v>3.5840636344717041</v>
      </c>
      <c r="I50" s="188">
        <f t="shared" si="55"/>
        <v>-0.22974509781417396</v>
      </c>
      <c r="J50" s="188">
        <f t="shared" si="55"/>
        <v>1.1069906459287608</v>
      </c>
      <c r="K50" s="188">
        <f t="shared" si="55"/>
        <v>-0.41923008395161787</v>
      </c>
      <c r="L50" s="188">
        <f t="shared" si="55"/>
        <v>9.6615557036898281E-2</v>
      </c>
      <c r="M50" s="188">
        <f t="shared" si="55"/>
        <v>2.1041070220186384</v>
      </c>
      <c r="N50" s="188">
        <f t="shared" si="55"/>
        <v>1.7300850985608065</v>
      </c>
      <c r="O50" s="188">
        <f t="shared" si="55"/>
        <v>-13.614409664070138</v>
      </c>
      <c r="P50" s="188">
        <f t="shared" si="55"/>
        <v>3.7695613307627127</v>
      </c>
      <c r="Q50" s="188">
        <f t="shared" si="55"/>
        <v>-17.202086163825129</v>
      </c>
      <c r="R50" s="184"/>
      <c r="S50" s="182"/>
      <c r="T50" s="158">
        <f t="shared" ref="T50:AG50" si="56">+T23+T33+T48</f>
        <v>19</v>
      </c>
      <c r="U50" s="158">
        <f t="shared" si="56"/>
        <v>-99</v>
      </c>
      <c r="V50" s="188">
        <f t="shared" si="56"/>
        <v>-42</v>
      </c>
      <c r="W50" s="188">
        <f t="shared" si="56"/>
        <v>219</v>
      </c>
      <c r="X50" s="188">
        <f t="shared" si="56"/>
        <v>31</v>
      </c>
      <c r="Y50" s="188">
        <f t="shared" si="56"/>
        <v>-2</v>
      </c>
      <c r="Z50" s="188">
        <f t="shared" si="56"/>
        <v>10</v>
      </c>
      <c r="AA50" s="188">
        <f t="shared" si="56"/>
        <v>-4</v>
      </c>
      <c r="AB50" s="188">
        <f t="shared" si="56"/>
        <v>1</v>
      </c>
      <c r="AC50" s="188">
        <f t="shared" si="56"/>
        <v>1</v>
      </c>
      <c r="AD50" s="188">
        <f t="shared" si="56"/>
        <v>16</v>
      </c>
      <c r="AE50" s="188">
        <f t="shared" si="56"/>
        <v>-126</v>
      </c>
      <c r="AF50" s="188">
        <f t="shared" si="56"/>
        <v>35</v>
      </c>
      <c r="AG50" s="188">
        <f t="shared" si="56"/>
        <v>-157</v>
      </c>
      <c r="AH50" s="185"/>
      <c r="AI50" s="182"/>
      <c r="AJ50" s="188">
        <f t="shared" ref="AJ50:AO50" si="57">+AJ23+AJ33+AJ48</f>
        <v>-30</v>
      </c>
      <c r="AK50" s="188">
        <f t="shared" si="57"/>
        <v>-31</v>
      </c>
      <c r="AL50" s="188">
        <f t="shared" si="57"/>
        <v>25</v>
      </c>
      <c r="AM50" s="188">
        <f t="shared" si="57"/>
        <v>-7</v>
      </c>
      <c r="AN50" s="188">
        <f t="shared" si="57"/>
        <v>-103</v>
      </c>
      <c r="AO50" s="188">
        <f t="shared" si="57"/>
        <v>-126</v>
      </c>
      <c r="AP50" s="52"/>
      <c r="AQ50" s="45"/>
      <c r="AR50" s="188">
        <f>+AR23+AR33+AR48</f>
        <v>35</v>
      </c>
      <c r="AS50" s="188">
        <f>+AS23+AS33+AS48</f>
        <v>-157</v>
      </c>
    </row>
    <row r="51" spans="1:45">
      <c r="A51" s="215"/>
      <c r="B51" s="188"/>
      <c r="C51" s="188"/>
      <c r="D51" s="188"/>
      <c r="E51" s="188"/>
      <c r="F51" s="188"/>
      <c r="G51" s="188"/>
      <c r="H51" s="188"/>
      <c r="I51" s="188"/>
      <c r="J51" s="188"/>
      <c r="K51" s="188"/>
      <c r="L51" s="188"/>
      <c r="M51" s="188"/>
      <c r="N51" s="188"/>
      <c r="O51" s="188"/>
      <c r="P51" s="188"/>
      <c r="Q51" s="188"/>
      <c r="R51" s="184"/>
      <c r="S51" s="182"/>
      <c r="T51" s="158"/>
      <c r="U51" s="158"/>
      <c r="V51" s="188"/>
      <c r="W51" s="188"/>
      <c r="X51" s="188"/>
      <c r="Y51" s="188"/>
      <c r="Z51" s="188"/>
      <c r="AA51" s="188"/>
      <c r="AB51" s="188"/>
      <c r="AC51" s="188"/>
      <c r="AD51" s="188"/>
      <c r="AE51" s="188"/>
      <c r="AF51" s="188"/>
      <c r="AG51" s="188"/>
      <c r="AH51" s="185"/>
      <c r="AI51" s="182"/>
      <c r="AJ51" s="188"/>
      <c r="AK51" s="188"/>
      <c r="AL51" s="188"/>
      <c r="AM51" s="188"/>
      <c r="AN51" s="188"/>
      <c r="AO51" s="188"/>
      <c r="AP51" s="45"/>
      <c r="AQ51" s="45"/>
      <c r="AR51" s="188"/>
      <c r="AS51" s="188"/>
    </row>
    <row r="52" spans="1:45">
      <c r="A52" s="215" t="s">
        <v>228</v>
      </c>
      <c r="B52" s="188">
        <v>13</v>
      </c>
      <c r="C52" s="188">
        <v>16</v>
      </c>
      <c r="D52" s="188">
        <v>14</v>
      </c>
      <c r="E52" s="188">
        <f t="shared" ref="E52:F52" si="58">+F56</f>
        <v>25.585397843702026</v>
      </c>
      <c r="F52" s="188">
        <f t="shared" si="58"/>
        <v>29.074399788936262</v>
      </c>
      <c r="G52" s="188">
        <f>+'[2]balance sheet in EUR and SEK'!K19</f>
        <v>7</v>
      </c>
      <c r="H52" s="188">
        <f>+'[2]balance sheet in EUR and SEK'!L19</f>
        <v>3</v>
      </c>
      <c r="I52" s="188">
        <f>+'[2]balance sheet in EUR and SEK'!M19</f>
        <v>3</v>
      </c>
      <c r="J52" s="188">
        <f>+'[2]balance sheet in EUR and SEK'!N19</f>
        <v>2</v>
      </c>
      <c r="K52" s="188">
        <f>+'[2]balance sheet in EUR and SEK'!O19</f>
        <v>2</v>
      </c>
      <c r="L52" s="188">
        <f>+'[2]balance sheet in EUR and SEK'!P19</f>
        <v>2</v>
      </c>
      <c r="M52" s="188">
        <f>+'[2]balance sheet in EUR and SEK'!Q19</f>
        <v>2</v>
      </c>
      <c r="N52" s="188">
        <f>+'[2]balance sheet in EUR and SEK'!R19</f>
        <v>1</v>
      </c>
      <c r="O52" s="188">
        <f>+'[2]balance sheet in EUR and SEK'!S19</f>
        <v>14</v>
      </c>
      <c r="P52" s="188">
        <f>+'[2]balance sheet in EUR and SEK'!T19</f>
        <v>11</v>
      </c>
      <c r="Q52" s="188">
        <f>+'[2]balance sheet in EUR and SEK'!U19</f>
        <v>28</v>
      </c>
      <c r="R52" s="184"/>
      <c r="S52" s="182"/>
      <c r="T52" s="158">
        <f>+'[2]balance sheet in EUR and SEK'!X19</f>
        <v>137</v>
      </c>
      <c r="U52" s="158">
        <f>+'[2]balance sheet in EUR and SEK'!Y19</f>
        <v>238</v>
      </c>
      <c r="V52" s="188">
        <f>+'[2]balance sheet in EUR and SEK'!Z19</f>
        <v>278</v>
      </c>
      <c r="W52" s="188">
        <f>+'[2]balance sheet in EUR and SEK'!AA19</f>
        <v>59</v>
      </c>
      <c r="X52" s="188">
        <f>+'[2]balance sheet in EUR and SEK'!AB19</f>
        <v>28</v>
      </c>
      <c r="Y52" s="188">
        <f>+'[2]balance sheet in EUR and SEK'!AC19</f>
        <v>30</v>
      </c>
      <c r="Z52" s="188">
        <f>+'[2]balance sheet in EUR and SEK'!AD19</f>
        <v>20</v>
      </c>
      <c r="AA52" s="188">
        <f>+'[2]balance sheet in EUR and SEK'!AE19</f>
        <v>24</v>
      </c>
      <c r="AB52" s="188">
        <f>+'[2]balance sheet in EUR and SEK'!AF19</f>
        <v>23</v>
      </c>
      <c r="AC52" s="188">
        <f>+'[2]balance sheet in EUR and SEK'!AG19</f>
        <v>22</v>
      </c>
      <c r="AD52" s="188">
        <f>+'[2]balance sheet in EUR and SEK'!AH19</f>
        <v>6</v>
      </c>
      <c r="AE52" s="188">
        <f>+'[2]balance sheet in EUR and SEK'!AI19</f>
        <v>132</v>
      </c>
      <c r="AF52" s="188">
        <f>+'[2]balance sheet in EUR and SEK'!AJ19</f>
        <v>97</v>
      </c>
      <c r="AG52" s="188">
        <f>+'[2]balance sheet in EUR and SEK'!AK19</f>
        <v>254</v>
      </c>
      <c r="AH52" s="185"/>
      <c r="AI52" s="182"/>
      <c r="AJ52" s="188">
        <v>54</v>
      </c>
      <c r="AK52" s="188">
        <f>+AL56</f>
        <v>54</v>
      </c>
      <c r="AL52" s="188">
        <v>29</v>
      </c>
      <c r="AM52" s="188">
        <f>+AN56</f>
        <v>29</v>
      </c>
      <c r="AN52" s="188">
        <v>132</v>
      </c>
      <c r="AO52" s="188">
        <f>+AR56</f>
        <v>132</v>
      </c>
      <c r="AP52" s="52"/>
      <c r="AQ52" s="45"/>
      <c r="AR52" s="188">
        <v>97</v>
      </c>
      <c r="AS52" s="188">
        <v>254</v>
      </c>
    </row>
    <row r="53" spans="1:45">
      <c r="A53" s="215"/>
      <c r="B53" s="188"/>
      <c r="C53" s="188"/>
      <c r="D53" s="188"/>
      <c r="E53" s="188"/>
      <c r="F53" s="188"/>
      <c r="G53" s="188"/>
      <c r="H53" s="188"/>
      <c r="I53" s="188"/>
      <c r="J53" s="188"/>
      <c r="K53" s="188"/>
      <c r="L53" s="188"/>
      <c r="M53" s="188"/>
      <c r="N53" s="188"/>
      <c r="O53" s="188"/>
      <c r="P53" s="188"/>
      <c r="Q53" s="188"/>
      <c r="R53" s="184"/>
      <c r="S53" s="182"/>
      <c r="T53" s="158"/>
      <c r="U53" s="15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5"/>
      <c r="AI53" s="182"/>
      <c r="AJ53" s="188"/>
      <c r="AK53" s="188"/>
      <c r="AL53" s="188"/>
      <c r="AM53" s="188"/>
      <c r="AN53" s="188"/>
      <c r="AO53" s="188"/>
      <c r="AP53" s="45"/>
      <c r="AQ53" s="45"/>
      <c r="AR53" s="188"/>
      <c r="AS53" s="188"/>
    </row>
    <row r="54" spans="1:45">
      <c r="A54" s="215" t="s">
        <v>231</v>
      </c>
      <c r="B54" s="188">
        <v>0</v>
      </c>
      <c r="C54" s="188">
        <v>0</v>
      </c>
      <c r="D54" s="188">
        <v>1</v>
      </c>
      <c r="E54" s="188">
        <v>-1</v>
      </c>
      <c r="F54" s="188">
        <v>1</v>
      </c>
      <c r="G54" s="188">
        <v>-2</v>
      </c>
      <c r="H54" s="188"/>
      <c r="I54" s="188"/>
      <c r="J54" s="188"/>
      <c r="K54" s="188"/>
      <c r="L54" s="188"/>
      <c r="M54" s="188">
        <v>-2</v>
      </c>
      <c r="N54" s="188">
        <v>-1</v>
      </c>
      <c r="O54" s="188">
        <v>1</v>
      </c>
      <c r="P54" s="188">
        <v>-1</v>
      </c>
      <c r="Q54" s="188"/>
      <c r="R54" s="184"/>
      <c r="S54" s="182"/>
      <c r="T54" s="158">
        <v>-1</v>
      </c>
      <c r="U54" s="158">
        <v>-2</v>
      </c>
      <c r="V54" s="188">
        <v>2</v>
      </c>
      <c r="W54" s="188"/>
      <c r="X54" s="188"/>
      <c r="Y54" s="188"/>
      <c r="Z54" s="188"/>
      <c r="AA54" s="188"/>
      <c r="AB54" s="188"/>
      <c r="AC54" s="188"/>
      <c r="AD54" s="188"/>
      <c r="AE54" s="188"/>
      <c r="AF54" s="188"/>
      <c r="AG54" s="188"/>
      <c r="AH54" s="185"/>
      <c r="AI54" s="182"/>
      <c r="AJ54" s="188"/>
      <c r="AK54" s="188"/>
      <c r="AL54" s="188"/>
      <c r="AM54" s="188"/>
      <c r="AN54" s="188"/>
      <c r="AO54" s="188"/>
      <c r="AP54" s="45"/>
      <c r="AQ54" s="45"/>
      <c r="AR54" s="188"/>
      <c r="AS54" s="188"/>
    </row>
    <row r="55" spans="1:45">
      <c r="A55" s="215"/>
      <c r="B55" s="188"/>
      <c r="C55" s="188"/>
      <c r="D55" s="188"/>
      <c r="E55" s="188"/>
      <c r="F55" s="188"/>
      <c r="G55" s="188"/>
      <c r="H55" s="188"/>
      <c r="I55" s="188"/>
      <c r="J55" s="188"/>
      <c r="K55" s="188"/>
      <c r="L55" s="188"/>
      <c r="M55" s="188"/>
      <c r="N55" s="188"/>
      <c r="O55" s="188"/>
      <c r="P55" s="188"/>
      <c r="Q55" s="188"/>
      <c r="R55" s="184"/>
      <c r="S55" s="182"/>
      <c r="T55" s="158"/>
      <c r="U55" s="158"/>
      <c r="V55" s="188"/>
      <c r="W55" s="188"/>
      <c r="X55" s="188"/>
      <c r="Y55" s="188"/>
      <c r="Z55" s="188"/>
      <c r="AA55" s="188"/>
      <c r="AB55" s="188"/>
      <c r="AC55" s="188"/>
      <c r="AD55" s="188"/>
      <c r="AE55" s="188"/>
      <c r="AF55" s="188"/>
      <c r="AG55" s="188"/>
      <c r="AH55" s="185"/>
      <c r="AI55" s="182"/>
      <c r="AJ55" s="188"/>
      <c r="AK55" s="188"/>
      <c r="AL55" s="188"/>
      <c r="AM55" s="188"/>
      <c r="AN55" s="188"/>
      <c r="AO55" s="188"/>
      <c r="AP55" s="45"/>
      <c r="AQ55" s="45"/>
      <c r="AR55" s="188"/>
      <c r="AS55" s="188"/>
    </row>
    <row r="56" spans="1:45" s="2" customFormat="1">
      <c r="A56" s="215" t="s">
        <v>229</v>
      </c>
      <c r="B56" s="188">
        <v>19</v>
      </c>
      <c r="C56" s="188">
        <v>13</v>
      </c>
      <c r="D56" s="188">
        <f t="shared" ref="D56:Q56" si="59">SUM(D50:D54)</f>
        <v>16</v>
      </c>
      <c r="E56" s="188">
        <f t="shared" si="59"/>
        <v>14.131773920741864</v>
      </c>
      <c r="F56" s="188">
        <f t="shared" si="59"/>
        <v>25.585397843702026</v>
      </c>
      <c r="G56" s="188">
        <f t="shared" si="59"/>
        <v>29.074399788936262</v>
      </c>
      <c r="H56" s="188">
        <f t="shared" si="59"/>
        <v>6.5840636344717041</v>
      </c>
      <c r="I56" s="188">
        <f t="shared" si="59"/>
        <v>2.770254902185826</v>
      </c>
      <c r="J56" s="188">
        <f t="shared" si="59"/>
        <v>3.1069906459287608</v>
      </c>
      <c r="K56" s="188">
        <f t="shared" si="59"/>
        <v>1.5807699160483821</v>
      </c>
      <c r="L56" s="188">
        <f t="shared" si="59"/>
        <v>2.0966155570368983</v>
      </c>
      <c r="M56" s="188">
        <f t="shared" si="59"/>
        <v>2.1041070220186384</v>
      </c>
      <c r="N56" s="188">
        <f t="shared" si="59"/>
        <v>1.7300850985608065</v>
      </c>
      <c r="O56" s="188">
        <f t="shared" si="59"/>
        <v>1.3855903359298622</v>
      </c>
      <c r="P56" s="188">
        <f t="shared" si="59"/>
        <v>13.769561330762713</v>
      </c>
      <c r="Q56" s="188">
        <f t="shared" si="59"/>
        <v>10.797913836174871</v>
      </c>
      <c r="R56" s="209"/>
      <c r="S56" s="210"/>
      <c r="T56" s="158">
        <f t="shared" ref="T56:AG56" si="60">SUM(T50:T54)</f>
        <v>155</v>
      </c>
      <c r="U56" s="158">
        <f t="shared" si="60"/>
        <v>137</v>
      </c>
      <c r="V56" s="188">
        <f t="shared" si="60"/>
        <v>238</v>
      </c>
      <c r="W56" s="188">
        <f t="shared" si="60"/>
        <v>278</v>
      </c>
      <c r="X56" s="188">
        <f t="shared" si="60"/>
        <v>59</v>
      </c>
      <c r="Y56" s="188">
        <f t="shared" si="60"/>
        <v>28</v>
      </c>
      <c r="Z56" s="188">
        <f t="shared" si="60"/>
        <v>30</v>
      </c>
      <c r="AA56" s="188">
        <f t="shared" si="60"/>
        <v>20</v>
      </c>
      <c r="AB56" s="188">
        <f t="shared" si="60"/>
        <v>24</v>
      </c>
      <c r="AC56" s="188">
        <f t="shared" si="60"/>
        <v>23</v>
      </c>
      <c r="AD56" s="188">
        <f t="shared" si="60"/>
        <v>22</v>
      </c>
      <c r="AE56" s="188">
        <f t="shared" si="60"/>
        <v>6</v>
      </c>
      <c r="AF56" s="188">
        <f t="shared" si="60"/>
        <v>132</v>
      </c>
      <c r="AG56" s="188">
        <f t="shared" si="60"/>
        <v>97</v>
      </c>
      <c r="AH56" s="211"/>
      <c r="AI56" s="210"/>
      <c r="AJ56" s="188">
        <f t="shared" ref="AJ56:AO56" si="61">SUM(AJ50:AJ54)</f>
        <v>24</v>
      </c>
      <c r="AK56" s="188">
        <f t="shared" si="61"/>
        <v>23</v>
      </c>
      <c r="AL56" s="188">
        <f t="shared" si="61"/>
        <v>54</v>
      </c>
      <c r="AM56" s="188">
        <f t="shared" si="61"/>
        <v>22</v>
      </c>
      <c r="AN56" s="188">
        <f t="shared" si="61"/>
        <v>29</v>
      </c>
      <c r="AO56" s="188">
        <f t="shared" si="61"/>
        <v>6</v>
      </c>
      <c r="AP56" s="18"/>
      <c r="AQ56" s="18"/>
      <c r="AR56" s="188">
        <f t="shared" ref="AR56:AS56" si="62">SUM(AR50:AR54)</f>
        <v>132</v>
      </c>
      <c r="AS56" s="188">
        <f t="shared" si="62"/>
        <v>97</v>
      </c>
    </row>
    <row r="57" spans="1:45">
      <c r="B57" s="183"/>
      <c r="C57" s="183"/>
      <c r="D57" s="183"/>
      <c r="E57" s="183"/>
      <c r="F57" s="183"/>
      <c r="G57" s="183"/>
      <c r="H57" s="183"/>
      <c r="I57" s="183"/>
      <c r="J57" s="183"/>
      <c r="K57" s="183"/>
      <c r="L57" s="183"/>
      <c r="M57" s="183"/>
      <c r="N57" s="183"/>
      <c r="O57" s="183"/>
      <c r="P57" s="183"/>
      <c r="Q57" s="183"/>
      <c r="R57" s="184"/>
      <c r="S57" s="182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80"/>
      <c r="AF57" s="80"/>
      <c r="AG57" s="80"/>
      <c r="AH57" s="185"/>
      <c r="AI57" s="182"/>
      <c r="AJ57" s="45"/>
      <c r="AK57" s="45"/>
      <c r="AL57" s="45"/>
      <c r="AM57" s="45"/>
      <c r="AN57" s="45"/>
      <c r="AO57" s="45"/>
      <c r="AP57" s="45"/>
      <c r="AQ57" s="45"/>
      <c r="AR57" s="45"/>
      <c r="AS57" s="45"/>
    </row>
    <row r="58" spans="1:45"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46"/>
      <c r="S58" s="45"/>
      <c r="T58" s="80"/>
      <c r="U58" s="80"/>
      <c r="V58" s="80"/>
      <c r="W58" s="80"/>
      <c r="X58" s="80"/>
      <c r="Y58" s="80"/>
      <c r="Z58" s="80"/>
      <c r="AA58" s="80"/>
      <c r="AB58" s="80"/>
      <c r="AC58" s="80"/>
      <c r="AD58" s="80"/>
      <c r="AE58" s="80"/>
      <c r="AF58" s="80"/>
      <c r="AG58" s="80"/>
      <c r="AH58" s="45"/>
      <c r="AI58" s="45"/>
      <c r="AJ58" s="45"/>
      <c r="AK58" s="45"/>
      <c r="AL58" s="45"/>
      <c r="AM58" s="52"/>
      <c r="AN58" s="45"/>
      <c r="AO58" s="45"/>
      <c r="AP58" s="45"/>
      <c r="AQ58" s="45"/>
      <c r="AR58" s="45"/>
      <c r="AS58" s="45"/>
    </row>
    <row r="59" spans="1:45"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46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</row>
    <row r="60" spans="1:45" ht="15">
      <c r="A60" s="162"/>
    </row>
    <row r="62" spans="1:45">
      <c r="J62" s="121"/>
    </row>
  </sheetData>
  <pageMargins left="0.7" right="0.7" top="0.75" bottom="0.75" header="0.3" footer="0.3"/>
  <pageSetup paperSize="9" orientation="portrait" r:id="rId1"/>
  <ignoredErrors>
    <ignoredError sqref="M12:M13 N16" formula="1"/>
  </ignoredError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ADDCE7-4827-414B-9451-7429B813D413}">
  <sheetPr>
    <tabColor theme="0"/>
  </sheetPr>
  <dimension ref="A1:EB48"/>
  <sheetViews>
    <sheetView zoomScale="80" zoomScaleNormal="80" workbookViewId="0">
      <pane xSplit="1" ySplit="7" topLeftCell="B8" activePane="bottomRight" state="frozen"/>
      <selection activeCell="G43" sqref="G43"/>
      <selection pane="topRight" activeCell="G43" sqref="G43"/>
      <selection pane="bottomLeft" activeCell="G43" sqref="G43"/>
      <selection pane="bottomRight" activeCell="H20" sqref="H20"/>
    </sheetView>
  </sheetViews>
  <sheetFormatPr defaultColWidth="8.69921875" defaultRowHeight="14.25"/>
  <cols>
    <col min="1" max="1" width="53.5" style="329" bestFit="1" customWidth="1"/>
    <col min="2" max="2" width="10.796875" style="250" customWidth="1"/>
    <col min="3" max="4" width="10.796875" style="219" customWidth="1"/>
    <col min="5" max="5" width="10.796875" style="237" customWidth="1"/>
    <col min="6" max="16384" width="8.69921875" style="219"/>
  </cols>
  <sheetData>
    <row r="1" spans="1:132" s="329" customFormat="1" ht="18">
      <c r="A1" s="324" t="s">
        <v>247</v>
      </c>
      <c r="B1" s="336"/>
      <c r="C1" s="324"/>
      <c r="D1" s="324"/>
      <c r="E1" s="337"/>
    </row>
    <row r="2" spans="1:132" s="329" customFormat="1" ht="18">
      <c r="A2" s="324" t="s">
        <v>321</v>
      </c>
      <c r="B2" s="336"/>
      <c r="C2" s="324"/>
      <c r="D2" s="324"/>
      <c r="E2" s="338"/>
    </row>
    <row r="3" spans="1:132" s="329" customFormat="1">
      <c r="A3" s="325"/>
      <c r="B3" s="339"/>
      <c r="C3" s="325"/>
      <c r="D3" s="325"/>
      <c r="E3" s="340" t="e">
        <f>+#REF!+'[3]properties in EUR and SEK'!F8</f>
        <v>#REF!</v>
      </c>
    </row>
    <row r="4" spans="1:132" s="329" customFormat="1">
      <c r="A4" s="326"/>
      <c r="B4" s="341"/>
      <c r="C4" s="326"/>
      <c r="D4" s="326"/>
      <c r="E4" s="340"/>
    </row>
    <row r="5" spans="1:132" s="329" customFormat="1">
      <c r="A5" s="327"/>
      <c r="B5" s="342">
        <v>2022</v>
      </c>
      <c r="C5" s="338">
        <v>2022</v>
      </c>
      <c r="D5" s="338">
        <v>2021</v>
      </c>
      <c r="E5" s="338">
        <v>2020</v>
      </c>
    </row>
    <row r="6" spans="1:132" s="329" customFormat="1">
      <c r="A6" s="328"/>
      <c r="B6" s="343" t="s">
        <v>326</v>
      </c>
      <c r="C6" s="344" t="s">
        <v>295</v>
      </c>
      <c r="D6" s="344" t="s">
        <v>1</v>
      </c>
      <c r="E6" s="344" t="s">
        <v>1</v>
      </c>
    </row>
    <row r="7" spans="1:132" s="329" customFormat="1">
      <c r="B7" s="345" t="s">
        <v>27</v>
      </c>
      <c r="C7" s="345" t="s">
        <v>27</v>
      </c>
      <c r="D7" s="345" t="s">
        <v>27</v>
      </c>
      <c r="E7" s="345" t="s">
        <v>27</v>
      </c>
    </row>
    <row r="8" spans="1:132">
      <c r="A8" s="327" t="s">
        <v>198</v>
      </c>
      <c r="B8" s="276"/>
      <c r="C8" s="9"/>
      <c r="D8" s="1"/>
      <c r="E8" s="9"/>
    </row>
    <row r="9" spans="1:132">
      <c r="A9" s="329" t="s">
        <v>112</v>
      </c>
      <c r="B9" s="215">
        <v>68</v>
      </c>
      <c r="C9" s="213">
        <v>32</v>
      </c>
      <c r="D9" s="215">
        <v>265</v>
      </c>
      <c r="E9" s="213">
        <v>259</v>
      </c>
    </row>
    <row r="10" spans="1:132" s="215" customFormat="1">
      <c r="A10" s="329" t="s">
        <v>259</v>
      </c>
      <c r="B10" s="215">
        <v>-13</v>
      </c>
      <c r="C10" s="213">
        <v>-6</v>
      </c>
      <c r="D10" s="215">
        <v>-31</v>
      </c>
      <c r="E10" s="213">
        <v>-37</v>
      </c>
      <c r="F10" s="219"/>
      <c r="G10" s="219"/>
      <c r="H10" s="219"/>
      <c r="I10" s="219"/>
      <c r="J10" s="219"/>
      <c r="K10" s="219"/>
      <c r="L10" s="219"/>
      <c r="M10" s="219"/>
      <c r="N10" s="219"/>
      <c r="O10" s="219"/>
      <c r="P10" s="219"/>
      <c r="Q10" s="219"/>
      <c r="R10" s="219"/>
      <c r="S10" s="219"/>
      <c r="T10" s="219"/>
      <c r="U10" s="219"/>
      <c r="V10" s="219"/>
      <c r="W10" s="219"/>
      <c r="X10" s="219"/>
      <c r="Y10" s="219"/>
      <c r="Z10" s="219"/>
      <c r="AA10" s="219"/>
      <c r="AB10" s="219"/>
      <c r="AC10" s="219"/>
      <c r="AD10" s="219"/>
      <c r="AE10" s="219"/>
      <c r="AF10" s="219"/>
      <c r="AG10" s="219"/>
      <c r="AH10" s="219"/>
      <c r="AI10" s="219"/>
      <c r="AJ10" s="219"/>
      <c r="AK10" s="219"/>
      <c r="AL10" s="219"/>
      <c r="AM10" s="219"/>
      <c r="AN10" s="219"/>
      <c r="AO10" s="219"/>
      <c r="AP10" s="219"/>
      <c r="AQ10" s="219"/>
      <c r="AR10" s="219"/>
      <c r="AS10" s="219"/>
      <c r="AT10" s="219"/>
      <c r="AU10" s="219"/>
      <c r="AV10" s="219"/>
      <c r="AW10" s="219"/>
      <c r="AX10" s="219"/>
      <c r="AY10" s="219"/>
      <c r="AZ10" s="219"/>
      <c r="BA10" s="219"/>
      <c r="BB10" s="219"/>
      <c r="BC10" s="219"/>
      <c r="BD10" s="219"/>
      <c r="BE10" s="219"/>
      <c r="BF10" s="219"/>
      <c r="BG10" s="219"/>
      <c r="BH10" s="219"/>
      <c r="BI10" s="219"/>
      <c r="BJ10" s="219"/>
      <c r="BK10" s="219"/>
      <c r="BL10" s="219"/>
      <c r="BM10" s="219"/>
      <c r="BN10" s="219"/>
      <c r="BO10" s="219"/>
      <c r="BP10" s="219"/>
      <c r="BQ10" s="219"/>
      <c r="BR10" s="219"/>
      <c r="BS10" s="219"/>
      <c r="BT10" s="219"/>
      <c r="BU10" s="219"/>
      <c r="BV10" s="219"/>
      <c r="BW10" s="219"/>
      <c r="BX10" s="219"/>
      <c r="BY10" s="219"/>
      <c r="BZ10" s="219"/>
      <c r="CA10" s="219"/>
      <c r="CB10" s="219"/>
      <c r="CC10" s="219"/>
      <c r="CD10" s="219"/>
      <c r="CE10" s="219"/>
      <c r="CF10" s="219"/>
      <c r="CG10" s="219"/>
      <c r="CH10" s="219"/>
      <c r="CI10" s="219"/>
      <c r="CJ10" s="219"/>
      <c r="CK10" s="219"/>
      <c r="CL10" s="219"/>
      <c r="CM10" s="219"/>
      <c r="CN10" s="219"/>
      <c r="CO10" s="219"/>
      <c r="CP10" s="219"/>
      <c r="CQ10" s="219"/>
      <c r="CR10" s="219"/>
      <c r="CS10" s="219"/>
      <c r="CT10" s="219"/>
      <c r="CU10" s="219"/>
      <c r="CV10" s="219"/>
      <c r="CW10" s="219"/>
      <c r="CX10" s="219"/>
      <c r="CY10" s="219"/>
      <c r="CZ10" s="219"/>
      <c r="DA10" s="219"/>
      <c r="DB10" s="219"/>
      <c r="DC10" s="219"/>
      <c r="DD10" s="219"/>
      <c r="DE10" s="219"/>
      <c r="DF10" s="219"/>
      <c r="DG10" s="219"/>
      <c r="DH10" s="219"/>
      <c r="DI10" s="219"/>
      <c r="DJ10" s="219"/>
      <c r="DK10" s="219"/>
      <c r="DL10" s="219"/>
      <c r="DM10" s="219"/>
      <c r="DN10" s="219"/>
      <c r="DO10" s="219"/>
      <c r="DP10" s="219"/>
      <c r="DQ10" s="219"/>
      <c r="DR10" s="219"/>
      <c r="DS10" s="219"/>
      <c r="DT10" s="219"/>
      <c r="DU10" s="219"/>
      <c r="DV10" s="219"/>
      <c r="DW10" s="219"/>
      <c r="DX10" s="219"/>
      <c r="DY10" s="219"/>
      <c r="DZ10" s="219"/>
      <c r="EA10" s="219"/>
      <c r="EB10" s="219"/>
    </row>
    <row r="11" spans="1:132">
      <c r="A11" s="329" t="s">
        <v>281</v>
      </c>
      <c r="B11" s="213" t="s">
        <v>3</v>
      </c>
      <c r="C11" s="213" t="s">
        <v>3</v>
      </c>
      <c r="D11" s="213">
        <v>3</v>
      </c>
      <c r="E11" s="213">
        <v>-14</v>
      </c>
    </row>
    <row r="12" spans="1:132">
      <c r="A12" s="329" t="s">
        <v>113</v>
      </c>
      <c r="B12" s="213" t="s">
        <v>3</v>
      </c>
      <c r="C12" s="213" t="s">
        <v>3</v>
      </c>
      <c r="D12" s="213" t="s">
        <v>3</v>
      </c>
      <c r="E12" s="213" t="s">
        <v>3</v>
      </c>
    </row>
    <row r="13" spans="1:132">
      <c r="A13" s="329" t="s">
        <v>358</v>
      </c>
      <c r="B13" s="286">
        <v>-50</v>
      </c>
      <c r="C13" s="213">
        <v>-35</v>
      </c>
      <c r="D13" s="215">
        <v>-94</v>
      </c>
      <c r="E13" s="213">
        <v>-114</v>
      </c>
    </row>
    <row r="14" spans="1:132">
      <c r="A14" s="329" t="s">
        <v>357</v>
      </c>
      <c r="B14" s="286">
        <v>21</v>
      </c>
      <c r="C14" s="213"/>
      <c r="D14" s="215"/>
      <c r="E14" s="213"/>
    </row>
    <row r="15" spans="1:132">
      <c r="A15" s="329" t="s">
        <v>202</v>
      </c>
      <c r="B15" s="213">
        <v>-1</v>
      </c>
      <c r="C15" s="213" t="s">
        <v>3</v>
      </c>
      <c r="D15" s="215">
        <v>-3</v>
      </c>
      <c r="E15" s="213">
        <v>-6</v>
      </c>
    </row>
    <row r="16" spans="1:132">
      <c r="A16" s="327" t="s">
        <v>203</v>
      </c>
      <c r="B16" s="1">
        <f>SUM(B9:B15)</f>
        <v>25</v>
      </c>
      <c r="C16" s="9">
        <v>-9</v>
      </c>
      <c r="D16" s="1">
        <v>140</v>
      </c>
      <c r="E16" s="9">
        <f>SUM(E9:E15)</f>
        <v>88</v>
      </c>
    </row>
    <row r="17" spans="1:5">
      <c r="A17" s="327"/>
      <c r="B17" s="1"/>
      <c r="C17" s="9"/>
      <c r="D17" s="1"/>
      <c r="E17" s="9"/>
    </row>
    <row r="18" spans="1:5">
      <c r="A18" s="329" t="s">
        <v>205</v>
      </c>
      <c r="B18" s="215">
        <v>15</v>
      </c>
      <c r="C18" s="213">
        <v>10</v>
      </c>
      <c r="D18" s="215">
        <v>-10</v>
      </c>
      <c r="E18" s="213">
        <v>14</v>
      </c>
    </row>
    <row r="19" spans="1:5">
      <c r="A19" s="329" t="s">
        <v>206</v>
      </c>
      <c r="B19" s="215">
        <v>14</v>
      </c>
      <c r="C19" s="213">
        <v>5</v>
      </c>
      <c r="D19" s="215">
        <v>-21</v>
      </c>
      <c r="E19" s="213">
        <v>10</v>
      </c>
    </row>
    <row r="20" spans="1:5">
      <c r="A20" s="327" t="s">
        <v>207</v>
      </c>
      <c r="B20" s="1">
        <f>SUM(B18:B19)</f>
        <v>29</v>
      </c>
      <c r="C20" s="9">
        <v>15</v>
      </c>
      <c r="D20" s="1">
        <v>-31</v>
      </c>
      <c r="E20" s="1">
        <f>SUM(E18:E19)</f>
        <v>24</v>
      </c>
    </row>
    <row r="21" spans="1:5">
      <c r="B21" s="1"/>
      <c r="C21" s="213"/>
      <c r="D21" s="215"/>
      <c r="E21" s="213"/>
    </row>
    <row r="22" spans="1:5">
      <c r="A22" s="327" t="s">
        <v>315</v>
      </c>
      <c r="B22" s="1">
        <v>54</v>
      </c>
      <c r="C22" s="9">
        <v>6</v>
      </c>
      <c r="D22" s="1">
        <v>109</v>
      </c>
      <c r="E22" s="9">
        <v>112</v>
      </c>
    </row>
    <row r="23" spans="1:5">
      <c r="A23" s="327"/>
      <c r="B23" s="1"/>
      <c r="C23" s="9"/>
      <c r="D23" s="1"/>
      <c r="E23" s="9"/>
    </row>
    <row r="24" spans="1:5">
      <c r="A24" s="329" t="s">
        <v>209</v>
      </c>
      <c r="B24" s="215">
        <v>-2</v>
      </c>
      <c r="C24" s="22">
        <v>-1</v>
      </c>
      <c r="D24" s="22">
        <v>-7</v>
      </c>
      <c r="E24" s="22">
        <v>-11</v>
      </c>
    </row>
    <row r="25" spans="1:5">
      <c r="A25" s="329" t="s">
        <v>296</v>
      </c>
      <c r="B25" s="215">
        <v>-95</v>
      </c>
      <c r="C25" s="22">
        <v>-45</v>
      </c>
      <c r="D25" s="22">
        <v>-360</v>
      </c>
      <c r="E25" s="22">
        <v>-381</v>
      </c>
    </row>
    <row r="26" spans="1:5">
      <c r="A26" s="329" t="s">
        <v>322</v>
      </c>
      <c r="B26" s="215">
        <v>-325</v>
      </c>
      <c r="C26" s="22">
        <v>-143</v>
      </c>
      <c r="D26" s="22">
        <v>-578</v>
      </c>
      <c r="E26" s="22">
        <v>-169</v>
      </c>
    </row>
    <row r="27" spans="1:5">
      <c r="A27" s="329" t="s">
        <v>292</v>
      </c>
      <c r="B27" s="22">
        <v>-50</v>
      </c>
      <c r="C27" s="22">
        <v>-14</v>
      </c>
      <c r="D27" s="22">
        <v>-5838</v>
      </c>
      <c r="E27" s="22">
        <v>-36</v>
      </c>
    </row>
    <row r="28" spans="1:5">
      <c r="A28" s="329" t="s">
        <v>323</v>
      </c>
      <c r="B28" s="213" t="s">
        <v>3</v>
      </c>
      <c r="C28" s="22" t="s">
        <v>3</v>
      </c>
      <c r="D28" s="22">
        <v>38</v>
      </c>
      <c r="E28" s="22">
        <v>84</v>
      </c>
    </row>
    <row r="29" spans="1:5">
      <c r="A29" s="329" t="s">
        <v>347</v>
      </c>
      <c r="B29" s="213" t="s">
        <v>3</v>
      </c>
      <c r="C29" s="22" t="s">
        <v>3</v>
      </c>
      <c r="D29" s="22">
        <v>7765</v>
      </c>
      <c r="E29" s="22"/>
    </row>
    <row r="30" spans="1:5" ht="13.5" customHeight="1">
      <c r="A30" s="329" t="s">
        <v>291</v>
      </c>
      <c r="B30" s="22">
        <v>2320</v>
      </c>
      <c r="C30" s="22" t="s">
        <v>3</v>
      </c>
      <c r="D30" s="22">
        <v>682</v>
      </c>
      <c r="E30" s="22">
        <v>10</v>
      </c>
    </row>
    <row r="31" spans="1:5">
      <c r="A31" s="327" t="s">
        <v>324</v>
      </c>
      <c r="B31" s="263">
        <v>1848</v>
      </c>
      <c r="C31" s="263">
        <v>203</v>
      </c>
      <c r="D31" s="263">
        <v>1702</v>
      </c>
      <c r="E31" s="263">
        <v>-503</v>
      </c>
    </row>
    <row r="32" spans="1:5">
      <c r="A32" s="327"/>
      <c r="B32" s="1"/>
      <c r="C32" s="9"/>
      <c r="D32" s="1"/>
      <c r="E32" s="1"/>
    </row>
    <row r="33" spans="1:5">
      <c r="A33" s="329" t="s">
        <v>170</v>
      </c>
      <c r="B33" s="215">
        <v>4085</v>
      </c>
      <c r="C33" s="9"/>
      <c r="D33" s="1"/>
      <c r="E33" s="1"/>
    </row>
    <row r="34" spans="1:5">
      <c r="A34" s="329" t="s">
        <v>359</v>
      </c>
      <c r="B34" s="215">
        <v>-11</v>
      </c>
      <c r="C34" s="9"/>
      <c r="D34" s="1"/>
      <c r="E34" s="1"/>
    </row>
    <row r="35" spans="1:5">
      <c r="A35" s="329" t="s">
        <v>297</v>
      </c>
      <c r="B35" s="213" t="s">
        <v>3</v>
      </c>
      <c r="C35" s="213" t="s">
        <v>3</v>
      </c>
      <c r="D35" s="213" t="s">
        <v>3</v>
      </c>
      <c r="E35" s="215">
        <v>-5</v>
      </c>
    </row>
    <row r="36" spans="1:5">
      <c r="A36" s="329" t="s">
        <v>219</v>
      </c>
      <c r="B36" s="213" t="s">
        <v>3</v>
      </c>
      <c r="C36" s="22" t="s">
        <v>3</v>
      </c>
      <c r="D36" s="22">
        <v>1786</v>
      </c>
      <c r="E36" s="22">
        <v>2320</v>
      </c>
    </row>
    <row r="37" spans="1:5">
      <c r="A37" s="329" t="s">
        <v>220</v>
      </c>
      <c r="B37" s="22">
        <v>-736</v>
      </c>
      <c r="C37" s="22">
        <v>-397</v>
      </c>
      <c r="D37" s="22">
        <v>-1534</v>
      </c>
      <c r="E37" s="22">
        <v>-1586</v>
      </c>
    </row>
    <row r="38" spans="1:5">
      <c r="A38" s="329" t="s">
        <v>298</v>
      </c>
      <c r="B38" s="215">
        <v>46</v>
      </c>
      <c r="C38" s="22">
        <v>19</v>
      </c>
      <c r="D38" s="22">
        <v>-146</v>
      </c>
      <c r="E38" s="22">
        <v>9</v>
      </c>
    </row>
    <row r="39" spans="1:5">
      <c r="A39" s="329" t="s">
        <v>299</v>
      </c>
      <c r="B39" s="213">
        <v>-1</v>
      </c>
      <c r="C39" s="22" t="s">
        <v>3</v>
      </c>
      <c r="D39" s="22">
        <v>-2</v>
      </c>
      <c r="E39" s="22">
        <v>-3</v>
      </c>
    </row>
    <row r="40" spans="1:5">
      <c r="A40" s="329" t="s">
        <v>278</v>
      </c>
      <c r="B40" s="22">
        <v>-6064</v>
      </c>
      <c r="C40" s="22" t="s">
        <v>3</v>
      </c>
      <c r="D40" s="22">
        <v>-950</v>
      </c>
      <c r="E40" s="22">
        <v>-96</v>
      </c>
    </row>
    <row r="41" spans="1:5">
      <c r="A41" s="329" t="s">
        <v>279</v>
      </c>
      <c r="B41" s="215">
        <v>-11</v>
      </c>
      <c r="C41" s="22">
        <v>-6</v>
      </c>
      <c r="D41" s="22">
        <v>-22</v>
      </c>
      <c r="E41" s="22">
        <v>-17</v>
      </c>
    </row>
    <row r="42" spans="1:5">
      <c r="A42" s="327" t="s">
        <v>300</v>
      </c>
      <c r="B42" s="263">
        <v>-2692</v>
      </c>
      <c r="C42" s="263">
        <v>-384</v>
      </c>
      <c r="D42" s="263">
        <v>-868</v>
      </c>
      <c r="E42" s="263">
        <v>622</v>
      </c>
    </row>
    <row r="43" spans="1:5">
      <c r="A43" s="327"/>
      <c r="B43" s="1"/>
      <c r="C43" s="9"/>
      <c r="D43" s="1"/>
      <c r="E43" s="9"/>
    </row>
    <row r="44" spans="1:5">
      <c r="A44" s="327" t="s">
        <v>301</v>
      </c>
      <c r="B44" s="1">
        <v>-790</v>
      </c>
      <c r="C44" s="263">
        <v>-581</v>
      </c>
      <c r="D44" s="263">
        <v>943</v>
      </c>
      <c r="E44" s="263">
        <v>231</v>
      </c>
    </row>
    <row r="45" spans="1:5">
      <c r="A45" s="327" t="s">
        <v>302</v>
      </c>
      <c r="B45" s="228">
        <v>1193</v>
      </c>
      <c r="C45" s="263">
        <v>1193</v>
      </c>
      <c r="D45" s="263">
        <v>250</v>
      </c>
      <c r="E45" s="263">
        <v>19</v>
      </c>
    </row>
    <row r="46" spans="1:5">
      <c r="A46" s="329" t="s">
        <v>303</v>
      </c>
      <c r="B46" s="213" t="s">
        <v>3</v>
      </c>
      <c r="C46" s="213" t="s">
        <v>3</v>
      </c>
      <c r="D46" s="213" t="s">
        <v>3</v>
      </c>
      <c r="E46" s="213" t="s">
        <v>3</v>
      </c>
    </row>
    <row r="47" spans="1:5">
      <c r="A47" s="327" t="s">
        <v>304</v>
      </c>
      <c r="B47" s="228">
        <v>403</v>
      </c>
      <c r="C47" s="263">
        <v>612</v>
      </c>
      <c r="D47" s="263">
        <v>1193</v>
      </c>
      <c r="E47" s="263">
        <v>250</v>
      </c>
    </row>
    <row r="48" spans="1:5">
      <c r="A48" s="327"/>
      <c r="B48" s="278"/>
      <c r="C48" s="1"/>
      <c r="D48" s="1"/>
      <c r="E48" s="2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A1:F38"/>
  <sheetViews>
    <sheetView zoomScale="80" zoomScaleNormal="80" workbookViewId="0">
      <selection activeCell="G34" sqref="G34"/>
    </sheetView>
  </sheetViews>
  <sheetFormatPr defaultColWidth="8.796875" defaultRowHeight="14.25"/>
  <cols>
    <col min="1" max="1" width="8.796875" style="96"/>
    <col min="2" max="2" width="11.09765625" style="34" customWidth="1"/>
    <col min="3" max="3" width="9.69921875" style="34" customWidth="1"/>
    <col min="4" max="4" width="3" style="34" customWidth="1"/>
    <col min="5" max="5" width="9" style="35" bestFit="1" customWidth="1"/>
    <col min="6" max="6" width="7.796875" style="35" customWidth="1"/>
    <col min="7" max="16384" width="8.796875" style="34"/>
  </cols>
  <sheetData>
    <row r="1" spans="1:6" ht="18">
      <c r="A1" s="81" t="s">
        <v>354</v>
      </c>
    </row>
    <row r="3" spans="1:6">
      <c r="B3" s="332" t="s">
        <v>53</v>
      </c>
      <c r="C3" s="332"/>
      <c r="D3" s="206"/>
      <c r="E3" s="332" t="s">
        <v>54</v>
      </c>
      <c r="F3" s="332"/>
    </row>
    <row r="4" spans="1:6" s="95" customFormat="1" ht="31.5" customHeight="1">
      <c r="A4" s="204" t="s">
        <v>55</v>
      </c>
      <c r="B4" s="205" t="s">
        <v>59</v>
      </c>
      <c r="C4" s="205" t="s">
        <v>58</v>
      </c>
      <c r="E4" s="205" t="s">
        <v>59</v>
      </c>
      <c r="F4" s="205" t="s">
        <v>58</v>
      </c>
    </row>
    <row r="5" spans="1:6" s="35" customFormat="1">
      <c r="A5" s="128" t="s">
        <v>56</v>
      </c>
      <c r="B5" s="203" t="s">
        <v>27</v>
      </c>
      <c r="C5" s="203" t="s">
        <v>57</v>
      </c>
      <c r="E5" s="203" t="s">
        <v>27</v>
      </c>
      <c r="F5" s="203" t="s">
        <v>57</v>
      </c>
    </row>
    <row r="6" spans="1:6">
      <c r="A6" s="97" t="s">
        <v>342</v>
      </c>
      <c r="B6" s="225">
        <v>-191</v>
      </c>
      <c r="C6" s="234">
        <v>-5</v>
      </c>
      <c r="D6" s="219"/>
      <c r="E6" s="225">
        <v>47</v>
      </c>
      <c r="F6" s="234">
        <v>1</v>
      </c>
    </row>
    <row r="7" spans="1:6">
      <c r="A7" s="97" t="s">
        <v>11</v>
      </c>
      <c r="B7" s="225">
        <v>356</v>
      </c>
      <c r="C7" s="234">
        <v>9</v>
      </c>
      <c r="D7" s="219"/>
      <c r="E7" s="225">
        <v>608</v>
      </c>
      <c r="F7" s="234">
        <v>16</v>
      </c>
    </row>
    <row r="8" spans="1:6">
      <c r="A8" s="97" t="s">
        <v>12</v>
      </c>
      <c r="B8" s="225">
        <v>391</v>
      </c>
      <c r="C8" s="234">
        <v>10</v>
      </c>
      <c r="D8" s="219"/>
      <c r="E8" s="252">
        <v>716</v>
      </c>
      <c r="F8" s="220">
        <v>19</v>
      </c>
    </row>
    <row r="9" spans="1:6">
      <c r="A9" s="97" t="s">
        <v>13</v>
      </c>
      <c r="B9" s="225">
        <v>763</v>
      </c>
      <c r="C9" s="234">
        <v>20</v>
      </c>
      <c r="D9" s="219"/>
      <c r="E9" s="252">
        <v>581</v>
      </c>
      <c r="F9" s="220">
        <v>16</v>
      </c>
    </row>
    <row r="10" spans="1:6">
      <c r="A10" s="97" t="s">
        <v>14</v>
      </c>
      <c r="B10" s="225">
        <v>238</v>
      </c>
      <c r="C10" s="234">
        <v>6</v>
      </c>
      <c r="D10" s="219"/>
      <c r="E10" s="252">
        <v>79</v>
      </c>
      <c r="F10" s="220">
        <v>2</v>
      </c>
    </row>
    <row r="11" spans="1:6">
      <c r="A11" s="97" t="s">
        <v>15</v>
      </c>
      <c r="B11" s="225">
        <v>661</v>
      </c>
      <c r="C11" s="234">
        <v>17</v>
      </c>
      <c r="D11" s="219"/>
      <c r="E11" s="252">
        <v>498</v>
      </c>
      <c r="F11" s="220">
        <v>13</v>
      </c>
    </row>
    <row r="12" spans="1:6">
      <c r="A12" s="97" t="s">
        <v>16</v>
      </c>
      <c r="B12" s="225">
        <v>629</v>
      </c>
      <c r="C12" s="234">
        <v>17</v>
      </c>
      <c r="D12" s="219"/>
      <c r="E12" s="252">
        <v>536</v>
      </c>
      <c r="F12" s="220">
        <v>14</v>
      </c>
    </row>
    <row r="13" spans="1:6">
      <c r="A13" s="97" t="s">
        <v>17</v>
      </c>
      <c r="B13" s="225">
        <v>595</v>
      </c>
      <c r="C13" s="234">
        <v>16</v>
      </c>
      <c r="D13" s="219"/>
      <c r="E13" s="252">
        <v>595</v>
      </c>
      <c r="F13" s="220">
        <v>16</v>
      </c>
    </row>
    <row r="14" spans="1:6">
      <c r="A14" s="97" t="s">
        <v>18</v>
      </c>
      <c r="B14" s="225">
        <v>225</v>
      </c>
      <c r="C14" s="234">
        <v>6</v>
      </c>
      <c r="D14" s="219"/>
      <c r="E14" s="252">
        <v>85</v>
      </c>
      <c r="F14" s="220">
        <v>2</v>
      </c>
    </row>
    <row r="15" spans="1:6">
      <c r="A15" s="97" t="s">
        <v>19</v>
      </c>
      <c r="B15" s="252">
        <v>58</v>
      </c>
      <c r="C15" s="252">
        <v>2</v>
      </c>
      <c r="D15" s="219"/>
      <c r="E15" s="252">
        <v>36</v>
      </c>
      <c r="F15" s="220">
        <v>1</v>
      </c>
    </row>
    <row r="16" spans="1:6" s="82" customFormat="1">
      <c r="A16" s="97" t="s">
        <v>293</v>
      </c>
      <c r="B16" s="225">
        <v>56</v>
      </c>
      <c r="C16" s="234">
        <v>2</v>
      </c>
      <c r="D16" s="219"/>
      <c r="E16" s="252" t="s">
        <v>3</v>
      </c>
      <c r="F16" s="220" t="s">
        <v>3</v>
      </c>
    </row>
    <row r="17" spans="1:6">
      <c r="A17" s="98" t="s">
        <v>343</v>
      </c>
      <c r="B17" s="75">
        <v>3781</v>
      </c>
      <c r="C17" s="75">
        <v>100</v>
      </c>
      <c r="D17" s="82"/>
      <c r="E17" s="75">
        <v>3781</v>
      </c>
      <c r="F17" s="75">
        <v>100</v>
      </c>
    </row>
    <row r="22" spans="1:6">
      <c r="B22" s="70"/>
      <c r="C22" s="70"/>
      <c r="D22" s="70"/>
      <c r="E22" s="70"/>
      <c r="F22" s="70"/>
    </row>
    <row r="23" spans="1:6">
      <c r="B23" s="70"/>
      <c r="C23" s="70"/>
      <c r="D23" s="70"/>
      <c r="E23" s="70"/>
      <c r="F23" s="70"/>
    </row>
    <row r="24" spans="1:6">
      <c r="B24" s="70"/>
      <c r="C24" s="70"/>
      <c r="D24" s="70"/>
      <c r="E24" s="70"/>
      <c r="F24" s="70"/>
    </row>
    <row r="25" spans="1:6">
      <c r="B25" s="70"/>
      <c r="C25" s="70"/>
      <c r="D25" s="70"/>
      <c r="E25" s="70"/>
      <c r="F25" s="70"/>
    </row>
    <row r="26" spans="1:6">
      <c r="B26" s="70"/>
      <c r="C26" s="70"/>
      <c r="D26" s="70"/>
      <c r="E26" s="70"/>
      <c r="F26" s="70"/>
    </row>
    <row r="27" spans="1:6">
      <c r="B27" s="70"/>
      <c r="C27" s="70"/>
      <c r="D27" s="70"/>
      <c r="E27" s="70"/>
      <c r="F27" s="70"/>
    </row>
    <row r="28" spans="1:6">
      <c r="B28" s="70"/>
      <c r="C28" s="70"/>
      <c r="D28" s="70"/>
      <c r="E28" s="70"/>
      <c r="F28" s="70"/>
    </row>
    <row r="29" spans="1:6">
      <c r="B29" s="70"/>
      <c r="C29" s="70"/>
      <c r="D29" s="70"/>
      <c r="E29" s="70"/>
      <c r="F29" s="70"/>
    </row>
    <row r="30" spans="1:6">
      <c r="B30" s="70"/>
      <c r="C30" s="70"/>
      <c r="D30" s="70"/>
      <c r="E30" s="70"/>
      <c r="F30" s="70"/>
    </row>
    <row r="31" spans="1:6">
      <c r="B31" s="70"/>
      <c r="C31" s="70"/>
      <c r="D31" s="70"/>
      <c r="E31" s="70"/>
      <c r="F31" s="70"/>
    </row>
    <row r="32" spans="1:6">
      <c r="B32" s="70"/>
      <c r="C32" s="70"/>
      <c r="D32" s="70"/>
      <c r="E32" s="70"/>
      <c r="F32" s="70"/>
    </row>
    <row r="33" spans="2:6">
      <c r="B33" s="70"/>
      <c r="C33" s="70"/>
      <c r="D33" s="70"/>
      <c r="E33" s="70"/>
      <c r="F33" s="70"/>
    </row>
    <row r="34" spans="2:6">
      <c r="B34" s="70"/>
      <c r="C34" s="70"/>
      <c r="D34" s="70"/>
      <c r="E34" s="70"/>
      <c r="F34" s="70"/>
    </row>
    <row r="35" spans="2:6">
      <c r="B35" s="70"/>
      <c r="C35" s="70"/>
      <c r="D35" s="70"/>
      <c r="E35" s="70"/>
      <c r="F35" s="70"/>
    </row>
    <row r="36" spans="2:6">
      <c r="E36" s="34"/>
      <c r="F36" s="34"/>
    </row>
    <row r="37" spans="2:6">
      <c r="E37" s="34"/>
      <c r="F37" s="34"/>
    </row>
    <row r="38" spans="2:6">
      <c r="E38" s="34"/>
      <c r="F38" s="34"/>
    </row>
  </sheetData>
  <mergeCells count="2">
    <mergeCell ref="B3:C3"/>
    <mergeCell ref="E3:F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/>
  </sheetPr>
  <dimension ref="A1:XFA65"/>
  <sheetViews>
    <sheetView showGridLines="0" zoomScale="80" zoomScaleNormal="80" workbookViewId="0">
      <pane xSplit="1" ySplit="6" topLeftCell="B34" activePane="bottomRight" state="frozen"/>
      <selection activeCell="S74" sqref="S74"/>
      <selection pane="topRight" activeCell="S74" sqref="S74"/>
      <selection pane="bottomLeft" activeCell="S74" sqref="S74"/>
      <selection pane="bottomRight" activeCell="W1" sqref="W1:AJ1048576"/>
    </sheetView>
  </sheetViews>
  <sheetFormatPr defaultColWidth="8.796875" defaultRowHeight="14.25"/>
  <cols>
    <col min="1" max="1" width="54.296875" style="2" customWidth="1"/>
    <col min="2" max="2" width="7.8984375" style="7" bestFit="1" customWidth="1"/>
    <col min="3" max="4" width="7.8984375" style="2" bestFit="1" customWidth="1"/>
    <col min="5" max="5" width="7.59765625" style="18" customWidth="1"/>
    <col min="6" max="21" width="7.3984375" style="2" bestFit="1" customWidth="1"/>
    <col min="22" max="22" width="7.59765625" style="2" customWidth="1"/>
    <col min="23" max="23" width="7.3984375" style="2" bestFit="1" customWidth="1"/>
    <col min="24" max="30" width="7.3984375" style="34" bestFit="1" customWidth="1"/>
    <col min="31" max="36" width="7.3984375" style="2" bestFit="1" customWidth="1"/>
    <col min="37" max="16384" width="8.796875" style="2"/>
  </cols>
  <sheetData>
    <row r="1" spans="1:36" ht="18">
      <c r="A1" s="51" t="s">
        <v>247</v>
      </c>
      <c r="B1" s="279"/>
      <c r="C1" s="51"/>
      <c r="D1" s="51"/>
      <c r="E1" s="196"/>
      <c r="V1" s="51"/>
      <c r="W1" s="12"/>
    </row>
    <row r="2" spans="1:36" ht="18">
      <c r="A2" s="51" t="s">
        <v>65</v>
      </c>
      <c r="B2" s="279"/>
      <c r="C2" s="51"/>
      <c r="D2" s="51"/>
      <c r="E2" s="196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51"/>
      <c r="W2" s="12"/>
    </row>
    <row r="3" spans="1:36" s="10" customFormat="1">
      <c r="B3" s="277"/>
      <c r="E3" s="20"/>
      <c r="L3" s="123" t="s">
        <v>47</v>
      </c>
      <c r="X3" s="35"/>
      <c r="Y3" s="35"/>
      <c r="Z3" s="35"/>
      <c r="AA3" s="35"/>
      <c r="AB3" s="35"/>
      <c r="AC3" s="35"/>
      <c r="AD3" s="35"/>
    </row>
    <row r="4" spans="1:36" s="10" customFormat="1">
      <c r="A4" s="11"/>
      <c r="B4" s="21">
        <v>2022</v>
      </c>
      <c r="C4" s="21">
        <v>2022</v>
      </c>
      <c r="D4" s="21">
        <v>2021</v>
      </c>
      <c r="E4" s="21">
        <v>2020</v>
      </c>
      <c r="F4" s="9">
        <v>2019</v>
      </c>
      <c r="G4" s="9">
        <v>2018</v>
      </c>
      <c r="H4" s="9">
        <v>2017</v>
      </c>
      <c r="I4" s="9">
        <v>2016</v>
      </c>
      <c r="J4" s="9">
        <v>2015</v>
      </c>
      <c r="K4" s="9">
        <v>2014</v>
      </c>
      <c r="L4" s="9">
        <v>2013</v>
      </c>
      <c r="M4" s="9">
        <v>2012</v>
      </c>
      <c r="N4" s="9">
        <v>2011</v>
      </c>
      <c r="O4" s="9">
        <v>2010</v>
      </c>
      <c r="P4" s="9">
        <v>2009</v>
      </c>
      <c r="Q4" s="9">
        <v>2008</v>
      </c>
      <c r="R4" s="9">
        <v>2007</v>
      </c>
      <c r="S4" s="9">
        <v>2006</v>
      </c>
      <c r="T4" s="9">
        <v>2005</v>
      </c>
      <c r="U4" s="9">
        <v>2004</v>
      </c>
      <c r="V4" s="11"/>
      <c r="W4" s="36">
        <v>2017</v>
      </c>
      <c r="X4" s="36">
        <v>2016</v>
      </c>
      <c r="Y4" s="36">
        <v>2015</v>
      </c>
      <c r="Z4" s="36">
        <v>2014</v>
      </c>
      <c r="AA4" s="36">
        <v>2013</v>
      </c>
      <c r="AB4" s="36">
        <v>2012</v>
      </c>
      <c r="AC4" s="36">
        <v>2011</v>
      </c>
      <c r="AD4" s="36">
        <v>2010</v>
      </c>
      <c r="AE4" s="9">
        <v>2009</v>
      </c>
      <c r="AF4" s="9">
        <v>2008</v>
      </c>
      <c r="AG4" s="9">
        <v>2007</v>
      </c>
      <c r="AH4" s="9">
        <v>2006</v>
      </c>
      <c r="AI4" s="9">
        <v>2005</v>
      </c>
      <c r="AJ4" s="9">
        <v>2004</v>
      </c>
    </row>
    <row r="5" spans="1:36" s="10" customFormat="1">
      <c r="A5" s="11"/>
      <c r="B5" s="21" t="s">
        <v>276</v>
      </c>
      <c r="C5" s="9" t="s">
        <v>242</v>
      </c>
      <c r="D5" s="9" t="s">
        <v>60</v>
      </c>
      <c r="E5" s="9" t="s">
        <v>60</v>
      </c>
      <c r="F5" s="9" t="s">
        <v>60</v>
      </c>
      <c r="G5" s="9" t="s">
        <v>60</v>
      </c>
      <c r="H5" s="9" t="s">
        <v>60</v>
      </c>
      <c r="I5" s="9" t="s">
        <v>60</v>
      </c>
      <c r="J5" s="9" t="s">
        <v>60</v>
      </c>
      <c r="K5" s="9" t="s">
        <v>60</v>
      </c>
      <c r="L5" s="9" t="s">
        <v>60</v>
      </c>
      <c r="M5" s="9" t="s">
        <v>60</v>
      </c>
      <c r="N5" s="9" t="s">
        <v>60</v>
      </c>
      <c r="O5" s="9" t="s">
        <v>60</v>
      </c>
      <c r="P5" s="9" t="s">
        <v>60</v>
      </c>
      <c r="Q5" s="9" t="s">
        <v>60</v>
      </c>
      <c r="R5" s="9" t="s">
        <v>60</v>
      </c>
      <c r="S5" s="9" t="s">
        <v>60</v>
      </c>
      <c r="T5" s="9" t="s">
        <v>60</v>
      </c>
      <c r="U5" s="9" t="s">
        <v>60</v>
      </c>
      <c r="V5" s="11"/>
      <c r="W5" s="9" t="s">
        <v>60</v>
      </c>
      <c r="X5" s="9" t="s">
        <v>60</v>
      </c>
      <c r="Y5" s="9" t="s">
        <v>60</v>
      </c>
      <c r="Z5" s="9" t="s">
        <v>60</v>
      </c>
      <c r="AA5" s="9" t="s">
        <v>60</v>
      </c>
      <c r="AB5" s="9" t="s">
        <v>60</v>
      </c>
      <c r="AC5" s="9" t="s">
        <v>60</v>
      </c>
      <c r="AD5" s="9" t="s">
        <v>60</v>
      </c>
      <c r="AE5" s="9" t="s">
        <v>60</v>
      </c>
      <c r="AF5" s="9" t="s">
        <v>60</v>
      </c>
      <c r="AG5" s="9" t="s">
        <v>60</v>
      </c>
      <c r="AH5" s="9" t="s">
        <v>60</v>
      </c>
      <c r="AI5" s="9" t="s">
        <v>60</v>
      </c>
      <c r="AJ5" s="9" t="s">
        <v>60</v>
      </c>
    </row>
    <row r="6" spans="1:36">
      <c r="A6" s="1"/>
      <c r="B6" s="20" t="s">
        <v>27</v>
      </c>
      <c r="C6" s="129" t="s">
        <v>27</v>
      </c>
      <c r="D6" s="129" t="s">
        <v>27</v>
      </c>
      <c r="E6" s="129" t="s">
        <v>27</v>
      </c>
      <c r="F6" s="129" t="s">
        <v>27</v>
      </c>
      <c r="G6" s="129" t="s">
        <v>27</v>
      </c>
      <c r="H6" s="129" t="s">
        <v>27</v>
      </c>
      <c r="I6" s="129" t="s">
        <v>27</v>
      </c>
      <c r="J6" s="129" t="s">
        <v>27</v>
      </c>
      <c r="K6" s="129" t="s">
        <v>27</v>
      </c>
      <c r="L6" s="129" t="s">
        <v>27</v>
      </c>
      <c r="M6" s="129" t="s">
        <v>27</v>
      </c>
      <c r="N6" s="129" t="s">
        <v>27</v>
      </c>
      <c r="O6" s="129" t="s">
        <v>27</v>
      </c>
      <c r="P6" s="129" t="s">
        <v>27</v>
      </c>
      <c r="Q6" s="129" t="s">
        <v>27</v>
      </c>
      <c r="R6" s="129" t="s">
        <v>27</v>
      </c>
      <c r="S6" s="129" t="s">
        <v>27</v>
      </c>
      <c r="T6" s="129" t="s">
        <v>27</v>
      </c>
      <c r="U6" s="129" t="s">
        <v>27</v>
      </c>
      <c r="V6" s="1"/>
      <c r="W6" s="130" t="s">
        <v>107</v>
      </c>
      <c r="X6" s="130" t="s">
        <v>107</v>
      </c>
      <c r="Y6" s="130" t="s">
        <v>107</v>
      </c>
      <c r="Z6" s="130" t="s">
        <v>107</v>
      </c>
      <c r="AA6" s="130" t="s">
        <v>107</v>
      </c>
      <c r="AB6" s="130" t="s">
        <v>107</v>
      </c>
      <c r="AC6" s="130" t="s">
        <v>107</v>
      </c>
      <c r="AD6" s="130" t="s">
        <v>107</v>
      </c>
      <c r="AE6" s="130" t="s">
        <v>107</v>
      </c>
      <c r="AF6" s="130" t="s">
        <v>107</v>
      </c>
      <c r="AG6" s="130" t="s">
        <v>107</v>
      </c>
      <c r="AH6" s="130" t="s">
        <v>107</v>
      </c>
      <c r="AI6" s="130" t="s">
        <v>107</v>
      </c>
      <c r="AJ6" s="130" t="s">
        <v>107</v>
      </c>
    </row>
    <row r="7" spans="1:36">
      <c r="A7" s="125" t="s">
        <v>61</v>
      </c>
      <c r="B7" s="29">
        <v>3</v>
      </c>
      <c r="C7" s="29">
        <v>1</v>
      </c>
      <c r="D7" s="29">
        <v>52</v>
      </c>
      <c r="E7" s="235" t="s">
        <v>3</v>
      </c>
      <c r="F7" s="135">
        <v>8</v>
      </c>
      <c r="G7" s="135">
        <v>9</v>
      </c>
      <c r="H7" s="135">
        <v>19</v>
      </c>
      <c r="I7" s="135">
        <v>37</v>
      </c>
      <c r="J7" s="135">
        <v>29</v>
      </c>
      <c r="K7" s="135">
        <v>9</v>
      </c>
      <c r="L7" s="135">
        <v>24</v>
      </c>
      <c r="M7" s="29">
        <v>27</v>
      </c>
      <c r="N7" s="29">
        <v>4</v>
      </c>
      <c r="O7" s="29">
        <v>9</v>
      </c>
      <c r="P7" s="29">
        <v>9</v>
      </c>
      <c r="Q7" s="29">
        <v>-9</v>
      </c>
      <c r="R7" s="29">
        <v>28</v>
      </c>
      <c r="S7" s="29">
        <v>43</v>
      </c>
      <c r="T7" s="135">
        <v>51</v>
      </c>
      <c r="U7" s="135">
        <v>75</v>
      </c>
      <c r="V7" s="17"/>
      <c r="W7" s="39">
        <v>19</v>
      </c>
      <c r="X7" s="39">
        <v>37</v>
      </c>
      <c r="Y7" s="39">
        <v>29</v>
      </c>
      <c r="Z7" s="39">
        <v>9</v>
      </c>
      <c r="AA7" s="39">
        <v>24</v>
      </c>
      <c r="AB7" s="39">
        <v>27</v>
      </c>
      <c r="AC7" s="39">
        <v>4</v>
      </c>
      <c r="AD7" s="39">
        <v>9</v>
      </c>
      <c r="AE7" s="39">
        <v>9</v>
      </c>
      <c r="AF7" s="39">
        <v>-9</v>
      </c>
      <c r="AG7" s="39">
        <v>28</v>
      </c>
      <c r="AH7" s="39">
        <v>43</v>
      </c>
      <c r="AI7" s="39">
        <v>51</v>
      </c>
      <c r="AJ7" s="39">
        <v>75</v>
      </c>
    </row>
    <row r="8" spans="1:36">
      <c r="A8" s="17"/>
      <c r="B8" s="29"/>
      <c r="C8" s="29"/>
      <c r="D8" s="29"/>
      <c r="E8" s="29"/>
      <c r="F8" s="135"/>
      <c r="G8" s="135"/>
      <c r="H8" s="135"/>
      <c r="I8" s="135"/>
      <c r="J8" s="135"/>
      <c r="K8" s="135"/>
      <c r="L8" s="135"/>
      <c r="M8" s="29"/>
      <c r="N8" s="29"/>
      <c r="O8" s="29"/>
      <c r="P8" s="29"/>
      <c r="Q8" s="29"/>
      <c r="R8" s="29"/>
      <c r="S8" s="29"/>
      <c r="T8" s="135"/>
      <c r="U8" s="135"/>
      <c r="V8" s="17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</row>
    <row r="9" spans="1:36">
      <c r="A9" s="125" t="s">
        <v>62</v>
      </c>
      <c r="B9" s="29">
        <v>2.8</v>
      </c>
      <c r="C9" s="29">
        <v>3</v>
      </c>
      <c r="D9" s="29">
        <v>16.100000000000001</v>
      </c>
      <c r="E9" s="142">
        <v>2.4</v>
      </c>
      <c r="F9" s="135">
        <v>5.5</v>
      </c>
      <c r="G9" s="135">
        <v>7.6</v>
      </c>
      <c r="H9" s="135">
        <v>12.5</v>
      </c>
      <c r="I9" s="135">
        <v>20.7</v>
      </c>
      <c r="J9" s="135">
        <v>17.7</v>
      </c>
      <c r="K9" s="29">
        <v>7.5</v>
      </c>
      <c r="L9" s="29">
        <v>8.9</v>
      </c>
      <c r="M9" s="139">
        <v>12.6</v>
      </c>
      <c r="N9" s="139">
        <v>8.4</v>
      </c>
      <c r="O9" s="139">
        <v>5.4</v>
      </c>
      <c r="P9" s="139">
        <v>3.4</v>
      </c>
      <c r="Q9" s="139">
        <v>7.3</v>
      </c>
      <c r="R9" s="139">
        <v>11.3</v>
      </c>
      <c r="S9" s="139">
        <v>13.9</v>
      </c>
      <c r="T9" s="140">
        <v>16.5</v>
      </c>
      <c r="U9" s="140">
        <v>17.7</v>
      </c>
      <c r="V9" s="17"/>
      <c r="W9" s="40">
        <v>12.5</v>
      </c>
      <c r="X9" s="40">
        <v>20.7</v>
      </c>
      <c r="Y9" s="40">
        <v>17.7</v>
      </c>
      <c r="Z9" s="40">
        <v>7.5</v>
      </c>
      <c r="AA9" s="40">
        <v>8.9</v>
      </c>
      <c r="AB9" s="40">
        <v>12.6</v>
      </c>
      <c r="AC9" s="40">
        <v>8.4</v>
      </c>
      <c r="AD9" s="40">
        <v>5.4</v>
      </c>
      <c r="AE9" s="40">
        <v>3.4</v>
      </c>
      <c r="AF9" s="40">
        <v>7.3</v>
      </c>
      <c r="AG9" s="40">
        <v>11.3</v>
      </c>
      <c r="AH9" s="40">
        <v>13.9</v>
      </c>
      <c r="AI9" s="40">
        <v>16.5</v>
      </c>
      <c r="AJ9" s="40">
        <v>17.7</v>
      </c>
    </row>
    <row r="10" spans="1:36">
      <c r="A10" s="131" t="s">
        <v>63</v>
      </c>
      <c r="B10" s="29">
        <v>2.2999999999999998</v>
      </c>
      <c r="C10" s="29">
        <v>2.1</v>
      </c>
      <c r="D10" s="29">
        <v>2.2000000000000002</v>
      </c>
      <c r="E10" s="30">
        <v>2.2000000000000002</v>
      </c>
      <c r="F10" s="135">
        <v>2.1</v>
      </c>
      <c r="G10" s="135">
        <v>2.4</v>
      </c>
      <c r="H10" s="135">
        <v>2.8000000000000007</v>
      </c>
      <c r="I10" s="135">
        <v>3.2</v>
      </c>
      <c r="J10" s="135">
        <v>3.8</v>
      </c>
      <c r="K10" s="135">
        <v>4.3</v>
      </c>
      <c r="L10" s="135">
        <v>4.5</v>
      </c>
      <c r="M10" s="139">
        <v>4.3600000000000003</v>
      </c>
      <c r="N10" s="139">
        <v>4.8499999999999996</v>
      </c>
      <c r="O10" s="139">
        <v>4.16</v>
      </c>
      <c r="P10" s="139">
        <v>4.26</v>
      </c>
      <c r="Q10" s="139">
        <v>4.5599999999999996</v>
      </c>
      <c r="R10" s="139">
        <v>4.72</v>
      </c>
      <c r="S10" s="139">
        <v>5.09</v>
      </c>
      <c r="T10" s="140">
        <v>6.01</v>
      </c>
      <c r="U10" s="140">
        <v>6.4</v>
      </c>
      <c r="V10" s="71"/>
      <c r="W10" s="56">
        <v>2.8000000000000007</v>
      </c>
      <c r="X10" s="56">
        <v>3.2</v>
      </c>
      <c r="Y10" s="56">
        <v>3.8</v>
      </c>
      <c r="Z10" s="56">
        <v>4.3</v>
      </c>
      <c r="AA10" s="56">
        <v>4.5</v>
      </c>
      <c r="AB10" s="56">
        <v>4.3600000000000003</v>
      </c>
      <c r="AC10" s="56">
        <v>4.8499999999999996</v>
      </c>
      <c r="AD10" s="56">
        <v>4.16</v>
      </c>
      <c r="AE10" s="56">
        <v>4.26</v>
      </c>
      <c r="AF10" s="56">
        <v>4.5599999999999996</v>
      </c>
      <c r="AG10" s="56">
        <v>4.72</v>
      </c>
      <c r="AH10" s="56">
        <v>5.09</v>
      </c>
      <c r="AI10" s="56">
        <v>6.01</v>
      </c>
      <c r="AJ10" s="56">
        <v>6.4</v>
      </c>
    </row>
    <row r="11" spans="1:36">
      <c r="A11" s="131" t="s">
        <v>64</v>
      </c>
      <c r="B11" s="29">
        <v>0.5</v>
      </c>
      <c r="C11" s="29">
        <v>0.9</v>
      </c>
      <c r="D11" s="29">
        <v>14.2</v>
      </c>
      <c r="E11" s="30">
        <v>0.2</v>
      </c>
      <c r="F11" s="135">
        <v>3.4</v>
      </c>
      <c r="G11" s="135">
        <v>5.2</v>
      </c>
      <c r="H11" s="135">
        <v>9.6999999999999993</v>
      </c>
      <c r="I11" s="135">
        <v>17.5</v>
      </c>
      <c r="J11" s="135">
        <v>13.899999999999999</v>
      </c>
      <c r="K11" s="135">
        <v>3.2</v>
      </c>
      <c r="L11" s="135">
        <v>4.4000000000000004</v>
      </c>
      <c r="M11" s="139">
        <v>8.1999999999999993</v>
      </c>
      <c r="N11" s="139">
        <v>3.6</v>
      </c>
      <c r="O11" s="139">
        <v>1.2</v>
      </c>
      <c r="P11" s="139">
        <v>-0.9</v>
      </c>
      <c r="Q11" s="139">
        <v>2.7</v>
      </c>
      <c r="R11" s="139">
        <v>6.6</v>
      </c>
      <c r="S11" s="139">
        <v>8.8000000000000007</v>
      </c>
      <c r="T11" s="140">
        <v>10.5</v>
      </c>
      <c r="U11" s="140">
        <v>11.3</v>
      </c>
      <c r="V11" s="71"/>
      <c r="W11" s="40">
        <v>9.6999999999999993</v>
      </c>
      <c r="X11" s="40">
        <v>17.5</v>
      </c>
      <c r="Y11" s="40">
        <v>13.899999999999999</v>
      </c>
      <c r="Z11" s="40">
        <v>3.2</v>
      </c>
      <c r="AA11" s="40">
        <v>4.4000000000000004</v>
      </c>
      <c r="AB11" s="40">
        <v>8.3000000000000007</v>
      </c>
      <c r="AC11" s="40">
        <v>3.6</v>
      </c>
      <c r="AD11" s="40">
        <v>1.2</v>
      </c>
      <c r="AE11" s="40">
        <v>-0.9</v>
      </c>
      <c r="AF11" s="40">
        <v>2.7</v>
      </c>
      <c r="AG11" s="40">
        <v>6.6</v>
      </c>
      <c r="AH11" s="40">
        <v>8.8000000000000007</v>
      </c>
      <c r="AI11" s="40">
        <v>10.5</v>
      </c>
      <c r="AJ11" s="40">
        <v>11.3</v>
      </c>
    </row>
    <row r="12" spans="1:36">
      <c r="A12" s="266" t="s">
        <v>348</v>
      </c>
      <c r="B12" s="146" t="s">
        <v>3</v>
      </c>
      <c r="C12" s="146" t="s">
        <v>3</v>
      </c>
      <c r="D12" s="29">
        <v>-0.3</v>
      </c>
      <c r="E12" s="30"/>
      <c r="F12" s="135"/>
      <c r="G12" s="135"/>
      <c r="H12" s="135"/>
      <c r="I12" s="135"/>
      <c r="J12" s="135"/>
      <c r="K12" s="135"/>
      <c r="L12" s="135"/>
      <c r="M12" s="139"/>
      <c r="N12" s="139"/>
      <c r="O12" s="139"/>
      <c r="P12" s="139"/>
      <c r="Q12" s="139"/>
      <c r="R12" s="139"/>
      <c r="S12" s="139"/>
      <c r="T12" s="140"/>
      <c r="U12" s="140"/>
      <c r="V12" s="71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</row>
    <row r="13" spans="1:36">
      <c r="A13" s="17"/>
      <c r="B13" s="29"/>
      <c r="C13" s="29"/>
      <c r="D13" s="29"/>
      <c r="E13" s="29"/>
      <c r="F13" s="135"/>
      <c r="G13" s="135"/>
      <c r="H13" s="135"/>
      <c r="I13" s="135"/>
      <c r="J13" s="135"/>
      <c r="K13" s="135"/>
      <c r="L13" s="135"/>
      <c r="M13" s="139"/>
      <c r="N13" s="139"/>
      <c r="O13" s="139"/>
      <c r="P13" s="139"/>
      <c r="Q13" s="139"/>
      <c r="R13" s="139"/>
      <c r="S13" s="139"/>
      <c r="T13" s="140"/>
      <c r="U13" s="140"/>
      <c r="V13" s="17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</row>
    <row r="14" spans="1:36">
      <c r="A14" s="125" t="s">
        <v>66</v>
      </c>
      <c r="B14" s="29"/>
      <c r="C14" s="29"/>
      <c r="D14" s="29"/>
      <c r="E14" s="29"/>
      <c r="F14" s="135"/>
      <c r="G14" s="135"/>
      <c r="H14" s="135"/>
      <c r="I14" s="135"/>
      <c r="J14" s="135"/>
      <c r="K14" s="135"/>
      <c r="L14" s="135"/>
      <c r="M14" s="29"/>
      <c r="N14" s="29"/>
      <c r="O14" s="29"/>
      <c r="P14" s="29"/>
      <c r="Q14" s="29"/>
      <c r="R14" s="29"/>
      <c r="S14" s="29"/>
      <c r="T14" s="135"/>
      <c r="U14" s="135"/>
      <c r="V14" s="17"/>
      <c r="W14" s="38"/>
      <c r="X14" s="50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</row>
    <row r="15" spans="1:36">
      <c r="A15" s="125" t="s">
        <v>67</v>
      </c>
      <c r="B15" s="29">
        <v>10.5</v>
      </c>
      <c r="C15" s="29">
        <v>9.5</v>
      </c>
      <c r="D15" s="29">
        <v>12.1</v>
      </c>
      <c r="E15" s="142">
        <v>3.6</v>
      </c>
      <c r="F15" s="135">
        <v>5.7</v>
      </c>
      <c r="G15" s="135">
        <v>3.22</v>
      </c>
      <c r="H15" s="135">
        <v>5.0999999999999996</v>
      </c>
      <c r="I15" s="135">
        <v>4.0999999999999996</v>
      </c>
      <c r="J15" s="135">
        <v>4.3</v>
      </c>
      <c r="K15" s="135">
        <v>3.4</v>
      </c>
      <c r="L15" s="135">
        <v>5.8</v>
      </c>
      <c r="M15" s="29">
        <v>4.4000000000000004</v>
      </c>
      <c r="N15" s="29">
        <v>3.8</v>
      </c>
      <c r="O15" s="146" t="s">
        <v>2</v>
      </c>
      <c r="P15" s="146" t="s">
        <v>2</v>
      </c>
      <c r="Q15" s="146" t="s">
        <v>2</v>
      </c>
      <c r="R15" s="146" t="s">
        <v>2</v>
      </c>
      <c r="S15" s="156" t="s">
        <v>2</v>
      </c>
      <c r="T15" s="141" t="s">
        <v>2</v>
      </c>
      <c r="U15" s="141" t="s">
        <v>2</v>
      </c>
      <c r="V15" s="17"/>
      <c r="W15" s="57">
        <v>5.0999999999999996</v>
      </c>
      <c r="X15" s="38">
        <v>4.0999999999999996</v>
      </c>
      <c r="Y15" s="38">
        <v>4.3</v>
      </c>
      <c r="Z15" s="38">
        <v>3.4</v>
      </c>
      <c r="AA15" s="38">
        <v>5.8</v>
      </c>
      <c r="AB15" s="38">
        <v>4.4000000000000004</v>
      </c>
      <c r="AC15" s="38">
        <v>3.8</v>
      </c>
      <c r="AD15" s="41" t="s">
        <v>2</v>
      </c>
      <c r="AE15" s="41" t="s">
        <v>2</v>
      </c>
      <c r="AF15" s="41" t="s">
        <v>2</v>
      </c>
      <c r="AG15" s="41" t="s">
        <v>2</v>
      </c>
      <c r="AH15" s="41" t="s">
        <v>2</v>
      </c>
      <c r="AI15" s="41" t="s">
        <v>2</v>
      </c>
      <c r="AJ15" s="41" t="s">
        <v>2</v>
      </c>
    </row>
    <row r="16" spans="1:36">
      <c r="A16" s="125" t="s">
        <v>68</v>
      </c>
      <c r="B16" s="29">
        <v>18</v>
      </c>
      <c r="C16" s="29">
        <v>20.9</v>
      </c>
      <c r="D16" s="29">
        <v>-2.1</v>
      </c>
      <c r="E16" s="29">
        <v>8.4</v>
      </c>
      <c r="F16" s="29">
        <v>2.9</v>
      </c>
      <c r="G16" s="29">
        <v>5.0999999999999996</v>
      </c>
      <c r="H16" s="29">
        <v>10.7</v>
      </c>
      <c r="I16" s="29">
        <v>8</v>
      </c>
      <c r="J16" s="29">
        <v>4</v>
      </c>
      <c r="K16" s="29">
        <v>7.1</v>
      </c>
      <c r="L16" s="29">
        <v>6.7</v>
      </c>
      <c r="M16" s="29">
        <v>4.0999999999999996</v>
      </c>
      <c r="N16" s="29">
        <v>8.3000000000000007</v>
      </c>
      <c r="O16" s="146" t="s">
        <v>2</v>
      </c>
      <c r="P16" s="146" t="s">
        <v>2</v>
      </c>
      <c r="Q16" s="146" t="s">
        <v>2</v>
      </c>
      <c r="R16" s="146" t="s">
        <v>2</v>
      </c>
      <c r="S16" s="156" t="s">
        <v>2</v>
      </c>
      <c r="T16" s="141" t="s">
        <v>2</v>
      </c>
      <c r="U16" s="141" t="s">
        <v>2</v>
      </c>
      <c r="V16" s="17"/>
      <c r="W16" s="40">
        <v>10.7</v>
      </c>
      <c r="X16" s="40">
        <v>8</v>
      </c>
      <c r="Y16" s="40">
        <v>4</v>
      </c>
      <c r="Z16" s="38">
        <v>7.1</v>
      </c>
      <c r="AA16" s="38">
        <v>6.7</v>
      </c>
      <c r="AB16" s="38">
        <v>4.0999999999999996</v>
      </c>
      <c r="AC16" s="38">
        <v>8.3000000000000007</v>
      </c>
      <c r="AD16" s="41" t="s">
        <v>2</v>
      </c>
      <c r="AE16" s="41" t="s">
        <v>2</v>
      </c>
      <c r="AF16" s="41" t="s">
        <v>2</v>
      </c>
      <c r="AG16" s="41" t="s">
        <v>2</v>
      </c>
      <c r="AH16" s="41" t="s">
        <v>2</v>
      </c>
      <c r="AI16" s="41" t="s">
        <v>2</v>
      </c>
      <c r="AJ16" s="41" t="s">
        <v>2</v>
      </c>
    </row>
    <row r="17" spans="1:36">
      <c r="B17" s="29"/>
      <c r="C17" s="29"/>
      <c r="D17" s="29"/>
    </row>
    <row r="18" spans="1:36">
      <c r="A18" s="125" t="s">
        <v>49</v>
      </c>
      <c r="B18" s="25">
        <v>19061</v>
      </c>
      <c r="C18" s="25">
        <v>18395</v>
      </c>
      <c r="D18" s="25">
        <v>17770</v>
      </c>
      <c r="E18" s="25">
        <v>44443</v>
      </c>
      <c r="F18" s="25">
        <v>44226</v>
      </c>
      <c r="G18" s="25">
        <v>50407</v>
      </c>
      <c r="H18" s="25">
        <v>47177</v>
      </c>
      <c r="I18" s="25">
        <v>46516</v>
      </c>
      <c r="J18" s="25">
        <v>51231</v>
      </c>
      <c r="K18" s="25">
        <v>47896</v>
      </c>
      <c r="L18" s="25">
        <v>41319</v>
      </c>
      <c r="M18" s="25">
        <v>35443</v>
      </c>
      <c r="N18" s="25">
        <v>35151</v>
      </c>
      <c r="O18" s="25">
        <v>31502</v>
      </c>
      <c r="P18" s="25">
        <v>32988</v>
      </c>
      <c r="Q18" s="25">
        <v>37724</v>
      </c>
      <c r="R18" s="25">
        <v>31346</v>
      </c>
      <c r="S18" s="25">
        <v>29089</v>
      </c>
      <c r="T18" s="136">
        <v>25515</v>
      </c>
      <c r="U18" s="136">
        <v>24490</v>
      </c>
      <c r="V18" s="17"/>
      <c r="W18" s="37">
        <v>47177</v>
      </c>
      <c r="X18" s="37">
        <v>46516</v>
      </c>
      <c r="Y18" s="37">
        <v>51231</v>
      </c>
      <c r="Z18" s="37">
        <v>47896</v>
      </c>
      <c r="AA18" s="37">
        <v>41319</v>
      </c>
      <c r="AB18" s="37">
        <v>35443</v>
      </c>
      <c r="AC18" s="37">
        <v>35151</v>
      </c>
      <c r="AD18" s="37">
        <v>31502</v>
      </c>
      <c r="AE18" s="37">
        <v>32988</v>
      </c>
      <c r="AF18" s="37">
        <v>37724</v>
      </c>
      <c r="AG18" s="37">
        <v>31346</v>
      </c>
      <c r="AH18" s="37">
        <v>29089</v>
      </c>
      <c r="AI18" s="37">
        <v>25515</v>
      </c>
      <c r="AJ18" s="37">
        <v>24490</v>
      </c>
    </row>
    <row r="19" spans="1:36">
      <c r="A19" s="125" t="s">
        <v>69</v>
      </c>
      <c r="B19" s="25">
        <v>1195</v>
      </c>
      <c r="C19" s="25">
        <v>1150</v>
      </c>
      <c r="D19" s="25">
        <v>1115</v>
      </c>
      <c r="E19" s="25">
        <v>2986</v>
      </c>
      <c r="F19" s="25">
        <v>2968</v>
      </c>
      <c r="G19" s="25">
        <v>3422</v>
      </c>
      <c r="H19" s="25">
        <v>3228</v>
      </c>
      <c r="I19" s="25">
        <v>3236</v>
      </c>
      <c r="J19" s="25">
        <v>3587</v>
      </c>
      <c r="K19" s="25">
        <v>3472</v>
      </c>
      <c r="L19" s="25">
        <v>2992</v>
      </c>
      <c r="M19" s="25">
        <v>2576</v>
      </c>
      <c r="N19" s="25">
        <v>2632</v>
      </c>
      <c r="O19" s="25">
        <v>2424</v>
      </c>
      <c r="P19" s="25">
        <v>2527</v>
      </c>
      <c r="Q19" s="25">
        <v>2944</v>
      </c>
      <c r="R19" s="25">
        <v>2558</v>
      </c>
      <c r="S19" s="25">
        <v>2430</v>
      </c>
      <c r="T19" s="136">
        <v>2370</v>
      </c>
      <c r="U19" s="136">
        <v>2463</v>
      </c>
      <c r="V19" s="17"/>
      <c r="W19" s="37">
        <v>3228</v>
      </c>
      <c r="X19" s="37">
        <v>3236</v>
      </c>
      <c r="Y19" s="37">
        <v>3587</v>
      </c>
      <c r="Z19" s="37">
        <v>3472</v>
      </c>
      <c r="AA19" s="37">
        <v>2992</v>
      </c>
      <c r="AB19" s="37">
        <v>2576</v>
      </c>
      <c r="AC19" s="37">
        <v>2632</v>
      </c>
      <c r="AD19" s="37">
        <v>2424</v>
      </c>
      <c r="AE19" s="37">
        <v>2527</v>
      </c>
      <c r="AF19" s="37">
        <v>2944</v>
      </c>
      <c r="AG19" s="37">
        <v>2558</v>
      </c>
      <c r="AH19" s="37">
        <v>2430</v>
      </c>
      <c r="AI19" s="37">
        <v>2370</v>
      </c>
      <c r="AJ19" s="37">
        <v>2463</v>
      </c>
    </row>
    <row r="20" spans="1:36">
      <c r="B20" s="29"/>
      <c r="C20" s="29"/>
      <c r="D20" s="29"/>
    </row>
    <row r="21" spans="1:36">
      <c r="A21" s="125" t="s">
        <v>70</v>
      </c>
      <c r="B21" s="29">
        <v>10.4</v>
      </c>
      <c r="C21" s="29">
        <v>11.6</v>
      </c>
      <c r="D21" s="29">
        <v>12.5</v>
      </c>
      <c r="E21" s="29">
        <v>7.5</v>
      </c>
      <c r="F21" s="142">
        <v>8.6</v>
      </c>
      <c r="G21" s="142">
        <v>9.6</v>
      </c>
      <c r="H21" s="142">
        <v>6.6</v>
      </c>
      <c r="I21" s="142">
        <v>5</v>
      </c>
      <c r="J21" s="142">
        <v>4.3</v>
      </c>
      <c r="K21" s="142">
        <v>3.2</v>
      </c>
      <c r="L21" s="142">
        <v>2.6</v>
      </c>
      <c r="M21" s="142">
        <v>2</v>
      </c>
      <c r="N21" s="142">
        <v>1.9</v>
      </c>
      <c r="O21" s="142">
        <v>2</v>
      </c>
      <c r="P21" s="142">
        <v>1.6</v>
      </c>
      <c r="Q21" s="142">
        <v>1.7</v>
      </c>
      <c r="R21" s="142">
        <v>1.7</v>
      </c>
      <c r="S21" s="142">
        <v>2</v>
      </c>
      <c r="T21" s="137">
        <v>2.9</v>
      </c>
      <c r="U21" s="137">
        <v>2.5</v>
      </c>
      <c r="V21" s="17"/>
      <c r="W21" s="40">
        <v>6.6</v>
      </c>
      <c r="X21" s="40">
        <v>5</v>
      </c>
      <c r="Y21" s="40">
        <v>4.3</v>
      </c>
      <c r="Z21" s="40">
        <v>3.2</v>
      </c>
      <c r="AA21" s="40">
        <v>2.6</v>
      </c>
      <c r="AB21" s="40">
        <v>2</v>
      </c>
      <c r="AC21" s="38">
        <v>1.9</v>
      </c>
      <c r="AD21" s="38">
        <v>2</v>
      </c>
      <c r="AE21" s="38">
        <v>1.6</v>
      </c>
      <c r="AF21" s="38">
        <v>1.7</v>
      </c>
      <c r="AG21" s="38">
        <v>1.7</v>
      </c>
      <c r="AH21" s="38">
        <v>2</v>
      </c>
      <c r="AI21" s="38">
        <v>2.9</v>
      </c>
      <c r="AJ21" s="38">
        <v>2.5</v>
      </c>
    </row>
    <row r="22" spans="1:36">
      <c r="A22" s="125" t="s">
        <v>71</v>
      </c>
      <c r="B22" s="29">
        <v>2</v>
      </c>
      <c r="C22" s="29">
        <v>2.7</v>
      </c>
      <c r="D22" s="29">
        <v>2.6</v>
      </c>
      <c r="E22" s="142">
        <v>1.7</v>
      </c>
      <c r="F22" s="142">
        <v>1.1000000000000001</v>
      </c>
      <c r="G22" s="142">
        <v>1.4</v>
      </c>
      <c r="H22" s="142">
        <v>0.9</v>
      </c>
      <c r="I22" s="142">
        <v>1.1000000000000001</v>
      </c>
      <c r="J22" s="142">
        <v>1.3</v>
      </c>
      <c r="K22" s="142">
        <v>1</v>
      </c>
      <c r="L22" s="142">
        <v>0.7</v>
      </c>
      <c r="M22" s="142">
        <v>0.7</v>
      </c>
      <c r="N22" s="142">
        <v>0.7</v>
      </c>
      <c r="O22" s="142">
        <v>0.6</v>
      </c>
      <c r="P22" s="142">
        <v>1</v>
      </c>
      <c r="Q22" s="146" t="s">
        <v>2</v>
      </c>
      <c r="R22" s="146" t="s">
        <v>2</v>
      </c>
      <c r="S22" s="156" t="s">
        <v>2</v>
      </c>
      <c r="T22" s="141" t="s">
        <v>2</v>
      </c>
      <c r="U22" s="141" t="s">
        <v>2</v>
      </c>
      <c r="V22" s="17"/>
      <c r="W22" s="38">
        <v>0.9</v>
      </c>
      <c r="X22" s="38">
        <v>1.1000000000000001</v>
      </c>
      <c r="Y22" s="38">
        <v>1.3</v>
      </c>
      <c r="Z22" s="40">
        <v>1</v>
      </c>
      <c r="AA22" s="38">
        <v>0.7</v>
      </c>
      <c r="AB22" s="38">
        <v>0.7</v>
      </c>
      <c r="AC22" s="38">
        <v>0.7</v>
      </c>
      <c r="AD22" s="38">
        <v>0.6</v>
      </c>
      <c r="AE22" s="40">
        <v>1</v>
      </c>
      <c r="AF22" s="41" t="s">
        <v>2</v>
      </c>
      <c r="AG22" s="41" t="s">
        <v>2</v>
      </c>
      <c r="AH22" s="41" t="s">
        <v>2</v>
      </c>
      <c r="AI22" s="41" t="s">
        <v>2</v>
      </c>
      <c r="AJ22" s="41" t="s">
        <v>2</v>
      </c>
    </row>
    <row r="23" spans="1:36">
      <c r="A23" s="125" t="s">
        <v>72</v>
      </c>
      <c r="B23" s="142">
        <v>11.6</v>
      </c>
      <c r="C23" s="142">
        <v>5.2</v>
      </c>
      <c r="D23" s="142">
        <v>12</v>
      </c>
      <c r="E23" s="29">
        <v>7.3</v>
      </c>
      <c r="F23" s="29">
        <v>21.8</v>
      </c>
      <c r="G23" s="29">
        <v>-0.4</v>
      </c>
      <c r="H23" s="29">
        <v>8</v>
      </c>
      <c r="I23" s="29">
        <v>14</v>
      </c>
      <c r="J23" s="29">
        <v>6</v>
      </c>
      <c r="K23" s="29">
        <v>7</v>
      </c>
      <c r="L23" s="29">
        <v>7</v>
      </c>
      <c r="M23" s="29">
        <v>6</v>
      </c>
      <c r="N23" s="146" t="s">
        <v>2</v>
      </c>
      <c r="O23" s="146" t="s">
        <v>2</v>
      </c>
      <c r="P23" s="146" t="s">
        <v>2</v>
      </c>
      <c r="Q23" s="146" t="s">
        <v>2</v>
      </c>
      <c r="R23" s="146" t="s">
        <v>2</v>
      </c>
      <c r="S23" s="156" t="s">
        <v>2</v>
      </c>
      <c r="T23" s="141" t="s">
        <v>2</v>
      </c>
      <c r="U23" s="141" t="s">
        <v>2</v>
      </c>
      <c r="V23" s="17"/>
      <c r="W23" s="38">
        <v>79</v>
      </c>
      <c r="X23" s="38">
        <v>135</v>
      </c>
      <c r="Y23" s="38">
        <v>57</v>
      </c>
      <c r="Z23" s="38">
        <v>64</v>
      </c>
      <c r="AA23" s="38">
        <v>58</v>
      </c>
      <c r="AB23" s="38">
        <v>52</v>
      </c>
      <c r="AC23" s="41" t="s">
        <v>2</v>
      </c>
      <c r="AD23" s="41" t="s">
        <v>2</v>
      </c>
      <c r="AE23" s="41" t="s">
        <v>2</v>
      </c>
      <c r="AF23" s="41" t="s">
        <v>2</v>
      </c>
      <c r="AG23" s="41" t="s">
        <v>2</v>
      </c>
      <c r="AH23" s="41" t="s">
        <v>2</v>
      </c>
      <c r="AI23" s="41" t="s">
        <v>2</v>
      </c>
      <c r="AJ23" s="41" t="s">
        <v>2</v>
      </c>
    </row>
    <row r="24" spans="1:36">
      <c r="A24" s="17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17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</row>
    <row r="25" spans="1:36">
      <c r="A25" s="125" t="s">
        <v>73</v>
      </c>
      <c r="B25" s="25">
        <v>6829</v>
      </c>
      <c r="C25" s="25">
        <v>6334</v>
      </c>
      <c r="D25" s="25">
        <v>6020</v>
      </c>
      <c r="E25" s="25">
        <v>12139</v>
      </c>
      <c r="F25" s="25">
        <v>11964</v>
      </c>
      <c r="G25" s="25">
        <v>12379</v>
      </c>
      <c r="H25" s="25">
        <v>10624</v>
      </c>
      <c r="I25" s="25">
        <v>9171</v>
      </c>
      <c r="J25" s="25">
        <v>7965</v>
      </c>
      <c r="K25" s="25">
        <v>6068</v>
      </c>
      <c r="L25" s="25">
        <v>4932</v>
      </c>
      <c r="M25" s="25">
        <v>4115</v>
      </c>
      <c r="N25" s="25">
        <v>3630</v>
      </c>
      <c r="O25" s="25">
        <v>3154</v>
      </c>
      <c r="P25" s="25">
        <v>2830</v>
      </c>
      <c r="Q25" s="25">
        <v>3023</v>
      </c>
      <c r="R25" s="25">
        <v>2743</v>
      </c>
      <c r="S25" s="25">
        <v>2440</v>
      </c>
      <c r="T25" s="25">
        <v>1999</v>
      </c>
      <c r="U25" s="25">
        <v>1787</v>
      </c>
      <c r="V25" s="17"/>
      <c r="W25" s="37">
        <v>104644</v>
      </c>
      <c r="X25" s="37">
        <v>87739</v>
      </c>
      <c r="Y25" s="37">
        <v>72764</v>
      </c>
      <c r="Z25" s="37">
        <v>57736</v>
      </c>
      <c r="AA25" s="37">
        <v>44104</v>
      </c>
      <c r="AB25" s="37">
        <v>35456</v>
      </c>
      <c r="AC25" s="37">
        <v>32473</v>
      </c>
      <c r="AD25" s="37">
        <v>28394</v>
      </c>
      <c r="AE25" s="37">
        <v>29304</v>
      </c>
      <c r="AF25" s="37">
        <v>33053</v>
      </c>
      <c r="AG25" s="37">
        <v>25986.666666666668</v>
      </c>
      <c r="AH25" s="37">
        <v>22086</v>
      </c>
      <c r="AI25" s="37">
        <v>18851</v>
      </c>
      <c r="AJ25" s="37">
        <v>16096</v>
      </c>
    </row>
    <row r="26" spans="1:36">
      <c r="A26" s="125" t="s">
        <v>74</v>
      </c>
      <c r="B26" s="25">
        <v>5714</v>
      </c>
      <c r="C26" s="25">
        <v>5506</v>
      </c>
      <c r="D26" s="25">
        <v>5399</v>
      </c>
      <c r="E26" s="25">
        <v>4066</v>
      </c>
      <c r="F26" s="25">
        <v>4031</v>
      </c>
      <c r="G26" s="25">
        <v>3617</v>
      </c>
      <c r="H26" s="25">
        <v>3292</v>
      </c>
      <c r="I26" s="25">
        <v>2834</v>
      </c>
      <c r="J26" s="25">
        <v>2220</v>
      </c>
      <c r="K26" s="25">
        <v>1748</v>
      </c>
      <c r="L26" s="25">
        <v>1648</v>
      </c>
      <c r="M26" s="25">
        <v>1596</v>
      </c>
      <c r="N26" s="25">
        <v>1374</v>
      </c>
      <c r="O26" s="25">
        <v>1301</v>
      </c>
      <c r="P26" s="25">
        <v>1120</v>
      </c>
      <c r="Q26" s="25">
        <v>1027</v>
      </c>
      <c r="R26" s="25">
        <v>1072</v>
      </c>
      <c r="S26" s="25">
        <v>1004</v>
      </c>
      <c r="T26" s="25">
        <v>843</v>
      </c>
      <c r="U26" s="25">
        <v>726</v>
      </c>
      <c r="V26" s="17"/>
      <c r="W26" s="37">
        <v>32421</v>
      </c>
      <c r="X26" s="37">
        <v>27116</v>
      </c>
      <c r="Y26" s="37">
        <v>20284</v>
      </c>
      <c r="Z26" s="37">
        <v>16629</v>
      </c>
      <c r="AA26" s="37">
        <v>14736</v>
      </c>
      <c r="AB26" s="37">
        <v>13755</v>
      </c>
      <c r="AC26" s="37">
        <v>12292</v>
      </c>
      <c r="AD26" s="37">
        <v>11714</v>
      </c>
      <c r="AE26" s="37">
        <v>11596</v>
      </c>
      <c r="AF26" s="37">
        <v>11227</v>
      </c>
      <c r="AG26" s="37">
        <v>10159</v>
      </c>
      <c r="AH26" s="39">
        <v>9089</v>
      </c>
      <c r="AI26" s="39">
        <v>7954</v>
      </c>
      <c r="AJ26" s="39">
        <v>6535</v>
      </c>
    </row>
    <row r="27" spans="1:36">
      <c r="A27" s="125" t="s">
        <v>50</v>
      </c>
      <c r="B27" s="29">
        <v>3.99</v>
      </c>
      <c r="C27" s="29">
        <v>3.98</v>
      </c>
      <c r="D27" s="29">
        <v>3.99</v>
      </c>
      <c r="E27" s="29">
        <v>3.28</v>
      </c>
      <c r="F27" s="29">
        <v>3.67</v>
      </c>
      <c r="G27" s="29">
        <v>3.67</v>
      </c>
      <c r="H27" s="29">
        <v>3.6</v>
      </c>
      <c r="I27" s="29">
        <v>3.82</v>
      </c>
      <c r="J27" s="29">
        <v>4.33</v>
      </c>
      <c r="K27" s="29">
        <v>4.72</v>
      </c>
      <c r="L27" s="29">
        <v>4.75</v>
      </c>
      <c r="M27" s="29">
        <v>4.7300000000000004</v>
      </c>
      <c r="N27" s="29">
        <v>5.0999999999999996</v>
      </c>
      <c r="O27" s="29">
        <v>5.09</v>
      </c>
      <c r="P27" s="29">
        <v>5.12</v>
      </c>
      <c r="Q27" s="146" t="s">
        <v>2</v>
      </c>
      <c r="R27" s="146" t="s">
        <v>2</v>
      </c>
      <c r="S27" s="141" t="s">
        <v>2</v>
      </c>
      <c r="T27" s="141" t="s">
        <v>2</v>
      </c>
      <c r="U27" s="141" t="s">
        <v>2</v>
      </c>
      <c r="V27" s="17"/>
      <c r="W27" s="56">
        <v>3.6</v>
      </c>
      <c r="X27" s="38">
        <v>3.82</v>
      </c>
      <c r="Y27" s="38">
        <v>4.33</v>
      </c>
      <c r="Z27" s="38">
        <v>4.72</v>
      </c>
      <c r="AA27" s="38">
        <v>4.75</v>
      </c>
      <c r="AB27" s="38">
        <v>4.7300000000000004</v>
      </c>
      <c r="AC27" s="38">
        <v>5.07</v>
      </c>
      <c r="AD27" s="38">
        <v>5.09</v>
      </c>
      <c r="AE27" s="38">
        <v>5.12</v>
      </c>
      <c r="AF27" s="41" t="s">
        <v>2</v>
      </c>
      <c r="AG27" s="41" t="s">
        <v>2</v>
      </c>
      <c r="AH27" s="41" t="s">
        <v>2</v>
      </c>
      <c r="AI27" s="41" t="s">
        <v>2</v>
      </c>
      <c r="AJ27" s="41" t="s">
        <v>2</v>
      </c>
    </row>
    <row r="28" spans="1:36">
      <c r="A28" s="125" t="s">
        <v>75</v>
      </c>
      <c r="B28" s="29">
        <v>5.99</v>
      </c>
      <c r="C28" s="29">
        <v>5.98</v>
      </c>
      <c r="D28" s="29">
        <v>5.99</v>
      </c>
      <c r="E28" s="83">
        <v>5.26</v>
      </c>
      <c r="F28" s="29">
        <v>5.66</v>
      </c>
      <c r="G28" s="29">
        <v>5.66</v>
      </c>
      <c r="H28" s="29">
        <v>5.59</v>
      </c>
      <c r="I28" s="29">
        <v>5.81</v>
      </c>
      <c r="J28" s="29">
        <v>6.29</v>
      </c>
      <c r="K28" s="29">
        <v>6.71</v>
      </c>
      <c r="L28" s="146" t="s">
        <v>2</v>
      </c>
      <c r="M28" s="146" t="s">
        <v>2</v>
      </c>
      <c r="N28" s="146" t="s">
        <v>2</v>
      </c>
      <c r="O28" s="146" t="s">
        <v>2</v>
      </c>
      <c r="P28" s="146" t="s">
        <v>2</v>
      </c>
      <c r="Q28" s="146" t="s">
        <v>2</v>
      </c>
      <c r="R28" s="146" t="s">
        <v>2</v>
      </c>
      <c r="S28" s="141" t="s">
        <v>2</v>
      </c>
      <c r="T28" s="141" t="s">
        <v>2</v>
      </c>
      <c r="U28" s="141" t="s">
        <v>2</v>
      </c>
      <c r="V28" s="17"/>
      <c r="W28" s="38">
        <v>5.59</v>
      </c>
      <c r="X28" s="38">
        <v>5.81</v>
      </c>
      <c r="Y28" s="38">
        <v>6.29</v>
      </c>
      <c r="Z28" s="38">
        <v>6.71</v>
      </c>
      <c r="AA28" s="41" t="s">
        <v>2</v>
      </c>
      <c r="AB28" s="41" t="s">
        <v>2</v>
      </c>
      <c r="AC28" s="41" t="s">
        <v>2</v>
      </c>
      <c r="AD28" s="41" t="s">
        <v>2</v>
      </c>
      <c r="AE28" s="41" t="s">
        <v>2</v>
      </c>
      <c r="AF28" s="41" t="s">
        <v>2</v>
      </c>
      <c r="AG28" s="41" t="s">
        <v>2</v>
      </c>
      <c r="AH28" s="41" t="s">
        <v>2</v>
      </c>
      <c r="AI28" s="41" t="s">
        <v>2</v>
      </c>
      <c r="AJ28" s="41" t="s">
        <v>2</v>
      </c>
    </row>
    <row r="29" spans="1:36">
      <c r="A29" s="17"/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135"/>
      <c r="T29" s="135"/>
      <c r="U29" s="135"/>
      <c r="V29" s="17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</row>
    <row r="30" spans="1:36">
      <c r="A30" s="125" t="s">
        <v>76</v>
      </c>
      <c r="B30" s="29">
        <v>53</v>
      </c>
      <c r="C30" s="29">
        <v>58</v>
      </c>
      <c r="D30" s="29">
        <v>57</v>
      </c>
      <c r="E30" s="29">
        <v>43</v>
      </c>
      <c r="F30" s="29">
        <v>45</v>
      </c>
      <c r="G30" s="29">
        <v>43</v>
      </c>
      <c r="H30" s="29">
        <v>46</v>
      </c>
      <c r="I30" s="29">
        <v>46</v>
      </c>
      <c r="J30" s="29">
        <v>41</v>
      </c>
      <c r="K30" s="29">
        <v>38</v>
      </c>
      <c r="L30" s="29">
        <v>33</v>
      </c>
      <c r="M30" s="143">
        <v>27</v>
      </c>
      <c r="N30" s="143">
        <v>25</v>
      </c>
      <c r="O30" s="143">
        <v>28</v>
      </c>
      <c r="P30" s="143">
        <v>24</v>
      </c>
      <c r="Q30" s="143">
        <v>21</v>
      </c>
      <c r="R30" s="143">
        <v>30</v>
      </c>
      <c r="S30" s="144">
        <v>26</v>
      </c>
      <c r="T30" s="144">
        <v>21</v>
      </c>
      <c r="U30" s="144">
        <v>17</v>
      </c>
      <c r="V30" s="17"/>
      <c r="W30" s="38">
        <v>46</v>
      </c>
      <c r="X30" s="38">
        <v>46</v>
      </c>
      <c r="Y30" s="38">
        <v>41</v>
      </c>
      <c r="Z30" s="38">
        <v>38</v>
      </c>
      <c r="AA30" s="38">
        <v>33</v>
      </c>
      <c r="AB30" s="38">
        <v>27</v>
      </c>
      <c r="AC30" s="39">
        <v>25</v>
      </c>
      <c r="AD30" s="39">
        <v>28</v>
      </c>
      <c r="AE30" s="39">
        <v>24</v>
      </c>
      <c r="AF30" s="39">
        <v>21</v>
      </c>
      <c r="AG30" s="39">
        <v>30</v>
      </c>
      <c r="AH30" s="39">
        <v>26</v>
      </c>
      <c r="AI30" s="39">
        <v>21</v>
      </c>
      <c r="AJ30" s="39">
        <v>17</v>
      </c>
    </row>
    <row r="31" spans="1:36">
      <c r="A31" s="125" t="s">
        <v>77</v>
      </c>
      <c r="B31" s="146">
        <v>9</v>
      </c>
      <c r="C31" s="146" t="s">
        <v>2</v>
      </c>
      <c r="D31" s="146" t="s">
        <v>2</v>
      </c>
      <c r="E31" s="29">
        <v>39</v>
      </c>
      <c r="F31" s="29">
        <v>40</v>
      </c>
      <c r="G31" s="29">
        <v>44</v>
      </c>
      <c r="H31" s="29">
        <v>44</v>
      </c>
      <c r="I31" s="29">
        <v>43</v>
      </c>
      <c r="J31" s="29">
        <v>48</v>
      </c>
      <c r="K31" s="29">
        <v>52</v>
      </c>
      <c r="L31" s="29">
        <v>56</v>
      </c>
      <c r="M31" s="143">
        <v>59</v>
      </c>
      <c r="N31" s="143">
        <v>60</v>
      </c>
      <c r="O31" s="143">
        <v>61</v>
      </c>
      <c r="P31" s="143">
        <v>64</v>
      </c>
      <c r="Q31" s="143">
        <v>65</v>
      </c>
      <c r="R31" s="143">
        <v>59</v>
      </c>
      <c r="S31" s="144">
        <v>61</v>
      </c>
      <c r="T31" s="144">
        <v>64</v>
      </c>
      <c r="U31" s="144">
        <v>70</v>
      </c>
      <c r="V31" s="17"/>
      <c r="W31" s="38">
        <v>44</v>
      </c>
      <c r="X31" s="38">
        <v>43</v>
      </c>
      <c r="Y31" s="38">
        <v>48</v>
      </c>
      <c r="Z31" s="38">
        <v>51</v>
      </c>
      <c r="AA31" s="38">
        <v>56</v>
      </c>
      <c r="AB31" s="38">
        <v>59</v>
      </c>
      <c r="AC31" s="38">
        <v>60</v>
      </c>
      <c r="AD31" s="38">
        <v>60</v>
      </c>
      <c r="AE31" s="38">
        <v>64</v>
      </c>
      <c r="AF31" s="38">
        <v>65</v>
      </c>
      <c r="AG31" s="38">
        <v>59</v>
      </c>
      <c r="AH31" s="38">
        <v>61</v>
      </c>
      <c r="AI31" s="38">
        <v>64</v>
      </c>
      <c r="AJ31" s="38">
        <v>70</v>
      </c>
    </row>
    <row r="32" spans="1:36">
      <c r="A32" s="125" t="s">
        <v>78</v>
      </c>
      <c r="B32" s="146" t="s">
        <v>2</v>
      </c>
      <c r="C32" s="146" t="s">
        <v>2</v>
      </c>
      <c r="D32" s="146" t="s">
        <v>2</v>
      </c>
      <c r="E32" s="29">
        <v>9</v>
      </c>
      <c r="F32" s="29">
        <v>14</v>
      </c>
      <c r="G32" s="29">
        <v>19</v>
      </c>
      <c r="H32" s="29">
        <v>18</v>
      </c>
      <c r="I32" s="29">
        <v>24</v>
      </c>
      <c r="J32" s="29">
        <v>36</v>
      </c>
      <c r="K32" s="29">
        <v>47</v>
      </c>
      <c r="L32" s="29">
        <v>49</v>
      </c>
      <c r="M32" s="143">
        <v>53</v>
      </c>
      <c r="N32" s="143">
        <v>50</v>
      </c>
      <c r="O32" s="143">
        <v>48</v>
      </c>
      <c r="P32" s="143">
        <v>53</v>
      </c>
      <c r="Q32" s="143">
        <v>57</v>
      </c>
      <c r="R32" s="143">
        <v>48</v>
      </c>
      <c r="S32" s="144">
        <v>51</v>
      </c>
      <c r="T32" s="144">
        <v>50</v>
      </c>
      <c r="U32" s="144">
        <v>57</v>
      </c>
      <c r="V32" s="17"/>
      <c r="W32" s="38">
        <v>18</v>
      </c>
      <c r="X32" s="38">
        <v>24</v>
      </c>
      <c r="Y32" s="38">
        <v>36</v>
      </c>
      <c r="Z32" s="38">
        <v>47</v>
      </c>
      <c r="AA32" s="38">
        <v>49</v>
      </c>
      <c r="AB32" s="38">
        <v>53</v>
      </c>
      <c r="AC32" s="38">
        <v>50</v>
      </c>
      <c r="AD32" s="38">
        <v>47</v>
      </c>
      <c r="AE32" s="38">
        <v>53</v>
      </c>
      <c r="AF32" s="38">
        <v>57</v>
      </c>
      <c r="AG32" s="38">
        <v>48</v>
      </c>
      <c r="AH32" s="38">
        <v>51</v>
      </c>
      <c r="AI32" s="38">
        <v>50</v>
      </c>
      <c r="AJ32" s="38">
        <v>57</v>
      </c>
    </row>
    <row r="33" spans="1:5120 5122:6143 6145:11264 11266:12287 12289:16381">
      <c r="A33" s="17"/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135"/>
      <c r="T33" s="135"/>
      <c r="U33" s="135"/>
      <c r="V33" s="17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</row>
    <row r="34" spans="1:5120 5122:6143 6145:11264 11266:12287 12289:16381">
      <c r="A34" s="125" t="s">
        <v>79</v>
      </c>
      <c r="B34" s="29">
        <v>2.77</v>
      </c>
      <c r="C34" s="29">
        <v>3.21</v>
      </c>
      <c r="D34" s="29">
        <v>3.76</v>
      </c>
      <c r="E34" s="29">
        <v>1.89</v>
      </c>
      <c r="F34" s="29">
        <v>1.87</v>
      </c>
      <c r="G34" s="29">
        <v>1.74</v>
      </c>
      <c r="H34" s="29">
        <v>1.63</v>
      </c>
      <c r="I34" s="29">
        <v>1.18</v>
      </c>
      <c r="J34" s="29">
        <v>1</v>
      </c>
      <c r="K34" s="29">
        <v>9.24</v>
      </c>
      <c r="L34" s="146" t="s">
        <v>2</v>
      </c>
      <c r="M34" s="146" t="s">
        <v>2</v>
      </c>
      <c r="N34" s="146" t="s">
        <v>2</v>
      </c>
      <c r="O34" s="146" t="s">
        <v>2</v>
      </c>
      <c r="P34" s="146" t="s">
        <v>2</v>
      </c>
      <c r="Q34" s="146" t="s">
        <v>2</v>
      </c>
      <c r="R34" s="146" t="s">
        <v>2</v>
      </c>
      <c r="S34" s="141" t="s">
        <v>2</v>
      </c>
      <c r="T34" s="141" t="s">
        <v>2</v>
      </c>
      <c r="U34" s="141" t="s">
        <v>2</v>
      </c>
      <c r="V34" s="17"/>
      <c r="W34" s="38">
        <v>1.63</v>
      </c>
      <c r="X34" s="10" t="s">
        <v>2</v>
      </c>
      <c r="Y34" s="41" t="s">
        <v>2</v>
      </c>
      <c r="Z34" s="41" t="s">
        <v>2</v>
      </c>
      <c r="AA34" s="41" t="s">
        <v>2</v>
      </c>
      <c r="AB34" s="41" t="s">
        <v>2</v>
      </c>
      <c r="AC34" s="41" t="s">
        <v>2</v>
      </c>
      <c r="AD34" s="41" t="s">
        <v>2</v>
      </c>
      <c r="AE34" s="41" t="s">
        <v>2</v>
      </c>
      <c r="AF34" s="41" t="s">
        <v>2</v>
      </c>
      <c r="AG34" s="41" t="s">
        <v>2</v>
      </c>
      <c r="AH34" s="41" t="s">
        <v>2</v>
      </c>
      <c r="AI34" s="41" t="s">
        <v>2</v>
      </c>
      <c r="AJ34" s="41" t="s">
        <v>2</v>
      </c>
    </row>
    <row r="35" spans="1:5120 5122:6143 6145:11264 11266:12287 12289:16381">
      <c r="A35" s="17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135"/>
      <c r="T35" s="135"/>
      <c r="U35" s="135"/>
      <c r="V35" s="17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</row>
    <row r="36" spans="1:5120 5122:6143 6145:11264 11266:12287 12289:16381">
      <c r="A36" s="125" t="s">
        <v>80</v>
      </c>
      <c r="B36" s="29">
        <v>4.5</v>
      </c>
      <c r="C36" s="29">
        <v>4.3</v>
      </c>
      <c r="D36" s="29">
        <v>4.5</v>
      </c>
      <c r="E36" s="29">
        <v>5.7</v>
      </c>
      <c r="F36" s="142">
        <v>5.4</v>
      </c>
      <c r="G36" s="142">
        <v>5.7</v>
      </c>
      <c r="H36" s="142">
        <v>5.6</v>
      </c>
      <c r="I36" s="142">
        <v>5</v>
      </c>
      <c r="J36" s="142">
        <v>5.7</v>
      </c>
      <c r="K36" s="142">
        <v>4.5</v>
      </c>
      <c r="L36" s="29">
        <v>4.5999999999999996</v>
      </c>
      <c r="M36" s="142">
        <v>5</v>
      </c>
      <c r="N36" s="142">
        <v>5.7</v>
      </c>
      <c r="O36" s="142">
        <v>5.12</v>
      </c>
      <c r="P36" s="142">
        <v>5.8</v>
      </c>
      <c r="Q36" s="142">
        <v>6.1</v>
      </c>
      <c r="R36" s="142">
        <v>5.3</v>
      </c>
      <c r="S36" s="137">
        <v>5.9</v>
      </c>
      <c r="T36" s="137">
        <v>5.6</v>
      </c>
      <c r="U36" s="137">
        <v>5</v>
      </c>
      <c r="V36" s="17"/>
      <c r="W36" s="40">
        <v>5.6</v>
      </c>
      <c r="X36" s="40">
        <v>5</v>
      </c>
      <c r="Y36" s="40">
        <v>5.7</v>
      </c>
      <c r="Z36" s="40">
        <v>4.5</v>
      </c>
      <c r="AA36" s="40">
        <v>4.5999999999999996</v>
      </c>
      <c r="AB36" s="40">
        <v>5</v>
      </c>
      <c r="AC36" s="38">
        <v>5.7</v>
      </c>
      <c r="AD36" s="38">
        <v>5.12</v>
      </c>
      <c r="AE36" s="38">
        <v>5.8</v>
      </c>
      <c r="AF36" s="38">
        <v>6.1</v>
      </c>
      <c r="AG36" s="38">
        <v>5.3</v>
      </c>
      <c r="AH36" s="38">
        <v>5.9</v>
      </c>
      <c r="AI36" s="38">
        <v>5.6</v>
      </c>
      <c r="AJ36" s="38">
        <v>5</v>
      </c>
    </row>
    <row r="37" spans="1:5120 5122:6143 6145:11264 11266:12287 12289:16381">
      <c r="A37" s="125" t="s">
        <v>81</v>
      </c>
      <c r="B37" s="29">
        <v>47</v>
      </c>
      <c r="C37" s="29">
        <v>50</v>
      </c>
      <c r="D37" s="29">
        <v>53</v>
      </c>
      <c r="E37" s="29">
        <v>233</v>
      </c>
      <c r="F37" s="29">
        <v>590</v>
      </c>
      <c r="G37" s="29">
        <v>339</v>
      </c>
      <c r="H37" s="29">
        <v>316</v>
      </c>
      <c r="I37" s="29">
        <v>853</v>
      </c>
      <c r="J37" s="29">
        <v>421</v>
      </c>
      <c r="K37" s="29">
        <v>384</v>
      </c>
      <c r="L37" s="29">
        <v>349</v>
      </c>
      <c r="M37" s="29">
        <v>392</v>
      </c>
      <c r="N37" s="29">
        <v>642</v>
      </c>
      <c r="O37" s="29">
        <v>142</v>
      </c>
      <c r="P37" s="29">
        <v>491</v>
      </c>
      <c r="Q37" s="29">
        <v>21</v>
      </c>
      <c r="R37" s="29">
        <v>15</v>
      </c>
      <c r="S37" s="135">
        <v>5</v>
      </c>
      <c r="T37" s="135">
        <v>131</v>
      </c>
      <c r="U37" s="135">
        <v>97</v>
      </c>
      <c r="V37" s="17"/>
      <c r="W37" s="37">
        <v>3115</v>
      </c>
      <c r="X37" s="37">
        <v>8163</v>
      </c>
      <c r="Y37" s="37">
        <v>3847</v>
      </c>
      <c r="Z37" s="37">
        <v>3816</v>
      </c>
      <c r="AA37" s="37">
        <v>3123</v>
      </c>
      <c r="AB37" s="37">
        <v>3381</v>
      </c>
      <c r="AC37" s="38">
        <v>5743</v>
      </c>
      <c r="AD37" s="38">
        <v>1274</v>
      </c>
      <c r="AE37" s="38">
        <v>5080</v>
      </c>
      <c r="AF37" s="38">
        <v>228</v>
      </c>
      <c r="AG37" s="38">
        <v>146</v>
      </c>
      <c r="AH37" s="38">
        <v>41</v>
      </c>
      <c r="AI37" s="38">
        <v>1237</v>
      </c>
      <c r="AJ37" s="38">
        <v>873</v>
      </c>
    </row>
    <row r="38" spans="1:5120 5122:6143 6145:11264 11266:12287 12289:16381">
      <c r="A38" s="125" t="s">
        <v>82</v>
      </c>
      <c r="B38" s="29">
        <v>3100</v>
      </c>
      <c r="C38" s="29">
        <v>5723</v>
      </c>
      <c r="D38" s="29">
        <v>6524</v>
      </c>
      <c r="E38" s="253">
        <v>1117</v>
      </c>
      <c r="F38" s="29">
        <v>841</v>
      </c>
      <c r="G38" s="29">
        <v>461</v>
      </c>
      <c r="H38" s="29">
        <v>755</v>
      </c>
      <c r="I38" s="29">
        <v>721</v>
      </c>
      <c r="J38" s="29">
        <v>843</v>
      </c>
      <c r="K38" s="29">
        <v>185</v>
      </c>
      <c r="L38" s="29">
        <v>179</v>
      </c>
      <c r="M38" s="29">
        <v>124</v>
      </c>
      <c r="N38" s="29">
        <v>220</v>
      </c>
      <c r="O38" s="29">
        <v>223</v>
      </c>
      <c r="P38" s="29">
        <v>140</v>
      </c>
      <c r="Q38" s="29">
        <v>52</v>
      </c>
      <c r="R38" s="29">
        <v>152</v>
      </c>
      <c r="S38" s="135">
        <v>125</v>
      </c>
      <c r="T38" s="135">
        <v>102</v>
      </c>
      <c r="U38" s="135">
        <v>96</v>
      </c>
      <c r="V38" s="17"/>
      <c r="W38" s="37">
        <v>7434</v>
      </c>
      <c r="X38" s="37">
        <v>6896</v>
      </c>
      <c r="Y38" s="37">
        <v>7704</v>
      </c>
      <c r="Z38" s="37">
        <v>1765</v>
      </c>
      <c r="AA38" s="37">
        <v>1597</v>
      </c>
      <c r="AB38" s="37">
        <v>1070</v>
      </c>
      <c r="AC38" s="38">
        <v>1964</v>
      </c>
      <c r="AD38" s="38">
        <v>2004</v>
      </c>
      <c r="AE38" s="38">
        <v>1450</v>
      </c>
      <c r="AF38" s="38">
        <v>565</v>
      </c>
      <c r="AG38" s="38">
        <v>1444</v>
      </c>
      <c r="AH38" s="38">
        <v>1135</v>
      </c>
      <c r="AI38" s="38">
        <v>965</v>
      </c>
      <c r="AJ38" s="38">
        <v>863</v>
      </c>
    </row>
    <row r="39" spans="1:5120 5122:6143 6145:11264 11266:12287 12289:16381">
      <c r="A39" s="17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135"/>
      <c r="T39" s="135"/>
      <c r="U39" s="135"/>
      <c r="V39" s="17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</row>
    <row r="40" spans="1:5120 5122:6143 6145:11264 11266:12287 12289:16381">
      <c r="A40" s="125" t="s">
        <v>244</v>
      </c>
      <c r="B40" s="18">
        <v>95.3</v>
      </c>
      <c r="C40" s="18">
        <v>74.599999999999994</v>
      </c>
      <c r="D40" s="18">
        <v>63.2</v>
      </c>
      <c r="E40" s="18">
        <v>3.3</v>
      </c>
      <c r="F40" s="29">
        <v>7.8</v>
      </c>
      <c r="G40" s="29">
        <v>2.8</v>
      </c>
      <c r="H40" s="29">
        <v>4.7</v>
      </c>
      <c r="I40" s="29">
        <v>4.5</v>
      </c>
      <c r="J40" s="29">
        <v>3</v>
      </c>
      <c r="K40" s="29">
        <v>1.7</v>
      </c>
      <c r="L40" s="29">
        <v>1.5</v>
      </c>
      <c r="M40" s="142">
        <v>1.3</v>
      </c>
      <c r="N40" s="142">
        <v>1.3</v>
      </c>
      <c r="O40" s="142">
        <v>1.2</v>
      </c>
      <c r="P40" s="142">
        <v>1</v>
      </c>
      <c r="Q40" s="142">
        <v>1.3</v>
      </c>
      <c r="R40" s="142">
        <v>2</v>
      </c>
      <c r="S40" s="137">
        <v>1.8</v>
      </c>
      <c r="T40" s="137">
        <v>1.7</v>
      </c>
      <c r="U40" s="137">
        <v>0</v>
      </c>
      <c r="W40" s="17">
        <v>4.7</v>
      </c>
      <c r="X40" s="17">
        <v>4.5</v>
      </c>
      <c r="Y40" s="33">
        <v>3</v>
      </c>
      <c r="Z40" s="17">
        <v>1.7</v>
      </c>
      <c r="AA40" s="17">
        <v>1.5</v>
      </c>
      <c r="AB40" s="17">
        <v>1.3</v>
      </c>
      <c r="AC40" s="157">
        <v>1.3</v>
      </c>
      <c r="AD40" s="157">
        <v>1.2</v>
      </c>
      <c r="AE40" s="157">
        <v>1</v>
      </c>
      <c r="AF40" s="157">
        <v>1.3</v>
      </c>
      <c r="AG40" s="157">
        <v>2</v>
      </c>
      <c r="AH40" s="157">
        <v>1.8</v>
      </c>
      <c r="AI40" s="157">
        <v>1.7</v>
      </c>
      <c r="AJ40" s="157"/>
    </row>
    <row r="41" spans="1:5120 5122:6143 6145:11264 11266:12287 12289:16381">
      <c r="A41" s="125" t="s">
        <v>245</v>
      </c>
      <c r="B41" s="29">
        <v>3.2</v>
      </c>
      <c r="C41" s="29">
        <v>2.9</v>
      </c>
      <c r="D41" s="29">
        <v>2.8</v>
      </c>
      <c r="E41" s="29">
        <v>2.5</v>
      </c>
      <c r="F41" s="29">
        <v>2</v>
      </c>
      <c r="G41" s="29">
        <v>1.8</v>
      </c>
      <c r="H41" s="29">
        <v>1.9</v>
      </c>
      <c r="I41" s="29">
        <v>1.9</v>
      </c>
      <c r="J41" s="29">
        <v>1.6</v>
      </c>
      <c r="K41" s="29">
        <v>1.5</v>
      </c>
      <c r="L41" s="29">
        <v>1.2</v>
      </c>
      <c r="M41" s="142">
        <v>1.2</v>
      </c>
      <c r="N41" s="142">
        <v>1.3</v>
      </c>
      <c r="O41" s="142">
        <v>1.2</v>
      </c>
      <c r="P41" s="142">
        <v>0.9</v>
      </c>
      <c r="Q41" s="142">
        <v>1</v>
      </c>
      <c r="R41" s="142">
        <v>1.3</v>
      </c>
      <c r="S41" s="137">
        <v>1.5</v>
      </c>
      <c r="T41" s="137">
        <v>1.4</v>
      </c>
      <c r="U41" s="137">
        <v>1.4</v>
      </c>
      <c r="V41" s="17"/>
      <c r="W41" s="17">
        <v>1.9</v>
      </c>
      <c r="X41" s="17">
        <v>1.9</v>
      </c>
      <c r="Y41" s="17">
        <v>1.6</v>
      </c>
      <c r="Z41" s="17">
        <v>1.5</v>
      </c>
      <c r="AA41" s="17">
        <v>1.2</v>
      </c>
      <c r="AB41" s="17">
        <v>1.2</v>
      </c>
      <c r="AC41" s="157">
        <v>1.3</v>
      </c>
      <c r="AD41" s="157">
        <v>1.2</v>
      </c>
      <c r="AE41" s="157">
        <v>0.9</v>
      </c>
      <c r="AF41" s="157">
        <v>1</v>
      </c>
      <c r="AG41" s="157">
        <v>1.3</v>
      </c>
      <c r="AH41" s="157">
        <v>1.5</v>
      </c>
      <c r="AI41" s="157">
        <v>1.4</v>
      </c>
      <c r="AJ41" s="157">
        <v>1.4</v>
      </c>
    </row>
    <row r="42" spans="1:5120 5122:6143 6145:11264 11266:12287 12289:16381">
      <c r="A42" s="125" t="s">
        <v>83</v>
      </c>
      <c r="B42" s="83">
        <v>1.68</v>
      </c>
      <c r="C42" s="83">
        <v>1.62</v>
      </c>
      <c r="D42" s="83">
        <v>1.51</v>
      </c>
      <c r="E42" s="29">
        <v>1.95</v>
      </c>
      <c r="F42" s="29">
        <v>2.25</v>
      </c>
      <c r="G42" s="29">
        <v>2.64</v>
      </c>
      <c r="H42" s="29">
        <v>2.58</v>
      </c>
      <c r="I42" s="29">
        <v>2.62</v>
      </c>
      <c r="J42" s="29">
        <v>3.44</v>
      </c>
      <c r="K42" s="29">
        <v>3.94</v>
      </c>
      <c r="L42" s="29">
        <v>4.75</v>
      </c>
      <c r="M42" s="83">
        <v>4.8499999999999996</v>
      </c>
      <c r="N42" s="83">
        <v>5.26</v>
      </c>
      <c r="O42" s="83">
        <v>5.63</v>
      </c>
      <c r="P42" s="83">
        <v>5.2</v>
      </c>
      <c r="Q42" s="83">
        <v>4.68</v>
      </c>
      <c r="R42" s="83">
        <v>4.92</v>
      </c>
      <c r="S42" s="145">
        <v>4.63</v>
      </c>
      <c r="T42" s="145">
        <v>4.92</v>
      </c>
      <c r="U42" s="145">
        <v>5.62</v>
      </c>
      <c r="V42" s="17"/>
      <c r="W42" s="38">
        <v>2.58</v>
      </c>
      <c r="X42" s="38">
        <v>2.62</v>
      </c>
      <c r="Y42" s="38">
        <v>3.44</v>
      </c>
      <c r="Z42" s="38">
        <v>3.94</v>
      </c>
      <c r="AA42" s="38">
        <v>4.75</v>
      </c>
      <c r="AB42" s="38">
        <v>4.8499999999999996</v>
      </c>
      <c r="AC42" s="38">
        <v>5.26</v>
      </c>
      <c r="AD42" s="38">
        <v>5.63</v>
      </c>
      <c r="AE42" s="38">
        <v>5.2</v>
      </c>
      <c r="AF42" s="38">
        <v>4.68</v>
      </c>
      <c r="AG42" s="38">
        <v>4.92</v>
      </c>
      <c r="AH42" s="38">
        <v>4.63</v>
      </c>
      <c r="AI42" s="38">
        <v>4.92</v>
      </c>
      <c r="AJ42" s="38">
        <v>5.62</v>
      </c>
    </row>
    <row r="43" spans="1:5120 5122:6143 6145:11264 11266:12287 12289:16381">
      <c r="A43" s="125" t="s">
        <v>84</v>
      </c>
      <c r="B43" s="29">
        <v>5.5</v>
      </c>
      <c r="C43" s="29">
        <v>5.0999999999999996</v>
      </c>
      <c r="D43" s="29">
        <v>5.4</v>
      </c>
      <c r="E43" s="29">
        <v>5</v>
      </c>
      <c r="F43" s="29">
        <v>4.5</v>
      </c>
      <c r="G43" s="29">
        <v>4.5</v>
      </c>
      <c r="H43" s="29">
        <v>5.3</v>
      </c>
      <c r="I43" s="29">
        <v>4.5</v>
      </c>
      <c r="J43" s="29">
        <v>4.3</v>
      </c>
      <c r="K43" s="29">
        <v>4.2</v>
      </c>
      <c r="L43" s="142">
        <v>5</v>
      </c>
      <c r="M43" s="142">
        <v>5.4</v>
      </c>
      <c r="N43" s="142">
        <v>5.6</v>
      </c>
      <c r="O43" s="142">
        <v>5.79</v>
      </c>
      <c r="P43" s="142">
        <v>5.9</v>
      </c>
      <c r="Q43" s="142">
        <v>6.6</v>
      </c>
      <c r="R43" s="142">
        <v>4.8</v>
      </c>
      <c r="S43" s="137">
        <v>3.4</v>
      </c>
      <c r="T43" s="137">
        <v>4.5999999999999996</v>
      </c>
      <c r="U43" s="137">
        <v>4.5</v>
      </c>
      <c r="V43" s="17"/>
      <c r="W43" s="38">
        <v>5.3</v>
      </c>
      <c r="X43" s="38">
        <v>4.5</v>
      </c>
      <c r="Y43" s="38">
        <v>4.3</v>
      </c>
      <c r="Z43" s="38">
        <v>4.2</v>
      </c>
      <c r="AA43" s="40">
        <v>5</v>
      </c>
      <c r="AB43" s="38">
        <v>5.4</v>
      </c>
      <c r="AC43" s="40">
        <v>5.6</v>
      </c>
      <c r="AD43" s="38">
        <v>5.79</v>
      </c>
      <c r="AE43" s="38">
        <v>5.9</v>
      </c>
      <c r="AF43" s="38">
        <v>6.6</v>
      </c>
      <c r="AG43" s="38">
        <v>4.8</v>
      </c>
      <c r="AH43" s="38">
        <v>3.4</v>
      </c>
      <c r="AI43" s="38">
        <v>4.5999999999999996</v>
      </c>
      <c r="AJ43" s="38">
        <v>4.5</v>
      </c>
    </row>
    <row r="44" spans="1:5120 5122:6143 6145:11264 11266:12287 12289:16381">
      <c r="A44" s="90"/>
      <c r="B44" s="147"/>
      <c r="C44" s="147"/>
      <c r="D44" s="147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90"/>
      <c r="T44" s="90"/>
      <c r="U44" s="90"/>
      <c r="V44" s="90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</row>
    <row r="45" spans="1:5120 5122:6143 6145:11264 11266:12287 12289:16381">
      <c r="A45" s="125" t="s">
        <v>85</v>
      </c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142"/>
      <c r="N45" s="142"/>
      <c r="O45" s="142"/>
      <c r="P45" s="142"/>
      <c r="Q45" s="142"/>
      <c r="R45" s="142"/>
      <c r="S45" s="33"/>
      <c r="T45" s="33"/>
      <c r="U45" s="33"/>
      <c r="V45" s="33"/>
      <c r="W45" s="38"/>
      <c r="X45" s="38"/>
      <c r="Y45" s="40"/>
      <c r="Z45" s="38"/>
      <c r="AA45" s="38"/>
      <c r="AB45" s="38"/>
      <c r="AC45" s="42"/>
      <c r="AD45" s="42"/>
      <c r="AE45" s="42"/>
      <c r="AF45" s="42"/>
      <c r="AG45" s="42"/>
      <c r="AH45" s="42"/>
      <c r="AI45" s="42"/>
      <c r="AJ45" s="42"/>
      <c r="AL45" s="34"/>
      <c r="AM45" s="34"/>
      <c r="AN45" s="34"/>
      <c r="AO45" s="34"/>
      <c r="AP45" s="34"/>
      <c r="AR45" s="86"/>
      <c r="AS45" s="86"/>
      <c r="AT45" s="86"/>
      <c r="AU45" s="86"/>
      <c r="AV45" s="86"/>
      <c r="AW45" s="86"/>
      <c r="AX45" s="86"/>
      <c r="AY45" s="86"/>
      <c r="AZ45" s="86"/>
      <c r="BB45" s="34"/>
      <c r="BC45" s="34"/>
      <c r="BD45" s="87"/>
      <c r="BE45" s="34"/>
      <c r="BF45" s="34"/>
      <c r="BG45" s="34"/>
      <c r="BH45" s="88"/>
      <c r="BI45" s="88"/>
      <c r="BJ45" s="88"/>
      <c r="BK45" s="88"/>
      <c r="BL45" s="88"/>
      <c r="BM45" s="88"/>
      <c r="BN45" s="88"/>
      <c r="BO45" s="88"/>
      <c r="BQ45" s="34"/>
      <c r="BR45" s="34"/>
      <c r="BS45" s="34"/>
      <c r="BT45" s="34"/>
      <c r="BU45" s="34"/>
      <c r="BW45" s="86"/>
      <c r="BX45" s="86"/>
      <c r="BY45" s="86"/>
      <c r="BZ45" s="86"/>
      <c r="CA45" s="86"/>
      <c r="CB45" s="86"/>
      <c r="CC45" s="86"/>
      <c r="CD45" s="86"/>
      <c r="CE45" s="86"/>
      <c r="CG45" s="34"/>
      <c r="CH45" s="34"/>
      <c r="CI45" s="87"/>
      <c r="CJ45" s="34"/>
      <c r="CK45" s="34"/>
      <c r="CL45" s="34"/>
      <c r="CM45" s="88"/>
      <c r="CN45" s="88"/>
      <c r="CO45" s="88"/>
      <c r="CP45" s="88"/>
      <c r="CQ45" s="88"/>
      <c r="CR45" s="88"/>
      <c r="CS45" s="88"/>
      <c r="CT45" s="88"/>
      <c r="CV45" s="34"/>
      <c r="CW45" s="34"/>
      <c r="CX45" s="34"/>
      <c r="CY45" s="34"/>
      <c r="CZ45" s="34"/>
      <c r="DB45" s="86"/>
      <c r="DC45" s="86"/>
      <c r="DD45" s="86"/>
      <c r="DE45" s="86"/>
      <c r="DF45" s="86"/>
      <c r="DG45" s="86"/>
      <c r="DH45" s="86"/>
      <c r="DI45" s="86"/>
      <c r="DJ45" s="86"/>
      <c r="DL45" s="34"/>
      <c r="DM45" s="34"/>
      <c r="DN45" s="87"/>
      <c r="DO45" s="34"/>
      <c r="DP45" s="34"/>
      <c r="DQ45" s="34"/>
      <c r="DR45" s="88"/>
      <c r="DS45" s="88"/>
      <c r="DT45" s="88"/>
      <c r="DU45" s="88"/>
      <c r="DV45" s="88"/>
      <c r="DW45" s="88"/>
      <c r="DX45" s="88"/>
      <c r="DY45" s="88"/>
      <c r="EA45" s="34"/>
      <c r="EB45" s="34"/>
      <c r="EC45" s="34"/>
      <c r="ED45" s="34"/>
      <c r="EE45" s="34"/>
      <c r="EG45" s="86"/>
      <c r="EH45" s="86"/>
      <c r="EI45" s="86"/>
      <c r="EJ45" s="86"/>
      <c r="EK45" s="86"/>
      <c r="EL45" s="86"/>
      <c r="EM45" s="86"/>
      <c r="EN45" s="86"/>
      <c r="EO45" s="86"/>
      <c r="EQ45" s="34"/>
      <c r="ER45" s="34"/>
      <c r="ES45" s="87"/>
      <c r="ET45" s="34"/>
      <c r="EU45" s="34"/>
      <c r="EV45" s="34"/>
      <c r="EW45" s="88"/>
      <c r="EX45" s="88"/>
      <c r="EY45" s="88"/>
      <c r="EZ45" s="88"/>
      <c r="FA45" s="88"/>
      <c r="FB45" s="88"/>
      <c r="FC45" s="88"/>
      <c r="FD45" s="88"/>
      <c r="FF45" s="34"/>
      <c r="FG45" s="34"/>
      <c r="FH45" s="34"/>
      <c r="FI45" s="34"/>
      <c r="FJ45" s="34"/>
      <c r="FL45" s="86"/>
      <c r="FM45" s="86"/>
      <c r="FN45" s="86"/>
      <c r="FO45" s="86"/>
      <c r="FP45" s="86"/>
      <c r="FQ45" s="86"/>
      <c r="FR45" s="86"/>
      <c r="FS45" s="86"/>
      <c r="FT45" s="86"/>
      <c r="FV45" s="34"/>
      <c r="FW45" s="34"/>
      <c r="FX45" s="87"/>
      <c r="FY45" s="34"/>
      <c r="FZ45" s="34"/>
      <c r="GA45" s="34"/>
      <c r="GB45" s="88"/>
      <c r="GC45" s="88"/>
      <c r="GD45" s="88"/>
      <c r="GE45" s="88"/>
      <c r="GF45" s="88"/>
      <c r="GG45" s="88"/>
      <c r="GH45" s="88"/>
      <c r="GI45" s="88"/>
      <c r="GK45" s="34"/>
      <c r="GL45" s="34"/>
      <c r="GM45" s="34"/>
      <c r="GN45" s="34"/>
      <c r="GO45" s="34"/>
      <c r="GQ45" s="86"/>
      <c r="GR45" s="86"/>
      <c r="GS45" s="86"/>
      <c r="GT45" s="86"/>
      <c r="GU45" s="86"/>
      <c r="GV45" s="86"/>
      <c r="GW45" s="86"/>
      <c r="GX45" s="86"/>
      <c r="GY45" s="86"/>
      <c r="HA45" s="34"/>
      <c r="HB45" s="34"/>
      <c r="HC45" s="87"/>
      <c r="HD45" s="34"/>
      <c r="HE45" s="34"/>
      <c r="HF45" s="34"/>
      <c r="HG45" s="88"/>
      <c r="HH45" s="88"/>
      <c r="HI45" s="88"/>
      <c r="HJ45" s="88"/>
      <c r="HK45" s="88"/>
      <c r="HL45" s="88"/>
      <c r="HM45" s="88"/>
      <c r="HN45" s="88"/>
      <c r="HP45" s="34"/>
      <c r="HQ45" s="34"/>
      <c r="HR45" s="34"/>
      <c r="HS45" s="34"/>
      <c r="HT45" s="34"/>
      <c r="HV45" s="86"/>
      <c r="HW45" s="86"/>
      <c r="HX45" s="86"/>
      <c r="HY45" s="86"/>
      <c r="HZ45" s="86"/>
      <c r="IA45" s="86"/>
      <c r="IB45" s="86"/>
      <c r="IC45" s="86"/>
      <c r="ID45" s="86"/>
      <c r="IF45" s="34"/>
      <c r="IG45" s="34"/>
      <c r="IH45" s="87"/>
      <c r="II45" s="34"/>
      <c r="IJ45" s="34"/>
      <c r="IK45" s="34"/>
      <c r="IL45" s="88"/>
      <c r="IM45" s="88"/>
      <c r="IN45" s="88"/>
      <c r="IO45" s="88"/>
      <c r="IP45" s="88"/>
      <c r="IQ45" s="88"/>
      <c r="IR45" s="88"/>
      <c r="IS45" s="88"/>
      <c r="IU45" s="34"/>
      <c r="IV45" s="34"/>
      <c r="IW45" s="34"/>
      <c r="IX45" s="34"/>
      <c r="IY45" s="34"/>
      <c r="JA45" s="86"/>
      <c r="JB45" s="86"/>
      <c r="JC45" s="86"/>
      <c r="JD45" s="86"/>
      <c r="JE45" s="86"/>
      <c r="JF45" s="86"/>
      <c r="JG45" s="86"/>
      <c r="JH45" s="86"/>
      <c r="JI45" s="86"/>
      <c r="JK45" s="34"/>
      <c r="JL45" s="34"/>
      <c r="JM45" s="87"/>
      <c r="JN45" s="34"/>
      <c r="JO45" s="34"/>
      <c r="JP45" s="34"/>
      <c r="JQ45" s="88"/>
      <c r="JR45" s="88"/>
      <c r="JS45" s="88"/>
      <c r="JT45" s="88"/>
      <c r="JU45" s="88"/>
      <c r="JV45" s="88"/>
      <c r="JW45" s="88"/>
      <c r="JX45" s="88"/>
      <c r="JZ45" s="34"/>
      <c r="KA45" s="34"/>
      <c r="KB45" s="34"/>
      <c r="KC45" s="34"/>
      <c r="KD45" s="34"/>
      <c r="KF45" s="86"/>
      <c r="KG45" s="86"/>
      <c r="KH45" s="86"/>
      <c r="KI45" s="86"/>
      <c r="KJ45" s="86"/>
      <c r="KK45" s="86"/>
      <c r="KL45" s="86"/>
      <c r="KM45" s="86"/>
      <c r="KN45" s="86"/>
      <c r="KP45" s="34"/>
      <c r="KQ45" s="34"/>
      <c r="KR45" s="87"/>
      <c r="KS45" s="34"/>
      <c r="KT45" s="34"/>
      <c r="KU45" s="34"/>
      <c r="KV45" s="88"/>
      <c r="KW45" s="88"/>
      <c r="KX45" s="88"/>
      <c r="KY45" s="88"/>
      <c r="KZ45" s="88"/>
      <c r="LA45" s="88"/>
      <c r="LB45" s="88"/>
      <c r="LC45" s="88"/>
      <c r="LE45" s="34"/>
      <c r="LF45" s="34"/>
      <c r="LG45" s="34"/>
      <c r="LH45" s="34"/>
      <c r="LI45" s="34"/>
      <c r="LK45" s="86"/>
      <c r="LL45" s="86"/>
      <c r="LM45" s="86"/>
      <c r="LN45" s="86"/>
      <c r="LO45" s="86"/>
      <c r="LP45" s="86"/>
      <c r="LQ45" s="86"/>
      <c r="LR45" s="86"/>
      <c r="LS45" s="86"/>
      <c r="LU45" s="34"/>
      <c r="LV45" s="34"/>
      <c r="LW45" s="87"/>
      <c r="LX45" s="34"/>
      <c r="LY45" s="34"/>
      <c r="LZ45" s="34"/>
      <c r="MA45" s="88"/>
      <c r="MB45" s="88"/>
      <c r="MC45" s="88"/>
      <c r="MD45" s="88"/>
      <c r="ME45" s="88"/>
      <c r="MF45" s="88"/>
      <c r="MG45" s="88"/>
      <c r="MH45" s="88"/>
      <c r="MJ45" s="34"/>
      <c r="MK45" s="34"/>
      <c r="ML45" s="34"/>
      <c r="MM45" s="34"/>
      <c r="MN45" s="34"/>
      <c r="MP45" s="86"/>
      <c r="MQ45" s="86"/>
      <c r="MR45" s="86"/>
      <c r="MS45" s="86"/>
      <c r="MT45" s="86"/>
      <c r="MU45" s="86"/>
      <c r="MV45" s="86"/>
      <c r="MW45" s="86"/>
      <c r="MX45" s="86"/>
      <c r="MZ45" s="34"/>
      <c r="NA45" s="34"/>
      <c r="NB45" s="87"/>
      <c r="NC45" s="34"/>
      <c r="ND45" s="34"/>
      <c r="NE45" s="34"/>
      <c r="NF45" s="88"/>
      <c r="NG45" s="88"/>
      <c r="NH45" s="88"/>
      <c r="NI45" s="88"/>
      <c r="NJ45" s="88"/>
      <c r="NK45" s="88"/>
      <c r="NL45" s="88"/>
      <c r="NM45" s="88"/>
      <c r="NO45" s="34"/>
      <c r="NP45" s="34"/>
      <c r="NQ45" s="34"/>
      <c r="NR45" s="34"/>
      <c r="NS45" s="34"/>
      <c r="NU45" s="86"/>
      <c r="NV45" s="86"/>
      <c r="NW45" s="86"/>
      <c r="NX45" s="86"/>
      <c r="NY45" s="86"/>
      <c r="NZ45" s="86"/>
      <c r="OA45" s="86"/>
      <c r="OB45" s="86"/>
      <c r="OC45" s="86"/>
      <c r="OE45" s="34"/>
      <c r="OF45" s="34"/>
      <c r="OG45" s="87"/>
      <c r="OH45" s="34"/>
      <c r="OI45" s="34"/>
      <c r="OJ45" s="34"/>
      <c r="OK45" s="88"/>
      <c r="OL45" s="88"/>
      <c r="OM45" s="88"/>
      <c r="ON45" s="88"/>
      <c r="OO45" s="88"/>
      <c r="OP45" s="88"/>
      <c r="OQ45" s="88"/>
      <c r="OR45" s="88"/>
      <c r="OT45" s="34"/>
      <c r="OU45" s="34"/>
      <c r="OV45" s="34"/>
      <c r="OW45" s="34"/>
      <c r="OX45" s="34"/>
      <c r="OZ45" s="86"/>
      <c r="PA45" s="86"/>
      <c r="PB45" s="86"/>
      <c r="PC45" s="86"/>
      <c r="PD45" s="86"/>
      <c r="PE45" s="86"/>
      <c r="PF45" s="86"/>
      <c r="PG45" s="86"/>
      <c r="PH45" s="86"/>
      <c r="PJ45" s="34"/>
      <c r="PK45" s="34"/>
      <c r="PL45" s="87"/>
      <c r="PM45" s="34"/>
      <c r="PN45" s="34"/>
      <c r="PO45" s="34"/>
      <c r="PP45" s="88"/>
      <c r="PQ45" s="88"/>
      <c r="PR45" s="88"/>
      <c r="PS45" s="88"/>
      <c r="PT45" s="88"/>
      <c r="PU45" s="88"/>
      <c r="PV45" s="88"/>
      <c r="PW45" s="88"/>
      <c r="PY45" s="34"/>
      <c r="PZ45" s="34"/>
      <c r="QA45" s="34"/>
      <c r="QB45" s="34"/>
      <c r="QC45" s="34"/>
      <c r="QE45" s="86"/>
      <c r="QF45" s="86"/>
      <c r="QG45" s="86"/>
      <c r="QH45" s="86"/>
      <c r="QI45" s="86"/>
      <c r="QJ45" s="86"/>
      <c r="QK45" s="86"/>
      <c r="QL45" s="86"/>
      <c r="QM45" s="86"/>
      <c r="QO45" s="34"/>
      <c r="QP45" s="34"/>
      <c r="QQ45" s="87"/>
      <c r="QR45" s="34"/>
      <c r="QS45" s="34"/>
      <c r="QT45" s="34"/>
      <c r="QU45" s="88"/>
      <c r="QV45" s="88"/>
      <c r="QW45" s="88"/>
      <c r="QX45" s="88"/>
      <c r="QY45" s="88"/>
      <c r="QZ45" s="88"/>
      <c r="RA45" s="88"/>
      <c r="RB45" s="88"/>
      <c r="RD45" s="34"/>
      <c r="RE45" s="34"/>
      <c r="RF45" s="34"/>
      <c r="RG45" s="34"/>
      <c r="RH45" s="34"/>
      <c r="RJ45" s="86"/>
      <c r="RK45" s="86"/>
      <c r="RL45" s="86"/>
      <c r="RM45" s="86"/>
      <c r="RN45" s="86"/>
      <c r="RO45" s="86"/>
      <c r="RP45" s="86"/>
      <c r="RQ45" s="86"/>
      <c r="RR45" s="86"/>
      <c r="RT45" s="34"/>
      <c r="RU45" s="34"/>
      <c r="RV45" s="87"/>
      <c r="RW45" s="34"/>
      <c r="RX45" s="34"/>
      <c r="RY45" s="34"/>
      <c r="RZ45" s="88"/>
      <c r="SA45" s="88"/>
      <c r="SB45" s="88"/>
      <c r="SC45" s="88"/>
      <c r="SD45" s="88"/>
      <c r="SE45" s="88"/>
      <c r="SF45" s="88"/>
      <c r="SG45" s="88"/>
      <c r="SI45" s="34"/>
      <c r="SJ45" s="34"/>
      <c r="SK45" s="34"/>
      <c r="SL45" s="34"/>
      <c r="SM45" s="34"/>
      <c r="SO45" s="86"/>
      <c r="SP45" s="86"/>
      <c r="SQ45" s="86"/>
      <c r="SR45" s="86"/>
      <c r="SS45" s="86"/>
      <c r="ST45" s="86"/>
      <c r="SU45" s="86"/>
      <c r="SV45" s="86"/>
      <c r="SW45" s="86"/>
      <c r="SY45" s="34"/>
      <c r="SZ45" s="34"/>
      <c r="TA45" s="87"/>
      <c r="TB45" s="34"/>
      <c r="TC45" s="34"/>
      <c r="TD45" s="34"/>
      <c r="TE45" s="88"/>
      <c r="TF45" s="88"/>
      <c r="TG45" s="88"/>
      <c r="TH45" s="88"/>
      <c r="TI45" s="88"/>
      <c r="TJ45" s="88"/>
      <c r="TK45" s="88"/>
      <c r="TL45" s="88"/>
      <c r="TN45" s="34"/>
      <c r="TO45" s="34"/>
      <c r="TP45" s="34"/>
      <c r="TQ45" s="34"/>
      <c r="TR45" s="34"/>
      <c r="TT45" s="86"/>
      <c r="TU45" s="86"/>
      <c r="TV45" s="86"/>
      <c r="TW45" s="86"/>
      <c r="TX45" s="86"/>
      <c r="TY45" s="86"/>
      <c r="TZ45" s="86"/>
      <c r="UA45" s="86"/>
      <c r="UB45" s="86"/>
      <c r="UD45" s="34"/>
      <c r="UE45" s="34"/>
      <c r="UF45" s="87"/>
      <c r="UG45" s="34"/>
      <c r="UH45" s="34"/>
      <c r="UI45" s="34"/>
      <c r="UJ45" s="88"/>
      <c r="UK45" s="88"/>
      <c r="UL45" s="88"/>
      <c r="UM45" s="88"/>
      <c r="UN45" s="88"/>
      <c r="UO45" s="88"/>
      <c r="UP45" s="88"/>
      <c r="UQ45" s="88"/>
      <c r="US45" s="34"/>
      <c r="UT45" s="34"/>
      <c r="UU45" s="34"/>
      <c r="UV45" s="34"/>
      <c r="UW45" s="34"/>
      <c r="UY45" s="86"/>
      <c r="UZ45" s="86"/>
      <c r="VA45" s="86"/>
      <c r="VB45" s="86"/>
      <c r="VC45" s="86"/>
      <c r="VD45" s="86"/>
      <c r="VE45" s="86"/>
      <c r="VF45" s="86"/>
      <c r="VG45" s="86"/>
      <c r="VI45" s="34"/>
      <c r="VJ45" s="34"/>
      <c r="VK45" s="87"/>
      <c r="VL45" s="34"/>
      <c r="VM45" s="34"/>
      <c r="VN45" s="34"/>
      <c r="VO45" s="88"/>
      <c r="VP45" s="88"/>
      <c r="VQ45" s="88"/>
      <c r="VR45" s="88"/>
      <c r="VS45" s="88"/>
      <c r="VT45" s="88"/>
      <c r="VU45" s="88"/>
      <c r="VV45" s="88"/>
      <c r="VX45" s="34"/>
      <c r="VY45" s="34"/>
      <c r="VZ45" s="34"/>
      <c r="WA45" s="34"/>
      <c r="WB45" s="34"/>
      <c r="WD45" s="86"/>
      <c r="WE45" s="86"/>
      <c r="WF45" s="86"/>
      <c r="WG45" s="86"/>
      <c r="WH45" s="86"/>
      <c r="WI45" s="86"/>
      <c r="WJ45" s="86"/>
      <c r="WK45" s="86"/>
      <c r="WL45" s="86"/>
      <c r="WN45" s="34"/>
      <c r="WO45" s="34"/>
      <c r="WP45" s="87"/>
      <c r="WQ45" s="34"/>
      <c r="WR45" s="34"/>
      <c r="WS45" s="34"/>
      <c r="WT45" s="88"/>
      <c r="WU45" s="88"/>
      <c r="WV45" s="88"/>
      <c r="WW45" s="88"/>
      <c r="WX45" s="88"/>
      <c r="WY45" s="88"/>
      <c r="WZ45" s="88"/>
      <c r="XA45" s="88"/>
      <c r="XC45" s="34"/>
      <c r="XD45" s="34"/>
      <c r="XE45" s="34"/>
      <c r="XF45" s="34"/>
      <c r="XG45" s="34"/>
      <c r="XI45" s="86"/>
      <c r="XJ45" s="86"/>
      <c r="XK45" s="86"/>
      <c r="XL45" s="86"/>
      <c r="XM45" s="86"/>
      <c r="XN45" s="86"/>
      <c r="XO45" s="86"/>
      <c r="XP45" s="86"/>
      <c r="XQ45" s="86"/>
      <c r="XS45" s="34"/>
      <c r="XT45" s="34"/>
      <c r="XU45" s="87"/>
      <c r="XV45" s="34"/>
      <c r="XW45" s="34"/>
      <c r="XX45" s="34"/>
      <c r="XY45" s="88"/>
      <c r="XZ45" s="88"/>
      <c r="YA45" s="88"/>
      <c r="YB45" s="88"/>
      <c r="YC45" s="88"/>
      <c r="YD45" s="88"/>
      <c r="YE45" s="88"/>
      <c r="YF45" s="88"/>
      <c r="YH45" s="34"/>
      <c r="YI45" s="34"/>
      <c r="YJ45" s="34"/>
      <c r="YK45" s="34"/>
      <c r="YL45" s="34"/>
      <c r="YN45" s="86"/>
      <c r="YO45" s="86"/>
      <c r="YP45" s="86"/>
      <c r="YQ45" s="86"/>
      <c r="YR45" s="86"/>
      <c r="YS45" s="86"/>
      <c r="YT45" s="86"/>
      <c r="YU45" s="86"/>
      <c r="YV45" s="86"/>
      <c r="YX45" s="34"/>
      <c r="YY45" s="34"/>
      <c r="YZ45" s="87"/>
      <c r="ZA45" s="34"/>
      <c r="ZB45" s="34"/>
      <c r="ZC45" s="34"/>
      <c r="ZD45" s="88"/>
      <c r="ZE45" s="88"/>
      <c r="ZF45" s="88"/>
      <c r="ZG45" s="88"/>
      <c r="ZH45" s="88"/>
      <c r="ZI45" s="88"/>
      <c r="ZJ45" s="88"/>
      <c r="ZK45" s="88"/>
      <c r="ZM45" s="34"/>
      <c r="ZN45" s="34"/>
      <c r="ZO45" s="34"/>
      <c r="ZP45" s="34"/>
      <c r="ZQ45" s="34"/>
      <c r="ZS45" s="86"/>
      <c r="ZT45" s="86"/>
      <c r="ZU45" s="86"/>
      <c r="ZV45" s="86"/>
      <c r="ZW45" s="86"/>
      <c r="ZX45" s="86"/>
      <c r="ZY45" s="86"/>
      <c r="ZZ45" s="86"/>
      <c r="AAA45" s="86"/>
      <c r="AAC45" s="34"/>
      <c r="AAD45" s="34"/>
      <c r="AAE45" s="87"/>
      <c r="AAF45" s="34"/>
      <c r="AAG45" s="34"/>
      <c r="AAH45" s="34"/>
      <c r="AAI45" s="88"/>
      <c r="AAJ45" s="88"/>
      <c r="AAK45" s="88"/>
      <c r="AAL45" s="88"/>
      <c r="AAM45" s="88"/>
      <c r="AAN45" s="88"/>
      <c r="AAO45" s="88"/>
      <c r="AAP45" s="88"/>
      <c r="AAR45" s="34"/>
      <c r="AAS45" s="34"/>
      <c r="AAT45" s="34"/>
      <c r="AAU45" s="34"/>
      <c r="AAV45" s="34"/>
      <c r="AAX45" s="86"/>
      <c r="AAY45" s="86"/>
      <c r="AAZ45" s="86"/>
      <c r="ABA45" s="86"/>
      <c r="ABB45" s="86"/>
      <c r="ABC45" s="86"/>
      <c r="ABD45" s="86"/>
      <c r="ABE45" s="86"/>
      <c r="ABF45" s="86"/>
      <c r="ABH45" s="34"/>
      <c r="ABI45" s="34"/>
      <c r="ABJ45" s="87"/>
      <c r="ABK45" s="34"/>
      <c r="ABL45" s="34"/>
      <c r="ABM45" s="34"/>
      <c r="ABN45" s="88"/>
      <c r="ABO45" s="88"/>
      <c r="ABP45" s="88"/>
      <c r="ABQ45" s="88"/>
      <c r="ABR45" s="88"/>
      <c r="ABS45" s="88"/>
      <c r="ABT45" s="88"/>
      <c r="ABU45" s="88"/>
      <c r="ABW45" s="34"/>
      <c r="ABX45" s="34"/>
      <c r="ABY45" s="34"/>
      <c r="ABZ45" s="34"/>
      <c r="ACA45" s="34"/>
      <c r="ACC45" s="86"/>
      <c r="ACD45" s="86"/>
      <c r="ACE45" s="86"/>
      <c r="ACF45" s="86"/>
      <c r="ACG45" s="86"/>
      <c r="ACH45" s="86"/>
      <c r="ACI45" s="86"/>
      <c r="ACJ45" s="86"/>
      <c r="ACK45" s="86"/>
      <c r="ACM45" s="34"/>
      <c r="ACN45" s="34"/>
      <c r="ACO45" s="87"/>
      <c r="ACP45" s="34"/>
      <c r="ACQ45" s="34"/>
      <c r="ACR45" s="34"/>
      <c r="ACS45" s="88"/>
      <c r="ACT45" s="88"/>
      <c r="ACU45" s="88"/>
      <c r="ACV45" s="88"/>
      <c r="ACW45" s="88"/>
      <c r="ACX45" s="88"/>
      <c r="ACY45" s="88"/>
      <c r="ACZ45" s="88"/>
      <c r="ADB45" s="34"/>
      <c r="ADC45" s="34"/>
      <c r="ADD45" s="34"/>
      <c r="ADE45" s="34"/>
      <c r="ADF45" s="34"/>
      <c r="ADH45" s="86"/>
      <c r="ADI45" s="86"/>
      <c r="ADJ45" s="86"/>
      <c r="ADK45" s="86"/>
      <c r="ADL45" s="86"/>
      <c r="ADM45" s="86"/>
      <c r="ADN45" s="86"/>
      <c r="ADO45" s="86"/>
      <c r="ADP45" s="86"/>
      <c r="ADR45" s="34"/>
      <c r="ADS45" s="34"/>
      <c r="ADT45" s="87"/>
      <c r="ADU45" s="34"/>
      <c r="ADV45" s="34"/>
      <c r="ADW45" s="34"/>
      <c r="ADX45" s="88"/>
      <c r="ADY45" s="88"/>
      <c r="ADZ45" s="88"/>
      <c r="AEA45" s="88"/>
      <c r="AEB45" s="88"/>
      <c r="AEC45" s="88"/>
      <c r="AED45" s="88"/>
      <c r="AEE45" s="88"/>
      <c r="AEG45" s="34"/>
      <c r="AEH45" s="34"/>
      <c r="AEI45" s="34"/>
      <c r="AEJ45" s="34"/>
      <c r="AEK45" s="34"/>
      <c r="AEM45" s="86"/>
      <c r="AEN45" s="86"/>
      <c r="AEO45" s="86"/>
      <c r="AEP45" s="86"/>
      <c r="AEQ45" s="86"/>
      <c r="AER45" s="86"/>
      <c r="AES45" s="86"/>
      <c r="AET45" s="86"/>
      <c r="AEU45" s="86"/>
      <c r="AEW45" s="34"/>
      <c r="AEX45" s="34"/>
      <c r="AEY45" s="87"/>
      <c r="AEZ45" s="34"/>
      <c r="AFA45" s="34"/>
      <c r="AFB45" s="34"/>
      <c r="AFC45" s="88"/>
      <c r="AFD45" s="88"/>
      <c r="AFE45" s="88"/>
      <c r="AFF45" s="88"/>
      <c r="AFG45" s="88"/>
      <c r="AFH45" s="88"/>
      <c r="AFI45" s="88"/>
      <c r="AFJ45" s="88"/>
      <c r="AFL45" s="34"/>
      <c r="AFM45" s="34"/>
      <c r="AFN45" s="34"/>
      <c r="AFO45" s="34"/>
      <c r="AFP45" s="34"/>
      <c r="AFR45" s="86"/>
      <c r="AFS45" s="86"/>
      <c r="AFT45" s="86"/>
      <c r="AFU45" s="86"/>
      <c r="AFV45" s="86"/>
      <c r="AFW45" s="86"/>
      <c r="AFX45" s="86"/>
      <c r="AFY45" s="86"/>
      <c r="AFZ45" s="86"/>
      <c r="AGB45" s="34"/>
      <c r="AGC45" s="34"/>
      <c r="AGD45" s="87"/>
      <c r="AGE45" s="34"/>
      <c r="AGF45" s="34"/>
      <c r="AGG45" s="34"/>
      <c r="AGH45" s="88"/>
      <c r="AGI45" s="88"/>
      <c r="AGJ45" s="88"/>
      <c r="AGK45" s="88"/>
      <c r="AGL45" s="88"/>
      <c r="AGM45" s="88"/>
      <c r="AGN45" s="88"/>
      <c r="AGO45" s="88"/>
      <c r="AGQ45" s="34"/>
      <c r="AGR45" s="34"/>
      <c r="AGS45" s="34"/>
      <c r="AGT45" s="34"/>
      <c r="AGU45" s="34"/>
      <c r="AGW45" s="86"/>
      <c r="AGX45" s="86"/>
      <c r="AGY45" s="86"/>
      <c r="AGZ45" s="86"/>
      <c r="AHA45" s="86"/>
      <c r="AHB45" s="86"/>
      <c r="AHC45" s="86"/>
      <c r="AHD45" s="86"/>
      <c r="AHE45" s="86"/>
      <c r="AHG45" s="34"/>
      <c r="AHH45" s="34"/>
      <c r="AHI45" s="87"/>
      <c r="AHJ45" s="34"/>
      <c r="AHK45" s="34"/>
      <c r="AHL45" s="34"/>
      <c r="AHM45" s="88"/>
      <c r="AHN45" s="88"/>
      <c r="AHO45" s="88"/>
      <c r="AHP45" s="88"/>
      <c r="AHQ45" s="88"/>
      <c r="AHR45" s="88"/>
      <c r="AHS45" s="88"/>
      <c r="AHT45" s="88"/>
      <c r="AHV45" s="34"/>
      <c r="AHW45" s="34"/>
      <c r="AHX45" s="34"/>
      <c r="AHY45" s="34"/>
      <c r="AHZ45" s="34"/>
      <c r="AIB45" s="86"/>
      <c r="AIC45" s="86"/>
      <c r="AID45" s="86"/>
      <c r="AIE45" s="86"/>
      <c r="AIF45" s="86"/>
      <c r="AIG45" s="86"/>
      <c r="AIH45" s="86"/>
      <c r="AII45" s="86"/>
      <c r="AIJ45" s="86"/>
      <c r="AIL45" s="34"/>
      <c r="AIM45" s="34"/>
      <c r="AIN45" s="87"/>
      <c r="AIO45" s="34"/>
      <c r="AIP45" s="34"/>
      <c r="AIQ45" s="34"/>
      <c r="AIR45" s="88"/>
      <c r="AIS45" s="88"/>
      <c r="AIT45" s="88"/>
      <c r="AIU45" s="88"/>
      <c r="AIV45" s="88"/>
      <c r="AIW45" s="88"/>
      <c r="AIX45" s="88"/>
      <c r="AIY45" s="88"/>
      <c r="AJA45" s="34"/>
      <c r="AJB45" s="34"/>
      <c r="AJC45" s="34"/>
      <c r="AJD45" s="34"/>
      <c r="AJE45" s="34"/>
      <c r="AJG45" s="86"/>
      <c r="AJH45" s="86"/>
      <c r="AJI45" s="86"/>
      <c r="AJJ45" s="86"/>
      <c r="AJK45" s="86"/>
      <c r="AJL45" s="86"/>
      <c r="AJM45" s="86"/>
      <c r="AJN45" s="86"/>
      <c r="AJO45" s="86"/>
      <c r="AJQ45" s="34"/>
      <c r="AJR45" s="34"/>
      <c r="AJS45" s="87"/>
      <c r="AJT45" s="34"/>
      <c r="AJU45" s="34"/>
      <c r="AJV45" s="34"/>
      <c r="AJW45" s="88"/>
      <c r="AJX45" s="88"/>
      <c r="AJY45" s="88"/>
      <c r="AJZ45" s="88"/>
      <c r="AKA45" s="88"/>
      <c r="AKB45" s="88"/>
      <c r="AKC45" s="88"/>
      <c r="AKD45" s="88"/>
      <c r="AKF45" s="34"/>
      <c r="AKG45" s="34"/>
      <c r="AKH45" s="34"/>
      <c r="AKI45" s="34"/>
      <c r="AKJ45" s="34"/>
      <c r="AKL45" s="86"/>
      <c r="AKM45" s="86"/>
      <c r="AKN45" s="86"/>
      <c r="AKO45" s="86"/>
      <c r="AKP45" s="86"/>
      <c r="AKQ45" s="86"/>
      <c r="AKR45" s="86"/>
      <c r="AKS45" s="86"/>
      <c r="AKT45" s="86"/>
      <c r="AKV45" s="34"/>
      <c r="AKW45" s="34"/>
      <c r="AKX45" s="87"/>
      <c r="AKY45" s="34"/>
      <c r="AKZ45" s="34"/>
      <c r="ALA45" s="34"/>
      <c r="ALB45" s="88"/>
      <c r="ALC45" s="88"/>
      <c r="ALD45" s="88"/>
      <c r="ALE45" s="88"/>
      <c r="ALF45" s="88"/>
      <c r="ALG45" s="88"/>
      <c r="ALH45" s="88"/>
      <c r="ALI45" s="88"/>
      <c r="ALK45" s="34"/>
      <c r="ALL45" s="34"/>
      <c r="ALM45" s="34"/>
      <c r="ALN45" s="34"/>
      <c r="ALO45" s="34"/>
      <c r="ALQ45" s="86"/>
      <c r="ALR45" s="86"/>
      <c r="ALS45" s="86"/>
      <c r="ALT45" s="86"/>
      <c r="ALU45" s="86"/>
      <c r="ALV45" s="86"/>
      <c r="ALW45" s="86"/>
      <c r="ALX45" s="86"/>
      <c r="ALY45" s="86"/>
      <c r="AMA45" s="34"/>
      <c r="AMB45" s="34"/>
      <c r="AMC45" s="87"/>
      <c r="AMD45" s="34"/>
      <c r="AME45" s="34"/>
      <c r="AMF45" s="34"/>
      <c r="AMG45" s="88"/>
      <c r="AMH45" s="88"/>
      <c r="AMI45" s="88"/>
      <c r="AMJ45" s="88"/>
      <c r="AMK45" s="88"/>
      <c r="AML45" s="88"/>
      <c r="AMM45" s="88"/>
      <c r="AMN45" s="88"/>
      <c r="AMP45" s="34"/>
      <c r="AMQ45" s="34"/>
      <c r="AMR45" s="34"/>
      <c r="AMS45" s="34"/>
      <c r="AMT45" s="34"/>
      <c r="AMV45" s="86"/>
      <c r="AMW45" s="86"/>
      <c r="AMX45" s="86"/>
      <c r="AMY45" s="86"/>
      <c r="AMZ45" s="86"/>
      <c r="ANA45" s="86"/>
      <c r="ANB45" s="86"/>
      <c r="ANC45" s="86"/>
      <c r="AND45" s="86"/>
      <c r="ANF45" s="34"/>
      <c r="ANG45" s="34"/>
      <c r="ANH45" s="87"/>
      <c r="ANI45" s="34"/>
      <c r="ANJ45" s="34"/>
      <c r="ANK45" s="34"/>
      <c r="ANL45" s="88"/>
      <c r="ANM45" s="88"/>
      <c r="ANN45" s="88"/>
      <c r="ANO45" s="88"/>
      <c r="ANP45" s="88"/>
      <c r="ANQ45" s="88"/>
      <c r="ANR45" s="88"/>
      <c r="ANS45" s="88"/>
      <c r="ANU45" s="34"/>
      <c r="ANV45" s="34"/>
      <c r="ANW45" s="34"/>
      <c r="ANX45" s="34"/>
      <c r="ANY45" s="34"/>
      <c r="AOA45" s="86"/>
      <c r="AOB45" s="86"/>
      <c r="AOC45" s="86"/>
      <c r="AOD45" s="86"/>
      <c r="AOE45" s="86"/>
      <c r="AOF45" s="86"/>
      <c r="AOG45" s="86"/>
      <c r="AOH45" s="86"/>
      <c r="AOI45" s="86"/>
      <c r="AOK45" s="34"/>
      <c r="AOL45" s="34"/>
      <c r="AOM45" s="87"/>
      <c r="AON45" s="34"/>
      <c r="AOO45" s="34"/>
      <c r="AOP45" s="34"/>
      <c r="AOQ45" s="88"/>
      <c r="AOR45" s="88"/>
      <c r="AOS45" s="88"/>
      <c r="AOT45" s="88"/>
      <c r="AOU45" s="88"/>
      <c r="AOV45" s="88"/>
      <c r="AOW45" s="88"/>
      <c r="AOX45" s="88"/>
      <c r="AOZ45" s="34"/>
      <c r="APA45" s="34"/>
      <c r="APB45" s="34"/>
      <c r="APC45" s="34"/>
      <c r="APD45" s="34"/>
      <c r="APF45" s="86"/>
      <c r="APG45" s="86"/>
      <c r="APH45" s="86"/>
      <c r="API45" s="86"/>
      <c r="APJ45" s="86"/>
      <c r="APK45" s="86"/>
      <c r="APL45" s="86"/>
      <c r="APM45" s="86"/>
      <c r="APN45" s="86"/>
      <c r="APP45" s="34"/>
      <c r="APQ45" s="34"/>
      <c r="APR45" s="87"/>
      <c r="APS45" s="34"/>
      <c r="APT45" s="34"/>
      <c r="APU45" s="34"/>
      <c r="APV45" s="88"/>
      <c r="APW45" s="88"/>
      <c r="APX45" s="88"/>
      <c r="APY45" s="88"/>
      <c r="APZ45" s="88"/>
      <c r="AQA45" s="88"/>
      <c r="AQB45" s="88"/>
      <c r="AQC45" s="88"/>
      <c r="AQE45" s="34"/>
      <c r="AQF45" s="34"/>
      <c r="AQG45" s="34"/>
      <c r="AQH45" s="34"/>
      <c r="AQI45" s="34"/>
      <c r="AQK45" s="86"/>
      <c r="AQL45" s="86"/>
      <c r="AQM45" s="86"/>
      <c r="AQN45" s="86"/>
      <c r="AQO45" s="86"/>
      <c r="AQP45" s="86"/>
      <c r="AQQ45" s="86"/>
      <c r="AQR45" s="86"/>
      <c r="AQS45" s="86"/>
      <c r="AQU45" s="34"/>
      <c r="AQV45" s="34"/>
      <c r="AQW45" s="87"/>
      <c r="AQX45" s="34"/>
      <c r="AQY45" s="34"/>
      <c r="AQZ45" s="34"/>
      <c r="ARA45" s="88"/>
      <c r="ARB45" s="88"/>
      <c r="ARC45" s="88"/>
      <c r="ARD45" s="88"/>
      <c r="ARE45" s="88"/>
      <c r="ARF45" s="88"/>
      <c r="ARG45" s="88"/>
      <c r="ARH45" s="88"/>
      <c r="ARJ45" s="34"/>
      <c r="ARK45" s="34"/>
      <c r="ARL45" s="34"/>
      <c r="ARM45" s="34"/>
      <c r="ARN45" s="34"/>
      <c r="ARP45" s="86"/>
      <c r="ARQ45" s="86"/>
      <c r="ARR45" s="86"/>
      <c r="ARS45" s="86"/>
      <c r="ART45" s="86"/>
      <c r="ARU45" s="86"/>
      <c r="ARV45" s="86"/>
      <c r="ARW45" s="86"/>
      <c r="ARX45" s="86"/>
      <c r="ARZ45" s="34"/>
      <c r="ASA45" s="34"/>
      <c r="ASB45" s="87"/>
      <c r="ASC45" s="34"/>
      <c r="ASD45" s="34"/>
      <c r="ASE45" s="34"/>
      <c r="ASF45" s="88"/>
      <c r="ASG45" s="88"/>
      <c r="ASH45" s="88"/>
      <c r="ASI45" s="88"/>
      <c r="ASJ45" s="88"/>
      <c r="ASK45" s="88"/>
      <c r="ASL45" s="88"/>
      <c r="ASM45" s="88"/>
      <c r="ASO45" s="34"/>
      <c r="ASP45" s="34"/>
      <c r="ASQ45" s="34"/>
      <c r="ASR45" s="34"/>
      <c r="ASS45" s="34"/>
      <c r="ASU45" s="86"/>
      <c r="ASV45" s="86"/>
      <c r="ASW45" s="86"/>
      <c r="ASX45" s="86"/>
      <c r="ASY45" s="86"/>
      <c r="ASZ45" s="86"/>
      <c r="ATA45" s="86"/>
      <c r="ATB45" s="86"/>
      <c r="ATC45" s="86"/>
      <c r="ATE45" s="34"/>
      <c r="ATF45" s="34"/>
      <c r="ATG45" s="87"/>
      <c r="ATH45" s="34"/>
      <c r="ATI45" s="34"/>
      <c r="ATJ45" s="34"/>
      <c r="ATK45" s="88"/>
      <c r="ATL45" s="88"/>
      <c r="ATM45" s="88"/>
      <c r="ATN45" s="88"/>
      <c r="ATO45" s="88"/>
      <c r="ATP45" s="88"/>
      <c r="ATQ45" s="88"/>
      <c r="ATR45" s="88"/>
      <c r="ATT45" s="34"/>
      <c r="ATU45" s="34"/>
      <c r="ATV45" s="34"/>
      <c r="ATW45" s="34"/>
      <c r="ATX45" s="34"/>
      <c r="ATZ45" s="86"/>
      <c r="AUA45" s="86"/>
      <c r="AUB45" s="86"/>
      <c r="AUC45" s="86"/>
      <c r="AUD45" s="86"/>
      <c r="AUE45" s="86"/>
      <c r="AUF45" s="86"/>
      <c r="AUG45" s="86"/>
      <c r="AUH45" s="86"/>
      <c r="AUJ45" s="34"/>
      <c r="AUK45" s="34"/>
      <c r="AUL45" s="87"/>
      <c r="AUM45" s="34"/>
      <c r="AUN45" s="34"/>
      <c r="AUO45" s="34"/>
      <c r="AUP45" s="88"/>
      <c r="AUQ45" s="88"/>
      <c r="AUR45" s="88"/>
      <c r="AUS45" s="88"/>
      <c r="AUT45" s="88"/>
      <c r="AUU45" s="88"/>
      <c r="AUV45" s="88"/>
      <c r="AUW45" s="88"/>
      <c r="AUY45" s="34"/>
      <c r="AUZ45" s="34"/>
      <c r="AVA45" s="34"/>
      <c r="AVB45" s="34"/>
      <c r="AVC45" s="34"/>
      <c r="AVE45" s="86"/>
      <c r="AVF45" s="86"/>
      <c r="AVG45" s="86"/>
      <c r="AVH45" s="86"/>
      <c r="AVI45" s="86"/>
      <c r="AVJ45" s="86"/>
      <c r="AVK45" s="86"/>
      <c r="AVL45" s="86"/>
      <c r="AVM45" s="86"/>
      <c r="AVO45" s="34"/>
      <c r="AVP45" s="34"/>
      <c r="AVQ45" s="87"/>
      <c r="AVR45" s="34"/>
      <c r="AVS45" s="34"/>
      <c r="AVT45" s="34"/>
      <c r="AVU45" s="88"/>
      <c r="AVV45" s="88"/>
      <c r="AVW45" s="88"/>
      <c r="AVX45" s="88"/>
      <c r="AVY45" s="88"/>
      <c r="AVZ45" s="88"/>
      <c r="AWA45" s="88"/>
      <c r="AWB45" s="88"/>
      <c r="AWD45" s="34"/>
      <c r="AWE45" s="34"/>
      <c r="AWF45" s="34"/>
      <c r="AWG45" s="34"/>
      <c r="AWH45" s="34"/>
      <c r="AWJ45" s="86"/>
      <c r="AWK45" s="86"/>
      <c r="AWL45" s="86"/>
      <c r="AWM45" s="86"/>
      <c r="AWN45" s="86"/>
      <c r="AWO45" s="86"/>
      <c r="AWP45" s="86"/>
      <c r="AWQ45" s="86"/>
      <c r="AWR45" s="86"/>
      <c r="AWT45" s="34"/>
      <c r="AWU45" s="34"/>
      <c r="AWV45" s="87"/>
      <c r="AWW45" s="34"/>
      <c r="AWX45" s="34"/>
      <c r="AWY45" s="34"/>
      <c r="AWZ45" s="88"/>
      <c r="AXA45" s="88"/>
      <c r="AXB45" s="88"/>
      <c r="AXC45" s="88"/>
      <c r="AXD45" s="88"/>
      <c r="AXE45" s="88"/>
      <c r="AXF45" s="88"/>
      <c r="AXG45" s="88"/>
      <c r="AXI45" s="34"/>
      <c r="AXJ45" s="34"/>
      <c r="AXK45" s="34"/>
      <c r="AXL45" s="34"/>
      <c r="AXM45" s="34"/>
      <c r="AXO45" s="86"/>
      <c r="AXP45" s="86"/>
      <c r="AXQ45" s="86"/>
      <c r="AXR45" s="86"/>
      <c r="AXS45" s="86"/>
      <c r="AXT45" s="86"/>
      <c r="AXU45" s="86"/>
      <c r="AXV45" s="86"/>
      <c r="AXW45" s="86"/>
      <c r="AXY45" s="34"/>
      <c r="AXZ45" s="34"/>
      <c r="AYA45" s="87"/>
      <c r="AYB45" s="34"/>
      <c r="AYC45" s="34"/>
      <c r="AYD45" s="34"/>
      <c r="AYE45" s="88"/>
      <c r="AYF45" s="88"/>
      <c r="AYG45" s="88"/>
      <c r="AYH45" s="88"/>
      <c r="AYI45" s="88"/>
      <c r="AYJ45" s="88"/>
      <c r="AYK45" s="88"/>
      <c r="AYL45" s="88"/>
      <c r="AYN45" s="34"/>
      <c r="AYO45" s="34"/>
      <c r="AYP45" s="34"/>
      <c r="AYQ45" s="34"/>
      <c r="AYR45" s="34"/>
      <c r="AYT45" s="86"/>
      <c r="AYU45" s="86"/>
      <c r="AYV45" s="86"/>
      <c r="AYW45" s="86"/>
      <c r="AYX45" s="86"/>
      <c r="AYY45" s="86"/>
      <c r="AYZ45" s="86"/>
      <c r="AZA45" s="86"/>
      <c r="AZB45" s="86"/>
      <c r="AZD45" s="34"/>
      <c r="AZE45" s="34"/>
      <c r="AZF45" s="87"/>
      <c r="AZG45" s="34"/>
      <c r="AZH45" s="34"/>
      <c r="AZI45" s="34"/>
      <c r="AZJ45" s="88"/>
      <c r="AZK45" s="88"/>
      <c r="AZL45" s="88"/>
      <c r="AZM45" s="88"/>
      <c r="AZN45" s="88"/>
      <c r="AZO45" s="88"/>
      <c r="AZP45" s="88"/>
      <c r="AZQ45" s="88"/>
      <c r="AZS45" s="34"/>
      <c r="AZT45" s="34"/>
      <c r="AZU45" s="34"/>
      <c r="AZV45" s="34"/>
      <c r="AZW45" s="34"/>
      <c r="AZY45" s="86"/>
      <c r="AZZ45" s="86"/>
      <c r="BAA45" s="86"/>
      <c r="BAB45" s="86"/>
      <c r="BAC45" s="86"/>
      <c r="BAD45" s="86"/>
      <c r="BAE45" s="86"/>
      <c r="BAF45" s="86"/>
      <c r="BAG45" s="86"/>
      <c r="BAI45" s="34"/>
      <c r="BAJ45" s="34"/>
      <c r="BAK45" s="87"/>
      <c r="BAL45" s="34"/>
      <c r="BAM45" s="34"/>
      <c r="BAN45" s="34"/>
      <c r="BAO45" s="88"/>
      <c r="BAP45" s="88"/>
      <c r="BAQ45" s="88"/>
      <c r="BAR45" s="88"/>
      <c r="BAS45" s="88"/>
      <c r="BAT45" s="88"/>
      <c r="BAU45" s="88"/>
      <c r="BAV45" s="88"/>
      <c r="BAX45" s="34"/>
      <c r="BAY45" s="34"/>
      <c r="BAZ45" s="34"/>
      <c r="BBA45" s="34"/>
      <c r="BBB45" s="34"/>
      <c r="BBD45" s="86"/>
      <c r="BBE45" s="86"/>
      <c r="BBF45" s="86"/>
      <c r="BBG45" s="86"/>
      <c r="BBH45" s="86"/>
      <c r="BBI45" s="86"/>
      <c r="BBJ45" s="86"/>
      <c r="BBK45" s="86"/>
      <c r="BBL45" s="86"/>
      <c r="BBN45" s="34"/>
      <c r="BBO45" s="34"/>
      <c r="BBP45" s="87"/>
      <c r="BBQ45" s="34"/>
      <c r="BBR45" s="34"/>
      <c r="BBS45" s="34"/>
      <c r="BBT45" s="88"/>
      <c r="BBU45" s="88"/>
      <c r="BBV45" s="88"/>
      <c r="BBW45" s="88"/>
      <c r="BBX45" s="88"/>
      <c r="BBY45" s="88"/>
      <c r="BBZ45" s="88"/>
      <c r="BCA45" s="88"/>
      <c r="BCC45" s="34"/>
      <c r="BCD45" s="34"/>
      <c r="BCE45" s="34"/>
      <c r="BCF45" s="34"/>
      <c r="BCG45" s="34"/>
      <c r="BCI45" s="86"/>
      <c r="BCJ45" s="86"/>
      <c r="BCK45" s="86"/>
      <c r="BCL45" s="86"/>
      <c r="BCM45" s="86"/>
      <c r="BCN45" s="86"/>
      <c r="BCO45" s="86"/>
      <c r="BCP45" s="86"/>
      <c r="BCQ45" s="86"/>
      <c r="BCS45" s="34"/>
      <c r="BCT45" s="34"/>
      <c r="BCU45" s="87"/>
      <c r="BCV45" s="34"/>
      <c r="BCW45" s="34"/>
      <c r="BCX45" s="34"/>
      <c r="BCY45" s="88"/>
      <c r="BCZ45" s="88"/>
      <c r="BDA45" s="88"/>
      <c r="BDB45" s="88"/>
      <c r="BDC45" s="88"/>
      <c r="BDD45" s="88"/>
      <c r="BDE45" s="88"/>
      <c r="BDF45" s="88"/>
      <c r="BDH45" s="34"/>
      <c r="BDI45" s="34"/>
      <c r="BDJ45" s="34"/>
      <c r="BDK45" s="34"/>
      <c r="BDL45" s="34"/>
      <c r="BDN45" s="86"/>
      <c r="BDO45" s="86"/>
      <c r="BDP45" s="86"/>
      <c r="BDQ45" s="86"/>
      <c r="BDR45" s="86"/>
      <c r="BDS45" s="86"/>
      <c r="BDT45" s="86"/>
      <c r="BDU45" s="86"/>
      <c r="BDV45" s="86"/>
      <c r="BDX45" s="34"/>
      <c r="BDY45" s="34"/>
      <c r="BDZ45" s="87"/>
      <c r="BEA45" s="34"/>
      <c r="BEB45" s="34"/>
      <c r="BEC45" s="34"/>
      <c r="BED45" s="88"/>
      <c r="BEE45" s="88"/>
      <c r="BEF45" s="88"/>
      <c r="BEG45" s="88"/>
      <c r="BEH45" s="88"/>
      <c r="BEI45" s="88"/>
      <c r="BEJ45" s="88"/>
      <c r="BEK45" s="88"/>
      <c r="BEM45" s="34"/>
      <c r="BEN45" s="34"/>
      <c r="BEO45" s="34"/>
      <c r="BEP45" s="34"/>
      <c r="BEQ45" s="34"/>
      <c r="BES45" s="86"/>
      <c r="BET45" s="86"/>
      <c r="BEU45" s="86"/>
      <c r="BEV45" s="86"/>
      <c r="BEW45" s="86"/>
      <c r="BEX45" s="86"/>
      <c r="BEY45" s="86"/>
      <c r="BEZ45" s="86"/>
      <c r="BFA45" s="86"/>
      <c r="BFC45" s="34"/>
      <c r="BFD45" s="34"/>
      <c r="BFE45" s="87"/>
      <c r="BFF45" s="34"/>
      <c r="BFG45" s="34"/>
      <c r="BFH45" s="34"/>
      <c r="BFI45" s="88"/>
      <c r="BFJ45" s="88"/>
      <c r="BFK45" s="88"/>
      <c r="BFL45" s="88"/>
      <c r="BFM45" s="88"/>
      <c r="BFN45" s="88"/>
      <c r="BFO45" s="88"/>
      <c r="BFP45" s="88"/>
      <c r="BFR45" s="34"/>
      <c r="BFS45" s="34"/>
      <c r="BFT45" s="34"/>
      <c r="BFU45" s="34"/>
      <c r="BFV45" s="34"/>
      <c r="BFX45" s="86"/>
      <c r="BFY45" s="86"/>
      <c r="BFZ45" s="86"/>
      <c r="BGA45" s="86"/>
      <c r="BGB45" s="86"/>
      <c r="BGC45" s="86"/>
      <c r="BGD45" s="86"/>
      <c r="BGE45" s="86"/>
      <c r="BGF45" s="86"/>
      <c r="BGH45" s="34"/>
      <c r="BGI45" s="34"/>
      <c r="BGJ45" s="87"/>
      <c r="BGK45" s="34"/>
      <c r="BGL45" s="34"/>
      <c r="BGM45" s="34"/>
      <c r="BGN45" s="88"/>
      <c r="BGO45" s="88"/>
      <c r="BGP45" s="88"/>
      <c r="BGQ45" s="88"/>
      <c r="BGR45" s="88"/>
      <c r="BGS45" s="88"/>
      <c r="BGT45" s="88"/>
      <c r="BGU45" s="88"/>
      <c r="BGW45" s="34"/>
      <c r="BGX45" s="34"/>
      <c r="BGY45" s="34"/>
      <c r="BGZ45" s="34"/>
      <c r="BHA45" s="34"/>
      <c r="BHC45" s="86"/>
      <c r="BHD45" s="86"/>
      <c r="BHE45" s="86"/>
      <c r="BHF45" s="86"/>
      <c r="BHG45" s="86"/>
      <c r="BHH45" s="86"/>
      <c r="BHI45" s="86"/>
      <c r="BHJ45" s="86"/>
      <c r="BHK45" s="86"/>
      <c r="BHM45" s="34"/>
      <c r="BHN45" s="34"/>
      <c r="BHO45" s="87"/>
      <c r="BHP45" s="34"/>
      <c r="BHQ45" s="34"/>
      <c r="BHR45" s="34"/>
      <c r="BHS45" s="88"/>
      <c r="BHT45" s="88"/>
      <c r="BHU45" s="88"/>
      <c r="BHV45" s="88"/>
      <c r="BHW45" s="88"/>
      <c r="BHX45" s="88"/>
      <c r="BHY45" s="88"/>
      <c r="BHZ45" s="88"/>
      <c r="BIB45" s="34"/>
      <c r="BIC45" s="34"/>
      <c r="BID45" s="34"/>
      <c r="BIE45" s="34"/>
      <c r="BIF45" s="34"/>
      <c r="BIH45" s="86"/>
      <c r="BII45" s="86"/>
      <c r="BIJ45" s="86"/>
      <c r="BIK45" s="86"/>
      <c r="BIL45" s="86"/>
      <c r="BIM45" s="86"/>
      <c r="BIN45" s="86"/>
      <c r="BIO45" s="86"/>
      <c r="BIP45" s="86"/>
      <c r="BIR45" s="34"/>
      <c r="BIS45" s="34"/>
      <c r="BIT45" s="87"/>
      <c r="BIU45" s="34"/>
      <c r="BIV45" s="34"/>
      <c r="BIW45" s="34"/>
      <c r="BIX45" s="88"/>
      <c r="BIY45" s="88"/>
      <c r="BIZ45" s="88"/>
      <c r="BJA45" s="88"/>
      <c r="BJB45" s="88"/>
      <c r="BJC45" s="88"/>
      <c r="BJD45" s="88"/>
      <c r="BJE45" s="88"/>
      <c r="BJG45" s="34"/>
      <c r="BJH45" s="34"/>
      <c r="BJI45" s="34"/>
      <c r="BJJ45" s="34"/>
      <c r="BJK45" s="34"/>
      <c r="BJM45" s="86"/>
      <c r="BJN45" s="86"/>
      <c r="BJO45" s="86"/>
      <c r="BJP45" s="86"/>
      <c r="BJQ45" s="86"/>
      <c r="BJR45" s="86"/>
      <c r="BJS45" s="86"/>
      <c r="BJT45" s="86"/>
      <c r="BJU45" s="86"/>
      <c r="BJW45" s="34"/>
      <c r="BJX45" s="34"/>
      <c r="BJY45" s="87"/>
      <c r="BJZ45" s="34"/>
      <c r="BKA45" s="34"/>
      <c r="BKB45" s="34"/>
      <c r="BKC45" s="88"/>
      <c r="BKD45" s="88"/>
      <c r="BKE45" s="88"/>
      <c r="BKF45" s="88"/>
      <c r="BKG45" s="88"/>
      <c r="BKH45" s="88"/>
      <c r="BKI45" s="88"/>
      <c r="BKJ45" s="88"/>
      <c r="BKL45" s="34"/>
      <c r="BKM45" s="34"/>
      <c r="BKN45" s="34"/>
      <c r="BKO45" s="34"/>
      <c r="BKP45" s="34"/>
      <c r="BKR45" s="86"/>
      <c r="BKS45" s="86"/>
      <c r="BKT45" s="86"/>
      <c r="BKU45" s="86"/>
      <c r="BKV45" s="86"/>
      <c r="BKW45" s="86"/>
      <c r="BKX45" s="86"/>
      <c r="BKY45" s="86"/>
      <c r="BKZ45" s="86"/>
      <c r="BLB45" s="34"/>
      <c r="BLC45" s="34"/>
      <c r="BLD45" s="87"/>
      <c r="BLE45" s="34"/>
      <c r="BLF45" s="34"/>
      <c r="BLG45" s="34"/>
      <c r="BLH45" s="88"/>
      <c r="BLI45" s="88"/>
      <c r="BLJ45" s="88"/>
      <c r="BLK45" s="88"/>
      <c r="BLL45" s="88"/>
      <c r="BLM45" s="88"/>
      <c r="BLN45" s="88"/>
      <c r="BLO45" s="88"/>
      <c r="BLQ45" s="34"/>
      <c r="BLR45" s="34"/>
      <c r="BLS45" s="34"/>
      <c r="BLT45" s="34"/>
      <c r="BLU45" s="34"/>
      <c r="BLW45" s="86"/>
      <c r="BLX45" s="86"/>
      <c r="BLY45" s="86"/>
      <c r="BLZ45" s="86"/>
      <c r="BMA45" s="86"/>
      <c r="BMB45" s="86"/>
      <c r="BMC45" s="86"/>
      <c r="BMD45" s="86"/>
      <c r="BME45" s="86"/>
      <c r="BMG45" s="34"/>
      <c r="BMH45" s="34"/>
      <c r="BMI45" s="87"/>
      <c r="BMJ45" s="34"/>
      <c r="BMK45" s="34"/>
      <c r="BML45" s="34"/>
      <c r="BMM45" s="88"/>
      <c r="BMN45" s="88"/>
      <c r="BMO45" s="88"/>
      <c r="BMP45" s="88"/>
      <c r="BMQ45" s="88"/>
      <c r="BMR45" s="88"/>
      <c r="BMS45" s="88"/>
      <c r="BMT45" s="88"/>
      <c r="BMV45" s="34"/>
      <c r="BMW45" s="34"/>
      <c r="BMX45" s="34"/>
      <c r="BMY45" s="34"/>
      <c r="BMZ45" s="34"/>
      <c r="BNB45" s="86"/>
      <c r="BNC45" s="86"/>
      <c r="BND45" s="86"/>
      <c r="BNE45" s="86"/>
      <c r="BNF45" s="86"/>
      <c r="BNG45" s="86"/>
      <c r="BNH45" s="86"/>
      <c r="BNI45" s="86"/>
      <c r="BNJ45" s="86"/>
      <c r="BNL45" s="34"/>
      <c r="BNM45" s="34"/>
      <c r="BNN45" s="87"/>
      <c r="BNO45" s="34"/>
      <c r="BNP45" s="34"/>
      <c r="BNQ45" s="34"/>
      <c r="BNR45" s="88"/>
      <c r="BNS45" s="88"/>
      <c r="BNT45" s="88"/>
      <c r="BNU45" s="88"/>
      <c r="BNV45" s="88"/>
      <c r="BNW45" s="88"/>
      <c r="BNX45" s="88"/>
      <c r="BNY45" s="88"/>
      <c r="BOA45" s="34"/>
      <c r="BOB45" s="34"/>
      <c r="BOC45" s="34"/>
      <c r="BOD45" s="34"/>
      <c r="BOE45" s="34"/>
      <c r="BOG45" s="86"/>
      <c r="BOH45" s="86"/>
      <c r="BOI45" s="86"/>
      <c r="BOJ45" s="86"/>
      <c r="BOK45" s="86"/>
      <c r="BOL45" s="86"/>
      <c r="BOM45" s="86"/>
      <c r="BON45" s="86"/>
      <c r="BOO45" s="86"/>
      <c r="BOQ45" s="34"/>
      <c r="BOR45" s="34"/>
      <c r="BOS45" s="87"/>
      <c r="BOT45" s="34"/>
      <c r="BOU45" s="34"/>
      <c r="BOV45" s="34"/>
      <c r="BOW45" s="88"/>
      <c r="BOX45" s="88"/>
      <c r="BOY45" s="88"/>
      <c r="BOZ45" s="88"/>
      <c r="BPA45" s="88"/>
      <c r="BPB45" s="88"/>
      <c r="BPC45" s="88"/>
      <c r="BPD45" s="88"/>
      <c r="BPF45" s="34"/>
      <c r="BPG45" s="34"/>
      <c r="BPH45" s="34"/>
      <c r="BPI45" s="34"/>
      <c r="BPJ45" s="34"/>
      <c r="BPL45" s="86"/>
      <c r="BPM45" s="86"/>
      <c r="BPN45" s="86"/>
      <c r="BPO45" s="86"/>
      <c r="BPP45" s="86"/>
      <c r="BPQ45" s="86"/>
      <c r="BPR45" s="86"/>
      <c r="BPS45" s="86"/>
      <c r="BPT45" s="86"/>
      <c r="BPV45" s="34"/>
      <c r="BPW45" s="34"/>
      <c r="BPX45" s="87"/>
      <c r="BPY45" s="34"/>
      <c r="BPZ45" s="34"/>
      <c r="BQA45" s="34"/>
      <c r="BQB45" s="88"/>
      <c r="BQC45" s="88"/>
      <c r="BQD45" s="88"/>
      <c r="BQE45" s="88"/>
      <c r="BQF45" s="88"/>
      <c r="BQG45" s="88"/>
      <c r="BQH45" s="88"/>
      <c r="BQI45" s="88"/>
      <c r="BQK45" s="34"/>
      <c r="BQL45" s="34"/>
      <c r="BQM45" s="34"/>
      <c r="BQN45" s="34"/>
      <c r="BQO45" s="34"/>
      <c r="BQQ45" s="86"/>
      <c r="BQR45" s="86"/>
      <c r="BQS45" s="86"/>
      <c r="BQT45" s="86"/>
      <c r="BQU45" s="86"/>
      <c r="BQV45" s="86"/>
      <c r="BQW45" s="86"/>
      <c r="BQX45" s="86"/>
      <c r="BQY45" s="86"/>
      <c r="BRA45" s="34"/>
      <c r="BRB45" s="34"/>
      <c r="BRC45" s="87"/>
      <c r="BRD45" s="34"/>
      <c r="BRE45" s="34"/>
      <c r="BRF45" s="34"/>
      <c r="BRG45" s="88"/>
      <c r="BRH45" s="88"/>
      <c r="BRI45" s="88"/>
      <c r="BRJ45" s="88"/>
      <c r="BRK45" s="88"/>
      <c r="BRL45" s="88"/>
      <c r="BRM45" s="88"/>
      <c r="BRN45" s="88"/>
      <c r="BRP45" s="34"/>
      <c r="BRQ45" s="34"/>
      <c r="BRR45" s="34"/>
      <c r="BRS45" s="34"/>
      <c r="BRT45" s="34"/>
      <c r="BRV45" s="86"/>
      <c r="BRW45" s="86"/>
      <c r="BRX45" s="86"/>
      <c r="BRY45" s="86"/>
      <c r="BRZ45" s="86"/>
      <c r="BSA45" s="86"/>
      <c r="BSB45" s="86"/>
      <c r="BSC45" s="86"/>
      <c r="BSD45" s="86"/>
      <c r="BSF45" s="34"/>
      <c r="BSG45" s="34"/>
      <c r="BSH45" s="87"/>
      <c r="BSI45" s="34"/>
      <c r="BSJ45" s="34"/>
      <c r="BSK45" s="34"/>
      <c r="BSL45" s="88"/>
      <c r="BSM45" s="88"/>
      <c r="BSN45" s="88"/>
      <c r="BSO45" s="88"/>
      <c r="BSP45" s="88"/>
      <c r="BSQ45" s="88"/>
      <c r="BSR45" s="88"/>
      <c r="BSS45" s="88"/>
      <c r="BSU45" s="34"/>
      <c r="BSV45" s="34"/>
      <c r="BSW45" s="34"/>
      <c r="BSX45" s="34"/>
      <c r="BSY45" s="34"/>
      <c r="BTA45" s="86"/>
      <c r="BTB45" s="86"/>
      <c r="BTC45" s="86"/>
      <c r="BTD45" s="86"/>
      <c r="BTE45" s="86"/>
      <c r="BTF45" s="86"/>
      <c r="BTG45" s="86"/>
      <c r="BTH45" s="86"/>
      <c r="BTI45" s="86"/>
      <c r="BTK45" s="34"/>
      <c r="BTL45" s="34"/>
      <c r="BTM45" s="87"/>
      <c r="BTN45" s="34"/>
      <c r="BTO45" s="34"/>
      <c r="BTP45" s="34"/>
      <c r="BTQ45" s="88"/>
      <c r="BTR45" s="88"/>
      <c r="BTS45" s="88"/>
      <c r="BTT45" s="88"/>
      <c r="BTU45" s="88"/>
      <c r="BTV45" s="88"/>
      <c r="BTW45" s="88"/>
      <c r="BTX45" s="88"/>
      <c r="BTZ45" s="34"/>
      <c r="BUA45" s="34"/>
      <c r="BUB45" s="34"/>
      <c r="BUC45" s="34"/>
      <c r="BUD45" s="34"/>
      <c r="BUF45" s="86"/>
      <c r="BUG45" s="86"/>
      <c r="BUH45" s="86"/>
      <c r="BUI45" s="86"/>
      <c r="BUJ45" s="86"/>
      <c r="BUK45" s="86"/>
      <c r="BUL45" s="86"/>
      <c r="BUM45" s="86"/>
      <c r="BUN45" s="86"/>
      <c r="BUP45" s="34"/>
      <c r="BUQ45" s="34"/>
      <c r="BUR45" s="87"/>
      <c r="BUS45" s="34"/>
      <c r="BUT45" s="34"/>
      <c r="BUU45" s="34"/>
      <c r="BUV45" s="88"/>
      <c r="BUW45" s="88"/>
      <c r="BUX45" s="88"/>
      <c r="BUY45" s="88"/>
      <c r="BUZ45" s="88"/>
      <c r="BVA45" s="88"/>
      <c r="BVB45" s="88"/>
      <c r="BVC45" s="88"/>
      <c r="BVE45" s="34"/>
      <c r="BVF45" s="34"/>
      <c r="BVG45" s="34"/>
      <c r="BVH45" s="34"/>
      <c r="BVI45" s="34"/>
      <c r="BVK45" s="86"/>
      <c r="BVL45" s="86"/>
      <c r="BVM45" s="86"/>
      <c r="BVN45" s="86"/>
      <c r="BVO45" s="86"/>
      <c r="BVP45" s="86"/>
      <c r="BVQ45" s="86"/>
      <c r="BVR45" s="86"/>
      <c r="BVS45" s="86"/>
      <c r="BVU45" s="34"/>
      <c r="BVV45" s="34"/>
      <c r="BVW45" s="87"/>
      <c r="BVX45" s="34"/>
      <c r="BVY45" s="34"/>
      <c r="BVZ45" s="34"/>
      <c r="BWA45" s="88"/>
      <c r="BWB45" s="88"/>
      <c r="BWC45" s="88"/>
      <c r="BWD45" s="88"/>
      <c r="BWE45" s="88"/>
      <c r="BWF45" s="88"/>
      <c r="BWG45" s="88"/>
      <c r="BWH45" s="88"/>
      <c r="BWJ45" s="34"/>
      <c r="BWK45" s="34"/>
      <c r="BWL45" s="34"/>
      <c r="BWM45" s="34"/>
      <c r="BWN45" s="34"/>
      <c r="BWP45" s="86"/>
      <c r="BWQ45" s="86"/>
      <c r="BWR45" s="86"/>
      <c r="BWS45" s="86"/>
      <c r="BWT45" s="86"/>
      <c r="BWU45" s="86"/>
      <c r="BWV45" s="86"/>
      <c r="BWW45" s="86"/>
      <c r="BWX45" s="86"/>
      <c r="BWZ45" s="34"/>
      <c r="BXA45" s="34"/>
      <c r="BXB45" s="87"/>
      <c r="BXC45" s="34"/>
      <c r="BXD45" s="34"/>
      <c r="BXE45" s="34"/>
      <c r="BXF45" s="88"/>
      <c r="BXG45" s="88"/>
      <c r="BXH45" s="88"/>
      <c r="BXI45" s="88"/>
      <c r="BXJ45" s="88"/>
      <c r="BXK45" s="88"/>
      <c r="BXL45" s="88"/>
      <c r="BXM45" s="88"/>
      <c r="BXO45" s="34"/>
      <c r="BXP45" s="34"/>
      <c r="BXQ45" s="34"/>
      <c r="BXR45" s="34"/>
      <c r="BXS45" s="34"/>
      <c r="BXU45" s="86"/>
      <c r="BXV45" s="86"/>
      <c r="BXW45" s="86"/>
      <c r="BXX45" s="86"/>
      <c r="BXY45" s="86"/>
      <c r="BXZ45" s="86"/>
      <c r="BYA45" s="86"/>
      <c r="BYB45" s="86"/>
      <c r="BYC45" s="86"/>
      <c r="BYE45" s="34"/>
      <c r="BYF45" s="34"/>
      <c r="BYG45" s="87"/>
      <c r="BYH45" s="34"/>
      <c r="BYI45" s="34"/>
      <c r="BYJ45" s="34"/>
      <c r="BYK45" s="88"/>
      <c r="BYL45" s="88"/>
      <c r="BYM45" s="88"/>
      <c r="BYN45" s="88"/>
      <c r="BYO45" s="88"/>
      <c r="BYP45" s="88"/>
      <c r="BYQ45" s="88"/>
      <c r="BYR45" s="88"/>
      <c r="BYT45" s="34"/>
      <c r="BYU45" s="34"/>
      <c r="BYV45" s="34"/>
      <c r="BYW45" s="34"/>
      <c r="BYX45" s="34"/>
      <c r="BYZ45" s="86"/>
      <c r="BZA45" s="86"/>
      <c r="BZB45" s="86"/>
      <c r="BZC45" s="86"/>
      <c r="BZD45" s="86"/>
      <c r="BZE45" s="86"/>
      <c r="BZF45" s="86"/>
      <c r="BZG45" s="86"/>
      <c r="BZH45" s="86"/>
      <c r="BZJ45" s="34"/>
      <c r="BZK45" s="34"/>
      <c r="BZL45" s="87"/>
      <c r="BZM45" s="34"/>
      <c r="BZN45" s="34"/>
      <c r="BZO45" s="34"/>
      <c r="BZP45" s="88"/>
      <c r="BZQ45" s="88"/>
      <c r="BZR45" s="88"/>
      <c r="BZS45" s="88"/>
      <c r="BZT45" s="88"/>
      <c r="BZU45" s="88"/>
      <c r="BZV45" s="88"/>
      <c r="BZW45" s="88"/>
      <c r="BZY45" s="34"/>
      <c r="BZZ45" s="34"/>
      <c r="CAA45" s="34"/>
      <c r="CAB45" s="34"/>
      <c r="CAC45" s="34"/>
      <c r="CAE45" s="86"/>
      <c r="CAF45" s="86"/>
      <c r="CAG45" s="86"/>
      <c r="CAH45" s="86"/>
      <c r="CAI45" s="86"/>
      <c r="CAJ45" s="86"/>
      <c r="CAK45" s="86"/>
      <c r="CAL45" s="86"/>
      <c r="CAM45" s="86"/>
      <c r="CAO45" s="34"/>
      <c r="CAP45" s="34"/>
      <c r="CAQ45" s="87"/>
      <c r="CAR45" s="34"/>
      <c r="CAS45" s="34"/>
      <c r="CAT45" s="34"/>
      <c r="CAU45" s="88"/>
      <c r="CAV45" s="88"/>
      <c r="CAW45" s="88"/>
      <c r="CAX45" s="88"/>
      <c r="CAY45" s="88"/>
      <c r="CAZ45" s="88"/>
      <c r="CBA45" s="88"/>
      <c r="CBB45" s="88"/>
      <c r="CBD45" s="34"/>
      <c r="CBE45" s="34"/>
      <c r="CBF45" s="34"/>
      <c r="CBG45" s="34"/>
      <c r="CBH45" s="34"/>
      <c r="CBJ45" s="86"/>
      <c r="CBK45" s="86"/>
      <c r="CBL45" s="86"/>
      <c r="CBM45" s="86"/>
      <c r="CBN45" s="86"/>
      <c r="CBO45" s="86"/>
      <c r="CBP45" s="86"/>
      <c r="CBQ45" s="86"/>
      <c r="CBR45" s="86"/>
      <c r="CBT45" s="34"/>
      <c r="CBU45" s="34"/>
      <c r="CBV45" s="87"/>
      <c r="CBW45" s="34"/>
      <c r="CBX45" s="34"/>
      <c r="CBY45" s="34"/>
      <c r="CBZ45" s="88"/>
      <c r="CCA45" s="88"/>
      <c r="CCB45" s="88"/>
      <c r="CCC45" s="88"/>
      <c r="CCD45" s="88"/>
      <c r="CCE45" s="88"/>
      <c r="CCF45" s="88"/>
      <c r="CCG45" s="88"/>
      <c r="CCI45" s="34"/>
      <c r="CCJ45" s="34"/>
      <c r="CCK45" s="34"/>
      <c r="CCL45" s="34"/>
      <c r="CCM45" s="34"/>
      <c r="CCO45" s="86"/>
      <c r="CCP45" s="86"/>
      <c r="CCQ45" s="86"/>
      <c r="CCR45" s="86"/>
      <c r="CCS45" s="86"/>
      <c r="CCT45" s="86"/>
      <c r="CCU45" s="86"/>
      <c r="CCV45" s="86"/>
      <c r="CCW45" s="86"/>
      <c r="CCY45" s="34"/>
      <c r="CCZ45" s="34"/>
      <c r="CDA45" s="87"/>
      <c r="CDB45" s="34"/>
      <c r="CDC45" s="34"/>
      <c r="CDD45" s="34"/>
      <c r="CDE45" s="88"/>
      <c r="CDF45" s="88"/>
      <c r="CDG45" s="88"/>
      <c r="CDH45" s="88"/>
      <c r="CDI45" s="88"/>
      <c r="CDJ45" s="88"/>
      <c r="CDK45" s="88"/>
      <c r="CDL45" s="88"/>
      <c r="CDN45" s="34"/>
      <c r="CDO45" s="34"/>
      <c r="CDP45" s="34"/>
      <c r="CDQ45" s="34"/>
      <c r="CDR45" s="34"/>
      <c r="CDT45" s="86"/>
      <c r="CDU45" s="86"/>
      <c r="CDV45" s="86"/>
      <c r="CDW45" s="86"/>
      <c r="CDX45" s="86"/>
      <c r="CDY45" s="86"/>
      <c r="CDZ45" s="86"/>
      <c r="CEA45" s="86"/>
      <c r="CEB45" s="86"/>
      <c r="CED45" s="34"/>
      <c r="CEE45" s="34"/>
      <c r="CEF45" s="87"/>
      <c r="CEG45" s="34"/>
      <c r="CEH45" s="34"/>
      <c r="CEI45" s="34"/>
      <c r="CEJ45" s="88"/>
      <c r="CEK45" s="88"/>
      <c r="CEL45" s="88"/>
      <c r="CEM45" s="88"/>
      <c r="CEN45" s="88"/>
      <c r="CEO45" s="88"/>
      <c r="CEP45" s="88"/>
      <c r="CEQ45" s="88"/>
      <c r="CES45" s="34"/>
      <c r="CET45" s="34"/>
      <c r="CEU45" s="34"/>
      <c r="CEV45" s="34"/>
      <c r="CEW45" s="34"/>
      <c r="CEY45" s="86"/>
      <c r="CEZ45" s="86"/>
      <c r="CFA45" s="86"/>
      <c r="CFB45" s="86"/>
      <c r="CFC45" s="86"/>
      <c r="CFD45" s="86"/>
      <c r="CFE45" s="86"/>
      <c r="CFF45" s="86"/>
      <c r="CFG45" s="86"/>
      <c r="CFI45" s="34"/>
      <c r="CFJ45" s="34"/>
      <c r="CFK45" s="87"/>
      <c r="CFL45" s="34"/>
      <c r="CFM45" s="34"/>
      <c r="CFN45" s="34"/>
      <c r="CFO45" s="88"/>
      <c r="CFP45" s="88"/>
      <c r="CFQ45" s="88"/>
      <c r="CFR45" s="88"/>
      <c r="CFS45" s="88"/>
      <c r="CFT45" s="88"/>
      <c r="CFU45" s="88"/>
      <c r="CFV45" s="88"/>
      <c r="CFX45" s="34"/>
      <c r="CFY45" s="34"/>
      <c r="CFZ45" s="34"/>
      <c r="CGA45" s="34"/>
      <c r="CGB45" s="34"/>
      <c r="CGD45" s="86"/>
      <c r="CGE45" s="86"/>
      <c r="CGF45" s="86"/>
      <c r="CGG45" s="86"/>
      <c r="CGH45" s="86"/>
      <c r="CGI45" s="86"/>
      <c r="CGJ45" s="86"/>
      <c r="CGK45" s="86"/>
      <c r="CGL45" s="86"/>
      <c r="CGN45" s="34"/>
      <c r="CGO45" s="34"/>
      <c r="CGP45" s="87"/>
      <c r="CGQ45" s="34"/>
      <c r="CGR45" s="34"/>
      <c r="CGS45" s="34"/>
      <c r="CGT45" s="88"/>
      <c r="CGU45" s="88"/>
      <c r="CGV45" s="88"/>
      <c r="CGW45" s="88"/>
      <c r="CGX45" s="88"/>
      <c r="CGY45" s="88"/>
      <c r="CGZ45" s="88"/>
      <c r="CHA45" s="88"/>
      <c r="CHC45" s="34"/>
      <c r="CHD45" s="34"/>
      <c r="CHE45" s="34"/>
      <c r="CHF45" s="34"/>
      <c r="CHG45" s="34"/>
      <c r="CHI45" s="86"/>
      <c r="CHJ45" s="86"/>
      <c r="CHK45" s="86"/>
      <c r="CHL45" s="86"/>
      <c r="CHM45" s="86"/>
      <c r="CHN45" s="86"/>
      <c r="CHO45" s="86"/>
      <c r="CHP45" s="86"/>
      <c r="CHQ45" s="86"/>
      <c r="CHS45" s="34"/>
      <c r="CHT45" s="34"/>
      <c r="CHU45" s="87"/>
      <c r="CHV45" s="34"/>
      <c r="CHW45" s="34"/>
      <c r="CHX45" s="34"/>
      <c r="CHY45" s="88"/>
      <c r="CHZ45" s="88"/>
      <c r="CIA45" s="88"/>
      <c r="CIB45" s="88"/>
      <c r="CIC45" s="88"/>
      <c r="CID45" s="88"/>
      <c r="CIE45" s="88"/>
      <c r="CIF45" s="88"/>
      <c r="CIH45" s="34"/>
      <c r="CII45" s="34"/>
      <c r="CIJ45" s="34"/>
      <c r="CIK45" s="34"/>
      <c r="CIL45" s="34"/>
      <c r="CIN45" s="86"/>
      <c r="CIO45" s="86"/>
      <c r="CIP45" s="86"/>
      <c r="CIQ45" s="86"/>
      <c r="CIR45" s="86"/>
      <c r="CIS45" s="86"/>
      <c r="CIT45" s="86"/>
      <c r="CIU45" s="86"/>
      <c r="CIV45" s="86"/>
      <c r="CIX45" s="34"/>
      <c r="CIY45" s="34"/>
      <c r="CIZ45" s="87"/>
      <c r="CJA45" s="34"/>
      <c r="CJB45" s="34"/>
      <c r="CJC45" s="34"/>
      <c r="CJD45" s="88"/>
      <c r="CJE45" s="88"/>
      <c r="CJF45" s="88"/>
      <c r="CJG45" s="88"/>
      <c r="CJH45" s="88"/>
      <c r="CJI45" s="88"/>
      <c r="CJJ45" s="88"/>
      <c r="CJK45" s="88"/>
      <c r="CJM45" s="34"/>
      <c r="CJN45" s="34"/>
      <c r="CJO45" s="34"/>
      <c r="CJP45" s="34"/>
      <c r="CJQ45" s="34"/>
      <c r="CJS45" s="86"/>
      <c r="CJT45" s="86"/>
      <c r="CJU45" s="86"/>
      <c r="CJV45" s="86"/>
      <c r="CJW45" s="86"/>
      <c r="CJX45" s="86"/>
      <c r="CJY45" s="86"/>
      <c r="CJZ45" s="86"/>
      <c r="CKA45" s="86"/>
      <c r="CKC45" s="34"/>
      <c r="CKD45" s="34"/>
      <c r="CKE45" s="87"/>
      <c r="CKF45" s="34"/>
      <c r="CKG45" s="34"/>
      <c r="CKH45" s="34"/>
      <c r="CKI45" s="88"/>
      <c r="CKJ45" s="88"/>
      <c r="CKK45" s="88"/>
      <c r="CKL45" s="88"/>
      <c r="CKM45" s="88"/>
      <c r="CKN45" s="88"/>
      <c r="CKO45" s="88"/>
      <c r="CKP45" s="88"/>
      <c r="CKR45" s="34"/>
      <c r="CKS45" s="34"/>
      <c r="CKT45" s="34"/>
      <c r="CKU45" s="34"/>
      <c r="CKV45" s="34"/>
      <c r="CKX45" s="86"/>
      <c r="CKY45" s="86"/>
      <c r="CKZ45" s="86"/>
      <c r="CLA45" s="86"/>
      <c r="CLB45" s="86"/>
      <c r="CLC45" s="86"/>
      <c r="CLD45" s="86"/>
      <c r="CLE45" s="86"/>
      <c r="CLF45" s="86"/>
      <c r="CLH45" s="34"/>
      <c r="CLI45" s="34"/>
      <c r="CLJ45" s="87"/>
      <c r="CLK45" s="34"/>
      <c r="CLL45" s="34"/>
      <c r="CLM45" s="34"/>
      <c r="CLN45" s="88"/>
      <c r="CLO45" s="88"/>
      <c r="CLP45" s="88"/>
      <c r="CLQ45" s="88"/>
      <c r="CLR45" s="88"/>
      <c r="CLS45" s="88"/>
      <c r="CLT45" s="88"/>
      <c r="CLU45" s="88"/>
      <c r="CLW45" s="34"/>
      <c r="CLX45" s="34"/>
      <c r="CLY45" s="34"/>
      <c r="CLZ45" s="34"/>
      <c r="CMA45" s="34"/>
      <c r="CMC45" s="86"/>
      <c r="CMD45" s="86"/>
      <c r="CME45" s="86"/>
      <c r="CMF45" s="86"/>
      <c r="CMG45" s="86"/>
      <c r="CMH45" s="86"/>
      <c r="CMI45" s="86"/>
      <c r="CMJ45" s="86"/>
      <c r="CMK45" s="86"/>
      <c r="CMM45" s="34"/>
      <c r="CMN45" s="34"/>
      <c r="CMO45" s="87"/>
      <c r="CMP45" s="34"/>
      <c r="CMQ45" s="34"/>
      <c r="CMR45" s="34"/>
      <c r="CMS45" s="88"/>
      <c r="CMT45" s="88"/>
      <c r="CMU45" s="88"/>
      <c r="CMV45" s="88"/>
      <c r="CMW45" s="88"/>
      <c r="CMX45" s="88"/>
      <c r="CMY45" s="88"/>
      <c r="CMZ45" s="88"/>
      <c r="CNB45" s="34"/>
      <c r="CNC45" s="34"/>
      <c r="CND45" s="34"/>
      <c r="CNE45" s="34"/>
      <c r="CNF45" s="34"/>
      <c r="CNH45" s="86"/>
      <c r="CNI45" s="86"/>
      <c r="CNJ45" s="86"/>
      <c r="CNK45" s="86"/>
      <c r="CNL45" s="86"/>
      <c r="CNM45" s="86"/>
      <c r="CNN45" s="86"/>
      <c r="CNO45" s="86"/>
      <c r="CNP45" s="86"/>
      <c r="CNR45" s="34"/>
      <c r="CNS45" s="34"/>
      <c r="CNT45" s="87"/>
      <c r="CNU45" s="34"/>
      <c r="CNV45" s="34"/>
      <c r="CNW45" s="34"/>
      <c r="CNX45" s="88"/>
      <c r="CNY45" s="88"/>
      <c r="CNZ45" s="88"/>
      <c r="COA45" s="88"/>
      <c r="COB45" s="88"/>
      <c r="COC45" s="88"/>
      <c r="COD45" s="88"/>
      <c r="COE45" s="88"/>
      <c r="COG45" s="34"/>
      <c r="COH45" s="34"/>
      <c r="COI45" s="34"/>
      <c r="COJ45" s="34"/>
      <c r="COK45" s="34"/>
      <c r="COM45" s="86"/>
      <c r="CON45" s="86"/>
      <c r="COO45" s="86"/>
      <c r="COP45" s="86"/>
      <c r="COQ45" s="86"/>
      <c r="COR45" s="86"/>
      <c r="COS45" s="86"/>
      <c r="COT45" s="86"/>
      <c r="COU45" s="86"/>
      <c r="COW45" s="34"/>
      <c r="COX45" s="34"/>
      <c r="COY45" s="87"/>
      <c r="COZ45" s="34"/>
      <c r="CPA45" s="34"/>
      <c r="CPB45" s="34"/>
      <c r="CPC45" s="88"/>
      <c r="CPD45" s="88"/>
      <c r="CPE45" s="88"/>
      <c r="CPF45" s="88"/>
      <c r="CPG45" s="88"/>
      <c r="CPH45" s="88"/>
      <c r="CPI45" s="88"/>
      <c r="CPJ45" s="88"/>
      <c r="CPL45" s="34"/>
      <c r="CPM45" s="34"/>
      <c r="CPN45" s="34"/>
      <c r="CPO45" s="34"/>
      <c r="CPP45" s="34"/>
      <c r="CPR45" s="86"/>
      <c r="CPS45" s="86"/>
      <c r="CPT45" s="86"/>
      <c r="CPU45" s="86"/>
      <c r="CPV45" s="86"/>
      <c r="CPW45" s="86"/>
      <c r="CPX45" s="86"/>
      <c r="CPY45" s="86"/>
      <c r="CPZ45" s="86"/>
      <c r="CQB45" s="34"/>
      <c r="CQC45" s="34"/>
      <c r="CQD45" s="87"/>
      <c r="CQE45" s="34"/>
      <c r="CQF45" s="34"/>
      <c r="CQG45" s="34"/>
      <c r="CQH45" s="88"/>
      <c r="CQI45" s="88"/>
      <c r="CQJ45" s="88"/>
      <c r="CQK45" s="88"/>
      <c r="CQL45" s="88"/>
      <c r="CQM45" s="88"/>
      <c r="CQN45" s="88"/>
      <c r="CQO45" s="88"/>
      <c r="CQQ45" s="34"/>
      <c r="CQR45" s="34"/>
      <c r="CQS45" s="34"/>
      <c r="CQT45" s="34"/>
      <c r="CQU45" s="34"/>
      <c r="CQW45" s="86"/>
      <c r="CQX45" s="86"/>
      <c r="CQY45" s="86"/>
      <c r="CQZ45" s="86"/>
      <c r="CRA45" s="86"/>
      <c r="CRB45" s="86"/>
      <c r="CRC45" s="86"/>
      <c r="CRD45" s="86"/>
      <c r="CRE45" s="86"/>
      <c r="CRG45" s="34"/>
      <c r="CRH45" s="34"/>
      <c r="CRI45" s="87"/>
      <c r="CRJ45" s="34"/>
      <c r="CRK45" s="34"/>
      <c r="CRL45" s="34"/>
      <c r="CRM45" s="88"/>
      <c r="CRN45" s="88"/>
      <c r="CRO45" s="88"/>
      <c r="CRP45" s="88"/>
      <c r="CRQ45" s="88"/>
      <c r="CRR45" s="88"/>
      <c r="CRS45" s="88"/>
      <c r="CRT45" s="88"/>
      <c r="CRV45" s="34"/>
      <c r="CRW45" s="34"/>
      <c r="CRX45" s="34"/>
      <c r="CRY45" s="34"/>
      <c r="CRZ45" s="34"/>
      <c r="CSB45" s="86"/>
      <c r="CSC45" s="86"/>
      <c r="CSD45" s="86"/>
      <c r="CSE45" s="86"/>
      <c r="CSF45" s="86"/>
      <c r="CSG45" s="86"/>
      <c r="CSH45" s="86"/>
      <c r="CSI45" s="86"/>
      <c r="CSJ45" s="86"/>
      <c r="CSL45" s="34"/>
      <c r="CSM45" s="34"/>
      <c r="CSN45" s="87"/>
      <c r="CSO45" s="34"/>
      <c r="CSP45" s="34"/>
      <c r="CSQ45" s="34"/>
      <c r="CSR45" s="88"/>
      <c r="CSS45" s="88"/>
      <c r="CST45" s="88"/>
      <c r="CSU45" s="88"/>
      <c r="CSV45" s="88"/>
      <c r="CSW45" s="88"/>
      <c r="CSX45" s="88"/>
      <c r="CSY45" s="88"/>
      <c r="CTA45" s="34"/>
      <c r="CTB45" s="34"/>
      <c r="CTC45" s="34"/>
      <c r="CTD45" s="34"/>
      <c r="CTE45" s="34"/>
      <c r="CTG45" s="86"/>
      <c r="CTH45" s="86"/>
      <c r="CTI45" s="86"/>
      <c r="CTJ45" s="86"/>
      <c r="CTK45" s="86"/>
      <c r="CTL45" s="86"/>
      <c r="CTM45" s="86"/>
      <c r="CTN45" s="86"/>
      <c r="CTO45" s="86"/>
      <c r="CTQ45" s="34"/>
      <c r="CTR45" s="34"/>
      <c r="CTS45" s="87"/>
      <c r="CTT45" s="34"/>
      <c r="CTU45" s="34"/>
      <c r="CTV45" s="34"/>
      <c r="CTW45" s="88"/>
      <c r="CTX45" s="88"/>
      <c r="CTY45" s="88"/>
      <c r="CTZ45" s="88"/>
      <c r="CUA45" s="88"/>
      <c r="CUB45" s="88"/>
      <c r="CUC45" s="88"/>
      <c r="CUD45" s="88"/>
      <c r="CUF45" s="34"/>
      <c r="CUG45" s="34"/>
      <c r="CUH45" s="34"/>
      <c r="CUI45" s="34"/>
      <c r="CUJ45" s="34"/>
      <c r="CUL45" s="86"/>
      <c r="CUM45" s="86"/>
      <c r="CUN45" s="86"/>
      <c r="CUO45" s="86"/>
      <c r="CUP45" s="86"/>
      <c r="CUQ45" s="86"/>
      <c r="CUR45" s="86"/>
      <c r="CUS45" s="86"/>
      <c r="CUT45" s="86"/>
      <c r="CUV45" s="34"/>
      <c r="CUW45" s="34"/>
      <c r="CUX45" s="87"/>
      <c r="CUY45" s="34"/>
      <c r="CUZ45" s="34"/>
      <c r="CVA45" s="34"/>
      <c r="CVB45" s="88"/>
      <c r="CVC45" s="88"/>
      <c r="CVD45" s="88"/>
      <c r="CVE45" s="88"/>
      <c r="CVF45" s="88"/>
      <c r="CVG45" s="88"/>
      <c r="CVH45" s="88"/>
      <c r="CVI45" s="88"/>
      <c r="CVK45" s="34"/>
      <c r="CVL45" s="34"/>
      <c r="CVM45" s="34"/>
      <c r="CVN45" s="34"/>
      <c r="CVO45" s="34"/>
      <c r="CVQ45" s="86"/>
      <c r="CVR45" s="86"/>
      <c r="CVS45" s="86"/>
      <c r="CVT45" s="86"/>
      <c r="CVU45" s="86"/>
      <c r="CVV45" s="86"/>
      <c r="CVW45" s="86"/>
      <c r="CVX45" s="86"/>
      <c r="CVY45" s="86"/>
      <c r="CWA45" s="34"/>
      <c r="CWB45" s="34"/>
      <c r="CWC45" s="87"/>
      <c r="CWD45" s="34"/>
      <c r="CWE45" s="34"/>
      <c r="CWF45" s="34"/>
      <c r="CWG45" s="88"/>
      <c r="CWH45" s="88"/>
      <c r="CWI45" s="88"/>
      <c r="CWJ45" s="88"/>
      <c r="CWK45" s="88"/>
      <c r="CWL45" s="88"/>
      <c r="CWM45" s="88"/>
      <c r="CWN45" s="88"/>
      <c r="CWP45" s="34"/>
      <c r="CWQ45" s="34"/>
      <c r="CWR45" s="34"/>
      <c r="CWS45" s="34"/>
      <c r="CWT45" s="34"/>
      <c r="CWV45" s="86"/>
      <c r="CWW45" s="86"/>
      <c r="CWX45" s="86"/>
      <c r="CWY45" s="86"/>
      <c r="CWZ45" s="86"/>
      <c r="CXA45" s="86"/>
      <c r="CXB45" s="86"/>
      <c r="CXC45" s="86"/>
      <c r="CXD45" s="86"/>
      <c r="CXF45" s="34"/>
      <c r="CXG45" s="34"/>
      <c r="CXH45" s="87"/>
      <c r="CXI45" s="34"/>
      <c r="CXJ45" s="34"/>
      <c r="CXK45" s="34"/>
      <c r="CXL45" s="88"/>
      <c r="CXM45" s="88"/>
      <c r="CXN45" s="88"/>
      <c r="CXO45" s="88"/>
      <c r="CXP45" s="88"/>
      <c r="CXQ45" s="88"/>
      <c r="CXR45" s="88"/>
      <c r="CXS45" s="88"/>
      <c r="CXU45" s="34"/>
      <c r="CXV45" s="34"/>
      <c r="CXW45" s="34"/>
      <c r="CXX45" s="34"/>
      <c r="CXY45" s="34"/>
      <c r="CYA45" s="86"/>
      <c r="CYB45" s="86"/>
      <c r="CYC45" s="86"/>
      <c r="CYD45" s="86"/>
      <c r="CYE45" s="86"/>
      <c r="CYF45" s="86"/>
      <c r="CYG45" s="86"/>
      <c r="CYH45" s="86"/>
      <c r="CYI45" s="86"/>
      <c r="CYK45" s="34"/>
      <c r="CYL45" s="34"/>
      <c r="CYM45" s="87"/>
      <c r="CYN45" s="34"/>
      <c r="CYO45" s="34"/>
      <c r="CYP45" s="34"/>
      <c r="CYQ45" s="88"/>
      <c r="CYR45" s="88"/>
      <c r="CYS45" s="88"/>
      <c r="CYT45" s="88"/>
      <c r="CYU45" s="88"/>
      <c r="CYV45" s="88"/>
      <c r="CYW45" s="88"/>
      <c r="CYX45" s="88"/>
      <c r="CYZ45" s="34"/>
      <c r="CZA45" s="34"/>
      <c r="CZB45" s="34"/>
      <c r="CZC45" s="34"/>
      <c r="CZD45" s="34"/>
      <c r="CZF45" s="86"/>
      <c r="CZG45" s="86"/>
      <c r="CZH45" s="86"/>
      <c r="CZI45" s="86"/>
      <c r="CZJ45" s="86"/>
      <c r="CZK45" s="86"/>
      <c r="CZL45" s="86"/>
      <c r="CZM45" s="86"/>
      <c r="CZN45" s="86"/>
      <c r="CZP45" s="34"/>
      <c r="CZQ45" s="34"/>
      <c r="CZR45" s="87"/>
      <c r="CZS45" s="34"/>
      <c r="CZT45" s="34"/>
      <c r="CZU45" s="34"/>
      <c r="CZV45" s="88"/>
      <c r="CZW45" s="88"/>
      <c r="CZX45" s="88"/>
      <c r="CZY45" s="88"/>
      <c r="CZZ45" s="88"/>
      <c r="DAA45" s="88"/>
      <c r="DAB45" s="88"/>
      <c r="DAC45" s="88"/>
      <c r="DAE45" s="34"/>
      <c r="DAF45" s="34"/>
      <c r="DAG45" s="34"/>
      <c r="DAH45" s="34"/>
      <c r="DAI45" s="34"/>
      <c r="DAK45" s="86"/>
      <c r="DAL45" s="86"/>
      <c r="DAM45" s="86"/>
      <c r="DAN45" s="86"/>
      <c r="DAO45" s="86"/>
      <c r="DAP45" s="86"/>
      <c r="DAQ45" s="86"/>
      <c r="DAR45" s="86"/>
      <c r="DAS45" s="86"/>
      <c r="DAU45" s="34"/>
      <c r="DAV45" s="34"/>
      <c r="DAW45" s="87"/>
      <c r="DAX45" s="34"/>
      <c r="DAY45" s="34"/>
      <c r="DAZ45" s="34"/>
      <c r="DBA45" s="88"/>
      <c r="DBB45" s="88"/>
      <c r="DBC45" s="88"/>
      <c r="DBD45" s="88"/>
      <c r="DBE45" s="88"/>
      <c r="DBF45" s="88"/>
      <c r="DBG45" s="88"/>
      <c r="DBH45" s="88"/>
      <c r="DBJ45" s="34"/>
      <c r="DBK45" s="34"/>
      <c r="DBL45" s="34"/>
      <c r="DBM45" s="34"/>
      <c r="DBN45" s="34"/>
      <c r="DBP45" s="86"/>
      <c r="DBQ45" s="86"/>
      <c r="DBR45" s="86"/>
      <c r="DBS45" s="86"/>
      <c r="DBT45" s="86"/>
      <c r="DBU45" s="86"/>
      <c r="DBV45" s="86"/>
      <c r="DBW45" s="86"/>
      <c r="DBX45" s="86"/>
      <c r="DBZ45" s="34"/>
      <c r="DCA45" s="34"/>
      <c r="DCB45" s="87"/>
      <c r="DCC45" s="34"/>
      <c r="DCD45" s="34"/>
      <c r="DCE45" s="34"/>
      <c r="DCF45" s="88"/>
      <c r="DCG45" s="88"/>
      <c r="DCH45" s="88"/>
      <c r="DCI45" s="88"/>
      <c r="DCJ45" s="88"/>
      <c r="DCK45" s="88"/>
      <c r="DCL45" s="88"/>
      <c r="DCM45" s="88"/>
      <c r="DCO45" s="34"/>
      <c r="DCP45" s="34"/>
      <c r="DCQ45" s="34"/>
      <c r="DCR45" s="34"/>
      <c r="DCS45" s="34"/>
      <c r="DCU45" s="86"/>
      <c r="DCV45" s="86"/>
      <c r="DCW45" s="86"/>
      <c r="DCX45" s="86"/>
      <c r="DCY45" s="86"/>
      <c r="DCZ45" s="86"/>
      <c r="DDA45" s="86"/>
      <c r="DDB45" s="86"/>
      <c r="DDC45" s="86"/>
      <c r="DDE45" s="34"/>
      <c r="DDF45" s="34"/>
      <c r="DDG45" s="87"/>
      <c r="DDH45" s="34"/>
      <c r="DDI45" s="34"/>
      <c r="DDJ45" s="34"/>
      <c r="DDK45" s="88"/>
      <c r="DDL45" s="88"/>
      <c r="DDM45" s="88"/>
      <c r="DDN45" s="88"/>
      <c r="DDO45" s="88"/>
      <c r="DDP45" s="88"/>
      <c r="DDQ45" s="88"/>
      <c r="DDR45" s="88"/>
      <c r="DDT45" s="34"/>
      <c r="DDU45" s="34"/>
      <c r="DDV45" s="34"/>
      <c r="DDW45" s="34"/>
      <c r="DDX45" s="34"/>
      <c r="DDZ45" s="86"/>
      <c r="DEA45" s="86"/>
      <c r="DEB45" s="86"/>
      <c r="DEC45" s="86"/>
      <c r="DED45" s="86"/>
      <c r="DEE45" s="86"/>
      <c r="DEF45" s="86"/>
      <c r="DEG45" s="86"/>
      <c r="DEH45" s="86"/>
      <c r="DEJ45" s="34"/>
      <c r="DEK45" s="34"/>
      <c r="DEL45" s="87"/>
      <c r="DEM45" s="34"/>
      <c r="DEN45" s="34"/>
      <c r="DEO45" s="34"/>
      <c r="DEP45" s="88"/>
      <c r="DEQ45" s="88"/>
      <c r="DER45" s="88"/>
      <c r="DES45" s="88"/>
      <c r="DET45" s="88"/>
      <c r="DEU45" s="88"/>
      <c r="DEV45" s="88"/>
      <c r="DEW45" s="88"/>
      <c r="DEY45" s="34"/>
      <c r="DEZ45" s="34"/>
      <c r="DFA45" s="34"/>
      <c r="DFB45" s="34"/>
      <c r="DFC45" s="34"/>
      <c r="DFE45" s="86"/>
      <c r="DFF45" s="86"/>
      <c r="DFG45" s="86"/>
      <c r="DFH45" s="86"/>
      <c r="DFI45" s="86"/>
      <c r="DFJ45" s="86"/>
      <c r="DFK45" s="86"/>
      <c r="DFL45" s="86"/>
      <c r="DFM45" s="86"/>
      <c r="DFO45" s="34"/>
      <c r="DFP45" s="34"/>
      <c r="DFQ45" s="87"/>
      <c r="DFR45" s="34"/>
      <c r="DFS45" s="34"/>
      <c r="DFT45" s="34"/>
      <c r="DFU45" s="88"/>
      <c r="DFV45" s="88"/>
      <c r="DFW45" s="88"/>
      <c r="DFX45" s="88"/>
      <c r="DFY45" s="88"/>
      <c r="DFZ45" s="88"/>
      <c r="DGA45" s="88"/>
      <c r="DGB45" s="88"/>
      <c r="DGD45" s="34"/>
      <c r="DGE45" s="34"/>
      <c r="DGF45" s="34"/>
      <c r="DGG45" s="34"/>
      <c r="DGH45" s="34"/>
      <c r="DGJ45" s="86"/>
      <c r="DGK45" s="86"/>
      <c r="DGL45" s="86"/>
      <c r="DGM45" s="86"/>
      <c r="DGN45" s="86"/>
      <c r="DGO45" s="86"/>
      <c r="DGP45" s="86"/>
      <c r="DGQ45" s="86"/>
      <c r="DGR45" s="86"/>
      <c r="DGT45" s="34"/>
      <c r="DGU45" s="34"/>
      <c r="DGV45" s="87"/>
      <c r="DGW45" s="34"/>
      <c r="DGX45" s="34"/>
      <c r="DGY45" s="34"/>
      <c r="DGZ45" s="88"/>
      <c r="DHA45" s="88"/>
      <c r="DHB45" s="88"/>
      <c r="DHC45" s="88"/>
      <c r="DHD45" s="88"/>
      <c r="DHE45" s="88"/>
      <c r="DHF45" s="88"/>
      <c r="DHG45" s="88"/>
      <c r="DHI45" s="34"/>
      <c r="DHJ45" s="34"/>
      <c r="DHK45" s="34"/>
      <c r="DHL45" s="34"/>
      <c r="DHM45" s="34"/>
      <c r="DHO45" s="86"/>
      <c r="DHP45" s="86"/>
      <c r="DHQ45" s="86"/>
      <c r="DHR45" s="86"/>
      <c r="DHS45" s="86"/>
      <c r="DHT45" s="86"/>
      <c r="DHU45" s="86"/>
      <c r="DHV45" s="86"/>
      <c r="DHW45" s="86"/>
      <c r="DHY45" s="34"/>
      <c r="DHZ45" s="34"/>
      <c r="DIA45" s="87"/>
      <c r="DIB45" s="34"/>
      <c r="DIC45" s="34"/>
      <c r="DID45" s="34"/>
      <c r="DIE45" s="88"/>
      <c r="DIF45" s="88"/>
      <c r="DIG45" s="88"/>
      <c r="DIH45" s="88"/>
      <c r="DII45" s="88"/>
      <c r="DIJ45" s="88"/>
      <c r="DIK45" s="88"/>
      <c r="DIL45" s="88"/>
      <c r="DIN45" s="34"/>
      <c r="DIO45" s="34"/>
      <c r="DIP45" s="34"/>
      <c r="DIQ45" s="34"/>
      <c r="DIR45" s="34"/>
      <c r="DIT45" s="86"/>
      <c r="DIU45" s="86"/>
      <c r="DIV45" s="86"/>
      <c r="DIW45" s="86"/>
      <c r="DIX45" s="86"/>
      <c r="DIY45" s="86"/>
      <c r="DIZ45" s="86"/>
      <c r="DJA45" s="86"/>
      <c r="DJB45" s="86"/>
      <c r="DJD45" s="34"/>
      <c r="DJE45" s="34"/>
      <c r="DJF45" s="87"/>
      <c r="DJG45" s="34"/>
      <c r="DJH45" s="34"/>
      <c r="DJI45" s="34"/>
      <c r="DJJ45" s="88"/>
      <c r="DJK45" s="88"/>
      <c r="DJL45" s="88"/>
      <c r="DJM45" s="88"/>
      <c r="DJN45" s="88"/>
      <c r="DJO45" s="88"/>
      <c r="DJP45" s="88"/>
      <c r="DJQ45" s="88"/>
      <c r="DJS45" s="34"/>
      <c r="DJT45" s="34"/>
      <c r="DJU45" s="34"/>
      <c r="DJV45" s="34"/>
      <c r="DJW45" s="34"/>
      <c r="DJY45" s="86"/>
      <c r="DJZ45" s="86"/>
      <c r="DKA45" s="86"/>
      <c r="DKB45" s="86"/>
      <c r="DKC45" s="86"/>
      <c r="DKD45" s="86"/>
      <c r="DKE45" s="86"/>
      <c r="DKF45" s="86"/>
      <c r="DKG45" s="86"/>
      <c r="DKI45" s="34"/>
      <c r="DKJ45" s="34"/>
      <c r="DKK45" s="87"/>
      <c r="DKL45" s="34"/>
      <c r="DKM45" s="34"/>
      <c r="DKN45" s="34"/>
      <c r="DKO45" s="88"/>
      <c r="DKP45" s="88"/>
      <c r="DKQ45" s="88"/>
      <c r="DKR45" s="88"/>
      <c r="DKS45" s="88"/>
      <c r="DKT45" s="88"/>
      <c r="DKU45" s="88"/>
      <c r="DKV45" s="88"/>
      <c r="DKX45" s="34"/>
      <c r="DKY45" s="34"/>
      <c r="DKZ45" s="34"/>
      <c r="DLA45" s="34"/>
      <c r="DLB45" s="34"/>
      <c r="DLD45" s="86"/>
      <c r="DLE45" s="86"/>
      <c r="DLF45" s="86"/>
      <c r="DLG45" s="86"/>
      <c r="DLH45" s="86"/>
      <c r="DLI45" s="86"/>
      <c r="DLJ45" s="86"/>
      <c r="DLK45" s="86"/>
      <c r="DLL45" s="86"/>
      <c r="DLN45" s="34"/>
      <c r="DLO45" s="34"/>
      <c r="DLP45" s="87"/>
      <c r="DLQ45" s="34"/>
      <c r="DLR45" s="34"/>
      <c r="DLS45" s="34"/>
      <c r="DLT45" s="88"/>
      <c r="DLU45" s="88"/>
      <c r="DLV45" s="88"/>
      <c r="DLW45" s="88"/>
      <c r="DLX45" s="88"/>
      <c r="DLY45" s="88"/>
      <c r="DLZ45" s="88"/>
      <c r="DMA45" s="88"/>
      <c r="DMC45" s="34"/>
      <c r="DMD45" s="34"/>
      <c r="DME45" s="34"/>
      <c r="DMF45" s="34"/>
      <c r="DMG45" s="34"/>
      <c r="DMI45" s="86"/>
      <c r="DMJ45" s="86"/>
      <c r="DMK45" s="86"/>
      <c r="DML45" s="86"/>
      <c r="DMM45" s="86"/>
      <c r="DMN45" s="86"/>
      <c r="DMO45" s="86"/>
      <c r="DMP45" s="86"/>
      <c r="DMQ45" s="86"/>
      <c r="DMS45" s="34"/>
      <c r="DMT45" s="34"/>
      <c r="DMU45" s="87"/>
      <c r="DMV45" s="34"/>
      <c r="DMW45" s="34"/>
      <c r="DMX45" s="34"/>
      <c r="DMY45" s="88"/>
      <c r="DMZ45" s="88"/>
      <c r="DNA45" s="88"/>
      <c r="DNB45" s="88"/>
      <c r="DNC45" s="88"/>
      <c r="DND45" s="88"/>
      <c r="DNE45" s="88"/>
      <c r="DNF45" s="88"/>
      <c r="DNH45" s="34"/>
      <c r="DNI45" s="34"/>
      <c r="DNJ45" s="34"/>
      <c r="DNK45" s="34"/>
      <c r="DNL45" s="34"/>
      <c r="DNN45" s="86"/>
      <c r="DNO45" s="86"/>
      <c r="DNP45" s="86"/>
      <c r="DNQ45" s="86"/>
      <c r="DNR45" s="86"/>
      <c r="DNS45" s="86"/>
      <c r="DNT45" s="86"/>
      <c r="DNU45" s="86"/>
      <c r="DNV45" s="86"/>
      <c r="DNX45" s="34"/>
      <c r="DNY45" s="34"/>
      <c r="DNZ45" s="87"/>
      <c r="DOA45" s="34"/>
      <c r="DOB45" s="34"/>
      <c r="DOC45" s="34"/>
      <c r="DOD45" s="88"/>
      <c r="DOE45" s="88"/>
      <c r="DOF45" s="88"/>
      <c r="DOG45" s="88"/>
      <c r="DOH45" s="88"/>
      <c r="DOI45" s="88"/>
      <c r="DOJ45" s="88"/>
      <c r="DOK45" s="88"/>
      <c r="DOM45" s="34"/>
      <c r="DON45" s="34"/>
      <c r="DOO45" s="34"/>
      <c r="DOP45" s="34"/>
      <c r="DOQ45" s="34"/>
      <c r="DOS45" s="86"/>
      <c r="DOT45" s="86"/>
      <c r="DOU45" s="86"/>
      <c r="DOV45" s="86"/>
      <c r="DOW45" s="86"/>
      <c r="DOX45" s="86"/>
      <c r="DOY45" s="86"/>
      <c r="DOZ45" s="86"/>
      <c r="DPA45" s="86"/>
      <c r="DPC45" s="34"/>
      <c r="DPD45" s="34"/>
      <c r="DPE45" s="87"/>
      <c r="DPF45" s="34"/>
      <c r="DPG45" s="34"/>
      <c r="DPH45" s="34"/>
      <c r="DPI45" s="88"/>
      <c r="DPJ45" s="88"/>
      <c r="DPK45" s="88"/>
      <c r="DPL45" s="88"/>
      <c r="DPM45" s="88"/>
      <c r="DPN45" s="88"/>
      <c r="DPO45" s="88"/>
      <c r="DPP45" s="88"/>
      <c r="DPR45" s="34"/>
      <c r="DPS45" s="34"/>
      <c r="DPT45" s="34"/>
      <c r="DPU45" s="34"/>
      <c r="DPV45" s="34"/>
      <c r="DPX45" s="86"/>
      <c r="DPY45" s="86"/>
      <c r="DPZ45" s="86"/>
      <c r="DQA45" s="86"/>
      <c r="DQB45" s="86"/>
      <c r="DQC45" s="86"/>
      <c r="DQD45" s="86"/>
      <c r="DQE45" s="86"/>
      <c r="DQF45" s="86"/>
      <c r="DQH45" s="34"/>
      <c r="DQI45" s="34"/>
      <c r="DQJ45" s="87"/>
      <c r="DQK45" s="34"/>
      <c r="DQL45" s="34"/>
      <c r="DQM45" s="34"/>
      <c r="DQN45" s="88"/>
      <c r="DQO45" s="88"/>
      <c r="DQP45" s="88"/>
      <c r="DQQ45" s="88"/>
      <c r="DQR45" s="88"/>
      <c r="DQS45" s="88"/>
      <c r="DQT45" s="88"/>
      <c r="DQU45" s="88"/>
      <c r="DQW45" s="34"/>
      <c r="DQX45" s="34"/>
      <c r="DQY45" s="34"/>
      <c r="DQZ45" s="34"/>
      <c r="DRA45" s="34"/>
      <c r="DRC45" s="86"/>
      <c r="DRD45" s="86"/>
      <c r="DRE45" s="86"/>
      <c r="DRF45" s="86"/>
      <c r="DRG45" s="86"/>
      <c r="DRH45" s="86"/>
      <c r="DRI45" s="86"/>
      <c r="DRJ45" s="86"/>
      <c r="DRK45" s="86"/>
      <c r="DRM45" s="34"/>
      <c r="DRN45" s="34"/>
      <c r="DRO45" s="87"/>
      <c r="DRP45" s="34"/>
      <c r="DRQ45" s="34"/>
      <c r="DRR45" s="34"/>
      <c r="DRS45" s="88"/>
      <c r="DRT45" s="88"/>
      <c r="DRU45" s="88"/>
      <c r="DRV45" s="88"/>
      <c r="DRW45" s="88"/>
      <c r="DRX45" s="88"/>
      <c r="DRY45" s="88"/>
      <c r="DRZ45" s="88"/>
      <c r="DSB45" s="34"/>
      <c r="DSC45" s="34"/>
      <c r="DSD45" s="34"/>
      <c r="DSE45" s="34"/>
      <c r="DSF45" s="34"/>
      <c r="DSH45" s="86"/>
      <c r="DSI45" s="86"/>
      <c r="DSJ45" s="86"/>
      <c r="DSK45" s="86"/>
      <c r="DSL45" s="86"/>
      <c r="DSM45" s="86"/>
      <c r="DSN45" s="86"/>
      <c r="DSO45" s="86"/>
      <c r="DSP45" s="86"/>
      <c r="DSR45" s="34"/>
      <c r="DSS45" s="34"/>
      <c r="DST45" s="87"/>
      <c r="DSU45" s="34"/>
      <c r="DSV45" s="34"/>
      <c r="DSW45" s="34"/>
      <c r="DSX45" s="88"/>
      <c r="DSY45" s="88"/>
      <c r="DSZ45" s="88"/>
      <c r="DTA45" s="88"/>
      <c r="DTB45" s="88"/>
      <c r="DTC45" s="88"/>
      <c r="DTD45" s="88"/>
      <c r="DTE45" s="88"/>
      <c r="DTG45" s="34"/>
      <c r="DTH45" s="34"/>
      <c r="DTI45" s="34"/>
      <c r="DTJ45" s="34"/>
      <c r="DTK45" s="34"/>
      <c r="DTM45" s="86"/>
      <c r="DTN45" s="86"/>
      <c r="DTO45" s="86"/>
      <c r="DTP45" s="86"/>
      <c r="DTQ45" s="86"/>
      <c r="DTR45" s="86"/>
      <c r="DTS45" s="86"/>
      <c r="DTT45" s="86"/>
      <c r="DTU45" s="86"/>
      <c r="DTW45" s="34"/>
      <c r="DTX45" s="34"/>
      <c r="DTY45" s="87"/>
      <c r="DTZ45" s="34"/>
      <c r="DUA45" s="34"/>
      <c r="DUB45" s="34"/>
      <c r="DUC45" s="88"/>
      <c r="DUD45" s="88"/>
      <c r="DUE45" s="88"/>
      <c r="DUF45" s="88"/>
      <c r="DUG45" s="88"/>
      <c r="DUH45" s="88"/>
      <c r="DUI45" s="88"/>
      <c r="DUJ45" s="88"/>
      <c r="DUL45" s="34"/>
      <c r="DUM45" s="34"/>
      <c r="DUN45" s="34"/>
      <c r="DUO45" s="34"/>
      <c r="DUP45" s="34"/>
      <c r="DUR45" s="86"/>
      <c r="DUS45" s="86"/>
      <c r="DUT45" s="86"/>
      <c r="DUU45" s="86"/>
      <c r="DUV45" s="86"/>
      <c r="DUW45" s="86"/>
      <c r="DUX45" s="86"/>
      <c r="DUY45" s="86"/>
      <c r="DUZ45" s="86"/>
      <c r="DVB45" s="34"/>
      <c r="DVC45" s="34"/>
      <c r="DVD45" s="87"/>
      <c r="DVE45" s="34"/>
      <c r="DVF45" s="34"/>
      <c r="DVG45" s="34"/>
      <c r="DVH45" s="88"/>
      <c r="DVI45" s="88"/>
      <c r="DVJ45" s="88"/>
      <c r="DVK45" s="88"/>
      <c r="DVL45" s="88"/>
      <c r="DVM45" s="88"/>
      <c r="DVN45" s="88"/>
      <c r="DVO45" s="88"/>
      <c r="DVQ45" s="34"/>
      <c r="DVR45" s="34"/>
      <c r="DVS45" s="34"/>
      <c r="DVT45" s="34"/>
      <c r="DVU45" s="34"/>
      <c r="DVW45" s="86"/>
      <c r="DVX45" s="86"/>
      <c r="DVY45" s="86"/>
      <c r="DVZ45" s="86"/>
      <c r="DWA45" s="86"/>
      <c r="DWB45" s="86"/>
      <c r="DWC45" s="86"/>
      <c r="DWD45" s="86"/>
      <c r="DWE45" s="86"/>
      <c r="DWG45" s="34"/>
      <c r="DWH45" s="34"/>
      <c r="DWI45" s="87"/>
      <c r="DWJ45" s="34"/>
      <c r="DWK45" s="34"/>
      <c r="DWL45" s="34"/>
      <c r="DWM45" s="88"/>
      <c r="DWN45" s="88"/>
      <c r="DWO45" s="88"/>
      <c r="DWP45" s="88"/>
      <c r="DWQ45" s="88"/>
      <c r="DWR45" s="88"/>
      <c r="DWS45" s="88"/>
      <c r="DWT45" s="88"/>
      <c r="DWV45" s="34"/>
      <c r="DWW45" s="34"/>
      <c r="DWX45" s="34"/>
      <c r="DWY45" s="34"/>
      <c r="DWZ45" s="34"/>
      <c r="DXB45" s="86"/>
      <c r="DXC45" s="86"/>
      <c r="DXD45" s="86"/>
      <c r="DXE45" s="86"/>
      <c r="DXF45" s="86"/>
      <c r="DXG45" s="86"/>
      <c r="DXH45" s="86"/>
      <c r="DXI45" s="86"/>
      <c r="DXJ45" s="86"/>
      <c r="DXL45" s="34"/>
      <c r="DXM45" s="34"/>
      <c r="DXN45" s="87"/>
      <c r="DXO45" s="34"/>
      <c r="DXP45" s="34"/>
      <c r="DXQ45" s="34"/>
      <c r="DXR45" s="88"/>
      <c r="DXS45" s="88"/>
      <c r="DXT45" s="88"/>
      <c r="DXU45" s="88"/>
      <c r="DXV45" s="88"/>
      <c r="DXW45" s="88"/>
      <c r="DXX45" s="88"/>
      <c r="DXY45" s="88"/>
      <c r="DYA45" s="34"/>
      <c r="DYB45" s="34"/>
      <c r="DYC45" s="34"/>
      <c r="DYD45" s="34"/>
      <c r="DYE45" s="34"/>
      <c r="DYG45" s="86"/>
      <c r="DYH45" s="86"/>
      <c r="DYI45" s="86"/>
      <c r="DYJ45" s="86"/>
      <c r="DYK45" s="86"/>
      <c r="DYL45" s="86"/>
      <c r="DYM45" s="86"/>
      <c r="DYN45" s="86"/>
      <c r="DYO45" s="86"/>
      <c r="DYQ45" s="34"/>
      <c r="DYR45" s="34"/>
      <c r="DYS45" s="87"/>
      <c r="DYT45" s="34"/>
      <c r="DYU45" s="34"/>
      <c r="DYV45" s="34"/>
      <c r="DYW45" s="88"/>
      <c r="DYX45" s="88"/>
      <c r="DYY45" s="88"/>
      <c r="DYZ45" s="88"/>
      <c r="DZA45" s="88"/>
      <c r="DZB45" s="88"/>
      <c r="DZC45" s="88"/>
      <c r="DZD45" s="88"/>
      <c r="DZF45" s="34"/>
      <c r="DZG45" s="34"/>
      <c r="DZH45" s="34"/>
      <c r="DZI45" s="34"/>
      <c r="DZJ45" s="34"/>
      <c r="DZL45" s="86"/>
      <c r="DZM45" s="86"/>
      <c r="DZN45" s="86"/>
      <c r="DZO45" s="86"/>
      <c r="DZP45" s="86"/>
      <c r="DZQ45" s="86"/>
      <c r="DZR45" s="86"/>
      <c r="DZS45" s="86"/>
      <c r="DZT45" s="86"/>
      <c r="DZV45" s="34"/>
      <c r="DZW45" s="34"/>
      <c r="DZX45" s="87"/>
      <c r="DZY45" s="34"/>
      <c r="DZZ45" s="34"/>
      <c r="EAA45" s="34"/>
      <c r="EAB45" s="88"/>
      <c r="EAC45" s="88"/>
      <c r="EAD45" s="88"/>
      <c r="EAE45" s="88"/>
      <c r="EAF45" s="88"/>
      <c r="EAG45" s="88"/>
      <c r="EAH45" s="88"/>
      <c r="EAI45" s="88"/>
      <c r="EAK45" s="34"/>
      <c r="EAL45" s="34"/>
      <c r="EAM45" s="34"/>
      <c r="EAN45" s="34"/>
      <c r="EAO45" s="34"/>
      <c r="EAQ45" s="86"/>
      <c r="EAR45" s="86"/>
      <c r="EAS45" s="86"/>
      <c r="EAT45" s="86"/>
      <c r="EAU45" s="86"/>
      <c r="EAV45" s="86"/>
      <c r="EAW45" s="86"/>
      <c r="EAX45" s="86"/>
      <c r="EAY45" s="86"/>
      <c r="EBA45" s="34"/>
      <c r="EBB45" s="34"/>
      <c r="EBC45" s="87"/>
      <c r="EBD45" s="34"/>
      <c r="EBE45" s="34"/>
      <c r="EBF45" s="34"/>
      <c r="EBG45" s="88"/>
      <c r="EBH45" s="88"/>
      <c r="EBI45" s="88"/>
      <c r="EBJ45" s="88"/>
      <c r="EBK45" s="88"/>
      <c r="EBL45" s="88"/>
      <c r="EBM45" s="88"/>
      <c r="EBN45" s="88"/>
      <c r="EBP45" s="34"/>
      <c r="EBQ45" s="34"/>
      <c r="EBR45" s="34"/>
      <c r="EBS45" s="34"/>
      <c r="EBT45" s="34"/>
      <c r="EBV45" s="86"/>
      <c r="EBW45" s="86"/>
      <c r="EBX45" s="86"/>
      <c r="EBY45" s="86"/>
      <c r="EBZ45" s="86"/>
      <c r="ECA45" s="86"/>
      <c r="ECB45" s="86"/>
      <c r="ECC45" s="86"/>
      <c r="ECD45" s="86"/>
      <c r="ECF45" s="34"/>
      <c r="ECG45" s="34"/>
      <c r="ECH45" s="87"/>
      <c r="ECI45" s="34"/>
      <c r="ECJ45" s="34"/>
      <c r="ECK45" s="34"/>
      <c r="ECL45" s="88"/>
      <c r="ECM45" s="88"/>
      <c r="ECN45" s="88"/>
      <c r="ECO45" s="88"/>
      <c r="ECP45" s="88"/>
      <c r="ECQ45" s="88"/>
      <c r="ECR45" s="88"/>
      <c r="ECS45" s="88"/>
      <c r="ECU45" s="34"/>
      <c r="ECV45" s="34"/>
      <c r="ECW45" s="34"/>
      <c r="ECX45" s="34"/>
      <c r="ECY45" s="34"/>
      <c r="EDA45" s="86"/>
      <c r="EDB45" s="86"/>
      <c r="EDC45" s="86"/>
      <c r="EDD45" s="86"/>
      <c r="EDE45" s="86"/>
      <c r="EDF45" s="86"/>
      <c r="EDG45" s="86"/>
      <c r="EDH45" s="86"/>
      <c r="EDI45" s="86"/>
      <c r="EDK45" s="34"/>
      <c r="EDL45" s="34"/>
      <c r="EDM45" s="87"/>
      <c r="EDN45" s="34"/>
      <c r="EDO45" s="34"/>
      <c r="EDP45" s="34"/>
      <c r="EDQ45" s="88"/>
      <c r="EDR45" s="88"/>
      <c r="EDS45" s="88"/>
      <c r="EDT45" s="88"/>
      <c r="EDU45" s="88"/>
      <c r="EDV45" s="88"/>
      <c r="EDW45" s="88"/>
      <c r="EDX45" s="88"/>
      <c r="EDZ45" s="34"/>
      <c r="EEA45" s="34"/>
      <c r="EEB45" s="34"/>
      <c r="EEC45" s="34"/>
      <c r="EED45" s="34"/>
      <c r="EEF45" s="86"/>
      <c r="EEG45" s="86"/>
      <c r="EEH45" s="86"/>
      <c r="EEI45" s="86"/>
      <c r="EEJ45" s="86"/>
      <c r="EEK45" s="86"/>
      <c r="EEL45" s="86"/>
      <c r="EEM45" s="86"/>
      <c r="EEN45" s="86"/>
      <c r="EEP45" s="34"/>
      <c r="EEQ45" s="34"/>
      <c r="EER45" s="87"/>
      <c r="EES45" s="34"/>
      <c r="EET45" s="34"/>
      <c r="EEU45" s="34"/>
      <c r="EEV45" s="88"/>
      <c r="EEW45" s="88"/>
      <c r="EEX45" s="88"/>
      <c r="EEY45" s="88"/>
      <c r="EEZ45" s="88"/>
      <c r="EFA45" s="88"/>
      <c r="EFB45" s="88"/>
      <c r="EFC45" s="88"/>
      <c r="EFE45" s="34"/>
      <c r="EFF45" s="34"/>
      <c r="EFG45" s="34"/>
      <c r="EFH45" s="34"/>
      <c r="EFI45" s="34"/>
      <c r="EFK45" s="86"/>
      <c r="EFL45" s="86"/>
      <c r="EFM45" s="86"/>
      <c r="EFN45" s="86"/>
      <c r="EFO45" s="86"/>
      <c r="EFP45" s="86"/>
      <c r="EFQ45" s="86"/>
      <c r="EFR45" s="86"/>
      <c r="EFS45" s="86"/>
      <c r="EFU45" s="34"/>
      <c r="EFV45" s="34"/>
      <c r="EFW45" s="87"/>
      <c r="EFX45" s="34"/>
      <c r="EFY45" s="34"/>
      <c r="EFZ45" s="34"/>
      <c r="EGA45" s="88"/>
      <c r="EGB45" s="88"/>
      <c r="EGC45" s="88"/>
      <c r="EGD45" s="88"/>
      <c r="EGE45" s="88"/>
      <c r="EGF45" s="88"/>
      <c r="EGG45" s="88"/>
      <c r="EGH45" s="88"/>
      <c r="EGJ45" s="34"/>
      <c r="EGK45" s="34"/>
      <c r="EGL45" s="34"/>
      <c r="EGM45" s="34"/>
      <c r="EGN45" s="34"/>
      <c r="EGP45" s="86"/>
      <c r="EGQ45" s="86"/>
      <c r="EGR45" s="86"/>
      <c r="EGS45" s="86"/>
      <c r="EGT45" s="86"/>
      <c r="EGU45" s="86"/>
      <c r="EGV45" s="86"/>
      <c r="EGW45" s="86"/>
      <c r="EGX45" s="86"/>
      <c r="EGZ45" s="34"/>
      <c r="EHA45" s="34"/>
      <c r="EHB45" s="87"/>
      <c r="EHC45" s="34"/>
      <c r="EHD45" s="34"/>
      <c r="EHE45" s="34"/>
      <c r="EHF45" s="88"/>
      <c r="EHG45" s="88"/>
      <c r="EHH45" s="88"/>
      <c r="EHI45" s="88"/>
      <c r="EHJ45" s="88"/>
      <c r="EHK45" s="88"/>
      <c r="EHL45" s="88"/>
      <c r="EHM45" s="88"/>
      <c r="EHO45" s="34"/>
      <c r="EHP45" s="34"/>
      <c r="EHQ45" s="34"/>
      <c r="EHR45" s="34"/>
      <c r="EHS45" s="34"/>
      <c r="EHU45" s="86"/>
      <c r="EHV45" s="86"/>
      <c r="EHW45" s="86"/>
      <c r="EHX45" s="86"/>
      <c r="EHY45" s="86"/>
      <c r="EHZ45" s="86"/>
      <c r="EIA45" s="86"/>
      <c r="EIB45" s="86"/>
      <c r="EIC45" s="86"/>
      <c r="EIE45" s="34"/>
      <c r="EIF45" s="34"/>
      <c r="EIG45" s="87"/>
      <c r="EIH45" s="34"/>
      <c r="EII45" s="34"/>
      <c r="EIJ45" s="34"/>
      <c r="EIK45" s="88"/>
      <c r="EIL45" s="88"/>
      <c r="EIM45" s="88"/>
      <c r="EIN45" s="88"/>
      <c r="EIO45" s="88"/>
      <c r="EIP45" s="88"/>
      <c r="EIQ45" s="88"/>
      <c r="EIR45" s="88"/>
      <c r="EIT45" s="34"/>
      <c r="EIU45" s="34"/>
      <c r="EIV45" s="34"/>
      <c r="EIW45" s="34"/>
      <c r="EIX45" s="34"/>
      <c r="EIZ45" s="86"/>
      <c r="EJA45" s="86"/>
      <c r="EJB45" s="86"/>
      <c r="EJC45" s="86"/>
      <c r="EJD45" s="86"/>
      <c r="EJE45" s="86"/>
      <c r="EJF45" s="86"/>
      <c r="EJG45" s="86"/>
      <c r="EJH45" s="86"/>
      <c r="EJJ45" s="34"/>
      <c r="EJK45" s="34"/>
      <c r="EJL45" s="87"/>
      <c r="EJM45" s="34"/>
      <c r="EJN45" s="34"/>
      <c r="EJO45" s="34"/>
      <c r="EJP45" s="88"/>
      <c r="EJQ45" s="88"/>
      <c r="EJR45" s="88"/>
      <c r="EJS45" s="88"/>
      <c r="EJT45" s="88"/>
      <c r="EJU45" s="88"/>
      <c r="EJV45" s="88"/>
      <c r="EJW45" s="88"/>
      <c r="EJY45" s="34"/>
      <c r="EJZ45" s="34"/>
      <c r="EKA45" s="34"/>
      <c r="EKB45" s="34"/>
      <c r="EKC45" s="34"/>
      <c r="EKE45" s="86"/>
      <c r="EKF45" s="86"/>
      <c r="EKG45" s="86"/>
      <c r="EKH45" s="86"/>
      <c r="EKI45" s="86"/>
      <c r="EKJ45" s="86"/>
      <c r="EKK45" s="86"/>
      <c r="EKL45" s="86"/>
      <c r="EKM45" s="86"/>
      <c r="EKO45" s="34"/>
      <c r="EKP45" s="34"/>
      <c r="EKQ45" s="87"/>
      <c r="EKR45" s="34"/>
      <c r="EKS45" s="34"/>
      <c r="EKT45" s="34"/>
      <c r="EKU45" s="88"/>
      <c r="EKV45" s="88"/>
      <c r="EKW45" s="88"/>
      <c r="EKX45" s="88"/>
      <c r="EKY45" s="88"/>
      <c r="EKZ45" s="88"/>
      <c r="ELA45" s="88"/>
      <c r="ELB45" s="88"/>
      <c r="ELD45" s="34"/>
      <c r="ELE45" s="34"/>
      <c r="ELF45" s="34"/>
      <c r="ELG45" s="34"/>
      <c r="ELH45" s="34"/>
      <c r="ELJ45" s="86"/>
      <c r="ELK45" s="86"/>
      <c r="ELL45" s="86"/>
      <c r="ELM45" s="86"/>
      <c r="ELN45" s="86"/>
      <c r="ELO45" s="86"/>
      <c r="ELP45" s="86"/>
      <c r="ELQ45" s="86"/>
      <c r="ELR45" s="86"/>
      <c r="ELT45" s="34"/>
      <c r="ELU45" s="34"/>
      <c r="ELV45" s="87"/>
      <c r="ELW45" s="34"/>
      <c r="ELX45" s="34"/>
      <c r="ELY45" s="34"/>
      <c r="ELZ45" s="88"/>
      <c r="EMA45" s="88"/>
      <c r="EMB45" s="88"/>
      <c r="EMC45" s="88"/>
      <c r="EMD45" s="88"/>
      <c r="EME45" s="88"/>
      <c r="EMF45" s="88"/>
      <c r="EMG45" s="88"/>
      <c r="EMI45" s="34"/>
      <c r="EMJ45" s="34"/>
      <c r="EMK45" s="34"/>
      <c r="EML45" s="34"/>
      <c r="EMM45" s="34"/>
      <c r="EMO45" s="86"/>
      <c r="EMP45" s="86"/>
      <c r="EMQ45" s="86"/>
      <c r="EMR45" s="86"/>
      <c r="EMS45" s="86"/>
      <c r="EMT45" s="86"/>
      <c r="EMU45" s="86"/>
      <c r="EMV45" s="86"/>
      <c r="EMW45" s="86"/>
      <c r="EMY45" s="34"/>
      <c r="EMZ45" s="34"/>
      <c r="ENA45" s="87"/>
      <c r="ENB45" s="34"/>
      <c r="ENC45" s="34"/>
      <c r="END45" s="34"/>
      <c r="ENE45" s="88"/>
      <c r="ENF45" s="88"/>
      <c r="ENG45" s="88"/>
      <c r="ENH45" s="88"/>
      <c r="ENI45" s="88"/>
      <c r="ENJ45" s="88"/>
      <c r="ENK45" s="88"/>
      <c r="ENL45" s="88"/>
      <c r="ENN45" s="34"/>
      <c r="ENO45" s="34"/>
      <c r="ENP45" s="34"/>
      <c r="ENQ45" s="34"/>
      <c r="ENR45" s="34"/>
      <c r="ENT45" s="86"/>
      <c r="ENU45" s="86"/>
      <c r="ENV45" s="86"/>
      <c r="ENW45" s="86"/>
      <c r="ENX45" s="86"/>
      <c r="ENY45" s="86"/>
      <c r="ENZ45" s="86"/>
      <c r="EOA45" s="86"/>
      <c r="EOB45" s="86"/>
      <c r="EOD45" s="34"/>
      <c r="EOE45" s="34"/>
      <c r="EOF45" s="87"/>
      <c r="EOG45" s="34"/>
      <c r="EOH45" s="34"/>
      <c r="EOI45" s="34"/>
      <c r="EOJ45" s="88"/>
      <c r="EOK45" s="88"/>
      <c r="EOL45" s="88"/>
      <c r="EOM45" s="88"/>
      <c r="EON45" s="88"/>
      <c r="EOO45" s="88"/>
      <c r="EOP45" s="88"/>
      <c r="EOQ45" s="88"/>
      <c r="EOS45" s="34"/>
      <c r="EOT45" s="34"/>
      <c r="EOU45" s="34"/>
      <c r="EOV45" s="34"/>
      <c r="EOW45" s="34"/>
      <c r="EOY45" s="86"/>
      <c r="EOZ45" s="86"/>
      <c r="EPA45" s="86"/>
      <c r="EPB45" s="86"/>
      <c r="EPC45" s="86"/>
      <c r="EPD45" s="86"/>
      <c r="EPE45" s="86"/>
      <c r="EPF45" s="86"/>
      <c r="EPG45" s="86"/>
      <c r="EPI45" s="34"/>
      <c r="EPJ45" s="34"/>
      <c r="EPK45" s="87"/>
      <c r="EPL45" s="34"/>
      <c r="EPM45" s="34"/>
      <c r="EPN45" s="34"/>
      <c r="EPO45" s="88"/>
      <c r="EPP45" s="88"/>
      <c r="EPQ45" s="88"/>
      <c r="EPR45" s="88"/>
      <c r="EPS45" s="88"/>
      <c r="EPT45" s="88"/>
      <c r="EPU45" s="88"/>
      <c r="EPV45" s="88"/>
      <c r="EPX45" s="34"/>
      <c r="EPY45" s="34"/>
      <c r="EPZ45" s="34"/>
      <c r="EQA45" s="34"/>
      <c r="EQB45" s="34"/>
      <c r="EQD45" s="86"/>
      <c r="EQE45" s="86"/>
      <c r="EQF45" s="86"/>
      <c r="EQG45" s="86"/>
      <c r="EQH45" s="86"/>
      <c r="EQI45" s="86"/>
      <c r="EQJ45" s="86"/>
      <c r="EQK45" s="86"/>
      <c r="EQL45" s="86"/>
      <c r="EQN45" s="34"/>
      <c r="EQO45" s="34"/>
      <c r="EQP45" s="87"/>
      <c r="EQQ45" s="34"/>
      <c r="EQR45" s="34"/>
      <c r="EQS45" s="34"/>
      <c r="EQT45" s="88"/>
      <c r="EQU45" s="88"/>
      <c r="EQV45" s="88"/>
      <c r="EQW45" s="88"/>
      <c r="EQX45" s="88"/>
      <c r="EQY45" s="88"/>
      <c r="EQZ45" s="88"/>
      <c r="ERA45" s="88"/>
      <c r="ERC45" s="34"/>
      <c r="ERD45" s="34"/>
      <c r="ERE45" s="34"/>
      <c r="ERF45" s="34"/>
      <c r="ERG45" s="34"/>
      <c r="ERI45" s="86"/>
      <c r="ERJ45" s="86"/>
      <c r="ERK45" s="86"/>
      <c r="ERL45" s="86"/>
      <c r="ERM45" s="86"/>
      <c r="ERN45" s="86"/>
      <c r="ERO45" s="86"/>
      <c r="ERP45" s="86"/>
      <c r="ERQ45" s="86"/>
      <c r="ERS45" s="34"/>
      <c r="ERT45" s="34"/>
      <c r="ERU45" s="87"/>
      <c r="ERV45" s="34"/>
      <c r="ERW45" s="34"/>
      <c r="ERX45" s="34"/>
      <c r="ERY45" s="88"/>
      <c r="ERZ45" s="88"/>
      <c r="ESA45" s="88"/>
      <c r="ESB45" s="88"/>
      <c r="ESC45" s="88"/>
      <c r="ESD45" s="88"/>
      <c r="ESE45" s="88"/>
      <c r="ESF45" s="88"/>
      <c r="ESH45" s="34"/>
      <c r="ESI45" s="34"/>
      <c r="ESJ45" s="34"/>
      <c r="ESK45" s="34"/>
      <c r="ESL45" s="34"/>
      <c r="ESN45" s="86"/>
      <c r="ESO45" s="86"/>
      <c r="ESP45" s="86"/>
      <c r="ESQ45" s="86"/>
      <c r="ESR45" s="86"/>
      <c r="ESS45" s="86"/>
      <c r="EST45" s="86"/>
      <c r="ESU45" s="86"/>
      <c r="ESV45" s="86"/>
      <c r="ESX45" s="34"/>
      <c r="ESY45" s="34"/>
      <c r="ESZ45" s="87"/>
      <c r="ETA45" s="34"/>
      <c r="ETB45" s="34"/>
      <c r="ETC45" s="34"/>
      <c r="ETD45" s="88"/>
      <c r="ETE45" s="88"/>
      <c r="ETF45" s="88"/>
      <c r="ETG45" s="88"/>
      <c r="ETH45" s="88"/>
      <c r="ETI45" s="88"/>
      <c r="ETJ45" s="88"/>
      <c r="ETK45" s="88"/>
      <c r="ETM45" s="34"/>
      <c r="ETN45" s="34"/>
      <c r="ETO45" s="34"/>
      <c r="ETP45" s="34"/>
      <c r="ETQ45" s="34"/>
      <c r="ETS45" s="86"/>
      <c r="ETT45" s="86"/>
      <c r="ETU45" s="86"/>
      <c r="ETV45" s="86"/>
      <c r="ETW45" s="86"/>
      <c r="ETX45" s="86"/>
      <c r="ETY45" s="86"/>
      <c r="ETZ45" s="86"/>
      <c r="EUA45" s="86"/>
      <c r="EUC45" s="34"/>
      <c r="EUD45" s="34"/>
      <c r="EUE45" s="87"/>
      <c r="EUF45" s="34"/>
      <c r="EUG45" s="34"/>
      <c r="EUH45" s="34"/>
      <c r="EUI45" s="88"/>
      <c r="EUJ45" s="88"/>
      <c r="EUK45" s="88"/>
      <c r="EUL45" s="88"/>
      <c r="EUM45" s="88"/>
      <c r="EUN45" s="88"/>
      <c r="EUO45" s="88"/>
      <c r="EUP45" s="88"/>
      <c r="EUR45" s="34"/>
      <c r="EUS45" s="34"/>
      <c r="EUT45" s="34"/>
      <c r="EUU45" s="34"/>
      <c r="EUV45" s="34"/>
      <c r="EUX45" s="86"/>
      <c r="EUY45" s="86"/>
      <c r="EUZ45" s="86"/>
      <c r="EVA45" s="86"/>
      <c r="EVB45" s="86"/>
      <c r="EVC45" s="86"/>
      <c r="EVD45" s="86"/>
      <c r="EVE45" s="86"/>
      <c r="EVF45" s="86"/>
      <c r="EVH45" s="34"/>
      <c r="EVI45" s="34"/>
      <c r="EVJ45" s="87"/>
      <c r="EVK45" s="34"/>
      <c r="EVL45" s="34"/>
      <c r="EVM45" s="34"/>
      <c r="EVN45" s="88"/>
      <c r="EVO45" s="88"/>
      <c r="EVP45" s="88"/>
      <c r="EVQ45" s="88"/>
      <c r="EVR45" s="88"/>
      <c r="EVS45" s="88"/>
      <c r="EVT45" s="88"/>
      <c r="EVU45" s="88"/>
      <c r="EVW45" s="34"/>
      <c r="EVX45" s="34"/>
      <c r="EVY45" s="34"/>
      <c r="EVZ45" s="34"/>
      <c r="EWA45" s="34"/>
      <c r="EWC45" s="86"/>
      <c r="EWD45" s="86"/>
      <c r="EWE45" s="86"/>
      <c r="EWF45" s="86"/>
      <c r="EWG45" s="86"/>
      <c r="EWH45" s="86"/>
      <c r="EWI45" s="86"/>
      <c r="EWJ45" s="86"/>
      <c r="EWK45" s="86"/>
      <c r="EWM45" s="34"/>
      <c r="EWN45" s="34"/>
      <c r="EWO45" s="87"/>
      <c r="EWP45" s="34"/>
      <c r="EWQ45" s="34"/>
      <c r="EWR45" s="34"/>
      <c r="EWS45" s="88"/>
      <c r="EWT45" s="88"/>
      <c r="EWU45" s="88"/>
      <c r="EWV45" s="88"/>
      <c r="EWW45" s="88"/>
      <c r="EWX45" s="88"/>
      <c r="EWY45" s="88"/>
      <c r="EWZ45" s="88"/>
      <c r="EXB45" s="34"/>
      <c r="EXC45" s="34"/>
      <c r="EXD45" s="34"/>
      <c r="EXE45" s="34"/>
      <c r="EXF45" s="34"/>
      <c r="EXH45" s="86"/>
      <c r="EXI45" s="86"/>
      <c r="EXJ45" s="86"/>
      <c r="EXK45" s="86"/>
      <c r="EXL45" s="86"/>
      <c r="EXM45" s="86"/>
      <c r="EXN45" s="86"/>
      <c r="EXO45" s="86"/>
      <c r="EXP45" s="86"/>
      <c r="EXR45" s="34"/>
      <c r="EXS45" s="34"/>
      <c r="EXT45" s="87"/>
      <c r="EXU45" s="34"/>
      <c r="EXV45" s="34"/>
      <c r="EXW45" s="34"/>
      <c r="EXX45" s="88"/>
      <c r="EXY45" s="88"/>
      <c r="EXZ45" s="88"/>
      <c r="EYA45" s="88"/>
      <c r="EYB45" s="88"/>
      <c r="EYC45" s="88"/>
      <c r="EYD45" s="88"/>
      <c r="EYE45" s="88"/>
      <c r="EYG45" s="34"/>
      <c r="EYH45" s="34"/>
      <c r="EYI45" s="34"/>
      <c r="EYJ45" s="34"/>
      <c r="EYK45" s="34"/>
      <c r="EYM45" s="86"/>
      <c r="EYN45" s="86"/>
      <c r="EYO45" s="86"/>
      <c r="EYP45" s="86"/>
      <c r="EYQ45" s="86"/>
      <c r="EYR45" s="86"/>
      <c r="EYS45" s="86"/>
      <c r="EYT45" s="86"/>
      <c r="EYU45" s="86"/>
      <c r="EYW45" s="34"/>
      <c r="EYX45" s="34"/>
      <c r="EYY45" s="87"/>
      <c r="EYZ45" s="34"/>
      <c r="EZA45" s="34"/>
      <c r="EZB45" s="34"/>
      <c r="EZC45" s="88"/>
      <c r="EZD45" s="88"/>
      <c r="EZE45" s="88"/>
      <c r="EZF45" s="88"/>
      <c r="EZG45" s="88"/>
      <c r="EZH45" s="88"/>
      <c r="EZI45" s="88"/>
      <c r="EZJ45" s="88"/>
      <c r="EZL45" s="34"/>
      <c r="EZM45" s="34"/>
      <c r="EZN45" s="34"/>
      <c r="EZO45" s="34"/>
      <c r="EZP45" s="34"/>
      <c r="EZR45" s="86"/>
      <c r="EZS45" s="86"/>
      <c r="EZT45" s="86"/>
      <c r="EZU45" s="86"/>
      <c r="EZV45" s="86"/>
      <c r="EZW45" s="86"/>
      <c r="EZX45" s="86"/>
      <c r="EZY45" s="86"/>
      <c r="EZZ45" s="86"/>
      <c r="FAB45" s="34"/>
      <c r="FAC45" s="34"/>
      <c r="FAD45" s="87"/>
      <c r="FAE45" s="34"/>
      <c r="FAF45" s="34"/>
      <c r="FAG45" s="34"/>
      <c r="FAH45" s="88"/>
      <c r="FAI45" s="88"/>
      <c r="FAJ45" s="88"/>
      <c r="FAK45" s="88"/>
      <c r="FAL45" s="88"/>
      <c r="FAM45" s="88"/>
      <c r="FAN45" s="88"/>
      <c r="FAO45" s="88"/>
      <c r="FAQ45" s="34"/>
      <c r="FAR45" s="34"/>
      <c r="FAS45" s="34"/>
      <c r="FAT45" s="34"/>
      <c r="FAU45" s="34"/>
      <c r="FAW45" s="86"/>
      <c r="FAX45" s="86"/>
      <c r="FAY45" s="86"/>
      <c r="FAZ45" s="86"/>
      <c r="FBA45" s="86"/>
      <c r="FBB45" s="86"/>
      <c r="FBC45" s="86"/>
      <c r="FBD45" s="86"/>
      <c r="FBE45" s="86"/>
      <c r="FBG45" s="34"/>
      <c r="FBH45" s="34"/>
      <c r="FBI45" s="87"/>
      <c r="FBJ45" s="34"/>
      <c r="FBK45" s="34"/>
      <c r="FBL45" s="34"/>
      <c r="FBM45" s="88"/>
      <c r="FBN45" s="88"/>
      <c r="FBO45" s="88"/>
      <c r="FBP45" s="88"/>
      <c r="FBQ45" s="88"/>
      <c r="FBR45" s="88"/>
      <c r="FBS45" s="88"/>
      <c r="FBT45" s="88"/>
      <c r="FBV45" s="34"/>
      <c r="FBW45" s="34"/>
      <c r="FBX45" s="34"/>
      <c r="FBY45" s="34"/>
      <c r="FBZ45" s="34"/>
      <c r="FCB45" s="86"/>
      <c r="FCC45" s="86"/>
      <c r="FCD45" s="86"/>
      <c r="FCE45" s="86"/>
      <c r="FCF45" s="86"/>
      <c r="FCG45" s="86"/>
      <c r="FCH45" s="86"/>
      <c r="FCI45" s="86"/>
      <c r="FCJ45" s="86"/>
      <c r="FCL45" s="34"/>
      <c r="FCM45" s="34"/>
      <c r="FCN45" s="87"/>
      <c r="FCO45" s="34"/>
      <c r="FCP45" s="34"/>
      <c r="FCQ45" s="34"/>
      <c r="FCR45" s="88"/>
      <c r="FCS45" s="88"/>
      <c r="FCT45" s="88"/>
      <c r="FCU45" s="88"/>
      <c r="FCV45" s="88"/>
      <c r="FCW45" s="88"/>
      <c r="FCX45" s="88"/>
      <c r="FCY45" s="88"/>
      <c r="FDA45" s="34"/>
      <c r="FDB45" s="34"/>
      <c r="FDC45" s="34"/>
      <c r="FDD45" s="34"/>
      <c r="FDE45" s="34"/>
      <c r="FDG45" s="86"/>
      <c r="FDH45" s="86"/>
      <c r="FDI45" s="86"/>
      <c r="FDJ45" s="86"/>
      <c r="FDK45" s="86"/>
      <c r="FDL45" s="86"/>
      <c r="FDM45" s="86"/>
      <c r="FDN45" s="86"/>
      <c r="FDO45" s="86"/>
      <c r="FDQ45" s="34"/>
      <c r="FDR45" s="34"/>
      <c r="FDS45" s="87"/>
      <c r="FDT45" s="34"/>
      <c r="FDU45" s="34"/>
      <c r="FDV45" s="34"/>
      <c r="FDW45" s="88"/>
      <c r="FDX45" s="88"/>
      <c r="FDY45" s="88"/>
      <c r="FDZ45" s="88"/>
      <c r="FEA45" s="88"/>
      <c r="FEB45" s="88"/>
      <c r="FEC45" s="88"/>
      <c r="FED45" s="88"/>
      <c r="FEF45" s="34"/>
      <c r="FEG45" s="34"/>
      <c r="FEH45" s="34"/>
      <c r="FEI45" s="34"/>
      <c r="FEJ45" s="34"/>
      <c r="FEL45" s="86"/>
      <c r="FEM45" s="86"/>
      <c r="FEN45" s="86"/>
      <c r="FEO45" s="86"/>
      <c r="FEP45" s="86"/>
      <c r="FEQ45" s="86"/>
      <c r="FER45" s="86"/>
      <c r="FES45" s="86"/>
      <c r="FET45" s="86"/>
      <c r="FEV45" s="34"/>
      <c r="FEW45" s="34"/>
      <c r="FEX45" s="87"/>
      <c r="FEY45" s="34"/>
      <c r="FEZ45" s="34"/>
      <c r="FFA45" s="34"/>
      <c r="FFB45" s="88"/>
      <c r="FFC45" s="88"/>
      <c r="FFD45" s="88"/>
      <c r="FFE45" s="88"/>
      <c r="FFF45" s="88"/>
      <c r="FFG45" s="88"/>
      <c r="FFH45" s="88"/>
      <c r="FFI45" s="88"/>
      <c r="FFK45" s="34"/>
      <c r="FFL45" s="34"/>
      <c r="FFM45" s="34"/>
      <c r="FFN45" s="34"/>
      <c r="FFO45" s="34"/>
      <c r="FFQ45" s="86"/>
      <c r="FFR45" s="86"/>
      <c r="FFS45" s="86"/>
      <c r="FFT45" s="86"/>
      <c r="FFU45" s="86"/>
      <c r="FFV45" s="86"/>
      <c r="FFW45" s="86"/>
      <c r="FFX45" s="86"/>
      <c r="FFY45" s="86"/>
      <c r="FGA45" s="34"/>
      <c r="FGB45" s="34"/>
      <c r="FGC45" s="87"/>
      <c r="FGD45" s="34"/>
      <c r="FGE45" s="34"/>
      <c r="FGF45" s="34"/>
      <c r="FGG45" s="88"/>
      <c r="FGH45" s="88"/>
      <c r="FGI45" s="88"/>
      <c r="FGJ45" s="88"/>
      <c r="FGK45" s="88"/>
      <c r="FGL45" s="88"/>
      <c r="FGM45" s="88"/>
      <c r="FGN45" s="88"/>
      <c r="FGP45" s="34"/>
      <c r="FGQ45" s="34"/>
      <c r="FGR45" s="34"/>
      <c r="FGS45" s="34"/>
      <c r="FGT45" s="34"/>
      <c r="FGV45" s="86"/>
      <c r="FGW45" s="86"/>
      <c r="FGX45" s="86"/>
      <c r="FGY45" s="86"/>
      <c r="FGZ45" s="86"/>
      <c r="FHA45" s="86"/>
      <c r="FHB45" s="86"/>
      <c r="FHC45" s="86"/>
      <c r="FHD45" s="86"/>
      <c r="FHF45" s="34"/>
      <c r="FHG45" s="34"/>
      <c r="FHH45" s="87"/>
      <c r="FHI45" s="34"/>
      <c r="FHJ45" s="34"/>
      <c r="FHK45" s="34"/>
      <c r="FHL45" s="88"/>
      <c r="FHM45" s="88"/>
      <c r="FHN45" s="88"/>
      <c r="FHO45" s="88"/>
      <c r="FHP45" s="88"/>
      <c r="FHQ45" s="88"/>
      <c r="FHR45" s="88"/>
      <c r="FHS45" s="88"/>
      <c r="FHU45" s="34"/>
      <c r="FHV45" s="34"/>
      <c r="FHW45" s="34"/>
      <c r="FHX45" s="34"/>
      <c r="FHY45" s="34"/>
      <c r="FIA45" s="86"/>
      <c r="FIB45" s="86"/>
      <c r="FIC45" s="86"/>
      <c r="FID45" s="86"/>
      <c r="FIE45" s="86"/>
      <c r="FIF45" s="86"/>
      <c r="FIG45" s="86"/>
      <c r="FIH45" s="86"/>
      <c r="FII45" s="86"/>
      <c r="FIK45" s="34"/>
      <c r="FIL45" s="34"/>
      <c r="FIM45" s="87"/>
      <c r="FIN45" s="34"/>
      <c r="FIO45" s="34"/>
      <c r="FIP45" s="34"/>
      <c r="FIQ45" s="88"/>
      <c r="FIR45" s="88"/>
      <c r="FIS45" s="88"/>
      <c r="FIT45" s="88"/>
      <c r="FIU45" s="88"/>
      <c r="FIV45" s="88"/>
      <c r="FIW45" s="88"/>
      <c r="FIX45" s="88"/>
      <c r="FIZ45" s="34"/>
      <c r="FJA45" s="34"/>
      <c r="FJB45" s="34"/>
      <c r="FJC45" s="34"/>
      <c r="FJD45" s="34"/>
      <c r="FJF45" s="86"/>
      <c r="FJG45" s="86"/>
      <c r="FJH45" s="86"/>
      <c r="FJI45" s="86"/>
      <c r="FJJ45" s="86"/>
      <c r="FJK45" s="86"/>
      <c r="FJL45" s="86"/>
      <c r="FJM45" s="86"/>
      <c r="FJN45" s="86"/>
      <c r="FJP45" s="34"/>
      <c r="FJQ45" s="34"/>
      <c r="FJR45" s="87"/>
      <c r="FJS45" s="34"/>
      <c r="FJT45" s="34"/>
      <c r="FJU45" s="34"/>
      <c r="FJV45" s="88"/>
      <c r="FJW45" s="88"/>
      <c r="FJX45" s="88"/>
      <c r="FJY45" s="88"/>
      <c r="FJZ45" s="88"/>
      <c r="FKA45" s="88"/>
      <c r="FKB45" s="88"/>
      <c r="FKC45" s="88"/>
      <c r="FKE45" s="34"/>
      <c r="FKF45" s="34"/>
      <c r="FKG45" s="34"/>
      <c r="FKH45" s="34"/>
      <c r="FKI45" s="34"/>
      <c r="FKK45" s="86"/>
      <c r="FKL45" s="86"/>
      <c r="FKM45" s="86"/>
      <c r="FKN45" s="86"/>
      <c r="FKO45" s="86"/>
      <c r="FKP45" s="86"/>
      <c r="FKQ45" s="86"/>
      <c r="FKR45" s="86"/>
      <c r="FKS45" s="86"/>
      <c r="FKU45" s="34"/>
      <c r="FKV45" s="34"/>
      <c r="FKW45" s="87"/>
      <c r="FKX45" s="34"/>
      <c r="FKY45" s="34"/>
      <c r="FKZ45" s="34"/>
      <c r="FLA45" s="88"/>
      <c r="FLB45" s="88"/>
      <c r="FLC45" s="88"/>
      <c r="FLD45" s="88"/>
      <c r="FLE45" s="88"/>
      <c r="FLF45" s="88"/>
      <c r="FLG45" s="88"/>
      <c r="FLH45" s="88"/>
      <c r="FLJ45" s="34"/>
      <c r="FLK45" s="34"/>
      <c r="FLL45" s="34"/>
      <c r="FLM45" s="34"/>
      <c r="FLN45" s="34"/>
      <c r="FLP45" s="86"/>
      <c r="FLQ45" s="86"/>
      <c r="FLR45" s="86"/>
      <c r="FLS45" s="86"/>
      <c r="FLT45" s="86"/>
      <c r="FLU45" s="86"/>
      <c r="FLV45" s="86"/>
      <c r="FLW45" s="86"/>
      <c r="FLX45" s="86"/>
      <c r="FLZ45" s="34"/>
      <c r="FMA45" s="34"/>
      <c r="FMB45" s="87"/>
      <c r="FMC45" s="34"/>
      <c r="FMD45" s="34"/>
      <c r="FME45" s="34"/>
      <c r="FMF45" s="88"/>
      <c r="FMG45" s="88"/>
      <c r="FMH45" s="88"/>
      <c r="FMI45" s="88"/>
      <c r="FMJ45" s="88"/>
      <c r="FMK45" s="88"/>
      <c r="FML45" s="88"/>
      <c r="FMM45" s="88"/>
      <c r="FMO45" s="34"/>
      <c r="FMP45" s="34"/>
      <c r="FMQ45" s="34"/>
      <c r="FMR45" s="34"/>
      <c r="FMS45" s="34"/>
      <c r="FMU45" s="86"/>
      <c r="FMV45" s="86"/>
      <c r="FMW45" s="86"/>
      <c r="FMX45" s="86"/>
      <c r="FMY45" s="86"/>
      <c r="FMZ45" s="86"/>
      <c r="FNA45" s="86"/>
      <c r="FNB45" s="86"/>
      <c r="FNC45" s="86"/>
      <c r="FNE45" s="34"/>
      <c r="FNF45" s="34"/>
      <c r="FNG45" s="87"/>
      <c r="FNH45" s="34"/>
      <c r="FNI45" s="34"/>
      <c r="FNJ45" s="34"/>
      <c r="FNK45" s="88"/>
      <c r="FNL45" s="88"/>
      <c r="FNM45" s="88"/>
      <c r="FNN45" s="88"/>
      <c r="FNO45" s="88"/>
      <c r="FNP45" s="88"/>
      <c r="FNQ45" s="88"/>
      <c r="FNR45" s="88"/>
      <c r="FNT45" s="34"/>
      <c r="FNU45" s="34"/>
      <c r="FNV45" s="34"/>
      <c r="FNW45" s="34"/>
      <c r="FNX45" s="34"/>
      <c r="FNZ45" s="86"/>
      <c r="FOA45" s="86"/>
      <c r="FOB45" s="86"/>
      <c r="FOC45" s="86"/>
      <c r="FOD45" s="86"/>
      <c r="FOE45" s="86"/>
      <c r="FOF45" s="86"/>
      <c r="FOG45" s="86"/>
      <c r="FOH45" s="86"/>
      <c r="FOJ45" s="34"/>
      <c r="FOK45" s="34"/>
      <c r="FOL45" s="87"/>
      <c r="FOM45" s="34"/>
      <c r="FON45" s="34"/>
      <c r="FOO45" s="34"/>
      <c r="FOP45" s="88"/>
      <c r="FOQ45" s="88"/>
      <c r="FOR45" s="88"/>
      <c r="FOS45" s="88"/>
      <c r="FOT45" s="88"/>
      <c r="FOU45" s="88"/>
      <c r="FOV45" s="88"/>
      <c r="FOW45" s="88"/>
      <c r="FOY45" s="34"/>
      <c r="FOZ45" s="34"/>
      <c r="FPA45" s="34"/>
      <c r="FPB45" s="34"/>
      <c r="FPC45" s="34"/>
      <c r="FPE45" s="86"/>
      <c r="FPF45" s="86"/>
      <c r="FPG45" s="86"/>
      <c r="FPH45" s="86"/>
      <c r="FPI45" s="86"/>
      <c r="FPJ45" s="86"/>
      <c r="FPK45" s="86"/>
      <c r="FPL45" s="86"/>
      <c r="FPM45" s="86"/>
      <c r="FPO45" s="34"/>
      <c r="FPP45" s="34"/>
      <c r="FPQ45" s="87"/>
      <c r="FPR45" s="34"/>
      <c r="FPS45" s="34"/>
      <c r="FPT45" s="34"/>
      <c r="FPU45" s="88"/>
      <c r="FPV45" s="88"/>
      <c r="FPW45" s="88"/>
      <c r="FPX45" s="88"/>
      <c r="FPY45" s="88"/>
      <c r="FPZ45" s="88"/>
      <c r="FQA45" s="88"/>
      <c r="FQB45" s="88"/>
      <c r="FQD45" s="34"/>
      <c r="FQE45" s="34"/>
      <c r="FQF45" s="34"/>
      <c r="FQG45" s="34"/>
      <c r="FQH45" s="34"/>
      <c r="FQJ45" s="86"/>
      <c r="FQK45" s="86"/>
      <c r="FQL45" s="86"/>
      <c r="FQM45" s="86"/>
      <c r="FQN45" s="86"/>
      <c r="FQO45" s="86"/>
      <c r="FQP45" s="86"/>
      <c r="FQQ45" s="86"/>
      <c r="FQR45" s="86"/>
      <c r="FQT45" s="34"/>
      <c r="FQU45" s="34"/>
      <c r="FQV45" s="87"/>
      <c r="FQW45" s="34"/>
      <c r="FQX45" s="34"/>
      <c r="FQY45" s="34"/>
      <c r="FQZ45" s="88"/>
      <c r="FRA45" s="88"/>
      <c r="FRB45" s="88"/>
      <c r="FRC45" s="88"/>
      <c r="FRD45" s="88"/>
      <c r="FRE45" s="88"/>
      <c r="FRF45" s="88"/>
      <c r="FRG45" s="88"/>
      <c r="FRI45" s="34"/>
      <c r="FRJ45" s="34"/>
      <c r="FRK45" s="34"/>
      <c r="FRL45" s="34"/>
      <c r="FRM45" s="34"/>
      <c r="FRO45" s="86"/>
      <c r="FRP45" s="86"/>
      <c r="FRQ45" s="86"/>
      <c r="FRR45" s="86"/>
      <c r="FRS45" s="86"/>
      <c r="FRT45" s="86"/>
      <c r="FRU45" s="86"/>
      <c r="FRV45" s="86"/>
      <c r="FRW45" s="86"/>
      <c r="FRY45" s="34"/>
      <c r="FRZ45" s="34"/>
      <c r="FSA45" s="87"/>
      <c r="FSB45" s="34"/>
      <c r="FSC45" s="34"/>
      <c r="FSD45" s="34"/>
      <c r="FSE45" s="88"/>
      <c r="FSF45" s="88"/>
      <c r="FSG45" s="88"/>
      <c r="FSH45" s="88"/>
      <c r="FSI45" s="88"/>
      <c r="FSJ45" s="88"/>
      <c r="FSK45" s="88"/>
      <c r="FSL45" s="88"/>
      <c r="FSN45" s="34"/>
      <c r="FSO45" s="34"/>
      <c r="FSP45" s="34"/>
      <c r="FSQ45" s="34"/>
      <c r="FSR45" s="34"/>
      <c r="FST45" s="86"/>
      <c r="FSU45" s="86"/>
      <c r="FSV45" s="86"/>
      <c r="FSW45" s="86"/>
      <c r="FSX45" s="86"/>
      <c r="FSY45" s="86"/>
      <c r="FSZ45" s="86"/>
      <c r="FTA45" s="86"/>
      <c r="FTB45" s="86"/>
      <c r="FTD45" s="34"/>
      <c r="FTE45" s="34"/>
      <c r="FTF45" s="87"/>
      <c r="FTG45" s="34"/>
      <c r="FTH45" s="34"/>
      <c r="FTI45" s="34"/>
      <c r="FTJ45" s="88"/>
      <c r="FTK45" s="88"/>
      <c r="FTL45" s="88"/>
      <c r="FTM45" s="88"/>
      <c r="FTN45" s="88"/>
      <c r="FTO45" s="88"/>
      <c r="FTP45" s="88"/>
      <c r="FTQ45" s="88"/>
      <c r="FTS45" s="34"/>
      <c r="FTT45" s="34"/>
      <c r="FTU45" s="34"/>
      <c r="FTV45" s="34"/>
      <c r="FTW45" s="34"/>
      <c r="FTY45" s="86"/>
      <c r="FTZ45" s="86"/>
      <c r="FUA45" s="86"/>
      <c r="FUB45" s="86"/>
      <c r="FUC45" s="86"/>
      <c r="FUD45" s="86"/>
      <c r="FUE45" s="86"/>
      <c r="FUF45" s="86"/>
      <c r="FUG45" s="86"/>
      <c r="FUI45" s="34"/>
      <c r="FUJ45" s="34"/>
      <c r="FUK45" s="87"/>
      <c r="FUL45" s="34"/>
      <c r="FUM45" s="34"/>
      <c r="FUN45" s="34"/>
      <c r="FUO45" s="88"/>
      <c r="FUP45" s="88"/>
      <c r="FUQ45" s="88"/>
      <c r="FUR45" s="88"/>
      <c r="FUS45" s="88"/>
      <c r="FUT45" s="88"/>
      <c r="FUU45" s="88"/>
      <c r="FUV45" s="88"/>
      <c r="FUX45" s="34"/>
      <c r="FUY45" s="34"/>
      <c r="FUZ45" s="34"/>
      <c r="FVA45" s="34"/>
      <c r="FVB45" s="34"/>
      <c r="FVD45" s="86"/>
      <c r="FVE45" s="86"/>
      <c r="FVF45" s="86"/>
      <c r="FVG45" s="86"/>
      <c r="FVH45" s="86"/>
      <c r="FVI45" s="86"/>
      <c r="FVJ45" s="86"/>
      <c r="FVK45" s="86"/>
      <c r="FVL45" s="86"/>
      <c r="FVN45" s="34"/>
      <c r="FVO45" s="34"/>
      <c r="FVP45" s="87"/>
      <c r="FVQ45" s="34"/>
      <c r="FVR45" s="34"/>
      <c r="FVS45" s="34"/>
      <c r="FVT45" s="88"/>
      <c r="FVU45" s="88"/>
      <c r="FVV45" s="88"/>
      <c r="FVW45" s="88"/>
      <c r="FVX45" s="88"/>
      <c r="FVY45" s="88"/>
      <c r="FVZ45" s="88"/>
      <c r="FWA45" s="88"/>
      <c r="FWC45" s="34"/>
      <c r="FWD45" s="34"/>
      <c r="FWE45" s="34"/>
      <c r="FWF45" s="34"/>
      <c r="FWG45" s="34"/>
      <c r="FWI45" s="86"/>
      <c r="FWJ45" s="86"/>
      <c r="FWK45" s="86"/>
      <c r="FWL45" s="86"/>
      <c r="FWM45" s="86"/>
      <c r="FWN45" s="86"/>
      <c r="FWO45" s="86"/>
      <c r="FWP45" s="86"/>
      <c r="FWQ45" s="86"/>
      <c r="FWS45" s="34"/>
      <c r="FWT45" s="34"/>
      <c r="FWU45" s="87"/>
      <c r="FWV45" s="34"/>
      <c r="FWW45" s="34"/>
      <c r="FWX45" s="34"/>
      <c r="FWY45" s="88"/>
      <c r="FWZ45" s="88"/>
      <c r="FXA45" s="88"/>
      <c r="FXB45" s="88"/>
      <c r="FXC45" s="88"/>
      <c r="FXD45" s="88"/>
      <c r="FXE45" s="88"/>
      <c r="FXF45" s="88"/>
      <c r="FXH45" s="34"/>
      <c r="FXI45" s="34"/>
      <c r="FXJ45" s="34"/>
      <c r="FXK45" s="34"/>
      <c r="FXL45" s="34"/>
      <c r="FXN45" s="86"/>
      <c r="FXO45" s="86"/>
      <c r="FXP45" s="86"/>
      <c r="FXQ45" s="86"/>
      <c r="FXR45" s="86"/>
      <c r="FXS45" s="86"/>
      <c r="FXT45" s="86"/>
      <c r="FXU45" s="86"/>
      <c r="FXV45" s="86"/>
      <c r="FXX45" s="34"/>
      <c r="FXY45" s="34"/>
      <c r="FXZ45" s="87"/>
      <c r="FYA45" s="34"/>
      <c r="FYB45" s="34"/>
      <c r="FYC45" s="34"/>
      <c r="FYD45" s="88"/>
      <c r="FYE45" s="88"/>
      <c r="FYF45" s="88"/>
      <c r="FYG45" s="88"/>
      <c r="FYH45" s="88"/>
      <c r="FYI45" s="88"/>
      <c r="FYJ45" s="88"/>
      <c r="FYK45" s="88"/>
      <c r="FYM45" s="34"/>
      <c r="FYN45" s="34"/>
      <c r="FYO45" s="34"/>
      <c r="FYP45" s="34"/>
      <c r="FYQ45" s="34"/>
      <c r="FYS45" s="86"/>
      <c r="FYT45" s="86"/>
      <c r="FYU45" s="86"/>
      <c r="FYV45" s="86"/>
      <c r="FYW45" s="86"/>
      <c r="FYX45" s="86"/>
      <c r="FYY45" s="86"/>
      <c r="FYZ45" s="86"/>
      <c r="FZA45" s="86"/>
      <c r="FZC45" s="34"/>
      <c r="FZD45" s="34"/>
      <c r="FZE45" s="87"/>
      <c r="FZF45" s="34"/>
      <c r="FZG45" s="34"/>
      <c r="FZH45" s="34"/>
      <c r="FZI45" s="88"/>
      <c r="FZJ45" s="88"/>
      <c r="FZK45" s="88"/>
      <c r="FZL45" s="88"/>
      <c r="FZM45" s="88"/>
      <c r="FZN45" s="88"/>
      <c r="FZO45" s="88"/>
      <c r="FZP45" s="88"/>
      <c r="FZR45" s="34"/>
      <c r="FZS45" s="34"/>
      <c r="FZT45" s="34"/>
      <c r="FZU45" s="34"/>
      <c r="FZV45" s="34"/>
      <c r="FZX45" s="86"/>
      <c r="FZY45" s="86"/>
      <c r="FZZ45" s="86"/>
      <c r="GAA45" s="86"/>
      <c r="GAB45" s="86"/>
      <c r="GAC45" s="86"/>
      <c r="GAD45" s="86"/>
      <c r="GAE45" s="86"/>
      <c r="GAF45" s="86"/>
      <c r="GAH45" s="34"/>
      <c r="GAI45" s="34"/>
      <c r="GAJ45" s="87"/>
      <c r="GAK45" s="34"/>
      <c r="GAL45" s="34"/>
      <c r="GAM45" s="34"/>
      <c r="GAN45" s="88"/>
      <c r="GAO45" s="88"/>
      <c r="GAP45" s="88"/>
      <c r="GAQ45" s="88"/>
      <c r="GAR45" s="88"/>
      <c r="GAS45" s="88"/>
      <c r="GAT45" s="88"/>
      <c r="GAU45" s="88"/>
      <c r="GAW45" s="34"/>
      <c r="GAX45" s="34"/>
      <c r="GAY45" s="34"/>
      <c r="GAZ45" s="34"/>
      <c r="GBA45" s="34"/>
      <c r="GBC45" s="86"/>
      <c r="GBD45" s="86"/>
      <c r="GBE45" s="86"/>
      <c r="GBF45" s="86"/>
      <c r="GBG45" s="86"/>
      <c r="GBH45" s="86"/>
      <c r="GBI45" s="86"/>
      <c r="GBJ45" s="86"/>
      <c r="GBK45" s="86"/>
      <c r="GBM45" s="34"/>
      <c r="GBN45" s="34"/>
      <c r="GBO45" s="87"/>
      <c r="GBP45" s="34"/>
      <c r="GBQ45" s="34"/>
      <c r="GBR45" s="34"/>
      <c r="GBS45" s="88"/>
      <c r="GBT45" s="88"/>
      <c r="GBU45" s="88"/>
      <c r="GBV45" s="88"/>
      <c r="GBW45" s="88"/>
      <c r="GBX45" s="88"/>
      <c r="GBY45" s="88"/>
      <c r="GBZ45" s="88"/>
      <c r="GCB45" s="34"/>
      <c r="GCC45" s="34"/>
      <c r="GCD45" s="34"/>
      <c r="GCE45" s="34"/>
      <c r="GCF45" s="34"/>
      <c r="GCH45" s="86"/>
      <c r="GCI45" s="86"/>
      <c r="GCJ45" s="86"/>
      <c r="GCK45" s="86"/>
      <c r="GCL45" s="86"/>
      <c r="GCM45" s="86"/>
      <c r="GCN45" s="86"/>
      <c r="GCO45" s="86"/>
      <c r="GCP45" s="86"/>
      <c r="GCR45" s="34"/>
      <c r="GCS45" s="34"/>
      <c r="GCT45" s="87"/>
      <c r="GCU45" s="34"/>
      <c r="GCV45" s="34"/>
      <c r="GCW45" s="34"/>
      <c r="GCX45" s="88"/>
      <c r="GCY45" s="88"/>
      <c r="GCZ45" s="88"/>
      <c r="GDA45" s="88"/>
      <c r="GDB45" s="88"/>
      <c r="GDC45" s="88"/>
      <c r="GDD45" s="88"/>
      <c r="GDE45" s="88"/>
      <c r="GDG45" s="34"/>
      <c r="GDH45" s="34"/>
      <c r="GDI45" s="34"/>
      <c r="GDJ45" s="34"/>
      <c r="GDK45" s="34"/>
      <c r="GDM45" s="86"/>
      <c r="GDN45" s="86"/>
      <c r="GDO45" s="86"/>
      <c r="GDP45" s="86"/>
      <c r="GDQ45" s="86"/>
      <c r="GDR45" s="86"/>
      <c r="GDS45" s="86"/>
      <c r="GDT45" s="86"/>
      <c r="GDU45" s="86"/>
      <c r="GDW45" s="34"/>
      <c r="GDX45" s="34"/>
      <c r="GDY45" s="87"/>
      <c r="GDZ45" s="34"/>
      <c r="GEA45" s="34"/>
      <c r="GEB45" s="34"/>
      <c r="GEC45" s="88"/>
      <c r="GED45" s="88"/>
      <c r="GEE45" s="88"/>
      <c r="GEF45" s="88"/>
      <c r="GEG45" s="88"/>
      <c r="GEH45" s="88"/>
      <c r="GEI45" s="88"/>
      <c r="GEJ45" s="88"/>
      <c r="GEL45" s="34"/>
      <c r="GEM45" s="34"/>
      <c r="GEN45" s="34"/>
      <c r="GEO45" s="34"/>
      <c r="GEP45" s="34"/>
      <c r="GER45" s="86"/>
      <c r="GES45" s="86"/>
      <c r="GET45" s="86"/>
      <c r="GEU45" s="86"/>
      <c r="GEV45" s="86"/>
      <c r="GEW45" s="86"/>
      <c r="GEX45" s="86"/>
      <c r="GEY45" s="86"/>
      <c r="GEZ45" s="86"/>
      <c r="GFB45" s="34"/>
      <c r="GFC45" s="34"/>
      <c r="GFD45" s="87"/>
      <c r="GFE45" s="34"/>
      <c r="GFF45" s="34"/>
      <c r="GFG45" s="34"/>
      <c r="GFH45" s="88"/>
      <c r="GFI45" s="88"/>
      <c r="GFJ45" s="88"/>
      <c r="GFK45" s="88"/>
      <c r="GFL45" s="88"/>
      <c r="GFM45" s="88"/>
      <c r="GFN45" s="88"/>
      <c r="GFO45" s="88"/>
      <c r="GFQ45" s="34"/>
      <c r="GFR45" s="34"/>
      <c r="GFS45" s="34"/>
      <c r="GFT45" s="34"/>
      <c r="GFU45" s="34"/>
      <c r="GFW45" s="86"/>
      <c r="GFX45" s="86"/>
      <c r="GFY45" s="86"/>
      <c r="GFZ45" s="86"/>
      <c r="GGA45" s="86"/>
      <c r="GGB45" s="86"/>
      <c r="GGC45" s="86"/>
      <c r="GGD45" s="86"/>
      <c r="GGE45" s="86"/>
      <c r="GGG45" s="34"/>
      <c r="GGH45" s="34"/>
      <c r="GGI45" s="87"/>
      <c r="GGJ45" s="34"/>
      <c r="GGK45" s="34"/>
      <c r="GGL45" s="34"/>
      <c r="GGM45" s="88"/>
      <c r="GGN45" s="88"/>
      <c r="GGO45" s="88"/>
      <c r="GGP45" s="88"/>
      <c r="GGQ45" s="88"/>
      <c r="GGR45" s="88"/>
      <c r="GGS45" s="88"/>
      <c r="GGT45" s="88"/>
      <c r="GGV45" s="34"/>
      <c r="GGW45" s="34"/>
      <c r="GGX45" s="34"/>
      <c r="GGY45" s="34"/>
      <c r="GGZ45" s="34"/>
      <c r="GHB45" s="86"/>
      <c r="GHC45" s="86"/>
      <c r="GHD45" s="86"/>
      <c r="GHE45" s="86"/>
      <c r="GHF45" s="86"/>
      <c r="GHG45" s="86"/>
      <c r="GHH45" s="86"/>
      <c r="GHI45" s="86"/>
      <c r="GHJ45" s="86"/>
      <c r="GHL45" s="34"/>
      <c r="GHM45" s="34"/>
      <c r="GHN45" s="87"/>
      <c r="GHO45" s="34"/>
      <c r="GHP45" s="34"/>
      <c r="GHQ45" s="34"/>
      <c r="GHR45" s="88"/>
      <c r="GHS45" s="88"/>
      <c r="GHT45" s="88"/>
      <c r="GHU45" s="88"/>
      <c r="GHV45" s="88"/>
      <c r="GHW45" s="88"/>
      <c r="GHX45" s="88"/>
      <c r="GHY45" s="88"/>
      <c r="GIA45" s="34"/>
      <c r="GIB45" s="34"/>
      <c r="GIC45" s="34"/>
      <c r="GID45" s="34"/>
      <c r="GIE45" s="34"/>
      <c r="GIG45" s="86"/>
      <c r="GIH45" s="86"/>
      <c r="GII45" s="86"/>
      <c r="GIJ45" s="86"/>
      <c r="GIK45" s="86"/>
      <c r="GIL45" s="86"/>
      <c r="GIM45" s="86"/>
      <c r="GIN45" s="86"/>
      <c r="GIO45" s="86"/>
      <c r="GIQ45" s="34"/>
      <c r="GIR45" s="34"/>
      <c r="GIS45" s="87"/>
      <c r="GIT45" s="34"/>
      <c r="GIU45" s="34"/>
      <c r="GIV45" s="34"/>
      <c r="GIW45" s="88"/>
      <c r="GIX45" s="88"/>
      <c r="GIY45" s="88"/>
      <c r="GIZ45" s="88"/>
      <c r="GJA45" s="88"/>
      <c r="GJB45" s="88"/>
      <c r="GJC45" s="88"/>
      <c r="GJD45" s="88"/>
      <c r="GJF45" s="34"/>
      <c r="GJG45" s="34"/>
      <c r="GJH45" s="34"/>
      <c r="GJI45" s="34"/>
      <c r="GJJ45" s="34"/>
      <c r="GJL45" s="86"/>
      <c r="GJM45" s="86"/>
      <c r="GJN45" s="86"/>
      <c r="GJO45" s="86"/>
      <c r="GJP45" s="86"/>
      <c r="GJQ45" s="86"/>
      <c r="GJR45" s="86"/>
      <c r="GJS45" s="86"/>
      <c r="GJT45" s="86"/>
      <c r="GJV45" s="34"/>
      <c r="GJW45" s="34"/>
      <c r="GJX45" s="87"/>
      <c r="GJY45" s="34"/>
      <c r="GJZ45" s="34"/>
      <c r="GKA45" s="34"/>
      <c r="GKB45" s="88"/>
      <c r="GKC45" s="88"/>
      <c r="GKD45" s="88"/>
      <c r="GKE45" s="88"/>
      <c r="GKF45" s="88"/>
      <c r="GKG45" s="88"/>
      <c r="GKH45" s="88"/>
      <c r="GKI45" s="88"/>
      <c r="GKK45" s="34"/>
      <c r="GKL45" s="34"/>
      <c r="GKM45" s="34"/>
      <c r="GKN45" s="34"/>
      <c r="GKO45" s="34"/>
      <c r="GKQ45" s="86"/>
      <c r="GKR45" s="86"/>
      <c r="GKS45" s="86"/>
      <c r="GKT45" s="86"/>
      <c r="GKU45" s="86"/>
      <c r="GKV45" s="86"/>
      <c r="GKW45" s="86"/>
      <c r="GKX45" s="86"/>
      <c r="GKY45" s="86"/>
      <c r="GLA45" s="34"/>
      <c r="GLB45" s="34"/>
      <c r="GLC45" s="87"/>
      <c r="GLD45" s="34"/>
      <c r="GLE45" s="34"/>
      <c r="GLF45" s="34"/>
      <c r="GLG45" s="88"/>
      <c r="GLH45" s="88"/>
      <c r="GLI45" s="88"/>
      <c r="GLJ45" s="88"/>
      <c r="GLK45" s="88"/>
      <c r="GLL45" s="88"/>
      <c r="GLM45" s="88"/>
      <c r="GLN45" s="88"/>
      <c r="GLP45" s="34"/>
      <c r="GLQ45" s="34"/>
      <c r="GLR45" s="34"/>
      <c r="GLS45" s="34"/>
      <c r="GLT45" s="34"/>
      <c r="GLV45" s="86"/>
      <c r="GLW45" s="86"/>
      <c r="GLX45" s="86"/>
      <c r="GLY45" s="86"/>
      <c r="GLZ45" s="86"/>
      <c r="GMA45" s="86"/>
      <c r="GMB45" s="86"/>
      <c r="GMC45" s="86"/>
      <c r="GMD45" s="86"/>
      <c r="GMF45" s="34"/>
      <c r="GMG45" s="34"/>
      <c r="GMH45" s="87"/>
      <c r="GMI45" s="34"/>
      <c r="GMJ45" s="34"/>
      <c r="GMK45" s="34"/>
      <c r="GML45" s="88"/>
      <c r="GMM45" s="88"/>
      <c r="GMN45" s="88"/>
      <c r="GMO45" s="88"/>
      <c r="GMP45" s="88"/>
      <c r="GMQ45" s="88"/>
      <c r="GMR45" s="88"/>
      <c r="GMS45" s="88"/>
      <c r="GMU45" s="34"/>
      <c r="GMV45" s="34"/>
      <c r="GMW45" s="34"/>
      <c r="GMX45" s="34"/>
      <c r="GMY45" s="34"/>
      <c r="GNA45" s="86"/>
      <c r="GNB45" s="86"/>
      <c r="GNC45" s="86"/>
      <c r="GND45" s="86"/>
      <c r="GNE45" s="86"/>
      <c r="GNF45" s="86"/>
      <c r="GNG45" s="86"/>
      <c r="GNH45" s="86"/>
      <c r="GNI45" s="86"/>
      <c r="GNK45" s="34"/>
      <c r="GNL45" s="34"/>
      <c r="GNM45" s="87"/>
      <c r="GNN45" s="34"/>
      <c r="GNO45" s="34"/>
      <c r="GNP45" s="34"/>
      <c r="GNQ45" s="88"/>
      <c r="GNR45" s="88"/>
      <c r="GNS45" s="88"/>
      <c r="GNT45" s="88"/>
      <c r="GNU45" s="88"/>
      <c r="GNV45" s="88"/>
      <c r="GNW45" s="88"/>
      <c r="GNX45" s="88"/>
      <c r="GNZ45" s="34"/>
      <c r="GOA45" s="34"/>
      <c r="GOB45" s="34"/>
      <c r="GOC45" s="34"/>
      <c r="GOD45" s="34"/>
      <c r="GOF45" s="86"/>
      <c r="GOG45" s="86"/>
      <c r="GOH45" s="86"/>
      <c r="GOI45" s="86"/>
      <c r="GOJ45" s="86"/>
      <c r="GOK45" s="86"/>
      <c r="GOL45" s="86"/>
      <c r="GOM45" s="86"/>
      <c r="GON45" s="86"/>
      <c r="GOP45" s="34"/>
      <c r="GOQ45" s="34"/>
      <c r="GOR45" s="87"/>
      <c r="GOS45" s="34"/>
      <c r="GOT45" s="34"/>
      <c r="GOU45" s="34"/>
      <c r="GOV45" s="88"/>
      <c r="GOW45" s="88"/>
      <c r="GOX45" s="88"/>
      <c r="GOY45" s="88"/>
      <c r="GOZ45" s="88"/>
      <c r="GPA45" s="88"/>
      <c r="GPB45" s="88"/>
      <c r="GPC45" s="88"/>
      <c r="GPE45" s="34"/>
      <c r="GPF45" s="34"/>
      <c r="GPG45" s="34"/>
      <c r="GPH45" s="34"/>
      <c r="GPI45" s="34"/>
      <c r="GPK45" s="86"/>
      <c r="GPL45" s="86"/>
      <c r="GPM45" s="86"/>
      <c r="GPN45" s="86"/>
      <c r="GPO45" s="86"/>
      <c r="GPP45" s="86"/>
      <c r="GPQ45" s="86"/>
      <c r="GPR45" s="86"/>
      <c r="GPS45" s="86"/>
      <c r="GPU45" s="34"/>
      <c r="GPV45" s="34"/>
      <c r="GPW45" s="87"/>
      <c r="GPX45" s="34"/>
      <c r="GPY45" s="34"/>
      <c r="GPZ45" s="34"/>
      <c r="GQA45" s="88"/>
      <c r="GQB45" s="88"/>
      <c r="GQC45" s="88"/>
      <c r="GQD45" s="88"/>
      <c r="GQE45" s="88"/>
      <c r="GQF45" s="88"/>
      <c r="GQG45" s="88"/>
      <c r="GQH45" s="88"/>
      <c r="GQJ45" s="34"/>
      <c r="GQK45" s="34"/>
      <c r="GQL45" s="34"/>
      <c r="GQM45" s="34"/>
      <c r="GQN45" s="34"/>
      <c r="GQP45" s="86"/>
      <c r="GQQ45" s="86"/>
      <c r="GQR45" s="86"/>
      <c r="GQS45" s="86"/>
      <c r="GQT45" s="86"/>
      <c r="GQU45" s="86"/>
      <c r="GQV45" s="86"/>
      <c r="GQW45" s="86"/>
      <c r="GQX45" s="86"/>
      <c r="GQZ45" s="34"/>
      <c r="GRA45" s="34"/>
      <c r="GRB45" s="87"/>
      <c r="GRC45" s="34"/>
      <c r="GRD45" s="34"/>
      <c r="GRE45" s="34"/>
      <c r="GRF45" s="88"/>
      <c r="GRG45" s="88"/>
      <c r="GRH45" s="88"/>
      <c r="GRI45" s="88"/>
      <c r="GRJ45" s="88"/>
      <c r="GRK45" s="88"/>
      <c r="GRL45" s="88"/>
      <c r="GRM45" s="88"/>
      <c r="GRO45" s="34"/>
      <c r="GRP45" s="34"/>
      <c r="GRQ45" s="34"/>
      <c r="GRR45" s="34"/>
      <c r="GRS45" s="34"/>
      <c r="GRU45" s="86"/>
      <c r="GRV45" s="86"/>
      <c r="GRW45" s="86"/>
      <c r="GRX45" s="86"/>
      <c r="GRY45" s="86"/>
      <c r="GRZ45" s="86"/>
      <c r="GSA45" s="86"/>
      <c r="GSB45" s="86"/>
      <c r="GSC45" s="86"/>
      <c r="GSE45" s="34"/>
      <c r="GSF45" s="34"/>
      <c r="GSG45" s="87"/>
      <c r="GSH45" s="34"/>
      <c r="GSI45" s="34"/>
      <c r="GSJ45" s="34"/>
      <c r="GSK45" s="88"/>
      <c r="GSL45" s="88"/>
      <c r="GSM45" s="88"/>
      <c r="GSN45" s="88"/>
      <c r="GSO45" s="88"/>
      <c r="GSP45" s="88"/>
      <c r="GSQ45" s="88"/>
      <c r="GSR45" s="88"/>
      <c r="GST45" s="34"/>
      <c r="GSU45" s="34"/>
      <c r="GSV45" s="34"/>
      <c r="GSW45" s="34"/>
      <c r="GSX45" s="34"/>
      <c r="GSZ45" s="86"/>
      <c r="GTA45" s="86"/>
      <c r="GTB45" s="86"/>
      <c r="GTC45" s="86"/>
      <c r="GTD45" s="86"/>
      <c r="GTE45" s="86"/>
      <c r="GTF45" s="86"/>
      <c r="GTG45" s="86"/>
      <c r="GTH45" s="86"/>
      <c r="GTJ45" s="34"/>
      <c r="GTK45" s="34"/>
      <c r="GTL45" s="87"/>
      <c r="GTM45" s="34"/>
      <c r="GTN45" s="34"/>
      <c r="GTO45" s="34"/>
      <c r="GTP45" s="88"/>
      <c r="GTQ45" s="88"/>
      <c r="GTR45" s="88"/>
      <c r="GTS45" s="88"/>
      <c r="GTT45" s="88"/>
      <c r="GTU45" s="88"/>
      <c r="GTV45" s="88"/>
      <c r="GTW45" s="88"/>
      <c r="GTY45" s="34"/>
      <c r="GTZ45" s="34"/>
      <c r="GUA45" s="34"/>
      <c r="GUB45" s="34"/>
      <c r="GUC45" s="34"/>
      <c r="GUE45" s="86"/>
      <c r="GUF45" s="86"/>
      <c r="GUG45" s="86"/>
      <c r="GUH45" s="86"/>
      <c r="GUI45" s="86"/>
      <c r="GUJ45" s="86"/>
      <c r="GUK45" s="86"/>
      <c r="GUL45" s="86"/>
      <c r="GUM45" s="86"/>
      <c r="GUO45" s="34"/>
      <c r="GUP45" s="34"/>
      <c r="GUQ45" s="87"/>
      <c r="GUR45" s="34"/>
      <c r="GUS45" s="34"/>
      <c r="GUT45" s="34"/>
      <c r="GUU45" s="88"/>
      <c r="GUV45" s="88"/>
      <c r="GUW45" s="88"/>
      <c r="GUX45" s="88"/>
      <c r="GUY45" s="88"/>
      <c r="GUZ45" s="88"/>
      <c r="GVA45" s="88"/>
      <c r="GVB45" s="88"/>
      <c r="GVD45" s="34"/>
      <c r="GVE45" s="34"/>
      <c r="GVF45" s="34"/>
      <c r="GVG45" s="34"/>
      <c r="GVH45" s="34"/>
      <c r="GVJ45" s="86"/>
      <c r="GVK45" s="86"/>
      <c r="GVL45" s="86"/>
      <c r="GVM45" s="86"/>
      <c r="GVN45" s="86"/>
      <c r="GVO45" s="86"/>
      <c r="GVP45" s="86"/>
      <c r="GVQ45" s="86"/>
      <c r="GVR45" s="86"/>
      <c r="GVT45" s="34"/>
      <c r="GVU45" s="34"/>
      <c r="GVV45" s="87"/>
      <c r="GVW45" s="34"/>
      <c r="GVX45" s="34"/>
      <c r="GVY45" s="34"/>
      <c r="GVZ45" s="88"/>
      <c r="GWA45" s="88"/>
      <c r="GWB45" s="88"/>
      <c r="GWC45" s="88"/>
      <c r="GWD45" s="88"/>
      <c r="GWE45" s="88"/>
      <c r="GWF45" s="88"/>
      <c r="GWG45" s="88"/>
      <c r="GWI45" s="34"/>
      <c r="GWJ45" s="34"/>
      <c r="GWK45" s="34"/>
      <c r="GWL45" s="34"/>
      <c r="GWM45" s="34"/>
      <c r="GWO45" s="86"/>
      <c r="GWP45" s="86"/>
      <c r="GWQ45" s="86"/>
      <c r="GWR45" s="86"/>
      <c r="GWS45" s="86"/>
      <c r="GWT45" s="86"/>
      <c r="GWU45" s="86"/>
      <c r="GWV45" s="86"/>
      <c r="GWW45" s="86"/>
      <c r="GWY45" s="34"/>
      <c r="GWZ45" s="34"/>
      <c r="GXA45" s="87"/>
      <c r="GXB45" s="34"/>
      <c r="GXC45" s="34"/>
      <c r="GXD45" s="34"/>
      <c r="GXE45" s="88"/>
      <c r="GXF45" s="88"/>
      <c r="GXG45" s="88"/>
      <c r="GXH45" s="88"/>
      <c r="GXI45" s="88"/>
      <c r="GXJ45" s="88"/>
      <c r="GXK45" s="88"/>
      <c r="GXL45" s="88"/>
      <c r="GXN45" s="34"/>
      <c r="GXO45" s="34"/>
      <c r="GXP45" s="34"/>
      <c r="GXQ45" s="34"/>
      <c r="GXR45" s="34"/>
      <c r="GXT45" s="86"/>
      <c r="GXU45" s="86"/>
      <c r="GXV45" s="86"/>
      <c r="GXW45" s="86"/>
      <c r="GXX45" s="86"/>
      <c r="GXY45" s="86"/>
      <c r="GXZ45" s="86"/>
      <c r="GYA45" s="86"/>
      <c r="GYB45" s="86"/>
      <c r="GYD45" s="34"/>
      <c r="GYE45" s="34"/>
      <c r="GYF45" s="87"/>
      <c r="GYG45" s="34"/>
      <c r="GYH45" s="34"/>
      <c r="GYI45" s="34"/>
      <c r="GYJ45" s="88"/>
      <c r="GYK45" s="88"/>
      <c r="GYL45" s="88"/>
      <c r="GYM45" s="88"/>
      <c r="GYN45" s="88"/>
      <c r="GYO45" s="88"/>
      <c r="GYP45" s="88"/>
      <c r="GYQ45" s="88"/>
      <c r="GYS45" s="34"/>
      <c r="GYT45" s="34"/>
      <c r="GYU45" s="34"/>
      <c r="GYV45" s="34"/>
      <c r="GYW45" s="34"/>
      <c r="GYY45" s="86"/>
      <c r="GYZ45" s="86"/>
      <c r="GZA45" s="86"/>
      <c r="GZB45" s="86"/>
      <c r="GZC45" s="86"/>
      <c r="GZD45" s="86"/>
      <c r="GZE45" s="86"/>
      <c r="GZF45" s="86"/>
      <c r="GZG45" s="86"/>
      <c r="GZI45" s="34"/>
      <c r="GZJ45" s="34"/>
      <c r="GZK45" s="87"/>
      <c r="GZL45" s="34"/>
      <c r="GZM45" s="34"/>
      <c r="GZN45" s="34"/>
      <c r="GZO45" s="88"/>
      <c r="GZP45" s="88"/>
      <c r="GZQ45" s="88"/>
      <c r="GZR45" s="88"/>
      <c r="GZS45" s="88"/>
      <c r="GZT45" s="88"/>
      <c r="GZU45" s="88"/>
      <c r="GZV45" s="88"/>
      <c r="GZX45" s="34"/>
      <c r="GZY45" s="34"/>
      <c r="GZZ45" s="34"/>
      <c r="HAA45" s="34"/>
      <c r="HAB45" s="34"/>
      <c r="HAD45" s="86"/>
      <c r="HAE45" s="86"/>
      <c r="HAF45" s="86"/>
      <c r="HAG45" s="86"/>
      <c r="HAH45" s="86"/>
      <c r="HAI45" s="86"/>
      <c r="HAJ45" s="86"/>
      <c r="HAK45" s="86"/>
      <c r="HAL45" s="86"/>
      <c r="HAN45" s="34"/>
      <c r="HAO45" s="34"/>
      <c r="HAP45" s="87"/>
      <c r="HAQ45" s="34"/>
      <c r="HAR45" s="34"/>
      <c r="HAS45" s="34"/>
      <c r="HAT45" s="88"/>
      <c r="HAU45" s="88"/>
      <c r="HAV45" s="88"/>
      <c r="HAW45" s="88"/>
      <c r="HAX45" s="88"/>
      <c r="HAY45" s="88"/>
      <c r="HAZ45" s="88"/>
      <c r="HBA45" s="88"/>
      <c r="HBC45" s="34"/>
      <c r="HBD45" s="34"/>
      <c r="HBE45" s="34"/>
      <c r="HBF45" s="34"/>
      <c r="HBG45" s="34"/>
      <c r="HBI45" s="86"/>
      <c r="HBJ45" s="86"/>
      <c r="HBK45" s="86"/>
      <c r="HBL45" s="86"/>
      <c r="HBM45" s="86"/>
      <c r="HBN45" s="86"/>
      <c r="HBO45" s="86"/>
      <c r="HBP45" s="86"/>
      <c r="HBQ45" s="86"/>
      <c r="HBS45" s="34"/>
      <c r="HBT45" s="34"/>
      <c r="HBU45" s="87"/>
      <c r="HBV45" s="34"/>
      <c r="HBW45" s="34"/>
      <c r="HBX45" s="34"/>
      <c r="HBY45" s="88"/>
      <c r="HBZ45" s="88"/>
      <c r="HCA45" s="88"/>
      <c r="HCB45" s="88"/>
      <c r="HCC45" s="88"/>
      <c r="HCD45" s="88"/>
      <c r="HCE45" s="88"/>
      <c r="HCF45" s="88"/>
      <c r="HCH45" s="34"/>
      <c r="HCI45" s="34"/>
      <c r="HCJ45" s="34"/>
      <c r="HCK45" s="34"/>
      <c r="HCL45" s="34"/>
      <c r="HCN45" s="86"/>
      <c r="HCO45" s="86"/>
      <c r="HCP45" s="86"/>
      <c r="HCQ45" s="86"/>
      <c r="HCR45" s="86"/>
      <c r="HCS45" s="86"/>
      <c r="HCT45" s="86"/>
      <c r="HCU45" s="86"/>
      <c r="HCV45" s="86"/>
      <c r="HCX45" s="34"/>
      <c r="HCY45" s="34"/>
      <c r="HCZ45" s="87"/>
      <c r="HDA45" s="34"/>
      <c r="HDB45" s="34"/>
      <c r="HDC45" s="34"/>
      <c r="HDD45" s="88"/>
      <c r="HDE45" s="88"/>
      <c r="HDF45" s="88"/>
      <c r="HDG45" s="88"/>
      <c r="HDH45" s="88"/>
      <c r="HDI45" s="88"/>
      <c r="HDJ45" s="88"/>
      <c r="HDK45" s="88"/>
      <c r="HDM45" s="34"/>
      <c r="HDN45" s="34"/>
      <c r="HDO45" s="34"/>
      <c r="HDP45" s="34"/>
      <c r="HDQ45" s="34"/>
      <c r="HDS45" s="86"/>
      <c r="HDT45" s="86"/>
      <c r="HDU45" s="86"/>
      <c r="HDV45" s="86"/>
      <c r="HDW45" s="86"/>
      <c r="HDX45" s="86"/>
      <c r="HDY45" s="86"/>
      <c r="HDZ45" s="86"/>
      <c r="HEA45" s="86"/>
      <c r="HEC45" s="34"/>
      <c r="HED45" s="34"/>
      <c r="HEE45" s="87"/>
      <c r="HEF45" s="34"/>
      <c r="HEG45" s="34"/>
      <c r="HEH45" s="34"/>
      <c r="HEI45" s="88"/>
      <c r="HEJ45" s="88"/>
      <c r="HEK45" s="88"/>
      <c r="HEL45" s="88"/>
      <c r="HEM45" s="88"/>
      <c r="HEN45" s="88"/>
      <c r="HEO45" s="88"/>
      <c r="HEP45" s="88"/>
      <c r="HER45" s="34"/>
      <c r="HES45" s="34"/>
      <c r="HET45" s="34"/>
      <c r="HEU45" s="34"/>
      <c r="HEV45" s="34"/>
      <c r="HEX45" s="86"/>
      <c r="HEY45" s="86"/>
      <c r="HEZ45" s="86"/>
      <c r="HFA45" s="86"/>
      <c r="HFB45" s="86"/>
      <c r="HFC45" s="86"/>
      <c r="HFD45" s="86"/>
      <c r="HFE45" s="86"/>
      <c r="HFF45" s="86"/>
      <c r="HFH45" s="34"/>
      <c r="HFI45" s="34"/>
      <c r="HFJ45" s="87"/>
      <c r="HFK45" s="34"/>
      <c r="HFL45" s="34"/>
      <c r="HFM45" s="34"/>
      <c r="HFN45" s="88"/>
      <c r="HFO45" s="88"/>
      <c r="HFP45" s="88"/>
      <c r="HFQ45" s="88"/>
      <c r="HFR45" s="88"/>
      <c r="HFS45" s="88"/>
      <c r="HFT45" s="88"/>
      <c r="HFU45" s="88"/>
      <c r="HFW45" s="34"/>
      <c r="HFX45" s="34"/>
      <c r="HFY45" s="34"/>
      <c r="HFZ45" s="34"/>
      <c r="HGA45" s="34"/>
      <c r="HGC45" s="86"/>
      <c r="HGD45" s="86"/>
      <c r="HGE45" s="86"/>
      <c r="HGF45" s="86"/>
      <c r="HGG45" s="86"/>
      <c r="HGH45" s="86"/>
      <c r="HGI45" s="86"/>
      <c r="HGJ45" s="86"/>
      <c r="HGK45" s="86"/>
      <c r="HGM45" s="34"/>
      <c r="HGN45" s="34"/>
      <c r="HGO45" s="87"/>
      <c r="HGP45" s="34"/>
      <c r="HGQ45" s="34"/>
      <c r="HGR45" s="34"/>
      <c r="HGS45" s="88"/>
      <c r="HGT45" s="88"/>
      <c r="HGU45" s="88"/>
      <c r="HGV45" s="88"/>
      <c r="HGW45" s="88"/>
      <c r="HGX45" s="88"/>
      <c r="HGY45" s="88"/>
      <c r="HGZ45" s="88"/>
      <c r="HHB45" s="34"/>
      <c r="HHC45" s="34"/>
      <c r="HHD45" s="34"/>
      <c r="HHE45" s="34"/>
      <c r="HHF45" s="34"/>
      <c r="HHH45" s="86"/>
      <c r="HHI45" s="86"/>
      <c r="HHJ45" s="86"/>
      <c r="HHK45" s="86"/>
      <c r="HHL45" s="86"/>
      <c r="HHM45" s="86"/>
      <c r="HHN45" s="86"/>
      <c r="HHO45" s="86"/>
      <c r="HHP45" s="86"/>
      <c r="HHR45" s="34"/>
      <c r="HHS45" s="34"/>
      <c r="HHT45" s="87"/>
      <c r="HHU45" s="34"/>
      <c r="HHV45" s="34"/>
      <c r="HHW45" s="34"/>
      <c r="HHX45" s="88"/>
      <c r="HHY45" s="88"/>
      <c r="HHZ45" s="88"/>
      <c r="HIA45" s="88"/>
      <c r="HIB45" s="88"/>
      <c r="HIC45" s="88"/>
      <c r="HID45" s="88"/>
      <c r="HIE45" s="88"/>
      <c r="HIG45" s="34"/>
      <c r="HIH45" s="34"/>
      <c r="HII45" s="34"/>
      <c r="HIJ45" s="34"/>
      <c r="HIK45" s="34"/>
      <c r="HIM45" s="86"/>
      <c r="HIN45" s="86"/>
      <c r="HIO45" s="86"/>
      <c r="HIP45" s="86"/>
      <c r="HIQ45" s="86"/>
      <c r="HIR45" s="86"/>
      <c r="HIS45" s="86"/>
      <c r="HIT45" s="86"/>
      <c r="HIU45" s="86"/>
      <c r="HIW45" s="34"/>
      <c r="HIX45" s="34"/>
      <c r="HIY45" s="87"/>
      <c r="HIZ45" s="34"/>
      <c r="HJA45" s="34"/>
      <c r="HJB45" s="34"/>
      <c r="HJC45" s="88"/>
      <c r="HJD45" s="88"/>
      <c r="HJE45" s="88"/>
      <c r="HJF45" s="88"/>
      <c r="HJG45" s="88"/>
      <c r="HJH45" s="88"/>
      <c r="HJI45" s="88"/>
      <c r="HJJ45" s="88"/>
      <c r="HJL45" s="34"/>
      <c r="HJM45" s="34"/>
      <c r="HJN45" s="34"/>
      <c r="HJO45" s="34"/>
      <c r="HJP45" s="34"/>
      <c r="HJR45" s="86"/>
      <c r="HJS45" s="86"/>
      <c r="HJT45" s="86"/>
      <c r="HJU45" s="86"/>
      <c r="HJV45" s="86"/>
      <c r="HJW45" s="86"/>
      <c r="HJX45" s="86"/>
      <c r="HJY45" s="86"/>
      <c r="HJZ45" s="86"/>
      <c r="HKB45" s="34"/>
      <c r="HKC45" s="34"/>
      <c r="HKD45" s="87"/>
      <c r="HKE45" s="34"/>
      <c r="HKF45" s="34"/>
      <c r="HKG45" s="34"/>
      <c r="HKH45" s="88"/>
      <c r="HKI45" s="88"/>
      <c r="HKJ45" s="88"/>
      <c r="HKK45" s="88"/>
      <c r="HKL45" s="88"/>
      <c r="HKM45" s="88"/>
      <c r="HKN45" s="88"/>
      <c r="HKO45" s="88"/>
      <c r="HKQ45" s="34"/>
      <c r="HKR45" s="34"/>
      <c r="HKS45" s="34"/>
      <c r="HKT45" s="34"/>
      <c r="HKU45" s="34"/>
      <c r="HKW45" s="86"/>
      <c r="HKX45" s="86"/>
      <c r="HKY45" s="86"/>
      <c r="HKZ45" s="86"/>
      <c r="HLA45" s="86"/>
      <c r="HLB45" s="86"/>
      <c r="HLC45" s="86"/>
      <c r="HLD45" s="86"/>
      <c r="HLE45" s="86"/>
      <c r="HLG45" s="34"/>
      <c r="HLH45" s="34"/>
      <c r="HLI45" s="87"/>
      <c r="HLJ45" s="34"/>
      <c r="HLK45" s="34"/>
      <c r="HLL45" s="34"/>
      <c r="HLM45" s="88"/>
      <c r="HLN45" s="88"/>
      <c r="HLO45" s="88"/>
      <c r="HLP45" s="88"/>
      <c r="HLQ45" s="88"/>
      <c r="HLR45" s="88"/>
      <c r="HLS45" s="88"/>
      <c r="HLT45" s="88"/>
      <c r="HLV45" s="34"/>
      <c r="HLW45" s="34"/>
      <c r="HLX45" s="34"/>
      <c r="HLY45" s="34"/>
      <c r="HLZ45" s="34"/>
      <c r="HMB45" s="86"/>
      <c r="HMC45" s="86"/>
      <c r="HMD45" s="86"/>
      <c r="HME45" s="86"/>
      <c r="HMF45" s="86"/>
      <c r="HMG45" s="86"/>
      <c r="HMH45" s="86"/>
      <c r="HMI45" s="86"/>
      <c r="HMJ45" s="86"/>
      <c r="HML45" s="34"/>
      <c r="HMM45" s="34"/>
      <c r="HMN45" s="87"/>
      <c r="HMO45" s="34"/>
      <c r="HMP45" s="34"/>
      <c r="HMQ45" s="34"/>
      <c r="HMR45" s="88"/>
      <c r="HMS45" s="88"/>
      <c r="HMT45" s="88"/>
      <c r="HMU45" s="88"/>
      <c r="HMV45" s="88"/>
      <c r="HMW45" s="88"/>
      <c r="HMX45" s="88"/>
      <c r="HMY45" s="88"/>
      <c r="HNA45" s="34"/>
      <c r="HNB45" s="34"/>
      <c r="HNC45" s="34"/>
      <c r="HND45" s="34"/>
      <c r="HNE45" s="34"/>
      <c r="HNG45" s="86"/>
      <c r="HNH45" s="86"/>
      <c r="HNI45" s="86"/>
      <c r="HNJ45" s="86"/>
      <c r="HNK45" s="86"/>
      <c r="HNL45" s="86"/>
      <c r="HNM45" s="86"/>
      <c r="HNN45" s="86"/>
      <c r="HNO45" s="86"/>
      <c r="HNQ45" s="34"/>
      <c r="HNR45" s="34"/>
      <c r="HNS45" s="87"/>
      <c r="HNT45" s="34"/>
      <c r="HNU45" s="34"/>
      <c r="HNV45" s="34"/>
      <c r="HNW45" s="88"/>
      <c r="HNX45" s="88"/>
      <c r="HNY45" s="88"/>
      <c r="HNZ45" s="88"/>
      <c r="HOA45" s="88"/>
      <c r="HOB45" s="88"/>
      <c r="HOC45" s="88"/>
      <c r="HOD45" s="88"/>
      <c r="HOF45" s="34"/>
      <c r="HOG45" s="34"/>
      <c r="HOH45" s="34"/>
      <c r="HOI45" s="34"/>
      <c r="HOJ45" s="34"/>
      <c r="HOL45" s="86"/>
      <c r="HOM45" s="86"/>
      <c r="HON45" s="86"/>
      <c r="HOO45" s="86"/>
      <c r="HOP45" s="86"/>
      <c r="HOQ45" s="86"/>
      <c r="HOR45" s="86"/>
      <c r="HOS45" s="86"/>
      <c r="HOT45" s="86"/>
      <c r="HOV45" s="34"/>
      <c r="HOW45" s="34"/>
      <c r="HOX45" s="87"/>
      <c r="HOY45" s="34"/>
      <c r="HOZ45" s="34"/>
      <c r="HPA45" s="34"/>
      <c r="HPB45" s="88"/>
      <c r="HPC45" s="88"/>
      <c r="HPD45" s="88"/>
      <c r="HPE45" s="88"/>
      <c r="HPF45" s="88"/>
      <c r="HPG45" s="88"/>
      <c r="HPH45" s="88"/>
      <c r="HPI45" s="88"/>
      <c r="HPK45" s="34"/>
      <c r="HPL45" s="34"/>
      <c r="HPM45" s="34"/>
      <c r="HPN45" s="34"/>
      <c r="HPO45" s="34"/>
      <c r="HPQ45" s="86"/>
      <c r="HPR45" s="86"/>
      <c r="HPS45" s="86"/>
      <c r="HPT45" s="86"/>
      <c r="HPU45" s="86"/>
      <c r="HPV45" s="86"/>
      <c r="HPW45" s="86"/>
      <c r="HPX45" s="86"/>
      <c r="HPY45" s="86"/>
      <c r="HQA45" s="34"/>
      <c r="HQB45" s="34"/>
      <c r="HQC45" s="87"/>
      <c r="HQD45" s="34"/>
      <c r="HQE45" s="34"/>
      <c r="HQF45" s="34"/>
      <c r="HQG45" s="88"/>
      <c r="HQH45" s="88"/>
      <c r="HQI45" s="88"/>
      <c r="HQJ45" s="88"/>
      <c r="HQK45" s="88"/>
      <c r="HQL45" s="88"/>
      <c r="HQM45" s="88"/>
      <c r="HQN45" s="88"/>
      <c r="HQP45" s="34"/>
      <c r="HQQ45" s="34"/>
      <c r="HQR45" s="34"/>
      <c r="HQS45" s="34"/>
      <c r="HQT45" s="34"/>
      <c r="HQV45" s="86"/>
      <c r="HQW45" s="86"/>
      <c r="HQX45" s="86"/>
      <c r="HQY45" s="86"/>
      <c r="HQZ45" s="86"/>
      <c r="HRA45" s="86"/>
      <c r="HRB45" s="86"/>
      <c r="HRC45" s="86"/>
      <c r="HRD45" s="86"/>
      <c r="HRF45" s="34"/>
      <c r="HRG45" s="34"/>
      <c r="HRH45" s="87"/>
      <c r="HRI45" s="34"/>
      <c r="HRJ45" s="34"/>
      <c r="HRK45" s="34"/>
      <c r="HRL45" s="88"/>
      <c r="HRM45" s="88"/>
      <c r="HRN45" s="88"/>
      <c r="HRO45" s="88"/>
      <c r="HRP45" s="88"/>
      <c r="HRQ45" s="88"/>
      <c r="HRR45" s="88"/>
      <c r="HRS45" s="88"/>
      <c r="HRU45" s="34"/>
      <c r="HRV45" s="34"/>
      <c r="HRW45" s="34"/>
      <c r="HRX45" s="34"/>
      <c r="HRY45" s="34"/>
      <c r="HSA45" s="86"/>
      <c r="HSB45" s="86"/>
      <c r="HSC45" s="86"/>
      <c r="HSD45" s="86"/>
      <c r="HSE45" s="86"/>
      <c r="HSF45" s="86"/>
      <c r="HSG45" s="86"/>
      <c r="HSH45" s="86"/>
      <c r="HSI45" s="86"/>
      <c r="HSK45" s="34"/>
      <c r="HSL45" s="34"/>
      <c r="HSM45" s="87"/>
      <c r="HSN45" s="34"/>
      <c r="HSO45" s="34"/>
      <c r="HSP45" s="34"/>
      <c r="HSQ45" s="88"/>
      <c r="HSR45" s="88"/>
      <c r="HSS45" s="88"/>
      <c r="HST45" s="88"/>
      <c r="HSU45" s="88"/>
      <c r="HSV45" s="88"/>
      <c r="HSW45" s="88"/>
      <c r="HSX45" s="88"/>
      <c r="HSZ45" s="34"/>
      <c r="HTA45" s="34"/>
      <c r="HTB45" s="34"/>
      <c r="HTC45" s="34"/>
      <c r="HTD45" s="34"/>
      <c r="HTF45" s="86"/>
      <c r="HTG45" s="86"/>
      <c r="HTH45" s="86"/>
      <c r="HTI45" s="86"/>
      <c r="HTJ45" s="86"/>
      <c r="HTK45" s="86"/>
      <c r="HTL45" s="86"/>
      <c r="HTM45" s="86"/>
      <c r="HTN45" s="86"/>
      <c r="HTP45" s="34"/>
      <c r="HTQ45" s="34"/>
      <c r="HTR45" s="87"/>
      <c r="HTS45" s="34"/>
      <c r="HTT45" s="34"/>
      <c r="HTU45" s="34"/>
      <c r="HTV45" s="88"/>
      <c r="HTW45" s="88"/>
      <c r="HTX45" s="88"/>
      <c r="HTY45" s="88"/>
      <c r="HTZ45" s="88"/>
      <c r="HUA45" s="88"/>
      <c r="HUB45" s="88"/>
      <c r="HUC45" s="88"/>
      <c r="HUE45" s="34"/>
      <c r="HUF45" s="34"/>
      <c r="HUG45" s="34"/>
      <c r="HUH45" s="34"/>
      <c r="HUI45" s="34"/>
      <c r="HUK45" s="86"/>
      <c r="HUL45" s="86"/>
      <c r="HUM45" s="86"/>
      <c r="HUN45" s="86"/>
      <c r="HUO45" s="86"/>
      <c r="HUP45" s="86"/>
      <c r="HUQ45" s="86"/>
      <c r="HUR45" s="86"/>
      <c r="HUS45" s="86"/>
      <c r="HUU45" s="34"/>
      <c r="HUV45" s="34"/>
      <c r="HUW45" s="87"/>
      <c r="HUX45" s="34"/>
      <c r="HUY45" s="34"/>
      <c r="HUZ45" s="34"/>
      <c r="HVA45" s="88"/>
      <c r="HVB45" s="88"/>
      <c r="HVC45" s="88"/>
      <c r="HVD45" s="88"/>
      <c r="HVE45" s="88"/>
      <c r="HVF45" s="88"/>
      <c r="HVG45" s="88"/>
      <c r="HVH45" s="88"/>
      <c r="HVJ45" s="34"/>
      <c r="HVK45" s="34"/>
      <c r="HVL45" s="34"/>
      <c r="HVM45" s="34"/>
      <c r="HVN45" s="34"/>
      <c r="HVP45" s="86"/>
      <c r="HVQ45" s="86"/>
      <c r="HVR45" s="86"/>
      <c r="HVS45" s="86"/>
      <c r="HVT45" s="86"/>
      <c r="HVU45" s="86"/>
      <c r="HVV45" s="86"/>
      <c r="HVW45" s="86"/>
      <c r="HVX45" s="86"/>
      <c r="HVZ45" s="34"/>
      <c r="HWA45" s="34"/>
      <c r="HWB45" s="87"/>
      <c r="HWC45" s="34"/>
      <c r="HWD45" s="34"/>
      <c r="HWE45" s="34"/>
      <c r="HWF45" s="88"/>
      <c r="HWG45" s="88"/>
      <c r="HWH45" s="88"/>
      <c r="HWI45" s="88"/>
      <c r="HWJ45" s="88"/>
      <c r="HWK45" s="88"/>
      <c r="HWL45" s="88"/>
      <c r="HWM45" s="88"/>
      <c r="HWO45" s="34"/>
      <c r="HWP45" s="34"/>
      <c r="HWQ45" s="34"/>
      <c r="HWR45" s="34"/>
      <c r="HWS45" s="34"/>
      <c r="HWU45" s="86"/>
      <c r="HWV45" s="86"/>
      <c r="HWW45" s="86"/>
      <c r="HWX45" s="86"/>
      <c r="HWY45" s="86"/>
      <c r="HWZ45" s="86"/>
      <c r="HXA45" s="86"/>
      <c r="HXB45" s="86"/>
      <c r="HXC45" s="86"/>
      <c r="HXE45" s="34"/>
      <c r="HXF45" s="34"/>
      <c r="HXG45" s="87"/>
      <c r="HXH45" s="34"/>
      <c r="HXI45" s="34"/>
      <c r="HXJ45" s="34"/>
      <c r="HXK45" s="88"/>
      <c r="HXL45" s="88"/>
      <c r="HXM45" s="88"/>
      <c r="HXN45" s="88"/>
      <c r="HXO45" s="88"/>
      <c r="HXP45" s="88"/>
      <c r="HXQ45" s="88"/>
      <c r="HXR45" s="88"/>
      <c r="HXT45" s="34"/>
      <c r="HXU45" s="34"/>
      <c r="HXV45" s="34"/>
      <c r="HXW45" s="34"/>
      <c r="HXX45" s="34"/>
      <c r="HXZ45" s="86"/>
      <c r="HYA45" s="86"/>
      <c r="HYB45" s="86"/>
      <c r="HYC45" s="86"/>
      <c r="HYD45" s="86"/>
      <c r="HYE45" s="86"/>
      <c r="HYF45" s="86"/>
      <c r="HYG45" s="86"/>
      <c r="HYH45" s="86"/>
      <c r="HYJ45" s="34"/>
      <c r="HYK45" s="34"/>
      <c r="HYL45" s="87"/>
      <c r="HYM45" s="34"/>
      <c r="HYN45" s="34"/>
      <c r="HYO45" s="34"/>
      <c r="HYP45" s="88"/>
      <c r="HYQ45" s="88"/>
      <c r="HYR45" s="88"/>
      <c r="HYS45" s="88"/>
      <c r="HYT45" s="88"/>
      <c r="HYU45" s="88"/>
      <c r="HYV45" s="88"/>
      <c r="HYW45" s="88"/>
      <c r="HYY45" s="34"/>
      <c r="HYZ45" s="34"/>
      <c r="HZA45" s="34"/>
      <c r="HZB45" s="34"/>
      <c r="HZC45" s="34"/>
      <c r="HZE45" s="86"/>
      <c r="HZF45" s="86"/>
      <c r="HZG45" s="86"/>
      <c r="HZH45" s="86"/>
      <c r="HZI45" s="86"/>
      <c r="HZJ45" s="86"/>
      <c r="HZK45" s="86"/>
      <c r="HZL45" s="86"/>
      <c r="HZM45" s="86"/>
      <c r="HZO45" s="34"/>
      <c r="HZP45" s="34"/>
      <c r="HZQ45" s="87"/>
      <c r="HZR45" s="34"/>
      <c r="HZS45" s="34"/>
      <c r="HZT45" s="34"/>
      <c r="HZU45" s="88"/>
      <c r="HZV45" s="88"/>
      <c r="HZW45" s="88"/>
      <c r="HZX45" s="88"/>
      <c r="HZY45" s="88"/>
      <c r="HZZ45" s="88"/>
      <c r="IAA45" s="88"/>
      <c r="IAB45" s="88"/>
      <c r="IAD45" s="34"/>
      <c r="IAE45" s="34"/>
      <c r="IAF45" s="34"/>
      <c r="IAG45" s="34"/>
      <c r="IAH45" s="34"/>
      <c r="IAJ45" s="86"/>
      <c r="IAK45" s="86"/>
      <c r="IAL45" s="86"/>
      <c r="IAM45" s="86"/>
      <c r="IAN45" s="86"/>
      <c r="IAO45" s="86"/>
      <c r="IAP45" s="86"/>
      <c r="IAQ45" s="86"/>
      <c r="IAR45" s="86"/>
      <c r="IAT45" s="34"/>
      <c r="IAU45" s="34"/>
      <c r="IAV45" s="87"/>
      <c r="IAW45" s="34"/>
      <c r="IAX45" s="34"/>
      <c r="IAY45" s="34"/>
      <c r="IAZ45" s="88"/>
      <c r="IBA45" s="88"/>
      <c r="IBB45" s="88"/>
      <c r="IBC45" s="88"/>
      <c r="IBD45" s="88"/>
      <c r="IBE45" s="88"/>
      <c r="IBF45" s="88"/>
      <c r="IBG45" s="88"/>
      <c r="IBI45" s="34"/>
      <c r="IBJ45" s="34"/>
      <c r="IBK45" s="34"/>
      <c r="IBL45" s="34"/>
      <c r="IBM45" s="34"/>
      <c r="IBO45" s="86"/>
      <c r="IBP45" s="86"/>
      <c r="IBQ45" s="86"/>
      <c r="IBR45" s="86"/>
      <c r="IBS45" s="86"/>
      <c r="IBT45" s="86"/>
      <c r="IBU45" s="86"/>
      <c r="IBV45" s="86"/>
      <c r="IBW45" s="86"/>
      <c r="IBY45" s="34"/>
      <c r="IBZ45" s="34"/>
      <c r="ICA45" s="87"/>
      <c r="ICB45" s="34"/>
      <c r="ICC45" s="34"/>
      <c r="ICD45" s="34"/>
      <c r="ICE45" s="88"/>
      <c r="ICF45" s="88"/>
      <c r="ICG45" s="88"/>
      <c r="ICH45" s="88"/>
      <c r="ICI45" s="88"/>
      <c r="ICJ45" s="88"/>
      <c r="ICK45" s="88"/>
      <c r="ICL45" s="88"/>
      <c r="ICN45" s="34"/>
      <c r="ICO45" s="34"/>
      <c r="ICP45" s="34"/>
      <c r="ICQ45" s="34"/>
      <c r="ICR45" s="34"/>
      <c r="ICT45" s="86"/>
      <c r="ICU45" s="86"/>
      <c r="ICV45" s="86"/>
      <c r="ICW45" s="86"/>
      <c r="ICX45" s="86"/>
      <c r="ICY45" s="86"/>
      <c r="ICZ45" s="86"/>
      <c r="IDA45" s="86"/>
      <c r="IDB45" s="86"/>
      <c r="IDD45" s="34"/>
      <c r="IDE45" s="34"/>
      <c r="IDF45" s="87"/>
      <c r="IDG45" s="34"/>
      <c r="IDH45" s="34"/>
      <c r="IDI45" s="34"/>
      <c r="IDJ45" s="88"/>
      <c r="IDK45" s="88"/>
      <c r="IDL45" s="88"/>
      <c r="IDM45" s="88"/>
      <c r="IDN45" s="88"/>
      <c r="IDO45" s="88"/>
      <c r="IDP45" s="88"/>
      <c r="IDQ45" s="88"/>
      <c r="IDS45" s="34"/>
      <c r="IDT45" s="34"/>
      <c r="IDU45" s="34"/>
      <c r="IDV45" s="34"/>
      <c r="IDW45" s="34"/>
      <c r="IDY45" s="86"/>
      <c r="IDZ45" s="86"/>
      <c r="IEA45" s="86"/>
      <c r="IEB45" s="86"/>
      <c r="IEC45" s="86"/>
      <c r="IED45" s="86"/>
      <c r="IEE45" s="86"/>
      <c r="IEF45" s="86"/>
      <c r="IEG45" s="86"/>
      <c r="IEI45" s="34"/>
      <c r="IEJ45" s="34"/>
      <c r="IEK45" s="87"/>
      <c r="IEL45" s="34"/>
      <c r="IEM45" s="34"/>
      <c r="IEN45" s="34"/>
      <c r="IEO45" s="88"/>
      <c r="IEP45" s="88"/>
      <c r="IEQ45" s="88"/>
      <c r="IER45" s="88"/>
      <c r="IES45" s="88"/>
      <c r="IET45" s="88"/>
      <c r="IEU45" s="88"/>
      <c r="IEV45" s="88"/>
      <c r="IEX45" s="34"/>
      <c r="IEY45" s="34"/>
      <c r="IEZ45" s="34"/>
      <c r="IFA45" s="34"/>
      <c r="IFB45" s="34"/>
      <c r="IFD45" s="86"/>
      <c r="IFE45" s="86"/>
      <c r="IFF45" s="86"/>
      <c r="IFG45" s="86"/>
      <c r="IFH45" s="86"/>
      <c r="IFI45" s="86"/>
      <c r="IFJ45" s="86"/>
      <c r="IFK45" s="86"/>
      <c r="IFL45" s="86"/>
      <c r="IFN45" s="34"/>
      <c r="IFO45" s="34"/>
      <c r="IFP45" s="87"/>
      <c r="IFQ45" s="34"/>
      <c r="IFR45" s="34"/>
      <c r="IFS45" s="34"/>
      <c r="IFT45" s="88"/>
      <c r="IFU45" s="88"/>
      <c r="IFV45" s="88"/>
      <c r="IFW45" s="88"/>
      <c r="IFX45" s="88"/>
      <c r="IFY45" s="88"/>
      <c r="IFZ45" s="88"/>
      <c r="IGA45" s="88"/>
      <c r="IGC45" s="34"/>
      <c r="IGD45" s="34"/>
      <c r="IGE45" s="34"/>
      <c r="IGF45" s="34"/>
      <c r="IGG45" s="34"/>
      <c r="IGI45" s="86"/>
      <c r="IGJ45" s="86"/>
      <c r="IGK45" s="86"/>
      <c r="IGL45" s="86"/>
      <c r="IGM45" s="86"/>
      <c r="IGN45" s="86"/>
      <c r="IGO45" s="86"/>
      <c r="IGP45" s="86"/>
      <c r="IGQ45" s="86"/>
      <c r="IGS45" s="34"/>
      <c r="IGT45" s="34"/>
      <c r="IGU45" s="87"/>
      <c r="IGV45" s="34"/>
      <c r="IGW45" s="34"/>
      <c r="IGX45" s="34"/>
      <c r="IGY45" s="88"/>
      <c r="IGZ45" s="88"/>
      <c r="IHA45" s="88"/>
      <c r="IHB45" s="88"/>
      <c r="IHC45" s="88"/>
      <c r="IHD45" s="88"/>
      <c r="IHE45" s="88"/>
      <c r="IHF45" s="88"/>
      <c r="IHH45" s="34"/>
      <c r="IHI45" s="34"/>
      <c r="IHJ45" s="34"/>
      <c r="IHK45" s="34"/>
      <c r="IHL45" s="34"/>
      <c r="IHN45" s="86"/>
      <c r="IHO45" s="86"/>
      <c r="IHP45" s="86"/>
      <c r="IHQ45" s="86"/>
      <c r="IHR45" s="86"/>
      <c r="IHS45" s="86"/>
      <c r="IHT45" s="86"/>
      <c r="IHU45" s="86"/>
      <c r="IHV45" s="86"/>
      <c r="IHX45" s="34"/>
      <c r="IHY45" s="34"/>
      <c r="IHZ45" s="87"/>
      <c r="IIA45" s="34"/>
      <c r="IIB45" s="34"/>
      <c r="IIC45" s="34"/>
      <c r="IID45" s="88"/>
      <c r="IIE45" s="88"/>
      <c r="IIF45" s="88"/>
      <c r="IIG45" s="88"/>
      <c r="IIH45" s="88"/>
      <c r="III45" s="88"/>
      <c r="IIJ45" s="88"/>
      <c r="IIK45" s="88"/>
      <c r="IIM45" s="34"/>
      <c r="IIN45" s="34"/>
      <c r="IIO45" s="34"/>
      <c r="IIP45" s="34"/>
      <c r="IIQ45" s="34"/>
      <c r="IIS45" s="86"/>
      <c r="IIT45" s="86"/>
      <c r="IIU45" s="86"/>
      <c r="IIV45" s="86"/>
      <c r="IIW45" s="86"/>
      <c r="IIX45" s="86"/>
      <c r="IIY45" s="86"/>
      <c r="IIZ45" s="86"/>
      <c r="IJA45" s="86"/>
      <c r="IJC45" s="34"/>
      <c r="IJD45" s="34"/>
      <c r="IJE45" s="87"/>
      <c r="IJF45" s="34"/>
      <c r="IJG45" s="34"/>
      <c r="IJH45" s="34"/>
      <c r="IJI45" s="88"/>
      <c r="IJJ45" s="88"/>
      <c r="IJK45" s="88"/>
      <c r="IJL45" s="88"/>
      <c r="IJM45" s="88"/>
      <c r="IJN45" s="88"/>
      <c r="IJO45" s="88"/>
      <c r="IJP45" s="88"/>
      <c r="IJR45" s="34"/>
      <c r="IJS45" s="34"/>
      <c r="IJT45" s="34"/>
      <c r="IJU45" s="34"/>
      <c r="IJV45" s="34"/>
      <c r="IJX45" s="86"/>
      <c r="IJY45" s="86"/>
      <c r="IJZ45" s="86"/>
      <c r="IKA45" s="86"/>
      <c r="IKB45" s="86"/>
      <c r="IKC45" s="86"/>
      <c r="IKD45" s="86"/>
      <c r="IKE45" s="86"/>
      <c r="IKF45" s="86"/>
      <c r="IKH45" s="34"/>
      <c r="IKI45" s="34"/>
      <c r="IKJ45" s="87"/>
      <c r="IKK45" s="34"/>
      <c r="IKL45" s="34"/>
      <c r="IKM45" s="34"/>
      <c r="IKN45" s="88"/>
      <c r="IKO45" s="88"/>
      <c r="IKP45" s="88"/>
      <c r="IKQ45" s="88"/>
      <c r="IKR45" s="88"/>
      <c r="IKS45" s="88"/>
      <c r="IKT45" s="88"/>
      <c r="IKU45" s="88"/>
      <c r="IKW45" s="34"/>
      <c r="IKX45" s="34"/>
      <c r="IKY45" s="34"/>
      <c r="IKZ45" s="34"/>
      <c r="ILA45" s="34"/>
      <c r="ILC45" s="86"/>
      <c r="ILD45" s="86"/>
      <c r="ILE45" s="86"/>
      <c r="ILF45" s="86"/>
      <c r="ILG45" s="86"/>
      <c r="ILH45" s="86"/>
      <c r="ILI45" s="86"/>
      <c r="ILJ45" s="86"/>
      <c r="ILK45" s="86"/>
      <c r="ILM45" s="34"/>
      <c r="ILN45" s="34"/>
      <c r="ILO45" s="87"/>
      <c r="ILP45" s="34"/>
      <c r="ILQ45" s="34"/>
      <c r="ILR45" s="34"/>
      <c r="ILS45" s="88"/>
      <c r="ILT45" s="88"/>
      <c r="ILU45" s="88"/>
      <c r="ILV45" s="88"/>
      <c r="ILW45" s="88"/>
      <c r="ILX45" s="88"/>
      <c r="ILY45" s="88"/>
      <c r="ILZ45" s="88"/>
      <c r="IMB45" s="34"/>
      <c r="IMC45" s="34"/>
      <c r="IMD45" s="34"/>
      <c r="IME45" s="34"/>
      <c r="IMF45" s="34"/>
      <c r="IMH45" s="86"/>
      <c r="IMI45" s="86"/>
      <c r="IMJ45" s="86"/>
      <c r="IMK45" s="86"/>
      <c r="IML45" s="86"/>
      <c r="IMM45" s="86"/>
      <c r="IMN45" s="86"/>
      <c r="IMO45" s="86"/>
      <c r="IMP45" s="86"/>
      <c r="IMR45" s="34"/>
      <c r="IMS45" s="34"/>
      <c r="IMT45" s="87"/>
      <c r="IMU45" s="34"/>
      <c r="IMV45" s="34"/>
      <c r="IMW45" s="34"/>
      <c r="IMX45" s="88"/>
      <c r="IMY45" s="88"/>
      <c r="IMZ45" s="88"/>
      <c r="INA45" s="88"/>
      <c r="INB45" s="88"/>
      <c r="INC45" s="88"/>
      <c r="IND45" s="88"/>
      <c r="INE45" s="88"/>
      <c r="ING45" s="34"/>
      <c r="INH45" s="34"/>
      <c r="INI45" s="34"/>
      <c r="INJ45" s="34"/>
      <c r="INK45" s="34"/>
      <c r="INM45" s="86"/>
      <c r="INN45" s="86"/>
      <c r="INO45" s="86"/>
      <c r="INP45" s="86"/>
      <c r="INQ45" s="86"/>
      <c r="INR45" s="86"/>
      <c r="INS45" s="86"/>
      <c r="INT45" s="86"/>
      <c r="INU45" s="86"/>
      <c r="INW45" s="34"/>
      <c r="INX45" s="34"/>
      <c r="INY45" s="87"/>
      <c r="INZ45" s="34"/>
      <c r="IOA45" s="34"/>
      <c r="IOB45" s="34"/>
      <c r="IOC45" s="88"/>
      <c r="IOD45" s="88"/>
      <c r="IOE45" s="88"/>
      <c r="IOF45" s="88"/>
      <c r="IOG45" s="88"/>
      <c r="IOH45" s="88"/>
      <c r="IOI45" s="88"/>
      <c r="IOJ45" s="88"/>
      <c r="IOL45" s="34"/>
      <c r="IOM45" s="34"/>
      <c r="ION45" s="34"/>
      <c r="IOO45" s="34"/>
      <c r="IOP45" s="34"/>
      <c r="IOR45" s="86"/>
      <c r="IOS45" s="86"/>
      <c r="IOT45" s="86"/>
      <c r="IOU45" s="86"/>
      <c r="IOV45" s="86"/>
      <c r="IOW45" s="86"/>
      <c r="IOX45" s="86"/>
      <c r="IOY45" s="86"/>
      <c r="IOZ45" s="86"/>
      <c r="IPB45" s="34"/>
      <c r="IPC45" s="34"/>
      <c r="IPD45" s="87"/>
      <c r="IPE45" s="34"/>
      <c r="IPF45" s="34"/>
      <c r="IPG45" s="34"/>
      <c r="IPH45" s="88"/>
      <c r="IPI45" s="88"/>
      <c r="IPJ45" s="88"/>
      <c r="IPK45" s="88"/>
      <c r="IPL45" s="88"/>
      <c r="IPM45" s="88"/>
      <c r="IPN45" s="88"/>
      <c r="IPO45" s="88"/>
      <c r="IPQ45" s="34"/>
      <c r="IPR45" s="34"/>
      <c r="IPS45" s="34"/>
      <c r="IPT45" s="34"/>
      <c r="IPU45" s="34"/>
      <c r="IPW45" s="86"/>
      <c r="IPX45" s="86"/>
      <c r="IPY45" s="86"/>
      <c r="IPZ45" s="86"/>
      <c r="IQA45" s="86"/>
      <c r="IQB45" s="86"/>
      <c r="IQC45" s="86"/>
      <c r="IQD45" s="86"/>
      <c r="IQE45" s="86"/>
      <c r="IQG45" s="34"/>
      <c r="IQH45" s="34"/>
      <c r="IQI45" s="87"/>
      <c r="IQJ45" s="34"/>
      <c r="IQK45" s="34"/>
      <c r="IQL45" s="34"/>
      <c r="IQM45" s="88"/>
      <c r="IQN45" s="88"/>
      <c r="IQO45" s="88"/>
      <c r="IQP45" s="88"/>
      <c r="IQQ45" s="88"/>
      <c r="IQR45" s="88"/>
      <c r="IQS45" s="88"/>
      <c r="IQT45" s="88"/>
      <c r="IQV45" s="34"/>
      <c r="IQW45" s="34"/>
      <c r="IQX45" s="34"/>
      <c r="IQY45" s="34"/>
      <c r="IQZ45" s="34"/>
      <c r="IRB45" s="86"/>
      <c r="IRC45" s="86"/>
      <c r="IRD45" s="86"/>
      <c r="IRE45" s="86"/>
      <c r="IRF45" s="86"/>
      <c r="IRG45" s="86"/>
      <c r="IRH45" s="86"/>
      <c r="IRI45" s="86"/>
      <c r="IRJ45" s="86"/>
      <c r="IRL45" s="34"/>
      <c r="IRM45" s="34"/>
      <c r="IRN45" s="87"/>
      <c r="IRO45" s="34"/>
      <c r="IRP45" s="34"/>
      <c r="IRQ45" s="34"/>
      <c r="IRR45" s="88"/>
      <c r="IRS45" s="88"/>
      <c r="IRT45" s="88"/>
      <c r="IRU45" s="88"/>
      <c r="IRV45" s="88"/>
      <c r="IRW45" s="88"/>
      <c r="IRX45" s="88"/>
      <c r="IRY45" s="88"/>
      <c r="ISA45" s="34"/>
      <c r="ISB45" s="34"/>
      <c r="ISC45" s="34"/>
      <c r="ISD45" s="34"/>
      <c r="ISE45" s="34"/>
      <c r="ISG45" s="86"/>
      <c r="ISH45" s="86"/>
      <c r="ISI45" s="86"/>
      <c r="ISJ45" s="86"/>
      <c r="ISK45" s="86"/>
      <c r="ISL45" s="86"/>
      <c r="ISM45" s="86"/>
      <c r="ISN45" s="86"/>
      <c r="ISO45" s="86"/>
      <c r="ISQ45" s="34"/>
      <c r="ISR45" s="34"/>
      <c r="ISS45" s="87"/>
      <c r="IST45" s="34"/>
      <c r="ISU45" s="34"/>
      <c r="ISV45" s="34"/>
      <c r="ISW45" s="88"/>
      <c r="ISX45" s="88"/>
      <c r="ISY45" s="88"/>
      <c r="ISZ45" s="88"/>
      <c r="ITA45" s="88"/>
      <c r="ITB45" s="88"/>
      <c r="ITC45" s="88"/>
      <c r="ITD45" s="88"/>
      <c r="ITF45" s="34"/>
      <c r="ITG45" s="34"/>
      <c r="ITH45" s="34"/>
      <c r="ITI45" s="34"/>
      <c r="ITJ45" s="34"/>
      <c r="ITL45" s="86"/>
      <c r="ITM45" s="86"/>
      <c r="ITN45" s="86"/>
      <c r="ITO45" s="86"/>
      <c r="ITP45" s="86"/>
      <c r="ITQ45" s="86"/>
      <c r="ITR45" s="86"/>
      <c r="ITS45" s="86"/>
      <c r="ITT45" s="86"/>
      <c r="ITV45" s="34"/>
      <c r="ITW45" s="34"/>
      <c r="ITX45" s="87"/>
      <c r="ITY45" s="34"/>
      <c r="ITZ45" s="34"/>
      <c r="IUA45" s="34"/>
      <c r="IUB45" s="88"/>
      <c r="IUC45" s="88"/>
      <c r="IUD45" s="88"/>
      <c r="IUE45" s="88"/>
      <c r="IUF45" s="88"/>
      <c r="IUG45" s="88"/>
      <c r="IUH45" s="88"/>
      <c r="IUI45" s="88"/>
      <c r="IUK45" s="34"/>
      <c r="IUL45" s="34"/>
      <c r="IUM45" s="34"/>
      <c r="IUN45" s="34"/>
      <c r="IUO45" s="34"/>
      <c r="IUQ45" s="86"/>
      <c r="IUR45" s="86"/>
      <c r="IUS45" s="86"/>
      <c r="IUT45" s="86"/>
      <c r="IUU45" s="86"/>
      <c r="IUV45" s="86"/>
      <c r="IUW45" s="86"/>
      <c r="IUX45" s="86"/>
      <c r="IUY45" s="86"/>
      <c r="IVA45" s="34"/>
      <c r="IVB45" s="34"/>
      <c r="IVC45" s="87"/>
      <c r="IVD45" s="34"/>
      <c r="IVE45" s="34"/>
      <c r="IVF45" s="34"/>
      <c r="IVG45" s="88"/>
      <c r="IVH45" s="88"/>
      <c r="IVI45" s="88"/>
      <c r="IVJ45" s="88"/>
      <c r="IVK45" s="88"/>
      <c r="IVL45" s="88"/>
      <c r="IVM45" s="88"/>
      <c r="IVN45" s="88"/>
      <c r="IVP45" s="34"/>
      <c r="IVQ45" s="34"/>
      <c r="IVR45" s="34"/>
      <c r="IVS45" s="34"/>
      <c r="IVT45" s="34"/>
      <c r="IVV45" s="86"/>
      <c r="IVW45" s="86"/>
      <c r="IVX45" s="86"/>
      <c r="IVY45" s="86"/>
      <c r="IVZ45" s="86"/>
      <c r="IWA45" s="86"/>
      <c r="IWB45" s="86"/>
      <c r="IWC45" s="86"/>
      <c r="IWD45" s="86"/>
      <c r="IWF45" s="34"/>
      <c r="IWG45" s="34"/>
      <c r="IWH45" s="87"/>
      <c r="IWI45" s="34"/>
      <c r="IWJ45" s="34"/>
      <c r="IWK45" s="34"/>
      <c r="IWL45" s="88"/>
      <c r="IWM45" s="88"/>
      <c r="IWN45" s="88"/>
      <c r="IWO45" s="88"/>
      <c r="IWP45" s="88"/>
      <c r="IWQ45" s="88"/>
      <c r="IWR45" s="88"/>
      <c r="IWS45" s="88"/>
      <c r="IWU45" s="34"/>
      <c r="IWV45" s="34"/>
      <c r="IWW45" s="34"/>
      <c r="IWX45" s="34"/>
      <c r="IWY45" s="34"/>
      <c r="IXA45" s="86"/>
      <c r="IXB45" s="86"/>
      <c r="IXC45" s="86"/>
      <c r="IXD45" s="86"/>
      <c r="IXE45" s="86"/>
      <c r="IXF45" s="86"/>
      <c r="IXG45" s="86"/>
      <c r="IXH45" s="86"/>
      <c r="IXI45" s="86"/>
      <c r="IXK45" s="34"/>
      <c r="IXL45" s="34"/>
      <c r="IXM45" s="87"/>
      <c r="IXN45" s="34"/>
      <c r="IXO45" s="34"/>
      <c r="IXP45" s="34"/>
      <c r="IXQ45" s="88"/>
      <c r="IXR45" s="88"/>
      <c r="IXS45" s="88"/>
      <c r="IXT45" s="88"/>
      <c r="IXU45" s="88"/>
      <c r="IXV45" s="88"/>
      <c r="IXW45" s="88"/>
      <c r="IXX45" s="88"/>
      <c r="IXZ45" s="34"/>
      <c r="IYA45" s="34"/>
      <c r="IYB45" s="34"/>
      <c r="IYC45" s="34"/>
      <c r="IYD45" s="34"/>
      <c r="IYF45" s="86"/>
      <c r="IYG45" s="86"/>
      <c r="IYH45" s="86"/>
      <c r="IYI45" s="86"/>
      <c r="IYJ45" s="86"/>
      <c r="IYK45" s="86"/>
      <c r="IYL45" s="86"/>
      <c r="IYM45" s="86"/>
      <c r="IYN45" s="86"/>
      <c r="IYP45" s="34"/>
      <c r="IYQ45" s="34"/>
      <c r="IYR45" s="87"/>
      <c r="IYS45" s="34"/>
      <c r="IYT45" s="34"/>
      <c r="IYU45" s="34"/>
      <c r="IYV45" s="88"/>
      <c r="IYW45" s="88"/>
      <c r="IYX45" s="88"/>
      <c r="IYY45" s="88"/>
      <c r="IYZ45" s="88"/>
      <c r="IZA45" s="88"/>
      <c r="IZB45" s="88"/>
      <c r="IZC45" s="88"/>
      <c r="IZE45" s="34"/>
      <c r="IZF45" s="34"/>
      <c r="IZG45" s="34"/>
      <c r="IZH45" s="34"/>
      <c r="IZI45" s="34"/>
      <c r="IZK45" s="86"/>
      <c r="IZL45" s="86"/>
      <c r="IZM45" s="86"/>
      <c r="IZN45" s="86"/>
      <c r="IZO45" s="86"/>
      <c r="IZP45" s="86"/>
      <c r="IZQ45" s="86"/>
      <c r="IZR45" s="86"/>
      <c r="IZS45" s="86"/>
      <c r="IZU45" s="34"/>
      <c r="IZV45" s="34"/>
      <c r="IZW45" s="87"/>
      <c r="IZX45" s="34"/>
      <c r="IZY45" s="34"/>
      <c r="IZZ45" s="34"/>
      <c r="JAA45" s="88"/>
      <c r="JAB45" s="88"/>
      <c r="JAC45" s="88"/>
      <c r="JAD45" s="88"/>
      <c r="JAE45" s="88"/>
      <c r="JAF45" s="88"/>
      <c r="JAG45" s="88"/>
      <c r="JAH45" s="88"/>
      <c r="JAJ45" s="34"/>
      <c r="JAK45" s="34"/>
      <c r="JAL45" s="34"/>
      <c r="JAM45" s="34"/>
      <c r="JAN45" s="34"/>
      <c r="JAP45" s="86"/>
      <c r="JAQ45" s="86"/>
      <c r="JAR45" s="86"/>
      <c r="JAS45" s="86"/>
      <c r="JAT45" s="86"/>
      <c r="JAU45" s="86"/>
      <c r="JAV45" s="86"/>
      <c r="JAW45" s="86"/>
      <c r="JAX45" s="86"/>
      <c r="JAZ45" s="34"/>
      <c r="JBA45" s="34"/>
      <c r="JBB45" s="87"/>
      <c r="JBC45" s="34"/>
      <c r="JBD45" s="34"/>
      <c r="JBE45" s="34"/>
      <c r="JBF45" s="88"/>
      <c r="JBG45" s="88"/>
      <c r="JBH45" s="88"/>
      <c r="JBI45" s="88"/>
      <c r="JBJ45" s="88"/>
      <c r="JBK45" s="88"/>
      <c r="JBL45" s="88"/>
      <c r="JBM45" s="88"/>
      <c r="JBO45" s="34"/>
      <c r="JBP45" s="34"/>
      <c r="JBQ45" s="34"/>
      <c r="JBR45" s="34"/>
      <c r="JBS45" s="34"/>
      <c r="JBU45" s="86"/>
      <c r="JBV45" s="86"/>
      <c r="JBW45" s="86"/>
      <c r="JBX45" s="86"/>
      <c r="JBY45" s="86"/>
      <c r="JBZ45" s="86"/>
      <c r="JCA45" s="86"/>
      <c r="JCB45" s="86"/>
      <c r="JCC45" s="86"/>
      <c r="JCE45" s="34"/>
      <c r="JCF45" s="34"/>
      <c r="JCG45" s="87"/>
      <c r="JCH45" s="34"/>
      <c r="JCI45" s="34"/>
      <c r="JCJ45" s="34"/>
      <c r="JCK45" s="88"/>
      <c r="JCL45" s="88"/>
      <c r="JCM45" s="88"/>
      <c r="JCN45" s="88"/>
      <c r="JCO45" s="88"/>
      <c r="JCP45" s="88"/>
      <c r="JCQ45" s="88"/>
      <c r="JCR45" s="88"/>
      <c r="JCT45" s="34"/>
      <c r="JCU45" s="34"/>
      <c r="JCV45" s="34"/>
      <c r="JCW45" s="34"/>
      <c r="JCX45" s="34"/>
      <c r="JCZ45" s="86"/>
      <c r="JDA45" s="86"/>
      <c r="JDB45" s="86"/>
      <c r="JDC45" s="86"/>
      <c r="JDD45" s="86"/>
      <c r="JDE45" s="86"/>
      <c r="JDF45" s="86"/>
      <c r="JDG45" s="86"/>
      <c r="JDH45" s="86"/>
      <c r="JDJ45" s="34"/>
      <c r="JDK45" s="34"/>
      <c r="JDL45" s="87"/>
      <c r="JDM45" s="34"/>
      <c r="JDN45" s="34"/>
      <c r="JDO45" s="34"/>
      <c r="JDP45" s="88"/>
      <c r="JDQ45" s="88"/>
      <c r="JDR45" s="88"/>
      <c r="JDS45" s="88"/>
      <c r="JDT45" s="88"/>
      <c r="JDU45" s="88"/>
      <c r="JDV45" s="88"/>
      <c r="JDW45" s="88"/>
      <c r="JDY45" s="34"/>
      <c r="JDZ45" s="34"/>
      <c r="JEA45" s="34"/>
      <c r="JEB45" s="34"/>
      <c r="JEC45" s="34"/>
      <c r="JEE45" s="86"/>
      <c r="JEF45" s="86"/>
      <c r="JEG45" s="86"/>
      <c r="JEH45" s="86"/>
      <c r="JEI45" s="86"/>
      <c r="JEJ45" s="86"/>
      <c r="JEK45" s="86"/>
      <c r="JEL45" s="86"/>
      <c r="JEM45" s="86"/>
      <c r="JEO45" s="34"/>
      <c r="JEP45" s="34"/>
      <c r="JEQ45" s="87"/>
      <c r="JER45" s="34"/>
      <c r="JES45" s="34"/>
      <c r="JET45" s="34"/>
      <c r="JEU45" s="88"/>
      <c r="JEV45" s="88"/>
      <c r="JEW45" s="88"/>
      <c r="JEX45" s="88"/>
      <c r="JEY45" s="88"/>
      <c r="JEZ45" s="88"/>
      <c r="JFA45" s="88"/>
      <c r="JFB45" s="88"/>
      <c r="JFD45" s="34"/>
      <c r="JFE45" s="34"/>
      <c r="JFF45" s="34"/>
      <c r="JFG45" s="34"/>
      <c r="JFH45" s="34"/>
      <c r="JFJ45" s="86"/>
      <c r="JFK45" s="86"/>
      <c r="JFL45" s="86"/>
      <c r="JFM45" s="86"/>
      <c r="JFN45" s="86"/>
      <c r="JFO45" s="86"/>
      <c r="JFP45" s="86"/>
      <c r="JFQ45" s="86"/>
      <c r="JFR45" s="86"/>
      <c r="JFT45" s="34"/>
      <c r="JFU45" s="34"/>
      <c r="JFV45" s="87"/>
      <c r="JFW45" s="34"/>
      <c r="JFX45" s="34"/>
      <c r="JFY45" s="34"/>
      <c r="JFZ45" s="88"/>
      <c r="JGA45" s="88"/>
      <c r="JGB45" s="88"/>
      <c r="JGC45" s="88"/>
      <c r="JGD45" s="88"/>
      <c r="JGE45" s="88"/>
      <c r="JGF45" s="88"/>
      <c r="JGG45" s="88"/>
      <c r="JGI45" s="34"/>
      <c r="JGJ45" s="34"/>
      <c r="JGK45" s="34"/>
      <c r="JGL45" s="34"/>
      <c r="JGM45" s="34"/>
      <c r="JGO45" s="86"/>
      <c r="JGP45" s="86"/>
      <c r="JGQ45" s="86"/>
      <c r="JGR45" s="86"/>
      <c r="JGS45" s="86"/>
      <c r="JGT45" s="86"/>
      <c r="JGU45" s="86"/>
      <c r="JGV45" s="86"/>
      <c r="JGW45" s="86"/>
      <c r="JGY45" s="34"/>
      <c r="JGZ45" s="34"/>
      <c r="JHA45" s="87"/>
      <c r="JHB45" s="34"/>
      <c r="JHC45" s="34"/>
      <c r="JHD45" s="34"/>
      <c r="JHE45" s="88"/>
      <c r="JHF45" s="88"/>
      <c r="JHG45" s="88"/>
      <c r="JHH45" s="88"/>
      <c r="JHI45" s="88"/>
      <c r="JHJ45" s="88"/>
      <c r="JHK45" s="88"/>
      <c r="JHL45" s="88"/>
      <c r="JHN45" s="34"/>
      <c r="JHO45" s="34"/>
      <c r="JHP45" s="34"/>
      <c r="JHQ45" s="34"/>
      <c r="JHR45" s="34"/>
      <c r="JHT45" s="86"/>
      <c r="JHU45" s="86"/>
      <c r="JHV45" s="86"/>
      <c r="JHW45" s="86"/>
      <c r="JHX45" s="86"/>
      <c r="JHY45" s="86"/>
      <c r="JHZ45" s="86"/>
      <c r="JIA45" s="86"/>
      <c r="JIB45" s="86"/>
      <c r="JID45" s="34"/>
      <c r="JIE45" s="34"/>
      <c r="JIF45" s="87"/>
      <c r="JIG45" s="34"/>
      <c r="JIH45" s="34"/>
      <c r="JII45" s="34"/>
      <c r="JIJ45" s="88"/>
      <c r="JIK45" s="88"/>
      <c r="JIL45" s="88"/>
      <c r="JIM45" s="88"/>
      <c r="JIN45" s="88"/>
      <c r="JIO45" s="88"/>
      <c r="JIP45" s="88"/>
      <c r="JIQ45" s="88"/>
      <c r="JIS45" s="34"/>
      <c r="JIT45" s="34"/>
      <c r="JIU45" s="34"/>
      <c r="JIV45" s="34"/>
      <c r="JIW45" s="34"/>
      <c r="JIY45" s="86"/>
      <c r="JIZ45" s="86"/>
      <c r="JJA45" s="86"/>
      <c r="JJB45" s="86"/>
      <c r="JJC45" s="86"/>
      <c r="JJD45" s="86"/>
      <c r="JJE45" s="86"/>
      <c r="JJF45" s="86"/>
      <c r="JJG45" s="86"/>
      <c r="JJI45" s="34"/>
      <c r="JJJ45" s="34"/>
      <c r="JJK45" s="87"/>
      <c r="JJL45" s="34"/>
      <c r="JJM45" s="34"/>
      <c r="JJN45" s="34"/>
      <c r="JJO45" s="88"/>
      <c r="JJP45" s="88"/>
      <c r="JJQ45" s="88"/>
      <c r="JJR45" s="88"/>
      <c r="JJS45" s="88"/>
      <c r="JJT45" s="88"/>
      <c r="JJU45" s="88"/>
      <c r="JJV45" s="88"/>
      <c r="JJX45" s="34"/>
      <c r="JJY45" s="34"/>
      <c r="JJZ45" s="34"/>
      <c r="JKA45" s="34"/>
      <c r="JKB45" s="34"/>
      <c r="JKD45" s="86"/>
      <c r="JKE45" s="86"/>
      <c r="JKF45" s="86"/>
      <c r="JKG45" s="86"/>
      <c r="JKH45" s="86"/>
      <c r="JKI45" s="86"/>
      <c r="JKJ45" s="86"/>
      <c r="JKK45" s="86"/>
      <c r="JKL45" s="86"/>
      <c r="JKN45" s="34"/>
      <c r="JKO45" s="34"/>
      <c r="JKP45" s="87"/>
      <c r="JKQ45" s="34"/>
      <c r="JKR45" s="34"/>
      <c r="JKS45" s="34"/>
      <c r="JKT45" s="88"/>
      <c r="JKU45" s="88"/>
      <c r="JKV45" s="88"/>
      <c r="JKW45" s="88"/>
      <c r="JKX45" s="88"/>
      <c r="JKY45" s="88"/>
      <c r="JKZ45" s="88"/>
      <c r="JLA45" s="88"/>
      <c r="JLC45" s="34"/>
      <c r="JLD45" s="34"/>
      <c r="JLE45" s="34"/>
      <c r="JLF45" s="34"/>
      <c r="JLG45" s="34"/>
      <c r="JLI45" s="86"/>
      <c r="JLJ45" s="86"/>
      <c r="JLK45" s="86"/>
      <c r="JLL45" s="86"/>
      <c r="JLM45" s="86"/>
      <c r="JLN45" s="86"/>
      <c r="JLO45" s="86"/>
      <c r="JLP45" s="86"/>
      <c r="JLQ45" s="86"/>
      <c r="JLS45" s="34"/>
      <c r="JLT45" s="34"/>
      <c r="JLU45" s="87"/>
      <c r="JLV45" s="34"/>
      <c r="JLW45" s="34"/>
      <c r="JLX45" s="34"/>
      <c r="JLY45" s="88"/>
      <c r="JLZ45" s="88"/>
      <c r="JMA45" s="88"/>
      <c r="JMB45" s="88"/>
      <c r="JMC45" s="88"/>
      <c r="JMD45" s="88"/>
      <c r="JME45" s="88"/>
      <c r="JMF45" s="88"/>
      <c r="JMH45" s="34"/>
      <c r="JMI45" s="34"/>
      <c r="JMJ45" s="34"/>
      <c r="JMK45" s="34"/>
      <c r="JML45" s="34"/>
      <c r="JMN45" s="86"/>
      <c r="JMO45" s="86"/>
      <c r="JMP45" s="86"/>
      <c r="JMQ45" s="86"/>
      <c r="JMR45" s="86"/>
      <c r="JMS45" s="86"/>
      <c r="JMT45" s="86"/>
      <c r="JMU45" s="86"/>
      <c r="JMV45" s="86"/>
      <c r="JMX45" s="34"/>
      <c r="JMY45" s="34"/>
      <c r="JMZ45" s="87"/>
      <c r="JNA45" s="34"/>
      <c r="JNB45" s="34"/>
      <c r="JNC45" s="34"/>
      <c r="JND45" s="88"/>
      <c r="JNE45" s="88"/>
      <c r="JNF45" s="88"/>
      <c r="JNG45" s="88"/>
      <c r="JNH45" s="88"/>
      <c r="JNI45" s="88"/>
      <c r="JNJ45" s="88"/>
      <c r="JNK45" s="88"/>
      <c r="JNM45" s="34"/>
      <c r="JNN45" s="34"/>
      <c r="JNO45" s="34"/>
      <c r="JNP45" s="34"/>
      <c r="JNQ45" s="34"/>
      <c r="JNS45" s="86"/>
      <c r="JNT45" s="86"/>
      <c r="JNU45" s="86"/>
      <c r="JNV45" s="86"/>
      <c r="JNW45" s="86"/>
      <c r="JNX45" s="86"/>
      <c r="JNY45" s="86"/>
      <c r="JNZ45" s="86"/>
      <c r="JOA45" s="86"/>
      <c r="JOC45" s="34"/>
      <c r="JOD45" s="34"/>
      <c r="JOE45" s="87"/>
      <c r="JOF45" s="34"/>
      <c r="JOG45" s="34"/>
      <c r="JOH45" s="34"/>
      <c r="JOI45" s="88"/>
      <c r="JOJ45" s="88"/>
      <c r="JOK45" s="88"/>
      <c r="JOL45" s="88"/>
      <c r="JOM45" s="88"/>
      <c r="JON45" s="88"/>
      <c r="JOO45" s="88"/>
      <c r="JOP45" s="88"/>
      <c r="JOR45" s="34"/>
      <c r="JOS45" s="34"/>
      <c r="JOT45" s="34"/>
      <c r="JOU45" s="34"/>
      <c r="JOV45" s="34"/>
      <c r="JOX45" s="86"/>
      <c r="JOY45" s="86"/>
      <c r="JOZ45" s="86"/>
      <c r="JPA45" s="86"/>
      <c r="JPB45" s="86"/>
      <c r="JPC45" s="86"/>
      <c r="JPD45" s="86"/>
      <c r="JPE45" s="86"/>
      <c r="JPF45" s="86"/>
      <c r="JPH45" s="34"/>
      <c r="JPI45" s="34"/>
      <c r="JPJ45" s="87"/>
      <c r="JPK45" s="34"/>
      <c r="JPL45" s="34"/>
      <c r="JPM45" s="34"/>
      <c r="JPN45" s="88"/>
      <c r="JPO45" s="88"/>
      <c r="JPP45" s="88"/>
      <c r="JPQ45" s="88"/>
      <c r="JPR45" s="88"/>
      <c r="JPS45" s="88"/>
      <c r="JPT45" s="88"/>
      <c r="JPU45" s="88"/>
      <c r="JPW45" s="34"/>
      <c r="JPX45" s="34"/>
      <c r="JPY45" s="34"/>
      <c r="JPZ45" s="34"/>
      <c r="JQA45" s="34"/>
      <c r="JQC45" s="86"/>
      <c r="JQD45" s="86"/>
      <c r="JQE45" s="86"/>
      <c r="JQF45" s="86"/>
      <c r="JQG45" s="86"/>
      <c r="JQH45" s="86"/>
      <c r="JQI45" s="86"/>
      <c r="JQJ45" s="86"/>
      <c r="JQK45" s="86"/>
      <c r="JQM45" s="34"/>
      <c r="JQN45" s="34"/>
      <c r="JQO45" s="87"/>
      <c r="JQP45" s="34"/>
      <c r="JQQ45" s="34"/>
      <c r="JQR45" s="34"/>
      <c r="JQS45" s="88"/>
      <c r="JQT45" s="88"/>
      <c r="JQU45" s="88"/>
      <c r="JQV45" s="88"/>
      <c r="JQW45" s="88"/>
      <c r="JQX45" s="88"/>
      <c r="JQY45" s="88"/>
      <c r="JQZ45" s="88"/>
      <c r="JRB45" s="34"/>
      <c r="JRC45" s="34"/>
      <c r="JRD45" s="34"/>
      <c r="JRE45" s="34"/>
      <c r="JRF45" s="34"/>
      <c r="JRH45" s="86"/>
      <c r="JRI45" s="86"/>
      <c r="JRJ45" s="86"/>
      <c r="JRK45" s="86"/>
      <c r="JRL45" s="86"/>
      <c r="JRM45" s="86"/>
      <c r="JRN45" s="86"/>
      <c r="JRO45" s="86"/>
      <c r="JRP45" s="86"/>
      <c r="JRR45" s="34"/>
      <c r="JRS45" s="34"/>
      <c r="JRT45" s="87"/>
      <c r="JRU45" s="34"/>
      <c r="JRV45" s="34"/>
      <c r="JRW45" s="34"/>
      <c r="JRX45" s="88"/>
      <c r="JRY45" s="88"/>
      <c r="JRZ45" s="88"/>
      <c r="JSA45" s="88"/>
      <c r="JSB45" s="88"/>
      <c r="JSC45" s="88"/>
      <c r="JSD45" s="88"/>
      <c r="JSE45" s="88"/>
      <c r="JSG45" s="34"/>
      <c r="JSH45" s="34"/>
      <c r="JSI45" s="34"/>
      <c r="JSJ45" s="34"/>
      <c r="JSK45" s="34"/>
      <c r="JSM45" s="86"/>
      <c r="JSN45" s="86"/>
      <c r="JSO45" s="86"/>
      <c r="JSP45" s="86"/>
      <c r="JSQ45" s="86"/>
      <c r="JSR45" s="86"/>
      <c r="JSS45" s="86"/>
      <c r="JST45" s="86"/>
      <c r="JSU45" s="86"/>
      <c r="JSW45" s="34"/>
      <c r="JSX45" s="34"/>
      <c r="JSY45" s="87"/>
      <c r="JSZ45" s="34"/>
      <c r="JTA45" s="34"/>
      <c r="JTB45" s="34"/>
      <c r="JTC45" s="88"/>
      <c r="JTD45" s="88"/>
      <c r="JTE45" s="88"/>
      <c r="JTF45" s="88"/>
      <c r="JTG45" s="88"/>
      <c r="JTH45" s="88"/>
      <c r="JTI45" s="88"/>
      <c r="JTJ45" s="88"/>
      <c r="JTL45" s="34"/>
      <c r="JTM45" s="34"/>
      <c r="JTN45" s="34"/>
      <c r="JTO45" s="34"/>
      <c r="JTP45" s="34"/>
      <c r="JTR45" s="86"/>
      <c r="JTS45" s="86"/>
      <c r="JTT45" s="86"/>
      <c r="JTU45" s="86"/>
      <c r="JTV45" s="86"/>
      <c r="JTW45" s="86"/>
      <c r="JTX45" s="86"/>
      <c r="JTY45" s="86"/>
      <c r="JTZ45" s="86"/>
      <c r="JUB45" s="34"/>
      <c r="JUC45" s="34"/>
      <c r="JUD45" s="87"/>
      <c r="JUE45" s="34"/>
      <c r="JUF45" s="34"/>
      <c r="JUG45" s="34"/>
      <c r="JUH45" s="88"/>
      <c r="JUI45" s="88"/>
      <c r="JUJ45" s="88"/>
      <c r="JUK45" s="88"/>
      <c r="JUL45" s="88"/>
      <c r="JUM45" s="88"/>
      <c r="JUN45" s="88"/>
      <c r="JUO45" s="88"/>
      <c r="JUQ45" s="34"/>
      <c r="JUR45" s="34"/>
      <c r="JUS45" s="34"/>
      <c r="JUT45" s="34"/>
      <c r="JUU45" s="34"/>
      <c r="JUW45" s="86"/>
      <c r="JUX45" s="86"/>
      <c r="JUY45" s="86"/>
      <c r="JUZ45" s="86"/>
      <c r="JVA45" s="86"/>
      <c r="JVB45" s="86"/>
      <c r="JVC45" s="86"/>
      <c r="JVD45" s="86"/>
      <c r="JVE45" s="86"/>
      <c r="JVG45" s="34"/>
      <c r="JVH45" s="34"/>
      <c r="JVI45" s="87"/>
      <c r="JVJ45" s="34"/>
      <c r="JVK45" s="34"/>
      <c r="JVL45" s="34"/>
      <c r="JVM45" s="88"/>
      <c r="JVN45" s="88"/>
      <c r="JVO45" s="88"/>
      <c r="JVP45" s="88"/>
      <c r="JVQ45" s="88"/>
      <c r="JVR45" s="88"/>
      <c r="JVS45" s="88"/>
      <c r="JVT45" s="88"/>
      <c r="JVV45" s="34"/>
      <c r="JVW45" s="34"/>
      <c r="JVX45" s="34"/>
      <c r="JVY45" s="34"/>
      <c r="JVZ45" s="34"/>
      <c r="JWB45" s="86"/>
      <c r="JWC45" s="86"/>
      <c r="JWD45" s="86"/>
      <c r="JWE45" s="86"/>
      <c r="JWF45" s="86"/>
      <c r="JWG45" s="86"/>
      <c r="JWH45" s="86"/>
      <c r="JWI45" s="86"/>
      <c r="JWJ45" s="86"/>
      <c r="JWL45" s="34"/>
      <c r="JWM45" s="34"/>
      <c r="JWN45" s="87"/>
      <c r="JWO45" s="34"/>
      <c r="JWP45" s="34"/>
      <c r="JWQ45" s="34"/>
      <c r="JWR45" s="88"/>
      <c r="JWS45" s="88"/>
      <c r="JWT45" s="88"/>
      <c r="JWU45" s="88"/>
      <c r="JWV45" s="88"/>
      <c r="JWW45" s="88"/>
      <c r="JWX45" s="88"/>
      <c r="JWY45" s="88"/>
      <c r="JXA45" s="34"/>
      <c r="JXB45" s="34"/>
      <c r="JXC45" s="34"/>
      <c r="JXD45" s="34"/>
      <c r="JXE45" s="34"/>
      <c r="JXG45" s="86"/>
      <c r="JXH45" s="86"/>
      <c r="JXI45" s="86"/>
      <c r="JXJ45" s="86"/>
      <c r="JXK45" s="86"/>
      <c r="JXL45" s="86"/>
      <c r="JXM45" s="86"/>
      <c r="JXN45" s="86"/>
      <c r="JXO45" s="86"/>
      <c r="JXQ45" s="34"/>
      <c r="JXR45" s="34"/>
      <c r="JXS45" s="87"/>
      <c r="JXT45" s="34"/>
      <c r="JXU45" s="34"/>
      <c r="JXV45" s="34"/>
      <c r="JXW45" s="88"/>
      <c r="JXX45" s="88"/>
      <c r="JXY45" s="88"/>
      <c r="JXZ45" s="88"/>
      <c r="JYA45" s="88"/>
      <c r="JYB45" s="88"/>
      <c r="JYC45" s="88"/>
      <c r="JYD45" s="88"/>
      <c r="JYF45" s="34"/>
      <c r="JYG45" s="34"/>
      <c r="JYH45" s="34"/>
      <c r="JYI45" s="34"/>
      <c r="JYJ45" s="34"/>
      <c r="JYL45" s="86"/>
      <c r="JYM45" s="86"/>
      <c r="JYN45" s="86"/>
      <c r="JYO45" s="86"/>
      <c r="JYP45" s="86"/>
      <c r="JYQ45" s="86"/>
      <c r="JYR45" s="86"/>
      <c r="JYS45" s="86"/>
      <c r="JYT45" s="86"/>
      <c r="JYV45" s="34"/>
      <c r="JYW45" s="34"/>
      <c r="JYX45" s="87"/>
      <c r="JYY45" s="34"/>
      <c r="JYZ45" s="34"/>
      <c r="JZA45" s="34"/>
      <c r="JZB45" s="88"/>
      <c r="JZC45" s="88"/>
      <c r="JZD45" s="88"/>
      <c r="JZE45" s="88"/>
      <c r="JZF45" s="88"/>
      <c r="JZG45" s="88"/>
      <c r="JZH45" s="88"/>
      <c r="JZI45" s="88"/>
      <c r="JZK45" s="34"/>
      <c r="JZL45" s="34"/>
      <c r="JZM45" s="34"/>
      <c r="JZN45" s="34"/>
      <c r="JZO45" s="34"/>
      <c r="JZQ45" s="86"/>
      <c r="JZR45" s="86"/>
      <c r="JZS45" s="86"/>
      <c r="JZT45" s="86"/>
      <c r="JZU45" s="86"/>
      <c r="JZV45" s="86"/>
      <c r="JZW45" s="86"/>
      <c r="JZX45" s="86"/>
      <c r="JZY45" s="86"/>
      <c r="KAA45" s="34"/>
      <c r="KAB45" s="34"/>
      <c r="KAC45" s="87"/>
      <c r="KAD45" s="34"/>
      <c r="KAE45" s="34"/>
      <c r="KAF45" s="34"/>
      <c r="KAG45" s="88"/>
      <c r="KAH45" s="88"/>
      <c r="KAI45" s="88"/>
      <c r="KAJ45" s="88"/>
      <c r="KAK45" s="88"/>
      <c r="KAL45" s="88"/>
      <c r="KAM45" s="88"/>
      <c r="KAN45" s="88"/>
      <c r="KAP45" s="34"/>
      <c r="KAQ45" s="34"/>
      <c r="KAR45" s="34"/>
      <c r="KAS45" s="34"/>
      <c r="KAT45" s="34"/>
      <c r="KAV45" s="86"/>
      <c r="KAW45" s="86"/>
      <c r="KAX45" s="86"/>
      <c r="KAY45" s="86"/>
      <c r="KAZ45" s="86"/>
      <c r="KBA45" s="86"/>
      <c r="KBB45" s="86"/>
      <c r="KBC45" s="86"/>
      <c r="KBD45" s="86"/>
      <c r="KBF45" s="34"/>
      <c r="KBG45" s="34"/>
      <c r="KBH45" s="87"/>
      <c r="KBI45" s="34"/>
      <c r="KBJ45" s="34"/>
      <c r="KBK45" s="34"/>
      <c r="KBL45" s="88"/>
      <c r="KBM45" s="88"/>
      <c r="KBN45" s="88"/>
      <c r="KBO45" s="88"/>
      <c r="KBP45" s="88"/>
      <c r="KBQ45" s="88"/>
      <c r="KBR45" s="88"/>
      <c r="KBS45" s="88"/>
      <c r="KBU45" s="34"/>
      <c r="KBV45" s="34"/>
      <c r="KBW45" s="34"/>
      <c r="KBX45" s="34"/>
      <c r="KBY45" s="34"/>
      <c r="KCA45" s="86"/>
      <c r="KCB45" s="86"/>
      <c r="KCC45" s="86"/>
      <c r="KCD45" s="86"/>
      <c r="KCE45" s="86"/>
      <c r="KCF45" s="86"/>
      <c r="KCG45" s="86"/>
      <c r="KCH45" s="86"/>
      <c r="KCI45" s="86"/>
      <c r="KCK45" s="34"/>
      <c r="KCL45" s="34"/>
      <c r="KCM45" s="87"/>
      <c r="KCN45" s="34"/>
      <c r="KCO45" s="34"/>
      <c r="KCP45" s="34"/>
      <c r="KCQ45" s="88"/>
      <c r="KCR45" s="88"/>
      <c r="KCS45" s="88"/>
      <c r="KCT45" s="88"/>
      <c r="KCU45" s="88"/>
      <c r="KCV45" s="88"/>
      <c r="KCW45" s="88"/>
      <c r="KCX45" s="88"/>
      <c r="KCZ45" s="34"/>
      <c r="KDA45" s="34"/>
      <c r="KDB45" s="34"/>
      <c r="KDC45" s="34"/>
      <c r="KDD45" s="34"/>
      <c r="KDF45" s="86"/>
      <c r="KDG45" s="86"/>
      <c r="KDH45" s="86"/>
      <c r="KDI45" s="86"/>
      <c r="KDJ45" s="86"/>
      <c r="KDK45" s="86"/>
      <c r="KDL45" s="86"/>
      <c r="KDM45" s="86"/>
      <c r="KDN45" s="86"/>
      <c r="KDP45" s="34"/>
      <c r="KDQ45" s="34"/>
      <c r="KDR45" s="87"/>
      <c r="KDS45" s="34"/>
      <c r="KDT45" s="34"/>
      <c r="KDU45" s="34"/>
      <c r="KDV45" s="88"/>
      <c r="KDW45" s="88"/>
      <c r="KDX45" s="88"/>
      <c r="KDY45" s="88"/>
      <c r="KDZ45" s="88"/>
      <c r="KEA45" s="88"/>
      <c r="KEB45" s="88"/>
      <c r="KEC45" s="88"/>
      <c r="KEE45" s="34"/>
      <c r="KEF45" s="34"/>
      <c r="KEG45" s="34"/>
      <c r="KEH45" s="34"/>
      <c r="KEI45" s="34"/>
      <c r="KEK45" s="86"/>
      <c r="KEL45" s="86"/>
      <c r="KEM45" s="86"/>
      <c r="KEN45" s="86"/>
      <c r="KEO45" s="86"/>
      <c r="KEP45" s="86"/>
      <c r="KEQ45" s="86"/>
      <c r="KER45" s="86"/>
      <c r="KES45" s="86"/>
      <c r="KEU45" s="34"/>
      <c r="KEV45" s="34"/>
      <c r="KEW45" s="87"/>
      <c r="KEX45" s="34"/>
      <c r="KEY45" s="34"/>
      <c r="KEZ45" s="34"/>
      <c r="KFA45" s="88"/>
      <c r="KFB45" s="88"/>
      <c r="KFC45" s="88"/>
      <c r="KFD45" s="88"/>
      <c r="KFE45" s="88"/>
      <c r="KFF45" s="88"/>
      <c r="KFG45" s="88"/>
      <c r="KFH45" s="88"/>
      <c r="KFJ45" s="34"/>
      <c r="KFK45" s="34"/>
      <c r="KFL45" s="34"/>
      <c r="KFM45" s="34"/>
      <c r="KFN45" s="34"/>
      <c r="KFP45" s="86"/>
      <c r="KFQ45" s="86"/>
      <c r="KFR45" s="86"/>
      <c r="KFS45" s="86"/>
      <c r="KFT45" s="86"/>
      <c r="KFU45" s="86"/>
      <c r="KFV45" s="86"/>
      <c r="KFW45" s="86"/>
      <c r="KFX45" s="86"/>
      <c r="KFZ45" s="34"/>
      <c r="KGA45" s="34"/>
      <c r="KGB45" s="87"/>
      <c r="KGC45" s="34"/>
      <c r="KGD45" s="34"/>
      <c r="KGE45" s="34"/>
      <c r="KGF45" s="88"/>
      <c r="KGG45" s="88"/>
      <c r="KGH45" s="88"/>
      <c r="KGI45" s="88"/>
      <c r="KGJ45" s="88"/>
      <c r="KGK45" s="88"/>
      <c r="KGL45" s="88"/>
      <c r="KGM45" s="88"/>
      <c r="KGO45" s="34"/>
      <c r="KGP45" s="34"/>
      <c r="KGQ45" s="34"/>
      <c r="KGR45" s="34"/>
      <c r="KGS45" s="34"/>
      <c r="KGU45" s="86"/>
      <c r="KGV45" s="86"/>
      <c r="KGW45" s="86"/>
      <c r="KGX45" s="86"/>
      <c r="KGY45" s="86"/>
      <c r="KGZ45" s="86"/>
      <c r="KHA45" s="86"/>
      <c r="KHB45" s="86"/>
      <c r="KHC45" s="86"/>
      <c r="KHE45" s="34"/>
      <c r="KHF45" s="34"/>
      <c r="KHG45" s="87"/>
      <c r="KHH45" s="34"/>
      <c r="KHI45" s="34"/>
      <c r="KHJ45" s="34"/>
      <c r="KHK45" s="88"/>
      <c r="KHL45" s="88"/>
      <c r="KHM45" s="88"/>
      <c r="KHN45" s="88"/>
      <c r="KHO45" s="88"/>
      <c r="KHP45" s="88"/>
      <c r="KHQ45" s="88"/>
      <c r="KHR45" s="88"/>
      <c r="KHT45" s="34"/>
      <c r="KHU45" s="34"/>
      <c r="KHV45" s="34"/>
      <c r="KHW45" s="34"/>
      <c r="KHX45" s="34"/>
      <c r="KHZ45" s="86"/>
      <c r="KIA45" s="86"/>
      <c r="KIB45" s="86"/>
      <c r="KIC45" s="86"/>
      <c r="KID45" s="86"/>
      <c r="KIE45" s="86"/>
      <c r="KIF45" s="86"/>
      <c r="KIG45" s="86"/>
      <c r="KIH45" s="86"/>
      <c r="KIJ45" s="34"/>
      <c r="KIK45" s="34"/>
      <c r="KIL45" s="87"/>
      <c r="KIM45" s="34"/>
      <c r="KIN45" s="34"/>
      <c r="KIO45" s="34"/>
      <c r="KIP45" s="88"/>
      <c r="KIQ45" s="88"/>
      <c r="KIR45" s="88"/>
      <c r="KIS45" s="88"/>
      <c r="KIT45" s="88"/>
      <c r="KIU45" s="88"/>
      <c r="KIV45" s="88"/>
      <c r="KIW45" s="88"/>
      <c r="KIY45" s="34"/>
      <c r="KIZ45" s="34"/>
      <c r="KJA45" s="34"/>
      <c r="KJB45" s="34"/>
      <c r="KJC45" s="34"/>
      <c r="KJE45" s="86"/>
      <c r="KJF45" s="86"/>
      <c r="KJG45" s="86"/>
      <c r="KJH45" s="86"/>
      <c r="KJI45" s="86"/>
      <c r="KJJ45" s="86"/>
      <c r="KJK45" s="86"/>
      <c r="KJL45" s="86"/>
      <c r="KJM45" s="86"/>
      <c r="KJO45" s="34"/>
      <c r="KJP45" s="34"/>
      <c r="KJQ45" s="87"/>
      <c r="KJR45" s="34"/>
      <c r="KJS45" s="34"/>
      <c r="KJT45" s="34"/>
      <c r="KJU45" s="88"/>
      <c r="KJV45" s="88"/>
      <c r="KJW45" s="88"/>
      <c r="KJX45" s="88"/>
      <c r="KJY45" s="88"/>
      <c r="KJZ45" s="88"/>
      <c r="KKA45" s="88"/>
      <c r="KKB45" s="88"/>
      <c r="KKD45" s="34"/>
      <c r="KKE45" s="34"/>
      <c r="KKF45" s="34"/>
      <c r="KKG45" s="34"/>
      <c r="KKH45" s="34"/>
      <c r="KKJ45" s="86"/>
      <c r="KKK45" s="86"/>
      <c r="KKL45" s="86"/>
      <c r="KKM45" s="86"/>
      <c r="KKN45" s="86"/>
      <c r="KKO45" s="86"/>
      <c r="KKP45" s="86"/>
      <c r="KKQ45" s="86"/>
      <c r="KKR45" s="86"/>
      <c r="KKT45" s="34"/>
      <c r="KKU45" s="34"/>
      <c r="KKV45" s="87"/>
      <c r="KKW45" s="34"/>
      <c r="KKX45" s="34"/>
      <c r="KKY45" s="34"/>
      <c r="KKZ45" s="88"/>
      <c r="KLA45" s="88"/>
      <c r="KLB45" s="88"/>
      <c r="KLC45" s="88"/>
      <c r="KLD45" s="88"/>
      <c r="KLE45" s="88"/>
      <c r="KLF45" s="88"/>
      <c r="KLG45" s="88"/>
      <c r="KLI45" s="34"/>
      <c r="KLJ45" s="34"/>
      <c r="KLK45" s="34"/>
      <c r="KLL45" s="34"/>
      <c r="KLM45" s="34"/>
      <c r="KLO45" s="86"/>
      <c r="KLP45" s="86"/>
      <c r="KLQ45" s="86"/>
      <c r="KLR45" s="86"/>
      <c r="KLS45" s="86"/>
      <c r="KLT45" s="86"/>
      <c r="KLU45" s="86"/>
      <c r="KLV45" s="86"/>
      <c r="KLW45" s="86"/>
      <c r="KLY45" s="34"/>
      <c r="KLZ45" s="34"/>
      <c r="KMA45" s="87"/>
      <c r="KMB45" s="34"/>
      <c r="KMC45" s="34"/>
      <c r="KMD45" s="34"/>
      <c r="KME45" s="88"/>
      <c r="KMF45" s="88"/>
      <c r="KMG45" s="88"/>
      <c r="KMH45" s="88"/>
      <c r="KMI45" s="88"/>
      <c r="KMJ45" s="88"/>
      <c r="KMK45" s="88"/>
      <c r="KML45" s="88"/>
      <c r="KMN45" s="34"/>
      <c r="KMO45" s="34"/>
      <c r="KMP45" s="34"/>
      <c r="KMQ45" s="34"/>
      <c r="KMR45" s="34"/>
      <c r="KMT45" s="86"/>
      <c r="KMU45" s="86"/>
      <c r="KMV45" s="86"/>
      <c r="KMW45" s="86"/>
      <c r="KMX45" s="86"/>
      <c r="KMY45" s="86"/>
      <c r="KMZ45" s="86"/>
      <c r="KNA45" s="86"/>
      <c r="KNB45" s="86"/>
      <c r="KND45" s="34"/>
      <c r="KNE45" s="34"/>
      <c r="KNF45" s="87"/>
      <c r="KNG45" s="34"/>
      <c r="KNH45" s="34"/>
      <c r="KNI45" s="34"/>
      <c r="KNJ45" s="88"/>
      <c r="KNK45" s="88"/>
      <c r="KNL45" s="88"/>
      <c r="KNM45" s="88"/>
      <c r="KNN45" s="88"/>
      <c r="KNO45" s="88"/>
      <c r="KNP45" s="88"/>
      <c r="KNQ45" s="88"/>
      <c r="KNS45" s="34"/>
      <c r="KNT45" s="34"/>
      <c r="KNU45" s="34"/>
      <c r="KNV45" s="34"/>
      <c r="KNW45" s="34"/>
      <c r="KNY45" s="86"/>
      <c r="KNZ45" s="86"/>
      <c r="KOA45" s="86"/>
      <c r="KOB45" s="86"/>
      <c r="KOC45" s="86"/>
      <c r="KOD45" s="86"/>
      <c r="KOE45" s="86"/>
      <c r="KOF45" s="86"/>
      <c r="KOG45" s="86"/>
      <c r="KOI45" s="34"/>
      <c r="KOJ45" s="34"/>
      <c r="KOK45" s="87"/>
      <c r="KOL45" s="34"/>
      <c r="KOM45" s="34"/>
      <c r="KON45" s="34"/>
      <c r="KOO45" s="88"/>
      <c r="KOP45" s="88"/>
      <c r="KOQ45" s="88"/>
      <c r="KOR45" s="88"/>
      <c r="KOS45" s="88"/>
      <c r="KOT45" s="88"/>
      <c r="KOU45" s="88"/>
      <c r="KOV45" s="88"/>
      <c r="KOX45" s="34"/>
      <c r="KOY45" s="34"/>
      <c r="KOZ45" s="34"/>
      <c r="KPA45" s="34"/>
      <c r="KPB45" s="34"/>
      <c r="KPD45" s="86"/>
      <c r="KPE45" s="86"/>
      <c r="KPF45" s="86"/>
      <c r="KPG45" s="86"/>
      <c r="KPH45" s="86"/>
      <c r="KPI45" s="86"/>
      <c r="KPJ45" s="86"/>
      <c r="KPK45" s="86"/>
      <c r="KPL45" s="86"/>
      <c r="KPN45" s="34"/>
      <c r="KPO45" s="34"/>
      <c r="KPP45" s="87"/>
      <c r="KPQ45" s="34"/>
      <c r="KPR45" s="34"/>
      <c r="KPS45" s="34"/>
      <c r="KPT45" s="88"/>
      <c r="KPU45" s="88"/>
      <c r="KPV45" s="88"/>
      <c r="KPW45" s="88"/>
      <c r="KPX45" s="88"/>
      <c r="KPY45" s="88"/>
      <c r="KPZ45" s="88"/>
      <c r="KQA45" s="88"/>
      <c r="KQC45" s="34"/>
      <c r="KQD45" s="34"/>
      <c r="KQE45" s="34"/>
      <c r="KQF45" s="34"/>
      <c r="KQG45" s="34"/>
      <c r="KQI45" s="86"/>
      <c r="KQJ45" s="86"/>
      <c r="KQK45" s="86"/>
      <c r="KQL45" s="86"/>
      <c r="KQM45" s="86"/>
      <c r="KQN45" s="86"/>
      <c r="KQO45" s="86"/>
      <c r="KQP45" s="86"/>
      <c r="KQQ45" s="86"/>
      <c r="KQS45" s="34"/>
      <c r="KQT45" s="34"/>
      <c r="KQU45" s="87"/>
      <c r="KQV45" s="34"/>
      <c r="KQW45" s="34"/>
      <c r="KQX45" s="34"/>
      <c r="KQY45" s="88"/>
      <c r="KQZ45" s="88"/>
      <c r="KRA45" s="88"/>
      <c r="KRB45" s="88"/>
      <c r="KRC45" s="88"/>
      <c r="KRD45" s="88"/>
      <c r="KRE45" s="88"/>
      <c r="KRF45" s="88"/>
      <c r="KRH45" s="34"/>
      <c r="KRI45" s="34"/>
      <c r="KRJ45" s="34"/>
      <c r="KRK45" s="34"/>
      <c r="KRL45" s="34"/>
      <c r="KRN45" s="86"/>
      <c r="KRO45" s="86"/>
      <c r="KRP45" s="86"/>
      <c r="KRQ45" s="86"/>
      <c r="KRR45" s="86"/>
      <c r="KRS45" s="86"/>
      <c r="KRT45" s="86"/>
      <c r="KRU45" s="86"/>
      <c r="KRV45" s="86"/>
      <c r="KRX45" s="34"/>
      <c r="KRY45" s="34"/>
      <c r="KRZ45" s="87"/>
      <c r="KSA45" s="34"/>
      <c r="KSB45" s="34"/>
      <c r="KSC45" s="34"/>
      <c r="KSD45" s="88"/>
      <c r="KSE45" s="88"/>
      <c r="KSF45" s="88"/>
      <c r="KSG45" s="88"/>
      <c r="KSH45" s="88"/>
      <c r="KSI45" s="88"/>
      <c r="KSJ45" s="88"/>
      <c r="KSK45" s="88"/>
      <c r="KSM45" s="34"/>
      <c r="KSN45" s="34"/>
      <c r="KSO45" s="34"/>
      <c r="KSP45" s="34"/>
      <c r="KSQ45" s="34"/>
      <c r="KSS45" s="86"/>
      <c r="KST45" s="86"/>
      <c r="KSU45" s="86"/>
      <c r="KSV45" s="86"/>
      <c r="KSW45" s="86"/>
      <c r="KSX45" s="86"/>
      <c r="KSY45" s="86"/>
      <c r="KSZ45" s="86"/>
      <c r="KTA45" s="86"/>
      <c r="KTC45" s="34"/>
      <c r="KTD45" s="34"/>
      <c r="KTE45" s="87"/>
      <c r="KTF45" s="34"/>
      <c r="KTG45" s="34"/>
      <c r="KTH45" s="34"/>
      <c r="KTI45" s="88"/>
      <c r="KTJ45" s="88"/>
      <c r="KTK45" s="88"/>
      <c r="KTL45" s="88"/>
      <c r="KTM45" s="88"/>
      <c r="KTN45" s="88"/>
      <c r="KTO45" s="88"/>
      <c r="KTP45" s="88"/>
      <c r="KTR45" s="34"/>
      <c r="KTS45" s="34"/>
      <c r="KTT45" s="34"/>
      <c r="KTU45" s="34"/>
      <c r="KTV45" s="34"/>
      <c r="KTX45" s="86"/>
      <c r="KTY45" s="86"/>
      <c r="KTZ45" s="86"/>
      <c r="KUA45" s="86"/>
      <c r="KUB45" s="86"/>
      <c r="KUC45" s="86"/>
      <c r="KUD45" s="86"/>
      <c r="KUE45" s="86"/>
      <c r="KUF45" s="86"/>
      <c r="KUH45" s="34"/>
      <c r="KUI45" s="34"/>
      <c r="KUJ45" s="87"/>
      <c r="KUK45" s="34"/>
      <c r="KUL45" s="34"/>
      <c r="KUM45" s="34"/>
      <c r="KUN45" s="88"/>
      <c r="KUO45" s="88"/>
      <c r="KUP45" s="88"/>
      <c r="KUQ45" s="88"/>
      <c r="KUR45" s="88"/>
      <c r="KUS45" s="88"/>
      <c r="KUT45" s="88"/>
      <c r="KUU45" s="88"/>
      <c r="KUW45" s="34"/>
      <c r="KUX45" s="34"/>
      <c r="KUY45" s="34"/>
      <c r="KUZ45" s="34"/>
      <c r="KVA45" s="34"/>
      <c r="KVC45" s="86"/>
      <c r="KVD45" s="86"/>
      <c r="KVE45" s="86"/>
      <c r="KVF45" s="86"/>
      <c r="KVG45" s="86"/>
      <c r="KVH45" s="86"/>
      <c r="KVI45" s="86"/>
      <c r="KVJ45" s="86"/>
      <c r="KVK45" s="86"/>
      <c r="KVM45" s="34"/>
      <c r="KVN45" s="34"/>
      <c r="KVO45" s="87"/>
      <c r="KVP45" s="34"/>
      <c r="KVQ45" s="34"/>
      <c r="KVR45" s="34"/>
      <c r="KVS45" s="88"/>
      <c r="KVT45" s="88"/>
      <c r="KVU45" s="88"/>
      <c r="KVV45" s="88"/>
      <c r="KVW45" s="88"/>
      <c r="KVX45" s="88"/>
      <c r="KVY45" s="88"/>
      <c r="KVZ45" s="88"/>
      <c r="KWB45" s="34"/>
      <c r="KWC45" s="34"/>
      <c r="KWD45" s="34"/>
      <c r="KWE45" s="34"/>
      <c r="KWF45" s="34"/>
      <c r="KWH45" s="86"/>
      <c r="KWI45" s="86"/>
      <c r="KWJ45" s="86"/>
      <c r="KWK45" s="86"/>
      <c r="KWL45" s="86"/>
      <c r="KWM45" s="86"/>
      <c r="KWN45" s="86"/>
      <c r="KWO45" s="86"/>
      <c r="KWP45" s="86"/>
      <c r="KWR45" s="34"/>
      <c r="KWS45" s="34"/>
      <c r="KWT45" s="87"/>
      <c r="KWU45" s="34"/>
      <c r="KWV45" s="34"/>
      <c r="KWW45" s="34"/>
      <c r="KWX45" s="88"/>
      <c r="KWY45" s="88"/>
      <c r="KWZ45" s="88"/>
      <c r="KXA45" s="88"/>
      <c r="KXB45" s="88"/>
      <c r="KXC45" s="88"/>
      <c r="KXD45" s="88"/>
      <c r="KXE45" s="88"/>
      <c r="KXG45" s="34"/>
      <c r="KXH45" s="34"/>
      <c r="KXI45" s="34"/>
      <c r="KXJ45" s="34"/>
      <c r="KXK45" s="34"/>
      <c r="KXM45" s="86"/>
      <c r="KXN45" s="86"/>
      <c r="KXO45" s="86"/>
      <c r="KXP45" s="86"/>
      <c r="KXQ45" s="86"/>
      <c r="KXR45" s="86"/>
      <c r="KXS45" s="86"/>
      <c r="KXT45" s="86"/>
      <c r="KXU45" s="86"/>
      <c r="KXW45" s="34"/>
      <c r="KXX45" s="34"/>
      <c r="KXY45" s="87"/>
      <c r="KXZ45" s="34"/>
      <c r="KYA45" s="34"/>
      <c r="KYB45" s="34"/>
      <c r="KYC45" s="88"/>
      <c r="KYD45" s="88"/>
      <c r="KYE45" s="88"/>
      <c r="KYF45" s="88"/>
      <c r="KYG45" s="88"/>
      <c r="KYH45" s="88"/>
      <c r="KYI45" s="88"/>
      <c r="KYJ45" s="88"/>
      <c r="KYL45" s="34"/>
      <c r="KYM45" s="34"/>
      <c r="KYN45" s="34"/>
      <c r="KYO45" s="34"/>
      <c r="KYP45" s="34"/>
      <c r="KYR45" s="86"/>
      <c r="KYS45" s="86"/>
      <c r="KYT45" s="86"/>
      <c r="KYU45" s="86"/>
      <c r="KYV45" s="86"/>
      <c r="KYW45" s="86"/>
      <c r="KYX45" s="86"/>
      <c r="KYY45" s="86"/>
      <c r="KYZ45" s="86"/>
      <c r="KZB45" s="34"/>
      <c r="KZC45" s="34"/>
      <c r="KZD45" s="87"/>
      <c r="KZE45" s="34"/>
      <c r="KZF45" s="34"/>
      <c r="KZG45" s="34"/>
      <c r="KZH45" s="88"/>
      <c r="KZI45" s="88"/>
      <c r="KZJ45" s="88"/>
      <c r="KZK45" s="88"/>
      <c r="KZL45" s="88"/>
      <c r="KZM45" s="88"/>
      <c r="KZN45" s="88"/>
      <c r="KZO45" s="88"/>
      <c r="KZQ45" s="34"/>
      <c r="KZR45" s="34"/>
      <c r="KZS45" s="34"/>
      <c r="KZT45" s="34"/>
      <c r="KZU45" s="34"/>
      <c r="KZW45" s="86"/>
      <c r="KZX45" s="86"/>
      <c r="KZY45" s="86"/>
      <c r="KZZ45" s="86"/>
      <c r="LAA45" s="86"/>
      <c r="LAB45" s="86"/>
      <c r="LAC45" s="86"/>
      <c r="LAD45" s="86"/>
      <c r="LAE45" s="86"/>
      <c r="LAG45" s="34"/>
      <c r="LAH45" s="34"/>
      <c r="LAI45" s="87"/>
      <c r="LAJ45" s="34"/>
      <c r="LAK45" s="34"/>
      <c r="LAL45" s="34"/>
      <c r="LAM45" s="88"/>
      <c r="LAN45" s="88"/>
      <c r="LAO45" s="88"/>
      <c r="LAP45" s="88"/>
      <c r="LAQ45" s="88"/>
      <c r="LAR45" s="88"/>
      <c r="LAS45" s="88"/>
      <c r="LAT45" s="88"/>
      <c r="LAV45" s="34"/>
      <c r="LAW45" s="34"/>
      <c r="LAX45" s="34"/>
      <c r="LAY45" s="34"/>
      <c r="LAZ45" s="34"/>
      <c r="LBB45" s="86"/>
      <c r="LBC45" s="86"/>
      <c r="LBD45" s="86"/>
      <c r="LBE45" s="86"/>
      <c r="LBF45" s="86"/>
      <c r="LBG45" s="86"/>
      <c r="LBH45" s="86"/>
      <c r="LBI45" s="86"/>
      <c r="LBJ45" s="86"/>
      <c r="LBL45" s="34"/>
      <c r="LBM45" s="34"/>
      <c r="LBN45" s="87"/>
      <c r="LBO45" s="34"/>
      <c r="LBP45" s="34"/>
      <c r="LBQ45" s="34"/>
      <c r="LBR45" s="88"/>
      <c r="LBS45" s="88"/>
      <c r="LBT45" s="88"/>
      <c r="LBU45" s="88"/>
      <c r="LBV45" s="88"/>
      <c r="LBW45" s="88"/>
      <c r="LBX45" s="88"/>
      <c r="LBY45" s="88"/>
      <c r="LCA45" s="34"/>
      <c r="LCB45" s="34"/>
      <c r="LCC45" s="34"/>
      <c r="LCD45" s="34"/>
      <c r="LCE45" s="34"/>
      <c r="LCG45" s="86"/>
      <c r="LCH45" s="86"/>
      <c r="LCI45" s="86"/>
      <c r="LCJ45" s="86"/>
      <c r="LCK45" s="86"/>
      <c r="LCL45" s="86"/>
      <c r="LCM45" s="86"/>
      <c r="LCN45" s="86"/>
      <c r="LCO45" s="86"/>
      <c r="LCQ45" s="34"/>
      <c r="LCR45" s="34"/>
      <c r="LCS45" s="87"/>
      <c r="LCT45" s="34"/>
      <c r="LCU45" s="34"/>
      <c r="LCV45" s="34"/>
      <c r="LCW45" s="88"/>
      <c r="LCX45" s="88"/>
      <c r="LCY45" s="88"/>
      <c r="LCZ45" s="88"/>
      <c r="LDA45" s="88"/>
      <c r="LDB45" s="88"/>
      <c r="LDC45" s="88"/>
      <c r="LDD45" s="88"/>
      <c r="LDF45" s="34"/>
      <c r="LDG45" s="34"/>
      <c r="LDH45" s="34"/>
      <c r="LDI45" s="34"/>
      <c r="LDJ45" s="34"/>
      <c r="LDL45" s="86"/>
      <c r="LDM45" s="86"/>
      <c r="LDN45" s="86"/>
      <c r="LDO45" s="86"/>
      <c r="LDP45" s="86"/>
      <c r="LDQ45" s="86"/>
      <c r="LDR45" s="86"/>
      <c r="LDS45" s="86"/>
      <c r="LDT45" s="86"/>
      <c r="LDV45" s="34"/>
      <c r="LDW45" s="34"/>
      <c r="LDX45" s="87"/>
      <c r="LDY45" s="34"/>
      <c r="LDZ45" s="34"/>
      <c r="LEA45" s="34"/>
      <c r="LEB45" s="88"/>
      <c r="LEC45" s="88"/>
      <c r="LED45" s="88"/>
      <c r="LEE45" s="88"/>
      <c r="LEF45" s="88"/>
      <c r="LEG45" s="88"/>
      <c r="LEH45" s="88"/>
      <c r="LEI45" s="88"/>
      <c r="LEK45" s="34"/>
      <c r="LEL45" s="34"/>
      <c r="LEM45" s="34"/>
      <c r="LEN45" s="34"/>
      <c r="LEO45" s="34"/>
      <c r="LEQ45" s="86"/>
      <c r="LER45" s="86"/>
      <c r="LES45" s="86"/>
      <c r="LET45" s="86"/>
      <c r="LEU45" s="86"/>
      <c r="LEV45" s="86"/>
      <c r="LEW45" s="86"/>
      <c r="LEX45" s="86"/>
      <c r="LEY45" s="86"/>
      <c r="LFA45" s="34"/>
      <c r="LFB45" s="34"/>
      <c r="LFC45" s="87"/>
      <c r="LFD45" s="34"/>
      <c r="LFE45" s="34"/>
      <c r="LFF45" s="34"/>
      <c r="LFG45" s="88"/>
      <c r="LFH45" s="88"/>
      <c r="LFI45" s="88"/>
      <c r="LFJ45" s="88"/>
      <c r="LFK45" s="88"/>
      <c r="LFL45" s="88"/>
      <c r="LFM45" s="88"/>
      <c r="LFN45" s="88"/>
      <c r="LFP45" s="34"/>
      <c r="LFQ45" s="34"/>
      <c r="LFR45" s="34"/>
      <c r="LFS45" s="34"/>
      <c r="LFT45" s="34"/>
      <c r="LFV45" s="86"/>
      <c r="LFW45" s="86"/>
      <c r="LFX45" s="86"/>
      <c r="LFY45" s="86"/>
      <c r="LFZ45" s="86"/>
      <c r="LGA45" s="86"/>
      <c r="LGB45" s="86"/>
      <c r="LGC45" s="86"/>
      <c r="LGD45" s="86"/>
      <c r="LGF45" s="34"/>
      <c r="LGG45" s="34"/>
      <c r="LGH45" s="87"/>
      <c r="LGI45" s="34"/>
      <c r="LGJ45" s="34"/>
      <c r="LGK45" s="34"/>
      <c r="LGL45" s="88"/>
      <c r="LGM45" s="88"/>
      <c r="LGN45" s="88"/>
      <c r="LGO45" s="88"/>
      <c r="LGP45" s="88"/>
      <c r="LGQ45" s="88"/>
      <c r="LGR45" s="88"/>
      <c r="LGS45" s="88"/>
      <c r="LGU45" s="34"/>
      <c r="LGV45" s="34"/>
      <c r="LGW45" s="34"/>
      <c r="LGX45" s="34"/>
      <c r="LGY45" s="34"/>
      <c r="LHA45" s="86"/>
      <c r="LHB45" s="86"/>
      <c r="LHC45" s="86"/>
      <c r="LHD45" s="86"/>
      <c r="LHE45" s="86"/>
      <c r="LHF45" s="86"/>
      <c r="LHG45" s="86"/>
      <c r="LHH45" s="86"/>
      <c r="LHI45" s="86"/>
      <c r="LHK45" s="34"/>
      <c r="LHL45" s="34"/>
      <c r="LHM45" s="87"/>
      <c r="LHN45" s="34"/>
      <c r="LHO45" s="34"/>
      <c r="LHP45" s="34"/>
      <c r="LHQ45" s="88"/>
      <c r="LHR45" s="88"/>
      <c r="LHS45" s="88"/>
      <c r="LHT45" s="88"/>
      <c r="LHU45" s="88"/>
      <c r="LHV45" s="88"/>
      <c r="LHW45" s="88"/>
      <c r="LHX45" s="88"/>
      <c r="LHZ45" s="34"/>
      <c r="LIA45" s="34"/>
      <c r="LIB45" s="34"/>
      <c r="LIC45" s="34"/>
      <c r="LID45" s="34"/>
      <c r="LIF45" s="86"/>
      <c r="LIG45" s="86"/>
      <c r="LIH45" s="86"/>
      <c r="LII45" s="86"/>
      <c r="LIJ45" s="86"/>
      <c r="LIK45" s="86"/>
      <c r="LIL45" s="86"/>
      <c r="LIM45" s="86"/>
      <c r="LIN45" s="86"/>
      <c r="LIP45" s="34"/>
      <c r="LIQ45" s="34"/>
      <c r="LIR45" s="87"/>
      <c r="LIS45" s="34"/>
      <c r="LIT45" s="34"/>
      <c r="LIU45" s="34"/>
      <c r="LIV45" s="88"/>
      <c r="LIW45" s="88"/>
      <c r="LIX45" s="88"/>
      <c r="LIY45" s="88"/>
      <c r="LIZ45" s="88"/>
      <c r="LJA45" s="88"/>
      <c r="LJB45" s="88"/>
      <c r="LJC45" s="88"/>
      <c r="LJE45" s="34"/>
      <c r="LJF45" s="34"/>
      <c r="LJG45" s="34"/>
      <c r="LJH45" s="34"/>
      <c r="LJI45" s="34"/>
      <c r="LJK45" s="86"/>
      <c r="LJL45" s="86"/>
      <c r="LJM45" s="86"/>
      <c r="LJN45" s="86"/>
      <c r="LJO45" s="86"/>
      <c r="LJP45" s="86"/>
      <c r="LJQ45" s="86"/>
      <c r="LJR45" s="86"/>
      <c r="LJS45" s="86"/>
      <c r="LJU45" s="34"/>
      <c r="LJV45" s="34"/>
      <c r="LJW45" s="87"/>
      <c r="LJX45" s="34"/>
      <c r="LJY45" s="34"/>
      <c r="LJZ45" s="34"/>
      <c r="LKA45" s="88"/>
      <c r="LKB45" s="88"/>
      <c r="LKC45" s="88"/>
      <c r="LKD45" s="88"/>
      <c r="LKE45" s="88"/>
      <c r="LKF45" s="88"/>
      <c r="LKG45" s="88"/>
      <c r="LKH45" s="88"/>
      <c r="LKJ45" s="34"/>
      <c r="LKK45" s="34"/>
      <c r="LKL45" s="34"/>
      <c r="LKM45" s="34"/>
      <c r="LKN45" s="34"/>
      <c r="LKP45" s="86"/>
      <c r="LKQ45" s="86"/>
      <c r="LKR45" s="86"/>
      <c r="LKS45" s="86"/>
      <c r="LKT45" s="86"/>
      <c r="LKU45" s="86"/>
      <c r="LKV45" s="86"/>
      <c r="LKW45" s="86"/>
      <c r="LKX45" s="86"/>
      <c r="LKZ45" s="34"/>
      <c r="LLA45" s="34"/>
      <c r="LLB45" s="87"/>
      <c r="LLC45" s="34"/>
      <c r="LLD45" s="34"/>
      <c r="LLE45" s="34"/>
      <c r="LLF45" s="88"/>
      <c r="LLG45" s="88"/>
      <c r="LLH45" s="88"/>
      <c r="LLI45" s="88"/>
      <c r="LLJ45" s="88"/>
      <c r="LLK45" s="88"/>
      <c r="LLL45" s="88"/>
      <c r="LLM45" s="88"/>
      <c r="LLO45" s="34"/>
      <c r="LLP45" s="34"/>
      <c r="LLQ45" s="34"/>
      <c r="LLR45" s="34"/>
      <c r="LLS45" s="34"/>
      <c r="LLU45" s="86"/>
      <c r="LLV45" s="86"/>
      <c r="LLW45" s="86"/>
      <c r="LLX45" s="86"/>
      <c r="LLY45" s="86"/>
      <c r="LLZ45" s="86"/>
      <c r="LMA45" s="86"/>
      <c r="LMB45" s="86"/>
      <c r="LMC45" s="86"/>
      <c r="LME45" s="34"/>
      <c r="LMF45" s="34"/>
      <c r="LMG45" s="87"/>
      <c r="LMH45" s="34"/>
      <c r="LMI45" s="34"/>
      <c r="LMJ45" s="34"/>
      <c r="LMK45" s="88"/>
      <c r="LML45" s="88"/>
      <c r="LMM45" s="88"/>
      <c r="LMN45" s="88"/>
      <c r="LMO45" s="88"/>
      <c r="LMP45" s="88"/>
      <c r="LMQ45" s="88"/>
      <c r="LMR45" s="88"/>
      <c r="LMT45" s="34"/>
      <c r="LMU45" s="34"/>
      <c r="LMV45" s="34"/>
      <c r="LMW45" s="34"/>
      <c r="LMX45" s="34"/>
      <c r="LMZ45" s="86"/>
      <c r="LNA45" s="86"/>
      <c r="LNB45" s="86"/>
      <c r="LNC45" s="86"/>
      <c r="LND45" s="86"/>
      <c r="LNE45" s="86"/>
      <c r="LNF45" s="86"/>
      <c r="LNG45" s="86"/>
      <c r="LNH45" s="86"/>
      <c r="LNJ45" s="34"/>
      <c r="LNK45" s="34"/>
      <c r="LNL45" s="87"/>
      <c r="LNM45" s="34"/>
      <c r="LNN45" s="34"/>
      <c r="LNO45" s="34"/>
      <c r="LNP45" s="88"/>
      <c r="LNQ45" s="88"/>
      <c r="LNR45" s="88"/>
      <c r="LNS45" s="88"/>
      <c r="LNT45" s="88"/>
      <c r="LNU45" s="88"/>
      <c r="LNV45" s="88"/>
      <c r="LNW45" s="88"/>
      <c r="LNY45" s="34"/>
      <c r="LNZ45" s="34"/>
      <c r="LOA45" s="34"/>
      <c r="LOB45" s="34"/>
      <c r="LOC45" s="34"/>
      <c r="LOE45" s="86"/>
      <c r="LOF45" s="86"/>
      <c r="LOG45" s="86"/>
      <c r="LOH45" s="86"/>
      <c r="LOI45" s="86"/>
      <c r="LOJ45" s="86"/>
      <c r="LOK45" s="86"/>
      <c r="LOL45" s="86"/>
      <c r="LOM45" s="86"/>
      <c r="LOO45" s="34"/>
      <c r="LOP45" s="34"/>
      <c r="LOQ45" s="87"/>
      <c r="LOR45" s="34"/>
      <c r="LOS45" s="34"/>
      <c r="LOT45" s="34"/>
      <c r="LOU45" s="88"/>
      <c r="LOV45" s="88"/>
      <c r="LOW45" s="88"/>
      <c r="LOX45" s="88"/>
      <c r="LOY45" s="88"/>
      <c r="LOZ45" s="88"/>
      <c r="LPA45" s="88"/>
      <c r="LPB45" s="88"/>
      <c r="LPD45" s="34"/>
      <c r="LPE45" s="34"/>
      <c r="LPF45" s="34"/>
      <c r="LPG45" s="34"/>
      <c r="LPH45" s="34"/>
      <c r="LPJ45" s="86"/>
      <c r="LPK45" s="86"/>
      <c r="LPL45" s="86"/>
      <c r="LPM45" s="86"/>
      <c r="LPN45" s="86"/>
      <c r="LPO45" s="86"/>
      <c r="LPP45" s="86"/>
      <c r="LPQ45" s="86"/>
      <c r="LPR45" s="86"/>
      <c r="LPT45" s="34"/>
      <c r="LPU45" s="34"/>
      <c r="LPV45" s="87"/>
      <c r="LPW45" s="34"/>
      <c r="LPX45" s="34"/>
      <c r="LPY45" s="34"/>
      <c r="LPZ45" s="88"/>
      <c r="LQA45" s="88"/>
      <c r="LQB45" s="88"/>
      <c r="LQC45" s="88"/>
      <c r="LQD45" s="88"/>
      <c r="LQE45" s="88"/>
      <c r="LQF45" s="88"/>
      <c r="LQG45" s="88"/>
      <c r="LQI45" s="34"/>
      <c r="LQJ45" s="34"/>
      <c r="LQK45" s="34"/>
      <c r="LQL45" s="34"/>
      <c r="LQM45" s="34"/>
      <c r="LQO45" s="86"/>
      <c r="LQP45" s="86"/>
      <c r="LQQ45" s="86"/>
      <c r="LQR45" s="86"/>
      <c r="LQS45" s="86"/>
      <c r="LQT45" s="86"/>
      <c r="LQU45" s="86"/>
      <c r="LQV45" s="86"/>
      <c r="LQW45" s="86"/>
      <c r="LQY45" s="34"/>
      <c r="LQZ45" s="34"/>
      <c r="LRA45" s="87"/>
      <c r="LRB45" s="34"/>
      <c r="LRC45" s="34"/>
      <c r="LRD45" s="34"/>
      <c r="LRE45" s="88"/>
      <c r="LRF45" s="88"/>
      <c r="LRG45" s="88"/>
      <c r="LRH45" s="88"/>
      <c r="LRI45" s="88"/>
      <c r="LRJ45" s="88"/>
      <c r="LRK45" s="88"/>
      <c r="LRL45" s="88"/>
      <c r="LRN45" s="34"/>
      <c r="LRO45" s="34"/>
      <c r="LRP45" s="34"/>
      <c r="LRQ45" s="34"/>
      <c r="LRR45" s="34"/>
      <c r="LRT45" s="86"/>
      <c r="LRU45" s="86"/>
      <c r="LRV45" s="86"/>
      <c r="LRW45" s="86"/>
      <c r="LRX45" s="86"/>
      <c r="LRY45" s="86"/>
      <c r="LRZ45" s="86"/>
      <c r="LSA45" s="86"/>
      <c r="LSB45" s="86"/>
      <c r="LSD45" s="34"/>
      <c r="LSE45" s="34"/>
      <c r="LSF45" s="87"/>
      <c r="LSG45" s="34"/>
      <c r="LSH45" s="34"/>
      <c r="LSI45" s="34"/>
      <c r="LSJ45" s="88"/>
      <c r="LSK45" s="88"/>
      <c r="LSL45" s="88"/>
      <c r="LSM45" s="88"/>
      <c r="LSN45" s="88"/>
      <c r="LSO45" s="88"/>
      <c r="LSP45" s="88"/>
      <c r="LSQ45" s="88"/>
      <c r="LSS45" s="34"/>
      <c r="LST45" s="34"/>
      <c r="LSU45" s="34"/>
      <c r="LSV45" s="34"/>
      <c r="LSW45" s="34"/>
      <c r="LSY45" s="86"/>
      <c r="LSZ45" s="86"/>
      <c r="LTA45" s="86"/>
      <c r="LTB45" s="86"/>
      <c r="LTC45" s="86"/>
      <c r="LTD45" s="86"/>
      <c r="LTE45" s="86"/>
      <c r="LTF45" s="86"/>
      <c r="LTG45" s="86"/>
      <c r="LTI45" s="34"/>
      <c r="LTJ45" s="34"/>
      <c r="LTK45" s="87"/>
      <c r="LTL45" s="34"/>
      <c r="LTM45" s="34"/>
      <c r="LTN45" s="34"/>
      <c r="LTO45" s="88"/>
      <c r="LTP45" s="88"/>
      <c r="LTQ45" s="88"/>
      <c r="LTR45" s="88"/>
      <c r="LTS45" s="88"/>
      <c r="LTT45" s="88"/>
      <c r="LTU45" s="88"/>
      <c r="LTV45" s="88"/>
      <c r="LTX45" s="34"/>
      <c r="LTY45" s="34"/>
      <c r="LTZ45" s="34"/>
      <c r="LUA45" s="34"/>
      <c r="LUB45" s="34"/>
      <c r="LUD45" s="86"/>
      <c r="LUE45" s="86"/>
      <c r="LUF45" s="86"/>
      <c r="LUG45" s="86"/>
      <c r="LUH45" s="86"/>
      <c r="LUI45" s="86"/>
      <c r="LUJ45" s="86"/>
      <c r="LUK45" s="86"/>
      <c r="LUL45" s="86"/>
      <c r="LUN45" s="34"/>
      <c r="LUO45" s="34"/>
      <c r="LUP45" s="87"/>
      <c r="LUQ45" s="34"/>
      <c r="LUR45" s="34"/>
      <c r="LUS45" s="34"/>
      <c r="LUT45" s="88"/>
      <c r="LUU45" s="88"/>
      <c r="LUV45" s="88"/>
      <c r="LUW45" s="88"/>
      <c r="LUX45" s="88"/>
      <c r="LUY45" s="88"/>
      <c r="LUZ45" s="88"/>
      <c r="LVA45" s="88"/>
      <c r="LVC45" s="34"/>
      <c r="LVD45" s="34"/>
      <c r="LVE45" s="34"/>
      <c r="LVF45" s="34"/>
      <c r="LVG45" s="34"/>
      <c r="LVI45" s="86"/>
      <c r="LVJ45" s="86"/>
      <c r="LVK45" s="86"/>
      <c r="LVL45" s="86"/>
      <c r="LVM45" s="86"/>
      <c r="LVN45" s="86"/>
      <c r="LVO45" s="86"/>
      <c r="LVP45" s="86"/>
      <c r="LVQ45" s="86"/>
      <c r="LVS45" s="34"/>
      <c r="LVT45" s="34"/>
      <c r="LVU45" s="87"/>
      <c r="LVV45" s="34"/>
      <c r="LVW45" s="34"/>
      <c r="LVX45" s="34"/>
      <c r="LVY45" s="88"/>
      <c r="LVZ45" s="88"/>
      <c r="LWA45" s="88"/>
      <c r="LWB45" s="88"/>
      <c r="LWC45" s="88"/>
      <c r="LWD45" s="88"/>
      <c r="LWE45" s="88"/>
      <c r="LWF45" s="88"/>
      <c r="LWH45" s="34"/>
      <c r="LWI45" s="34"/>
      <c r="LWJ45" s="34"/>
      <c r="LWK45" s="34"/>
      <c r="LWL45" s="34"/>
      <c r="LWN45" s="86"/>
      <c r="LWO45" s="86"/>
      <c r="LWP45" s="86"/>
      <c r="LWQ45" s="86"/>
      <c r="LWR45" s="86"/>
      <c r="LWS45" s="86"/>
      <c r="LWT45" s="86"/>
      <c r="LWU45" s="86"/>
      <c r="LWV45" s="86"/>
      <c r="LWX45" s="34"/>
      <c r="LWY45" s="34"/>
      <c r="LWZ45" s="87"/>
      <c r="LXA45" s="34"/>
      <c r="LXB45" s="34"/>
      <c r="LXC45" s="34"/>
      <c r="LXD45" s="88"/>
      <c r="LXE45" s="88"/>
      <c r="LXF45" s="88"/>
      <c r="LXG45" s="88"/>
      <c r="LXH45" s="88"/>
      <c r="LXI45" s="88"/>
      <c r="LXJ45" s="88"/>
      <c r="LXK45" s="88"/>
      <c r="LXM45" s="34"/>
      <c r="LXN45" s="34"/>
      <c r="LXO45" s="34"/>
      <c r="LXP45" s="34"/>
      <c r="LXQ45" s="34"/>
      <c r="LXS45" s="86"/>
      <c r="LXT45" s="86"/>
      <c r="LXU45" s="86"/>
      <c r="LXV45" s="86"/>
      <c r="LXW45" s="86"/>
      <c r="LXX45" s="86"/>
      <c r="LXY45" s="86"/>
      <c r="LXZ45" s="86"/>
      <c r="LYA45" s="86"/>
      <c r="LYC45" s="34"/>
      <c r="LYD45" s="34"/>
      <c r="LYE45" s="87"/>
      <c r="LYF45" s="34"/>
      <c r="LYG45" s="34"/>
      <c r="LYH45" s="34"/>
      <c r="LYI45" s="88"/>
      <c r="LYJ45" s="88"/>
      <c r="LYK45" s="88"/>
      <c r="LYL45" s="88"/>
      <c r="LYM45" s="88"/>
      <c r="LYN45" s="88"/>
      <c r="LYO45" s="88"/>
      <c r="LYP45" s="88"/>
      <c r="LYR45" s="34"/>
      <c r="LYS45" s="34"/>
      <c r="LYT45" s="34"/>
      <c r="LYU45" s="34"/>
      <c r="LYV45" s="34"/>
      <c r="LYX45" s="86"/>
      <c r="LYY45" s="86"/>
      <c r="LYZ45" s="86"/>
      <c r="LZA45" s="86"/>
      <c r="LZB45" s="86"/>
      <c r="LZC45" s="86"/>
      <c r="LZD45" s="86"/>
      <c r="LZE45" s="86"/>
      <c r="LZF45" s="86"/>
      <c r="LZH45" s="34"/>
      <c r="LZI45" s="34"/>
      <c r="LZJ45" s="87"/>
      <c r="LZK45" s="34"/>
      <c r="LZL45" s="34"/>
      <c r="LZM45" s="34"/>
      <c r="LZN45" s="88"/>
      <c r="LZO45" s="88"/>
      <c r="LZP45" s="88"/>
      <c r="LZQ45" s="88"/>
      <c r="LZR45" s="88"/>
      <c r="LZS45" s="88"/>
      <c r="LZT45" s="88"/>
      <c r="LZU45" s="88"/>
      <c r="LZW45" s="34"/>
      <c r="LZX45" s="34"/>
      <c r="LZY45" s="34"/>
      <c r="LZZ45" s="34"/>
      <c r="MAA45" s="34"/>
      <c r="MAC45" s="86"/>
      <c r="MAD45" s="86"/>
      <c r="MAE45" s="86"/>
      <c r="MAF45" s="86"/>
      <c r="MAG45" s="86"/>
      <c r="MAH45" s="86"/>
      <c r="MAI45" s="86"/>
      <c r="MAJ45" s="86"/>
      <c r="MAK45" s="86"/>
      <c r="MAM45" s="34"/>
      <c r="MAN45" s="34"/>
      <c r="MAO45" s="87"/>
      <c r="MAP45" s="34"/>
      <c r="MAQ45" s="34"/>
      <c r="MAR45" s="34"/>
      <c r="MAS45" s="88"/>
      <c r="MAT45" s="88"/>
      <c r="MAU45" s="88"/>
      <c r="MAV45" s="88"/>
      <c r="MAW45" s="88"/>
      <c r="MAX45" s="88"/>
      <c r="MAY45" s="88"/>
      <c r="MAZ45" s="88"/>
      <c r="MBB45" s="34"/>
      <c r="MBC45" s="34"/>
      <c r="MBD45" s="34"/>
      <c r="MBE45" s="34"/>
      <c r="MBF45" s="34"/>
      <c r="MBH45" s="86"/>
      <c r="MBI45" s="86"/>
      <c r="MBJ45" s="86"/>
      <c r="MBK45" s="86"/>
      <c r="MBL45" s="86"/>
      <c r="MBM45" s="86"/>
      <c r="MBN45" s="86"/>
      <c r="MBO45" s="86"/>
      <c r="MBP45" s="86"/>
      <c r="MBR45" s="34"/>
      <c r="MBS45" s="34"/>
      <c r="MBT45" s="87"/>
      <c r="MBU45" s="34"/>
      <c r="MBV45" s="34"/>
      <c r="MBW45" s="34"/>
      <c r="MBX45" s="88"/>
      <c r="MBY45" s="88"/>
      <c r="MBZ45" s="88"/>
      <c r="MCA45" s="88"/>
      <c r="MCB45" s="88"/>
      <c r="MCC45" s="88"/>
      <c r="MCD45" s="88"/>
      <c r="MCE45" s="88"/>
      <c r="MCG45" s="34"/>
      <c r="MCH45" s="34"/>
      <c r="MCI45" s="34"/>
      <c r="MCJ45" s="34"/>
      <c r="MCK45" s="34"/>
      <c r="MCM45" s="86"/>
      <c r="MCN45" s="86"/>
      <c r="MCO45" s="86"/>
      <c r="MCP45" s="86"/>
      <c r="MCQ45" s="86"/>
      <c r="MCR45" s="86"/>
      <c r="MCS45" s="86"/>
      <c r="MCT45" s="86"/>
      <c r="MCU45" s="86"/>
      <c r="MCW45" s="34"/>
      <c r="MCX45" s="34"/>
      <c r="MCY45" s="87"/>
      <c r="MCZ45" s="34"/>
      <c r="MDA45" s="34"/>
      <c r="MDB45" s="34"/>
      <c r="MDC45" s="88"/>
      <c r="MDD45" s="88"/>
      <c r="MDE45" s="88"/>
      <c r="MDF45" s="88"/>
      <c r="MDG45" s="88"/>
      <c r="MDH45" s="88"/>
      <c r="MDI45" s="88"/>
      <c r="MDJ45" s="88"/>
      <c r="MDL45" s="34"/>
      <c r="MDM45" s="34"/>
      <c r="MDN45" s="34"/>
      <c r="MDO45" s="34"/>
      <c r="MDP45" s="34"/>
      <c r="MDR45" s="86"/>
      <c r="MDS45" s="86"/>
      <c r="MDT45" s="86"/>
      <c r="MDU45" s="86"/>
      <c r="MDV45" s="86"/>
      <c r="MDW45" s="86"/>
      <c r="MDX45" s="86"/>
      <c r="MDY45" s="86"/>
      <c r="MDZ45" s="86"/>
      <c r="MEB45" s="34"/>
      <c r="MEC45" s="34"/>
      <c r="MED45" s="87"/>
      <c r="MEE45" s="34"/>
      <c r="MEF45" s="34"/>
      <c r="MEG45" s="34"/>
      <c r="MEH45" s="88"/>
      <c r="MEI45" s="88"/>
      <c r="MEJ45" s="88"/>
      <c r="MEK45" s="88"/>
      <c r="MEL45" s="88"/>
      <c r="MEM45" s="88"/>
      <c r="MEN45" s="88"/>
      <c r="MEO45" s="88"/>
      <c r="MEQ45" s="34"/>
      <c r="MER45" s="34"/>
      <c r="MES45" s="34"/>
      <c r="MET45" s="34"/>
      <c r="MEU45" s="34"/>
      <c r="MEW45" s="86"/>
      <c r="MEX45" s="86"/>
      <c r="MEY45" s="86"/>
      <c r="MEZ45" s="86"/>
      <c r="MFA45" s="86"/>
      <c r="MFB45" s="86"/>
      <c r="MFC45" s="86"/>
      <c r="MFD45" s="86"/>
      <c r="MFE45" s="86"/>
      <c r="MFG45" s="34"/>
      <c r="MFH45" s="34"/>
      <c r="MFI45" s="87"/>
      <c r="MFJ45" s="34"/>
      <c r="MFK45" s="34"/>
      <c r="MFL45" s="34"/>
      <c r="MFM45" s="88"/>
      <c r="MFN45" s="88"/>
      <c r="MFO45" s="88"/>
      <c r="MFP45" s="88"/>
      <c r="MFQ45" s="88"/>
      <c r="MFR45" s="88"/>
      <c r="MFS45" s="88"/>
      <c r="MFT45" s="88"/>
      <c r="MFV45" s="34"/>
      <c r="MFW45" s="34"/>
      <c r="MFX45" s="34"/>
      <c r="MFY45" s="34"/>
      <c r="MFZ45" s="34"/>
      <c r="MGB45" s="86"/>
      <c r="MGC45" s="86"/>
      <c r="MGD45" s="86"/>
      <c r="MGE45" s="86"/>
      <c r="MGF45" s="86"/>
      <c r="MGG45" s="86"/>
      <c r="MGH45" s="86"/>
      <c r="MGI45" s="86"/>
      <c r="MGJ45" s="86"/>
      <c r="MGL45" s="34"/>
      <c r="MGM45" s="34"/>
      <c r="MGN45" s="87"/>
      <c r="MGO45" s="34"/>
      <c r="MGP45" s="34"/>
      <c r="MGQ45" s="34"/>
      <c r="MGR45" s="88"/>
      <c r="MGS45" s="88"/>
      <c r="MGT45" s="88"/>
      <c r="MGU45" s="88"/>
      <c r="MGV45" s="88"/>
      <c r="MGW45" s="88"/>
      <c r="MGX45" s="88"/>
      <c r="MGY45" s="88"/>
      <c r="MHA45" s="34"/>
      <c r="MHB45" s="34"/>
      <c r="MHC45" s="34"/>
      <c r="MHD45" s="34"/>
      <c r="MHE45" s="34"/>
      <c r="MHG45" s="86"/>
      <c r="MHH45" s="86"/>
      <c r="MHI45" s="86"/>
      <c r="MHJ45" s="86"/>
      <c r="MHK45" s="86"/>
      <c r="MHL45" s="86"/>
      <c r="MHM45" s="86"/>
      <c r="MHN45" s="86"/>
      <c r="MHO45" s="86"/>
      <c r="MHQ45" s="34"/>
      <c r="MHR45" s="34"/>
      <c r="MHS45" s="87"/>
      <c r="MHT45" s="34"/>
      <c r="MHU45" s="34"/>
      <c r="MHV45" s="34"/>
      <c r="MHW45" s="88"/>
      <c r="MHX45" s="88"/>
      <c r="MHY45" s="88"/>
      <c r="MHZ45" s="88"/>
      <c r="MIA45" s="88"/>
      <c r="MIB45" s="88"/>
      <c r="MIC45" s="88"/>
      <c r="MID45" s="88"/>
      <c r="MIF45" s="34"/>
      <c r="MIG45" s="34"/>
      <c r="MIH45" s="34"/>
      <c r="MII45" s="34"/>
      <c r="MIJ45" s="34"/>
      <c r="MIL45" s="86"/>
      <c r="MIM45" s="86"/>
      <c r="MIN45" s="86"/>
      <c r="MIO45" s="86"/>
      <c r="MIP45" s="86"/>
      <c r="MIQ45" s="86"/>
      <c r="MIR45" s="86"/>
      <c r="MIS45" s="86"/>
      <c r="MIT45" s="86"/>
      <c r="MIV45" s="34"/>
      <c r="MIW45" s="34"/>
      <c r="MIX45" s="87"/>
      <c r="MIY45" s="34"/>
      <c r="MIZ45" s="34"/>
      <c r="MJA45" s="34"/>
      <c r="MJB45" s="88"/>
      <c r="MJC45" s="88"/>
      <c r="MJD45" s="88"/>
      <c r="MJE45" s="88"/>
      <c r="MJF45" s="88"/>
      <c r="MJG45" s="88"/>
      <c r="MJH45" s="88"/>
      <c r="MJI45" s="88"/>
      <c r="MJK45" s="34"/>
      <c r="MJL45" s="34"/>
      <c r="MJM45" s="34"/>
      <c r="MJN45" s="34"/>
      <c r="MJO45" s="34"/>
      <c r="MJQ45" s="86"/>
      <c r="MJR45" s="86"/>
      <c r="MJS45" s="86"/>
      <c r="MJT45" s="86"/>
      <c r="MJU45" s="86"/>
      <c r="MJV45" s="86"/>
      <c r="MJW45" s="86"/>
      <c r="MJX45" s="86"/>
      <c r="MJY45" s="86"/>
      <c r="MKA45" s="34"/>
      <c r="MKB45" s="34"/>
      <c r="MKC45" s="87"/>
      <c r="MKD45" s="34"/>
      <c r="MKE45" s="34"/>
      <c r="MKF45" s="34"/>
      <c r="MKG45" s="88"/>
      <c r="MKH45" s="88"/>
      <c r="MKI45" s="88"/>
      <c r="MKJ45" s="88"/>
      <c r="MKK45" s="88"/>
      <c r="MKL45" s="88"/>
      <c r="MKM45" s="88"/>
      <c r="MKN45" s="88"/>
      <c r="MKP45" s="34"/>
      <c r="MKQ45" s="34"/>
      <c r="MKR45" s="34"/>
      <c r="MKS45" s="34"/>
      <c r="MKT45" s="34"/>
      <c r="MKV45" s="86"/>
      <c r="MKW45" s="86"/>
      <c r="MKX45" s="86"/>
      <c r="MKY45" s="86"/>
      <c r="MKZ45" s="86"/>
      <c r="MLA45" s="86"/>
      <c r="MLB45" s="86"/>
      <c r="MLC45" s="86"/>
      <c r="MLD45" s="86"/>
      <c r="MLF45" s="34"/>
      <c r="MLG45" s="34"/>
      <c r="MLH45" s="87"/>
      <c r="MLI45" s="34"/>
      <c r="MLJ45" s="34"/>
      <c r="MLK45" s="34"/>
      <c r="MLL45" s="88"/>
      <c r="MLM45" s="88"/>
      <c r="MLN45" s="88"/>
      <c r="MLO45" s="88"/>
      <c r="MLP45" s="88"/>
      <c r="MLQ45" s="88"/>
      <c r="MLR45" s="88"/>
      <c r="MLS45" s="88"/>
      <c r="MLU45" s="34"/>
      <c r="MLV45" s="34"/>
      <c r="MLW45" s="34"/>
      <c r="MLX45" s="34"/>
      <c r="MLY45" s="34"/>
      <c r="MMA45" s="86"/>
      <c r="MMB45" s="86"/>
      <c r="MMC45" s="86"/>
      <c r="MMD45" s="86"/>
      <c r="MME45" s="86"/>
      <c r="MMF45" s="86"/>
      <c r="MMG45" s="86"/>
      <c r="MMH45" s="86"/>
      <c r="MMI45" s="86"/>
      <c r="MMK45" s="34"/>
      <c r="MML45" s="34"/>
      <c r="MMM45" s="87"/>
      <c r="MMN45" s="34"/>
      <c r="MMO45" s="34"/>
      <c r="MMP45" s="34"/>
      <c r="MMQ45" s="88"/>
      <c r="MMR45" s="88"/>
      <c r="MMS45" s="88"/>
      <c r="MMT45" s="88"/>
      <c r="MMU45" s="88"/>
      <c r="MMV45" s="88"/>
      <c r="MMW45" s="88"/>
      <c r="MMX45" s="88"/>
      <c r="MMZ45" s="34"/>
      <c r="MNA45" s="34"/>
      <c r="MNB45" s="34"/>
      <c r="MNC45" s="34"/>
      <c r="MND45" s="34"/>
      <c r="MNF45" s="86"/>
      <c r="MNG45" s="86"/>
      <c r="MNH45" s="86"/>
      <c r="MNI45" s="86"/>
      <c r="MNJ45" s="86"/>
      <c r="MNK45" s="86"/>
      <c r="MNL45" s="86"/>
      <c r="MNM45" s="86"/>
      <c r="MNN45" s="86"/>
      <c r="MNP45" s="34"/>
      <c r="MNQ45" s="34"/>
      <c r="MNR45" s="87"/>
      <c r="MNS45" s="34"/>
      <c r="MNT45" s="34"/>
      <c r="MNU45" s="34"/>
      <c r="MNV45" s="88"/>
      <c r="MNW45" s="88"/>
      <c r="MNX45" s="88"/>
      <c r="MNY45" s="88"/>
      <c r="MNZ45" s="88"/>
      <c r="MOA45" s="88"/>
      <c r="MOB45" s="88"/>
      <c r="MOC45" s="88"/>
      <c r="MOE45" s="34"/>
      <c r="MOF45" s="34"/>
      <c r="MOG45" s="34"/>
      <c r="MOH45" s="34"/>
      <c r="MOI45" s="34"/>
      <c r="MOK45" s="86"/>
      <c r="MOL45" s="86"/>
      <c r="MOM45" s="86"/>
      <c r="MON45" s="86"/>
      <c r="MOO45" s="86"/>
      <c r="MOP45" s="86"/>
      <c r="MOQ45" s="86"/>
      <c r="MOR45" s="86"/>
      <c r="MOS45" s="86"/>
      <c r="MOU45" s="34"/>
      <c r="MOV45" s="34"/>
      <c r="MOW45" s="87"/>
      <c r="MOX45" s="34"/>
      <c r="MOY45" s="34"/>
      <c r="MOZ45" s="34"/>
      <c r="MPA45" s="88"/>
      <c r="MPB45" s="88"/>
      <c r="MPC45" s="88"/>
      <c r="MPD45" s="88"/>
      <c r="MPE45" s="88"/>
      <c r="MPF45" s="88"/>
      <c r="MPG45" s="88"/>
      <c r="MPH45" s="88"/>
      <c r="MPJ45" s="34"/>
      <c r="MPK45" s="34"/>
      <c r="MPL45" s="34"/>
      <c r="MPM45" s="34"/>
      <c r="MPN45" s="34"/>
      <c r="MPP45" s="86"/>
      <c r="MPQ45" s="86"/>
      <c r="MPR45" s="86"/>
      <c r="MPS45" s="86"/>
      <c r="MPT45" s="86"/>
      <c r="MPU45" s="86"/>
      <c r="MPV45" s="86"/>
      <c r="MPW45" s="86"/>
      <c r="MPX45" s="86"/>
      <c r="MPZ45" s="34"/>
      <c r="MQA45" s="34"/>
      <c r="MQB45" s="87"/>
      <c r="MQC45" s="34"/>
      <c r="MQD45" s="34"/>
      <c r="MQE45" s="34"/>
      <c r="MQF45" s="88"/>
      <c r="MQG45" s="88"/>
      <c r="MQH45" s="88"/>
      <c r="MQI45" s="88"/>
      <c r="MQJ45" s="88"/>
      <c r="MQK45" s="88"/>
      <c r="MQL45" s="88"/>
      <c r="MQM45" s="88"/>
      <c r="MQO45" s="34"/>
      <c r="MQP45" s="34"/>
      <c r="MQQ45" s="34"/>
      <c r="MQR45" s="34"/>
      <c r="MQS45" s="34"/>
      <c r="MQU45" s="86"/>
      <c r="MQV45" s="86"/>
      <c r="MQW45" s="86"/>
      <c r="MQX45" s="86"/>
      <c r="MQY45" s="86"/>
      <c r="MQZ45" s="86"/>
      <c r="MRA45" s="86"/>
      <c r="MRB45" s="86"/>
      <c r="MRC45" s="86"/>
      <c r="MRE45" s="34"/>
      <c r="MRF45" s="34"/>
      <c r="MRG45" s="87"/>
      <c r="MRH45" s="34"/>
      <c r="MRI45" s="34"/>
      <c r="MRJ45" s="34"/>
      <c r="MRK45" s="88"/>
      <c r="MRL45" s="88"/>
      <c r="MRM45" s="88"/>
      <c r="MRN45" s="88"/>
      <c r="MRO45" s="88"/>
      <c r="MRP45" s="88"/>
      <c r="MRQ45" s="88"/>
      <c r="MRR45" s="88"/>
      <c r="MRT45" s="34"/>
      <c r="MRU45" s="34"/>
      <c r="MRV45" s="34"/>
      <c r="MRW45" s="34"/>
      <c r="MRX45" s="34"/>
      <c r="MRZ45" s="86"/>
      <c r="MSA45" s="86"/>
      <c r="MSB45" s="86"/>
      <c r="MSC45" s="86"/>
      <c r="MSD45" s="86"/>
      <c r="MSE45" s="86"/>
      <c r="MSF45" s="86"/>
      <c r="MSG45" s="86"/>
      <c r="MSH45" s="86"/>
      <c r="MSJ45" s="34"/>
      <c r="MSK45" s="34"/>
      <c r="MSL45" s="87"/>
      <c r="MSM45" s="34"/>
      <c r="MSN45" s="34"/>
      <c r="MSO45" s="34"/>
      <c r="MSP45" s="88"/>
      <c r="MSQ45" s="88"/>
      <c r="MSR45" s="88"/>
      <c r="MSS45" s="88"/>
      <c r="MST45" s="88"/>
      <c r="MSU45" s="88"/>
      <c r="MSV45" s="88"/>
      <c r="MSW45" s="88"/>
      <c r="MSY45" s="34"/>
      <c r="MSZ45" s="34"/>
      <c r="MTA45" s="34"/>
      <c r="MTB45" s="34"/>
      <c r="MTC45" s="34"/>
      <c r="MTE45" s="86"/>
      <c r="MTF45" s="86"/>
      <c r="MTG45" s="86"/>
      <c r="MTH45" s="86"/>
      <c r="MTI45" s="86"/>
      <c r="MTJ45" s="86"/>
      <c r="MTK45" s="86"/>
      <c r="MTL45" s="86"/>
      <c r="MTM45" s="86"/>
      <c r="MTO45" s="34"/>
      <c r="MTP45" s="34"/>
      <c r="MTQ45" s="87"/>
      <c r="MTR45" s="34"/>
      <c r="MTS45" s="34"/>
      <c r="MTT45" s="34"/>
      <c r="MTU45" s="88"/>
      <c r="MTV45" s="88"/>
      <c r="MTW45" s="88"/>
      <c r="MTX45" s="88"/>
      <c r="MTY45" s="88"/>
      <c r="MTZ45" s="88"/>
      <c r="MUA45" s="88"/>
      <c r="MUB45" s="88"/>
      <c r="MUD45" s="34"/>
      <c r="MUE45" s="34"/>
      <c r="MUF45" s="34"/>
      <c r="MUG45" s="34"/>
      <c r="MUH45" s="34"/>
      <c r="MUJ45" s="86"/>
      <c r="MUK45" s="86"/>
      <c r="MUL45" s="86"/>
      <c r="MUM45" s="86"/>
      <c r="MUN45" s="86"/>
      <c r="MUO45" s="86"/>
      <c r="MUP45" s="86"/>
      <c r="MUQ45" s="86"/>
      <c r="MUR45" s="86"/>
      <c r="MUT45" s="34"/>
      <c r="MUU45" s="34"/>
      <c r="MUV45" s="87"/>
      <c r="MUW45" s="34"/>
      <c r="MUX45" s="34"/>
      <c r="MUY45" s="34"/>
      <c r="MUZ45" s="88"/>
      <c r="MVA45" s="88"/>
      <c r="MVB45" s="88"/>
      <c r="MVC45" s="88"/>
      <c r="MVD45" s="88"/>
      <c r="MVE45" s="88"/>
      <c r="MVF45" s="88"/>
      <c r="MVG45" s="88"/>
      <c r="MVI45" s="34"/>
      <c r="MVJ45" s="34"/>
      <c r="MVK45" s="34"/>
      <c r="MVL45" s="34"/>
      <c r="MVM45" s="34"/>
      <c r="MVO45" s="86"/>
      <c r="MVP45" s="86"/>
      <c r="MVQ45" s="86"/>
      <c r="MVR45" s="86"/>
      <c r="MVS45" s="86"/>
      <c r="MVT45" s="86"/>
      <c r="MVU45" s="86"/>
      <c r="MVV45" s="86"/>
      <c r="MVW45" s="86"/>
      <c r="MVY45" s="34"/>
      <c r="MVZ45" s="34"/>
      <c r="MWA45" s="87"/>
      <c r="MWB45" s="34"/>
      <c r="MWC45" s="34"/>
      <c r="MWD45" s="34"/>
      <c r="MWE45" s="88"/>
      <c r="MWF45" s="88"/>
      <c r="MWG45" s="88"/>
      <c r="MWH45" s="88"/>
      <c r="MWI45" s="88"/>
      <c r="MWJ45" s="88"/>
      <c r="MWK45" s="88"/>
      <c r="MWL45" s="88"/>
      <c r="MWN45" s="34"/>
      <c r="MWO45" s="34"/>
      <c r="MWP45" s="34"/>
      <c r="MWQ45" s="34"/>
      <c r="MWR45" s="34"/>
      <c r="MWT45" s="86"/>
      <c r="MWU45" s="86"/>
      <c r="MWV45" s="86"/>
      <c r="MWW45" s="86"/>
      <c r="MWX45" s="86"/>
      <c r="MWY45" s="86"/>
      <c r="MWZ45" s="86"/>
      <c r="MXA45" s="86"/>
      <c r="MXB45" s="86"/>
      <c r="MXD45" s="34"/>
      <c r="MXE45" s="34"/>
      <c r="MXF45" s="87"/>
      <c r="MXG45" s="34"/>
      <c r="MXH45" s="34"/>
      <c r="MXI45" s="34"/>
      <c r="MXJ45" s="88"/>
      <c r="MXK45" s="88"/>
      <c r="MXL45" s="88"/>
      <c r="MXM45" s="88"/>
      <c r="MXN45" s="88"/>
      <c r="MXO45" s="88"/>
      <c r="MXP45" s="88"/>
      <c r="MXQ45" s="88"/>
      <c r="MXS45" s="34"/>
      <c r="MXT45" s="34"/>
      <c r="MXU45" s="34"/>
      <c r="MXV45" s="34"/>
      <c r="MXW45" s="34"/>
      <c r="MXY45" s="86"/>
      <c r="MXZ45" s="86"/>
      <c r="MYA45" s="86"/>
      <c r="MYB45" s="86"/>
      <c r="MYC45" s="86"/>
      <c r="MYD45" s="86"/>
      <c r="MYE45" s="86"/>
      <c r="MYF45" s="86"/>
      <c r="MYG45" s="86"/>
      <c r="MYI45" s="34"/>
      <c r="MYJ45" s="34"/>
      <c r="MYK45" s="87"/>
      <c r="MYL45" s="34"/>
      <c r="MYM45" s="34"/>
      <c r="MYN45" s="34"/>
      <c r="MYO45" s="88"/>
      <c r="MYP45" s="88"/>
      <c r="MYQ45" s="88"/>
      <c r="MYR45" s="88"/>
      <c r="MYS45" s="88"/>
      <c r="MYT45" s="88"/>
      <c r="MYU45" s="88"/>
      <c r="MYV45" s="88"/>
      <c r="MYX45" s="34"/>
      <c r="MYY45" s="34"/>
      <c r="MYZ45" s="34"/>
      <c r="MZA45" s="34"/>
      <c r="MZB45" s="34"/>
      <c r="MZD45" s="86"/>
      <c r="MZE45" s="86"/>
      <c r="MZF45" s="86"/>
      <c r="MZG45" s="86"/>
      <c r="MZH45" s="86"/>
      <c r="MZI45" s="86"/>
      <c r="MZJ45" s="86"/>
      <c r="MZK45" s="86"/>
      <c r="MZL45" s="86"/>
      <c r="MZN45" s="34"/>
      <c r="MZO45" s="34"/>
      <c r="MZP45" s="87"/>
      <c r="MZQ45" s="34"/>
      <c r="MZR45" s="34"/>
      <c r="MZS45" s="34"/>
      <c r="MZT45" s="88"/>
      <c r="MZU45" s="88"/>
      <c r="MZV45" s="88"/>
      <c r="MZW45" s="88"/>
      <c r="MZX45" s="88"/>
      <c r="MZY45" s="88"/>
      <c r="MZZ45" s="88"/>
      <c r="NAA45" s="88"/>
      <c r="NAC45" s="34"/>
      <c r="NAD45" s="34"/>
      <c r="NAE45" s="34"/>
      <c r="NAF45" s="34"/>
      <c r="NAG45" s="34"/>
      <c r="NAI45" s="86"/>
      <c r="NAJ45" s="86"/>
      <c r="NAK45" s="86"/>
      <c r="NAL45" s="86"/>
      <c r="NAM45" s="86"/>
      <c r="NAN45" s="86"/>
      <c r="NAO45" s="86"/>
      <c r="NAP45" s="86"/>
      <c r="NAQ45" s="86"/>
      <c r="NAS45" s="34"/>
      <c r="NAT45" s="34"/>
      <c r="NAU45" s="87"/>
      <c r="NAV45" s="34"/>
      <c r="NAW45" s="34"/>
      <c r="NAX45" s="34"/>
      <c r="NAY45" s="88"/>
      <c r="NAZ45" s="88"/>
      <c r="NBA45" s="88"/>
      <c r="NBB45" s="88"/>
      <c r="NBC45" s="88"/>
      <c r="NBD45" s="88"/>
      <c r="NBE45" s="88"/>
      <c r="NBF45" s="88"/>
      <c r="NBH45" s="34"/>
      <c r="NBI45" s="34"/>
      <c r="NBJ45" s="34"/>
      <c r="NBK45" s="34"/>
      <c r="NBL45" s="34"/>
      <c r="NBN45" s="86"/>
      <c r="NBO45" s="86"/>
      <c r="NBP45" s="86"/>
      <c r="NBQ45" s="86"/>
      <c r="NBR45" s="86"/>
      <c r="NBS45" s="86"/>
      <c r="NBT45" s="86"/>
      <c r="NBU45" s="86"/>
      <c r="NBV45" s="86"/>
      <c r="NBX45" s="34"/>
      <c r="NBY45" s="34"/>
      <c r="NBZ45" s="87"/>
      <c r="NCA45" s="34"/>
      <c r="NCB45" s="34"/>
      <c r="NCC45" s="34"/>
      <c r="NCD45" s="88"/>
      <c r="NCE45" s="88"/>
      <c r="NCF45" s="88"/>
      <c r="NCG45" s="88"/>
      <c r="NCH45" s="88"/>
      <c r="NCI45" s="88"/>
      <c r="NCJ45" s="88"/>
      <c r="NCK45" s="88"/>
      <c r="NCM45" s="34"/>
      <c r="NCN45" s="34"/>
      <c r="NCO45" s="34"/>
      <c r="NCP45" s="34"/>
      <c r="NCQ45" s="34"/>
      <c r="NCS45" s="86"/>
      <c r="NCT45" s="86"/>
      <c r="NCU45" s="86"/>
      <c r="NCV45" s="86"/>
      <c r="NCW45" s="86"/>
      <c r="NCX45" s="86"/>
      <c r="NCY45" s="86"/>
      <c r="NCZ45" s="86"/>
      <c r="NDA45" s="86"/>
      <c r="NDC45" s="34"/>
      <c r="NDD45" s="34"/>
      <c r="NDE45" s="87"/>
      <c r="NDF45" s="34"/>
      <c r="NDG45" s="34"/>
      <c r="NDH45" s="34"/>
      <c r="NDI45" s="88"/>
      <c r="NDJ45" s="88"/>
      <c r="NDK45" s="88"/>
      <c r="NDL45" s="88"/>
      <c r="NDM45" s="88"/>
      <c r="NDN45" s="88"/>
      <c r="NDO45" s="88"/>
      <c r="NDP45" s="88"/>
      <c r="NDR45" s="34"/>
      <c r="NDS45" s="34"/>
      <c r="NDT45" s="34"/>
      <c r="NDU45" s="34"/>
      <c r="NDV45" s="34"/>
      <c r="NDX45" s="86"/>
      <c r="NDY45" s="86"/>
      <c r="NDZ45" s="86"/>
      <c r="NEA45" s="86"/>
      <c r="NEB45" s="86"/>
      <c r="NEC45" s="86"/>
      <c r="NED45" s="86"/>
      <c r="NEE45" s="86"/>
      <c r="NEF45" s="86"/>
      <c r="NEH45" s="34"/>
      <c r="NEI45" s="34"/>
      <c r="NEJ45" s="87"/>
      <c r="NEK45" s="34"/>
      <c r="NEL45" s="34"/>
      <c r="NEM45" s="34"/>
      <c r="NEN45" s="88"/>
      <c r="NEO45" s="88"/>
      <c r="NEP45" s="88"/>
      <c r="NEQ45" s="88"/>
      <c r="NER45" s="88"/>
      <c r="NES45" s="88"/>
      <c r="NET45" s="88"/>
      <c r="NEU45" s="88"/>
      <c r="NEW45" s="34"/>
      <c r="NEX45" s="34"/>
      <c r="NEY45" s="34"/>
      <c r="NEZ45" s="34"/>
      <c r="NFA45" s="34"/>
      <c r="NFC45" s="86"/>
      <c r="NFD45" s="86"/>
      <c r="NFE45" s="86"/>
      <c r="NFF45" s="86"/>
      <c r="NFG45" s="86"/>
      <c r="NFH45" s="86"/>
      <c r="NFI45" s="86"/>
      <c r="NFJ45" s="86"/>
      <c r="NFK45" s="86"/>
      <c r="NFM45" s="34"/>
      <c r="NFN45" s="34"/>
      <c r="NFO45" s="87"/>
      <c r="NFP45" s="34"/>
      <c r="NFQ45" s="34"/>
      <c r="NFR45" s="34"/>
      <c r="NFS45" s="88"/>
      <c r="NFT45" s="88"/>
      <c r="NFU45" s="88"/>
      <c r="NFV45" s="88"/>
      <c r="NFW45" s="88"/>
      <c r="NFX45" s="88"/>
      <c r="NFY45" s="88"/>
      <c r="NFZ45" s="88"/>
      <c r="NGB45" s="34"/>
      <c r="NGC45" s="34"/>
      <c r="NGD45" s="34"/>
      <c r="NGE45" s="34"/>
      <c r="NGF45" s="34"/>
      <c r="NGH45" s="86"/>
      <c r="NGI45" s="86"/>
      <c r="NGJ45" s="86"/>
      <c r="NGK45" s="86"/>
      <c r="NGL45" s="86"/>
      <c r="NGM45" s="86"/>
      <c r="NGN45" s="86"/>
      <c r="NGO45" s="86"/>
      <c r="NGP45" s="86"/>
      <c r="NGR45" s="34"/>
      <c r="NGS45" s="34"/>
      <c r="NGT45" s="87"/>
      <c r="NGU45" s="34"/>
      <c r="NGV45" s="34"/>
      <c r="NGW45" s="34"/>
      <c r="NGX45" s="88"/>
      <c r="NGY45" s="88"/>
      <c r="NGZ45" s="88"/>
      <c r="NHA45" s="88"/>
      <c r="NHB45" s="88"/>
      <c r="NHC45" s="88"/>
      <c r="NHD45" s="88"/>
      <c r="NHE45" s="88"/>
      <c r="NHG45" s="34"/>
      <c r="NHH45" s="34"/>
      <c r="NHI45" s="34"/>
      <c r="NHJ45" s="34"/>
      <c r="NHK45" s="34"/>
      <c r="NHM45" s="86"/>
      <c r="NHN45" s="86"/>
      <c r="NHO45" s="86"/>
      <c r="NHP45" s="86"/>
      <c r="NHQ45" s="86"/>
      <c r="NHR45" s="86"/>
      <c r="NHS45" s="86"/>
      <c r="NHT45" s="86"/>
      <c r="NHU45" s="86"/>
      <c r="NHW45" s="34"/>
      <c r="NHX45" s="34"/>
      <c r="NHY45" s="87"/>
      <c r="NHZ45" s="34"/>
      <c r="NIA45" s="34"/>
      <c r="NIB45" s="34"/>
      <c r="NIC45" s="88"/>
      <c r="NID45" s="88"/>
      <c r="NIE45" s="88"/>
      <c r="NIF45" s="88"/>
      <c r="NIG45" s="88"/>
      <c r="NIH45" s="88"/>
      <c r="NII45" s="88"/>
      <c r="NIJ45" s="88"/>
      <c r="NIL45" s="34"/>
      <c r="NIM45" s="34"/>
      <c r="NIN45" s="34"/>
      <c r="NIO45" s="34"/>
      <c r="NIP45" s="34"/>
      <c r="NIR45" s="86"/>
      <c r="NIS45" s="86"/>
      <c r="NIT45" s="86"/>
      <c r="NIU45" s="86"/>
      <c r="NIV45" s="86"/>
      <c r="NIW45" s="86"/>
      <c r="NIX45" s="86"/>
      <c r="NIY45" s="86"/>
      <c r="NIZ45" s="86"/>
      <c r="NJB45" s="34"/>
      <c r="NJC45" s="34"/>
      <c r="NJD45" s="87"/>
      <c r="NJE45" s="34"/>
      <c r="NJF45" s="34"/>
      <c r="NJG45" s="34"/>
      <c r="NJH45" s="88"/>
      <c r="NJI45" s="88"/>
      <c r="NJJ45" s="88"/>
      <c r="NJK45" s="88"/>
      <c r="NJL45" s="88"/>
      <c r="NJM45" s="88"/>
      <c r="NJN45" s="88"/>
      <c r="NJO45" s="88"/>
      <c r="NJQ45" s="34"/>
      <c r="NJR45" s="34"/>
      <c r="NJS45" s="34"/>
      <c r="NJT45" s="34"/>
      <c r="NJU45" s="34"/>
      <c r="NJW45" s="86"/>
      <c r="NJX45" s="86"/>
      <c r="NJY45" s="86"/>
      <c r="NJZ45" s="86"/>
      <c r="NKA45" s="86"/>
      <c r="NKB45" s="86"/>
      <c r="NKC45" s="86"/>
      <c r="NKD45" s="86"/>
      <c r="NKE45" s="86"/>
      <c r="NKG45" s="34"/>
      <c r="NKH45" s="34"/>
      <c r="NKI45" s="87"/>
      <c r="NKJ45" s="34"/>
      <c r="NKK45" s="34"/>
      <c r="NKL45" s="34"/>
      <c r="NKM45" s="88"/>
      <c r="NKN45" s="88"/>
      <c r="NKO45" s="88"/>
      <c r="NKP45" s="88"/>
      <c r="NKQ45" s="88"/>
      <c r="NKR45" s="88"/>
      <c r="NKS45" s="88"/>
      <c r="NKT45" s="88"/>
      <c r="NKV45" s="34"/>
      <c r="NKW45" s="34"/>
      <c r="NKX45" s="34"/>
      <c r="NKY45" s="34"/>
      <c r="NKZ45" s="34"/>
      <c r="NLB45" s="86"/>
      <c r="NLC45" s="86"/>
      <c r="NLD45" s="86"/>
      <c r="NLE45" s="86"/>
      <c r="NLF45" s="86"/>
      <c r="NLG45" s="86"/>
      <c r="NLH45" s="86"/>
      <c r="NLI45" s="86"/>
      <c r="NLJ45" s="86"/>
      <c r="NLL45" s="34"/>
      <c r="NLM45" s="34"/>
      <c r="NLN45" s="87"/>
      <c r="NLO45" s="34"/>
      <c r="NLP45" s="34"/>
      <c r="NLQ45" s="34"/>
      <c r="NLR45" s="88"/>
      <c r="NLS45" s="88"/>
      <c r="NLT45" s="88"/>
      <c r="NLU45" s="88"/>
      <c r="NLV45" s="88"/>
      <c r="NLW45" s="88"/>
      <c r="NLX45" s="88"/>
      <c r="NLY45" s="88"/>
      <c r="NMA45" s="34"/>
      <c r="NMB45" s="34"/>
      <c r="NMC45" s="34"/>
      <c r="NMD45" s="34"/>
      <c r="NME45" s="34"/>
      <c r="NMG45" s="86"/>
      <c r="NMH45" s="86"/>
      <c r="NMI45" s="86"/>
      <c r="NMJ45" s="86"/>
      <c r="NMK45" s="86"/>
      <c r="NML45" s="86"/>
      <c r="NMM45" s="86"/>
      <c r="NMN45" s="86"/>
      <c r="NMO45" s="86"/>
      <c r="NMQ45" s="34"/>
      <c r="NMR45" s="34"/>
      <c r="NMS45" s="87"/>
      <c r="NMT45" s="34"/>
      <c r="NMU45" s="34"/>
      <c r="NMV45" s="34"/>
      <c r="NMW45" s="88"/>
      <c r="NMX45" s="88"/>
      <c r="NMY45" s="88"/>
      <c r="NMZ45" s="88"/>
      <c r="NNA45" s="88"/>
      <c r="NNB45" s="88"/>
      <c r="NNC45" s="88"/>
      <c r="NND45" s="88"/>
      <c r="NNF45" s="34"/>
      <c r="NNG45" s="34"/>
      <c r="NNH45" s="34"/>
      <c r="NNI45" s="34"/>
      <c r="NNJ45" s="34"/>
      <c r="NNL45" s="86"/>
      <c r="NNM45" s="86"/>
      <c r="NNN45" s="86"/>
      <c r="NNO45" s="86"/>
      <c r="NNP45" s="86"/>
      <c r="NNQ45" s="86"/>
      <c r="NNR45" s="86"/>
      <c r="NNS45" s="86"/>
      <c r="NNT45" s="86"/>
      <c r="NNV45" s="34"/>
      <c r="NNW45" s="34"/>
      <c r="NNX45" s="87"/>
      <c r="NNY45" s="34"/>
      <c r="NNZ45" s="34"/>
      <c r="NOA45" s="34"/>
      <c r="NOB45" s="88"/>
      <c r="NOC45" s="88"/>
      <c r="NOD45" s="88"/>
      <c r="NOE45" s="88"/>
      <c r="NOF45" s="88"/>
      <c r="NOG45" s="88"/>
      <c r="NOH45" s="88"/>
      <c r="NOI45" s="88"/>
      <c r="NOK45" s="34"/>
      <c r="NOL45" s="34"/>
      <c r="NOM45" s="34"/>
      <c r="NON45" s="34"/>
      <c r="NOO45" s="34"/>
      <c r="NOQ45" s="86"/>
      <c r="NOR45" s="86"/>
      <c r="NOS45" s="86"/>
      <c r="NOT45" s="86"/>
      <c r="NOU45" s="86"/>
      <c r="NOV45" s="86"/>
      <c r="NOW45" s="86"/>
      <c r="NOX45" s="86"/>
      <c r="NOY45" s="86"/>
      <c r="NPA45" s="34"/>
      <c r="NPB45" s="34"/>
      <c r="NPC45" s="87"/>
      <c r="NPD45" s="34"/>
      <c r="NPE45" s="34"/>
      <c r="NPF45" s="34"/>
      <c r="NPG45" s="88"/>
      <c r="NPH45" s="88"/>
      <c r="NPI45" s="88"/>
      <c r="NPJ45" s="88"/>
      <c r="NPK45" s="88"/>
      <c r="NPL45" s="88"/>
      <c r="NPM45" s="88"/>
      <c r="NPN45" s="88"/>
      <c r="NPP45" s="34"/>
      <c r="NPQ45" s="34"/>
      <c r="NPR45" s="34"/>
      <c r="NPS45" s="34"/>
      <c r="NPT45" s="34"/>
      <c r="NPV45" s="86"/>
      <c r="NPW45" s="86"/>
      <c r="NPX45" s="86"/>
      <c r="NPY45" s="86"/>
      <c r="NPZ45" s="86"/>
      <c r="NQA45" s="86"/>
      <c r="NQB45" s="86"/>
      <c r="NQC45" s="86"/>
      <c r="NQD45" s="86"/>
      <c r="NQF45" s="34"/>
      <c r="NQG45" s="34"/>
      <c r="NQH45" s="87"/>
      <c r="NQI45" s="34"/>
      <c r="NQJ45" s="34"/>
      <c r="NQK45" s="34"/>
      <c r="NQL45" s="88"/>
      <c r="NQM45" s="88"/>
      <c r="NQN45" s="88"/>
      <c r="NQO45" s="88"/>
      <c r="NQP45" s="88"/>
      <c r="NQQ45" s="88"/>
      <c r="NQR45" s="88"/>
      <c r="NQS45" s="88"/>
      <c r="NQU45" s="34"/>
      <c r="NQV45" s="34"/>
      <c r="NQW45" s="34"/>
      <c r="NQX45" s="34"/>
      <c r="NQY45" s="34"/>
      <c r="NRA45" s="86"/>
      <c r="NRB45" s="86"/>
      <c r="NRC45" s="86"/>
      <c r="NRD45" s="86"/>
      <c r="NRE45" s="86"/>
      <c r="NRF45" s="86"/>
      <c r="NRG45" s="86"/>
      <c r="NRH45" s="86"/>
      <c r="NRI45" s="86"/>
      <c r="NRK45" s="34"/>
      <c r="NRL45" s="34"/>
      <c r="NRM45" s="87"/>
      <c r="NRN45" s="34"/>
      <c r="NRO45" s="34"/>
      <c r="NRP45" s="34"/>
      <c r="NRQ45" s="88"/>
      <c r="NRR45" s="88"/>
      <c r="NRS45" s="88"/>
      <c r="NRT45" s="88"/>
      <c r="NRU45" s="88"/>
      <c r="NRV45" s="88"/>
      <c r="NRW45" s="88"/>
      <c r="NRX45" s="88"/>
      <c r="NRZ45" s="34"/>
      <c r="NSA45" s="34"/>
      <c r="NSB45" s="34"/>
      <c r="NSC45" s="34"/>
      <c r="NSD45" s="34"/>
      <c r="NSF45" s="86"/>
      <c r="NSG45" s="86"/>
      <c r="NSH45" s="86"/>
      <c r="NSI45" s="86"/>
      <c r="NSJ45" s="86"/>
      <c r="NSK45" s="86"/>
      <c r="NSL45" s="86"/>
      <c r="NSM45" s="86"/>
      <c r="NSN45" s="86"/>
      <c r="NSP45" s="34"/>
      <c r="NSQ45" s="34"/>
      <c r="NSR45" s="87"/>
      <c r="NSS45" s="34"/>
      <c r="NST45" s="34"/>
      <c r="NSU45" s="34"/>
      <c r="NSV45" s="88"/>
      <c r="NSW45" s="88"/>
      <c r="NSX45" s="88"/>
      <c r="NSY45" s="88"/>
      <c r="NSZ45" s="88"/>
      <c r="NTA45" s="88"/>
      <c r="NTB45" s="88"/>
      <c r="NTC45" s="88"/>
      <c r="NTE45" s="34"/>
      <c r="NTF45" s="34"/>
      <c r="NTG45" s="34"/>
      <c r="NTH45" s="34"/>
      <c r="NTI45" s="34"/>
      <c r="NTK45" s="86"/>
      <c r="NTL45" s="86"/>
      <c r="NTM45" s="86"/>
      <c r="NTN45" s="86"/>
      <c r="NTO45" s="86"/>
      <c r="NTP45" s="86"/>
      <c r="NTQ45" s="86"/>
      <c r="NTR45" s="86"/>
      <c r="NTS45" s="86"/>
      <c r="NTU45" s="34"/>
      <c r="NTV45" s="34"/>
      <c r="NTW45" s="87"/>
      <c r="NTX45" s="34"/>
      <c r="NTY45" s="34"/>
      <c r="NTZ45" s="34"/>
      <c r="NUA45" s="88"/>
      <c r="NUB45" s="88"/>
      <c r="NUC45" s="88"/>
      <c r="NUD45" s="88"/>
      <c r="NUE45" s="88"/>
      <c r="NUF45" s="88"/>
      <c r="NUG45" s="88"/>
      <c r="NUH45" s="88"/>
      <c r="NUJ45" s="34"/>
      <c r="NUK45" s="34"/>
      <c r="NUL45" s="34"/>
      <c r="NUM45" s="34"/>
      <c r="NUN45" s="34"/>
      <c r="NUP45" s="86"/>
      <c r="NUQ45" s="86"/>
      <c r="NUR45" s="86"/>
      <c r="NUS45" s="86"/>
      <c r="NUT45" s="86"/>
      <c r="NUU45" s="86"/>
      <c r="NUV45" s="86"/>
      <c r="NUW45" s="86"/>
      <c r="NUX45" s="86"/>
      <c r="NUZ45" s="34"/>
      <c r="NVA45" s="34"/>
      <c r="NVB45" s="87"/>
      <c r="NVC45" s="34"/>
      <c r="NVD45" s="34"/>
      <c r="NVE45" s="34"/>
      <c r="NVF45" s="88"/>
      <c r="NVG45" s="88"/>
      <c r="NVH45" s="88"/>
      <c r="NVI45" s="88"/>
      <c r="NVJ45" s="88"/>
      <c r="NVK45" s="88"/>
      <c r="NVL45" s="88"/>
      <c r="NVM45" s="88"/>
      <c r="NVO45" s="34"/>
      <c r="NVP45" s="34"/>
      <c r="NVQ45" s="34"/>
      <c r="NVR45" s="34"/>
      <c r="NVS45" s="34"/>
      <c r="NVU45" s="86"/>
      <c r="NVV45" s="86"/>
      <c r="NVW45" s="86"/>
      <c r="NVX45" s="86"/>
      <c r="NVY45" s="86"/>
      <c r="NVZ45" s="86"/>
      <c r="NWA45" s="86"/>
      <c r="NWB45" s="86"/>
      <c r="NWC45" s="86"/>
      <c r="NWE45" s="34"/>
      <c r="NWF45" s="34"/>
      <c r="NWG45" s="87"/>
      <c r="NWH45" s="34"/>
      <c r="NWI45" s="34"/>
      <c r="NWJ45" s="34"/>
      <c r="NWK45" s="88"/>
      <c r="NWL45" s="88"/>
      <c r="NWM45" s="88"/>
      <c r="NWN45" s="88"/>
      <c r="NWO45" s="88"/>
      <c r="NWP45" s="88"/>
      <c r="NWQ45" s="88"/>
      <c r="NWR45" s="88"/>
      <c r="NWT45" s="34"/>
      <c r="NWU45" s="34"/>
      <c r="NWV45" s="34"/>
      <c r="NWW45" s="34"/>
      <c r="NWX45" s="34"/>
      <c r="NWZ45" s="86"/>
      <c r="NXA45" s="86"/>
      <c r="NXB45" s="86"/>
      <c r="NXC45" s="86"/>
      <c r="NXD45" s="86"/>
      <c r="NXE45" s="86"/>
      <c r="NXF45" s="86"/>
      <c r="NXG45" s="86"/>
      <c r="NXH45" s="86"/>
      <c r="NXJ45" s="34"/>
      <c r="NXK45" s="34"/>
      <c r="NXL45" s="87"/>
      <c r="NXM45" s="34"/>
      <c r="NXN45" s="34"/>
      <c r="NXO45" s="34"/>
      <c r="NXP45" s="88"/>
      <c r="NXQ45" s="88"/>
      <c r="NXR45" s="88"/>
      <c r="NXS45" s="88"/>
      <c r="NXT45" s="88"/>
      <c r="NXU45" s="88"/>
      <c r="NXV45" s="88"/>
      <c r="NXW45" s="88"/>
      <c r="NXY45" s="34"/>
      <c r="NXZ45" s="34"/>
      <c r="NYA45" s="34"/>
      <c r="NYB45" s="34"/>
      <c r="NYC45" s="34"/>
      <c r="NYE45" s="86"/>
      <c r="NYF45" s="86"/>
      <c r="NYG45" s="86"/>
      <c r="NYH45" s="86"/>
      <c r="NYI45" s="86"/>
      <c r="NYJ45" s="86"/>
      <c r="NYK45" s="86"/>
      <c r="NYL45" s="86"/>
      <c r="NYM45" s="86"/>
      <c r="NYO45" s="34"/>
      <c r="NYP45" s="34"/>
      <c r="NYQ45" s="87"/>
      <c r="NYR45" s="34"/>
      <c r="NYS45" s="34"/>
      <c r="NYT45" s="34"/>
      <c r="NYU45" s="88"/>
      <c r="NYV45" s="88"/>
      <c r="NYW45" s="88"/>
      <c r="NYX45" s="88"/>
      <c r="NYY45" s="88"/>
      <c r="NYZ45" s="88"/>
      <c r="NZA45" s="88"/>
      <c r="NZB45" s="88"/>
      <c r="NZD45" s="34"/>
      <c r="NZE45" s="34"/>
      <c r="NZF45" s="34"/>
      <c r="NZG45" s="34"/>
      <c r="NZH45" s="34"/>
      <c r="NZJ45" s="86"/>
      <c r="NZK45" s="86"/>
      <c r="NZL45" s="86"/>
      <c r="NZM45" s="86"/>
      <c r="NZN45" s="86"/>
      <c r="NZO45" s="86"/>
      <c r="NZP45" s="86"/>
      <c r="NZQ45" s="86"/>
      <c r="NZR45" s="86"/>
      <c r="NZT45" s="34"/>
      <c r="NZU45" s="34"/>
      <c r="NZV45" s="87"/>
      <c r="NZW45" s="34"/>
      <c r="NZX45" s="34"/>
      <c r="NZY45" s="34"/>
      <c r="NZZ45" s="88"/>
      <c r="OAA45" s="88"/>
      <c r="OAB45" s="88"/>
      <c r="OAC45" s="88"/>
      <c r="OAD45" s="88"/>
      <c r="OAE45" s="88"/>
      <c r="OAF45" s="88"/>
      <c r="OAG45" s="88"/>
      <c r="OAI45" s="34"/>
      <c r="OAJ45" s="34"/>
      <c r="OAK45" s="34"/>
      <c r="OAL45" s="34"/>
      <c r="OAM45" s="34"/>
      <c r="OAO45" s="86"/>
      <c r="OAP45" s="86"/>
      <c r="OAQ45" s="86"/>
      <c r="OAR45" s="86"/>
      <c r="OAS45" s="86"/>
      <c r="OAT45" s="86"/>
      <c r="OAU45" s="86"/>
      <c r="OAV45" s="86"/>
      <c r="OAW45" s="86"/>
      <c r="OAY45" s="34"/>
      <c r="OAZ45" s="34"/>
      <c r="OBA45" s="87"/>
      <c r="OBB45" s="34"/>
      <c r="OBC45" s="34"/>
      <c r="OBD45" s="34"/>
      <c r="OBE45" s="88"/>
      <c r="OBF45" s="88"/>
      <c r="OBG45" s="88"/>
      <c r="OBH45" s="88"/>
      <c r="OBI45" s="88"/>
      <c r="OBJ45" s="88"/>
      <c r="OBK45" s="88"/>
      <c r="OBL45" s="88"/>
      <c r="OBN45" s="34"/>
      <c r="OBO45" s="34"/>
      <c r="OBP45" s="34"/>
      <c r="OBQ45" s="34"/>
      <c r="OBR45" s="34"/>
      <c r="OBT45" s="86"/>
      <c r="OBU45" s="86"/>
      <c r="OBV45" s="86"/>
      <c r="OBW45" s="86"/>
      <c r="OBX45" s="86"/>
      <c r="OBY45" s="86"/>
      <c r="OBZ45" s="86"/>
      <c r="OCA45" s="86"/>
      <c r="OCB45" s="86"/>
      <c r="OCD45" s="34"/>
      <c r="OCE45" s="34"/>
      <c r="OCF45" s="87"/>
      <c r="OCG45" s="34"/>
      <c r="OCH45" s="34"/>
      <c r="OCI45" s="34"/>
      <c r="OCJ45" s="88"/>
      <c r="OCK45" s="88"/>
      <c r="OCL45" s="88"/>
      <c r="OCM45" s="88"/>
      <c r="OCN45" s="88"/>
      <c r="OCO45" s="88"/>
      <c r="OCP45" s="88"/>
      <c r="OCQ45" s="88"/>
      <c r="OCS45" s="34"/>
      <c r="OCT45" s="34"/>
      <c r="OCU45" s="34"/>
      <c r="OCV45" s="34"/>
      <c r="OCW45" s="34"/>
      <c r="OCY45" s="86"/>
      <c r="OCZ45" s="86"/>
      <c r="ODA45" s="86"/>
      <c r="ODB45" s="86"/>
      <c r="ODC45" s="86"/>
      <c r="ODD45" s="86"/>
      <c r="ODE45" s="86"/>
      <c r="ODF45" s="86"/>
      <c r="ODG45" s="86"/>
      <c r="ODI45" s="34"/>
      <c r="ODJ45" s="34"/>
      <c r="ODK45" s="87"/>
      <c r="ODL45" s="34"/>
      <c r="ODM45" s="34"/>
      <c r="ODN45" s="34"/>
      <c r="ODO45" s="88"/>
      <c r="ODP45" s="88"/>
      <c r="ODQ45" s="88"/>
      <c r="ODR45" s="88"/>
      <c r="ODS45" s="88"/>
      <c r="ODT45" s="88"/>
      <c r="ODU45" s="88"/>
      <c r="ODV45" s="88"/>
      <c r="ODX45" s="34"/>
      <c r="ODY45" s="34"/>
      <c r="ODZ45" s="34"/>
      <c r="OEA45" s="34"/>
      <c r="OEB45" s="34"/>
      <c r="OED45" s="86"/>
      <c r="OEE45" s="86"/>
      <c r="OEF45" s="86"/>
      <c r="OEG45" s="86"/>
      <c r="OEH45" s="86"/>
      <c r="OEI45" s="86"/>
      <c r="OEJ45" s="86"/>
      <c r="OEK45" s="86"/>
      <c r="OEL45" s="86"/>
      <c r="OEN45" s="34"/>
      <c r="OEO45" s="34"/>
      <c r="OEP45" s="87"/>
      <c r="OEQ45" s="34"/>
      <c r="OER45" s="34"/>
      <c r="OES45" s="34"/>
      <c r="OET45" s="88"/>
      <c r="OEU45" s="88"/>
      <c r="OEV45" s="88"/>
      <c r="OEW45" s="88"/>
      <c r="OEX45" s="88"/>
      <c r="OEY45" s="88"/>
      <c r="OEZ45" s="88"/>
      <c r="OFA45" s="88"/>
      <c r="OFC45" s="34"/>
      <c r="OFD45" s="34"/>
      <c r="OFE45" s="34"/>
      <c r="OFF45" s="34"/>
      <c r="OFG45" s="34"/>
      <c r="OFI45" s="86"/>
      <c r="OFJ45" s="86"/>
      <c r="OFK45" s="86"/>
      <c r="OFL45" s="86"/>
      <c r="OFM45" s="86"/>
      <c r="OFN45" s="86"/>
      <c r="OFO45" s="86"/>
      <c r="OFP45" s="86"/>
      <c r="OFQ45" s="86"/>
      <c r="OFS45" s="34"/>
      <c r="OFT45" s="34"/>
      <c r="OFU45" s="87"/>
      <c r="OFV45" s="34"/>
      <c r="OFW45" s="34"/>
      <c r="OFX45" s="34"/>
      <c r="OFY45" s="88"/>
      <c r="OFZ45" s="88"/>
      <c r="OGA45" s="88"/>
      <c r="OGB45" s="88"/>
      <c r="OGC45" s="88"/>
      <c r="OGD45" s="88"/>
      <c r="OGE45" s="88"/>
      <c r="OGF45" s="88"/>
      <c r="OGH45" s="34"/>
      <c r="OGI45" s="34"/>
      <c r="OGJ45" s="34"/>
      <c r="OGK45" s="34"/>
      <c r="OGL45" s="34"/>
      <c r="OGN45" s="86"/>
      <c r="OGO45" s="86"/>
      <c r="OGP45" s="86"/>
      <c r="OGQ45" s="86"/>
      <c r="OGR45" s="86"/>
      <c r="OGS45" s="86"/>
      <c r="OGT45" s="86"/>
      <c r="OGU45" s="86"/>
      <c r="OGV45" s="86"/>
      <c r="OGX45" s="34"/>
      <c r="OGY45" s="34"/>
      <c r="OGZ45" s="87"/>
      <c r="OHA45" s="34"/>
      <c r="OHB45" s="34"/>
      <c r="OHC45" s="34"/>
      <c r="OHD45" s="88"/>
      <c r="OHE45" s="88"/>
      <c r="OHF45" s="88"/>
      <c r="OHG45" s="88"/>
      <c r="OHH45" s="88"/>
      <c r="OHI45" s="88"/>
      <c r="OHJ45" s="88"/>
      <c r="OHK45" s="88"/>
      <c r="OHM45" s="34"/>
      <c r="OHN45" s="34"/>
      <c r="OHO45" s="34"/>
      <c r="OHP45" s="34"/>
      <c r="OHQ45" s="34"/>
      <c r="OHS45" s="86"/>
      <c r="OHT45" s="86"/>
      <c r="OHU45" s="86"/>
      <c r="OHV45" s="86"/>
      <c r="OHW45" s="86"/>
      <c r="OHX45" s="86"/>
      <c r="OHY45" s="86"/>
      <c r="OHZ45" s="86"/>
      <c r="OIA45" s="86"/>
      <c r="OIC45" s="34"/>
      <c r="OID45" s="34"/>
      <c r="OIE45" s="87"/>
      <c r="OIF45" s="34"/>
      <c r="OIG45" s="34"/>
      <c r="OIH45" s="34"/>
      <c r="OII45" s="88"/>
      <c r="OIJ45" s="88"/>
      <c r="OIK45" s="88"/>
      <c r="OIL45" s="88"/>
      <c r="OIM45" s="88"/>
      <c r="OIN45" s="88"/>
      <c r="OIO45" s="88"/>
      <c r="OIP45" s="88"/>
      <c r="OIR45" s="34"/>
      <c r="OIS45" s="34"/>
      <c r="OIT45" s="34"/>
      <c r="OIU45" s="34"/>
      <c r="OIV45" s="34"/>
      <c r="OIX45" s="86"/>
      <c r="OIY45" s="86"/>
      <c r="OIZ45" s="86"/>
      <c r="OJA45" s="86"/>
      <c r="OJB45" s="86"/>
      <c r="OJC45" s="86"/>
      <c r="OJD45" s="86"/>
      <c r="OJE45" s="86"/>
      <c r="OJF45" s="86"/>
      <c r="OJH45" s="34"/>
      <c r="OJI45" s="34"/>
      <c r="OJJ45" s="87"/>
      <c r="OJK45" s="34"/>
      <c r="OJL45" s="34"/>
      <c r="OJM45" s="34"/>
      <c r="OJN45" s="88"/>
      <c r="OJO45" s="88"/>
      <c r="OJP45" s="88"/>
      <c r="OJQ45" s="88"/>
      <c r="OJR45" s="88"/>
      <c r="OJS45" s="88"/>
      <c r="OJT45" s="88"/>
      <c r="OJU45" s="88"/>
      <c r="OJW45" s="34"/>
      <c r="OJX45" s="34"/>
      <c r="OJY45" s="34"/>
      <c r="OJZ45" s="34"/>
      <c r="OKA45" s="34"/>
      <c r="OKC45" s="86"/>
      <c r="OKD45" s="86"/>
      <c r="OKE45" s="86"/>
      <c r="OKF45" s="86"/>
      <c r="OKG45" s="86"/>
      <c r="OKH45" s="86"/>
      <c r="OKI45" s="86"/>
      <c r="OKJ45" s="86"/>
      <c r="OKK45" s="86"/>
      <c r="OKM45" s="34"/>
      <c r="OKN45" s="34"/>
      <c r="OKO45" s="87"/>
      <c r="OKP45" s="34"/>
      <c r="OKQ45" s="34"/>
      <c r="OKR45" s="34"/>
      <c r="OKS45" s="88"/>
      <c r="OKT45" s="88"/>
      <c r="OKU45" s="88"/>
      <c r="OKV45" s="88"/>
      <c r="OKW45" s="88"/>
      <c r="OKX45" s="88"/>
      <c r="OKY45" s="88"/>
      <c r="OKZ45" s="88"/>
      <c r="OLB45" s="34"/>
      <c r="OLC45" s="34"/>
      <c r="OLD45" s="34"/>
      <c r="OLE45" s="34"/>
      <c r="OLF45" s="34"/>
      <c r="OLH45" s="86"/>
      <c r="OLI45" s="86"/>
      <c r="OLJ45" s="86"/>
      <c r="OLK45" s="86"/>
      <c r="OLL45" s="86"/>
      <c r="OLM45" s="86"/>
      <c r="OLN45" s="86"/>
      <c r="OLO45" s="86"/>
      <c r="OLP45" s="86"/>
      <c r="OLR45" s="34"/>
      <c r="OLS45" s="34"/>
      <c r="OLT45" s="87"/>
      <c r="OLU45" s="34"/>
      <c r="OLV45" s="34"/>
      <c r="OLW45" s="34"/>
      <c r="OLX45" s="88"/>
      <c r="OLY45" s="88"/>
      <c r="OLZ45" s="88"/>
      <c r="OMA45" s="88"/>
      <c r="OMB45" s="88"/>
      <c r="OMC45" s="88"/>
      <c r="OMD45" s="88"/>
      <c r="OME45" s="88"/>
      <c r="OMG45" s="34"/>
      <c r="OMH45" s="34"/>
      <c r="OMI45" s="34"/>
      <c r="OMJ45" s="34"/>
      <c r="OMK45" s="34"/>
      <c r="OMM45" s="86"/>
      <c r="OMN45" s="86"/>
      <c r="OMO45" s="86"/>
      <c r="OMP45" s="86"/>
      <c r="OMQ45" s="86"/>
      <c r="OMR45" s="86"/>
      <c r="OMS45" s="86"/>
      <c r="OMT45" s="86"/>
      <c r="OMU45" s="86"/>
      <c r="OMW45" s="34"/>
      <c r="OMX45" s="34"/>
      <c r="OMY45" s="87"/>
      <c r="OMZ45" s="34"/>
      <c r="ONA45" s="34"/>
      <c r="ONB45" s="34"/>
      <c r="ONC45" s="88"/>
      <c r="OND45" s="88"/>
      <c r="ONE45" s="88"/>
      <c r="ONF45" s="88"/>
      <c r="ONG45" s="88"/>
      <c r="ONH45" s="88"/>
      <c r="ONI45" s="88"/>
      <c r="ONJ45" s="88"/>
      <c r="ONL45" s="34"/>
      <c r="ONM45" s="34"/>
      <c r="ONN45" s="34"/>
      <c r="ONO45" s="34"/>
      <c r="ONP45" s="34"/>
      <c r="ONR45" s="86"/>
      <c r="ONS45" s="86"/>
      <c r="ONT45" s="86"/>
      <c r="ONU45" s="86"/>
      <c r="ONV45" s="86"/>
      <c r="ONW45" s="86"/>
      <c r="ONX45" s="86"/>
      <c r="ONY45" s="86"/>
      <c r="ONZ45" s="86"/>
      <c r="OOB45" s="34"/>
      <c r="OOC45" s="34"/>
      <c r="OOD45" s="87"/>
      <c r="OOE45" s="34"/>
      <c r="OOF45" s="34"/>
      <c r="OOG45" s="34"/>
      <c r="OOH45" s="88"/>
      <c r="OOI45" s="88"/>
      <c r="OOJ45" s="88"/>
      <c r="OOK45" s="88"/>
      <c r="OOL45" s="88"/>
      <c r="OOM45" s="88"/>
      <c r="OON45" s="88"/>
      <c r="OOO45" s="88"/>
      <c r="OOQ45" s="34"/>
      <c r="OOR45" s="34"/>
      <c r="OOS45" s="34"/>
      <c r="OOT45" s="34"/>
      <c r="OOU45" s="34"/>
      <c r="OOW45" s="86"/>
      <c r="OOX45" s="86"/>
      <c r="OOY45" s="86"/>
      <c r="OOZ45" s="86"/>
      <c r="OPA45" s="86"/>
      <c r="OPB45" s="86"/>
      <c r="OPC45" s="86"/>
      <c r="OPD45" s="86"/>
      <c r="OPE45" s="86"/>
      <c r="OPG45" s="34"/>
      <c r="OPH45" s="34"/>
      <c r="OPI45" s="87"/>
      <c r="OPJ45" s="34"/>
      <c r="OPK45" s="34"/>
      <c r="OPL45" s="34"/>
      <c r="OPM45" s="88"/>
      <c r="OPN45" s="88"/>
      <c r="OPO45" s="88"/>
      <c r="OPP45" s="88"/>
      <c r="OPQ45" s="88"/>
      <c r="OPR45" s="88"/>
      <c r="OPS45" s="88"/>
      <c r="OPT45" s="88"/>
      <c r="OPV45" s="34"/>
      <c r="OPW45" s="34"/>
      <c r="OPX45" s="34"/>
      <c r="OPY45" s="34"/>
      <c r="OPZ45" s="34"/>
      <c r="OQB45" s="86"/>
      <c r="OQC45" s="86"/>
      <c r="OQD45" s="86"/>
      <c r="OQE45" s="86"/>
      <c r="OQF45" s="86"/>
      <c r="OQG45" s="86"/>
      <c r="OQH45" s="86"/>
      <c r="OQI45" s="86"/>
      <c r="OQJ45" s="86"/>
      <c r="OQL45" s="34"/>
      <c r="OQM45" s="34"/>
      <c r="OQN45" s="87"/>
      <c r="OQO45" s="34"/>
      <c r="OQP45" s="34"/>
      <c r="OQQ45" s="34"/>
      <c r="OQR45" s="88"/>
      <c r="OQS45" s="88"/>
      <c r="OQT45" s="88"/>
      <c r="OQU45" s="88"/>
      <c r="OQV45" s="88"/>
      <c r="OQW45" s="88"/>
      <c r="OQX45" s="88"/>
      <c r="OQY45" s="88"/>
      <c r="ORA45" s="34"/>
      <c r="ORB45" s="34"/>
      <c r="ORC45" s="34"/>
      <c r="ORD45" s="34"/>
      <c r="ORE45" s="34"/>
      <c r="ORG45" s="86"/>
      <c r="ORH45" s="86"/>
      <c r="ORI45" s="86"/>
      <c r="ORJ45" s="86"/>
      <c r="ORK45" s="86"/>
      <c r="ORL45" s="86"/>
      <c r="ORM45" s="86"/>
      <c r="ORN45" s="86"/>
      <c r="ORO45" s="86"/>
      <c r="ORQ45" s="34"/>
      <c r="ORR45" s="34"/>
      <c r="ORS45" s="87"/>
      <c r="ORT45" s="34"/>
      <c r="ORU45" s="34"/>
      <c r="ORV45" s="34"/>
      <c r="ORW45" s="88"/>
      <c r="ORX45" s="88"/>
      <c r="ORY45" s="88"/>
      <c r="ORZ45" s="88"/>
      <c r="OSA45" s="88"/>
      <c r="OSB45" s="88"/>
      <c r="OSC45" s="88"/>
      <c r="OSD45" s="88"/>
      <c r="OSF45" s="34"/>
      <c r="OSG45" s="34"/>
      <c r="OSH45" s="34"/>
      <c r="OSI45" s="34"/>
      <c r="OSJ45" s="34"/>
      <c r="OSL45" s="86"/>
      <c r="OSM45" s="86"/>
      <c r="OSN45" s="86"/>
      <c r="OSO45" s="86"/>
      <c r="OSP45" s="86"/>
      <c r="OSQ45" s="86"/>
      <c r="OSR45" s="86"/>
      <c r="OSS45" s="86"/>
      <c r="OST45" s="86"/>
      <c r="OSV45" s="34"/>
      <c r="OSW45" s="34"/>
      <c r="OSX45" s="87"/>
      <c r="OSY45" s="34"/>
      <c r="OSZ45" s="34"/>
      <c r="OTA45" s="34"/>
      <c r="OTB45" s="88"/>
      <c r="OTC45" s="88"/>
      <c r="OTD45" s="88"/>
      <c r="OTE45" s="88"/>
      <c r="OTF45" s="88"/>
      <c r="OTG45" s="88"/>
      <c r="OTH45" s="88"/>
      <c r="OTI45" s="88"/>
      <c r="OTK45" s="34"/>
      <c r="OTL45" s="34"/>
      <c r="OTM45" s="34"/>
      <c r="OTN45" s="34"/>
      <c r="OTO45" s="34"/>
      <c r="OTQ45" s="86"/>
      <c r="OTR45" s="86"/>
      <c r="OTS45" s="86"/>
      <c r="OTT45" s="86"/>
      <c r="OTU45" s="86"/>
      <c r="OTV45" s="86"/>
      <c r="OTW45" s="86"/>
      <c r="OTX45" s="86"/>
      <c r="OTY45" s="86"/>
      <c r="OUA45" s="34"/>
      <c r="OUB45" s="34"/>
      <c r="OUC45" s="87"/>
      <c r="OUD45" s="34"/>
      <c r="OUE45" s="34"/>
      <c r="OUF45" s="34"/>
      <c r="OUG45" s="88"/>
      <c r="OUH45" s="88"/>
      <c r="OUI45" s="88"/>
      <c r="OUJ45" s="88"/>
      <c r="OUK45" s="88"/>
      <c r="OUL45" s="88"/>
      <c r="OUM45" s="88"/>
      <c r="OUN45" s="88"/>
      <c r="OUP45" s="34"/>
      <c r="OUQ45" s="34"/>
      <c r="OUR45" s="34"/>
      <c r="OUS45" s="34"/>
      <c r="OUT45" s="34"/>
      <c r="OUV45" s="86"/>
      <c r="OUW45" s="86"/>
      <c r="OUX45" s="86"/>
      <c r="OUY45" s="86"/>
      <c r="OUZ45" s="86"/>
      <c r="OVA45" s="86"/>
      <c r="OVB45" s="86"/>
      <c r="OVC45" s="86"/>
      <c r="OVD45" s="86"/>
      <c r="OVF45" s="34"/>
      <c r="OVG45" s="34"/>
      <c r="OVH45" s="87"/>
      <c r="OVI45" s="34"/>
      <c r="OVJ45" s="34"/>
      <c r="OVK45" s="34"/>
      <c r="OVL45" s="88"/>
      <c r="OVM45" s="88"/>
      <c r="OVN45" s="88"/>
      <c r="OVO45" s="88"/>
      <c r="OVP45" s="88"/>
      <c r="OVQ45" s="88"/>
      <c r="OVR45" s="88"/>
      <c r="OVS45" s="88"/>
      <c r="OVU45" s="34"/>
      <c r="OVV45" s="34"/>
      <c r="OVW45" s="34"/>
      <c r="OVX45" s="34"/>
      <c r="OVY45" s="34"/>
      <c r="OWA45" s="86"/>
      <c r="OWB45" s="86"/>
      <c r="OWC45" s="86"/>
      <c r="OWD45" s="86"/>
      <c r="OWE45" s="86"/>
      <c r="OWF45" s="86"/>
      <c r="OWG45" s="86"/>
      <c r="OWH45" s="86"/>
      <c r="OWI45" s="86"/>
      <c r="OWK45" s="34"/>
      <c r="OWL45" s="34"/>
      <c r="OWM45" s="87"/>
      <c r="OWN45" s="34"/>
      <c r="OWO45" s="34"/>
      <c r="OWP45" s="34"/>
      <c r="OWQ45" s="88"/>
      <c r="OWR45" s="88"/>
      <c r="OWS45" s="88"/>
      <c r="OWT45" s="88"/>
      <c r="OWU45" s="88"/>
      <c r="OWV45" s="88"/>
      <c r="OWW45" s="88"/>
      <c r="OWX45" s="88"/>
      <c r="OWZ45" s="34"/>
      <c r="OXA45" s="34"/>
      <c r="OXB45" s="34"/>
      <c r="OXC45" s="34"/>
      <c r="OXD45" s="34"/>
      <c r="OXF45" s="86"/>
      <c r="OXG45" s="86"/>
      <c r="OXH45" s="86"/>
      <c r="OXI45" s="86"/>
      <c r="OXJ45" s="86"/>
      <c r="OXK45" s="86"/>
      <c r="OXL45" s="86"/>
      <c r="OXM45" s="86"/>
      <c r="OXN45" s="86"/>
      <c r="OXP45" s="34"/>
      <c r="OXQ45" s="34"/>
      <c r="OXR45" s="87"/>
      <c r="OXS45" s="34"/>
      <c r="OXT45" s="34"/>
      <c r="OXU45" s="34"/>
      <c r="OXV45" s="88"/>
      <c r="OXW45" s="88"/>
      <c r="OXX45" s="88"/>
      <c r="OXY45" s="88"/>
      <c r="OXZ45" s="88"/>
      <c r="OYA45" s="88"/>
      <c r="OYB45" s="88"/>
      <c r="OYC45" s="88"/>
      <c r="OYE45" s="34"/>
      <c r="OYF45" s="34"/>
      <c r="OYG45" s="34"/>
      <c r="OYH45" s="34"/>
      <c r="OYI45" s="34"/>
      <c r="OYK45" s="86"/>
      <c r="OYL45" s="86"/>
      <c r="OYM45" s="86"/>
      <c r="OYN45" s="86"/>
      <c r="OYO45" s="86"/>
      <c r="OYP45" s="86"/>
      <c r="OYQ45" s="86"/>
      <c r="OYR45" s="86"/>
      <c r="OYS45" s="86"/>
      <c r="OYU45" s="34"/>
      <c r="OYV45" s="34"/>
      <c r="OYW45" s="87"/>
      <c r="OYX45" s="34"/>
      <c r="OYY45" s="34"/>
      <c r="OYZ45" s="34"/>
      <c r="OZA45" s="88"/>
      <c r="OZB45" s="88"/>
      <c r="OZC45" s="88"/>
      <c r="OZD45" s="88"/>
      <c r="OZE45" s="88"/>
      <c r="OZF45" s="88"/>
      <c r="OZG45" s="88"/>
      <c r="OZH45" s="88"/>
      <c r="OZJ45" s="34"/>
      <c r="OZK45" s="34"/>
      <c r="OZL45" s="34"/>
      <c r="OZM45" s="34"/>
      <c r="OZN45" s="34"/>
      <c r="OZP45" s="86"/>
      <c r="OZQ45" s="86"/>
      <c r="OZR45" s="86"/>
      <c r="OZS45" s="86"/>
      <c r="OZT45" s="86"/>
      <c r="OZU45" s="86"/>
      <c r="OZV45" s="86"/>
      <c r="OZW45" s="86"/>
      <c r="OZX45" s="86"/>
      <c r="OZZ45" s="34"/>
      <c r="PAA45" s="34"/>
      <c r="PAB45" s="87"/>
      <c r="PAC45" s="34"/>
      <c r="PAD45" s="34"/>
      <c r="PAE45" s="34"/>
      <c r="PAF45" s="88"/>
      <c r="PAG45" s="88"/>
      <c r="PAH45" s="88"/>
      <c r="PAI45" s="88"/>
      <c r="PAJ45" s="88"/>
      <c r="PAK45" s="88"/>
      <c r="PAL45" s="88"/>
      <c r="PAM45" s="88"/>
      <c r="PAO45" s="34"/>
      <c r="PAP45" s="34"/>
      <c r="PAQ45" s="34"/>
      <c r="PAR45" s="34"/>
      <c r="PAS45" s="34"/>
      <c r="PAU45" s="86"/>
      <c r="PAV45" s="86"/>
      <c r="PAW45" s="86"/>
      <c r="PAX45" s="86"/>
      <c r="PAY45" s="86"/>
      <c r="PAZ45" s="86"/>
      <c r="PBA45" s="86"/>
      <c r="PBB45" s="86"/>
      <c r="PBC45" s="86"/>
      <c r="PBE45" s="34"/>
      <c r="PBF45" s="34"/>
      <c r="PBG45" s="87"/>
      <c r="PBH45" s="34"/>
      <c r="PBI45" s="34"/>
      <c r="PBJ45" s="34"/>
      <c r="PBK45" s="88"/>
      <c r="PBL45" s="88"/>
      <c r="PBM45" s="88"/>
      <c r="PBN45" s="88"/>
      <c r="PBO45" s="88"/>
      <c r="PBP45" s="88"/>
      <c r="PBQ45" s="88"/>
      <c r="PBR45" s="88"/>
      <c r="PBT45" s="34"/>
      <c r="PBU45" s="34"/>
      <c r="PBV45" s="34"/>
      <c r="PBW45" s="34"/>
      <c r="PBX45" s="34"/>
      <c r="PBZ45" s="86"/>
      <c r="PCA45" s="86"/>
      <c r="PCB45" s="86"/>
      <c r="PCC45" s="86"/>
      <c r="PCD45" s="86"/>
      <c r="PCE45" s="86"/>
      <c r="PCF45" s="86"/>
      <c r="PCG45" s="86"/>
      <c r="PCH45" s="86"/>
      <c r="PCJ45" s="34"/>
      <c r="PCK45" s="34"/>
      <c r="PCL45" s="87"/>
      <c r="PCM45" s="34"/>
      <c r="PCN45" s="34"/>
      <c r="PCO45" s="34"/>
      <c r="PCP45" s="88"/>
      <c r="PCQ45" s="88"/>
      <c r="PCR45" s="88"/>
      <c r="PCS45" s="88"/>
      <c r="PCT45" s="88"/>
      <c r="PCU45" s="88"/>
      <c r="PCV45" s="88"/>
      <c r="PCW45" s="88"/>
      <c r="PCY45" s="34"/>
      <c r="PCZ45" s="34"/>
      <c r="PDA45" s="34"/>
      <c r="PDB45" s="34"/>
      <c r="PDC45" s="34"/>
      <c r="PDE45" s="86"/>
      <c r="PDF45" s="86"/>
      <c r="PDG45" s="86"/>
      <c r="PDH45" s="86"/>
      <c r="PDI45" s="86"/>
      <c r="PDJ45" s="86"/>
      <c r="PDK45" s="86"/>
      <c r="PDL45" s="86"/>
      <c r="PDM45" s="86"/>
      <c r="PDO45" s="34"/>
      <c r="PDP45" s="34"/>
      <c r="PDQ45" s="87"/>
      <c r="PDR45" s="34"/>
      <c r="PDS45" s="34"/>
      <c r="PDT45" s="34"/>
      <c r="PDU45" s="88"/>
      <c r="PDV45" s="88"/>
      <c r="PDW45" s="88"/>
      <c r="PDX45" s="88"/>
      <c r="PDY45" s="88"/>
      <c r="PDZ45" s="88"/>
      <c r="PEA45" s="88"/>
      <c r="PEB45" s="88"/>
      <c r="PED45" s="34"/>
      <c r="PEE45" s="34"/>
      <c r="PEF45" s="34"/>
      <c r="PEG45" s="34"/>
      <c r="PEH45" s="34"/>
      <c r="PEJ45" s="86"/>
      <c r="PEK45" s="86"/>
      <c r="PEL45" s="86"/>
      <c r="PEM45" s="86"/>
      <c r="PEN45" s="86"/>
      <c r="PEO45" s="86"/>
      <c r="PEP45" s="86"/>
      <c r="PEQ45" s="86"/>
      <c r="PER45" s="86"/>
      <c r="PET45" s="34"/>
      <c r="PEU45" s="34"/>
      <c r="PEV45" s="87"/>
      <c r="PEW45" s="34"/>
      <c r="PEX45" s="34"/>
      <c r="PEY45" s="34"/>
      <c r="PEZ45" s="88"/>
      <c r="PFA45" s="88"/>
      <c r="PFB45" s="88"/>
      <c r="PFC45" s="88"/>
      <c r="PFD45" s="88"/>
      <c r="PFE45" s="88"/>
      <c r="PFF45" s="88"/>
      <c r="PFG45" s="88"/>
      <c r="PFI45" s="34"/>
      <c r="PFJ45" s="34"/>
      <c r="PFK45" s="34"/>
      <c r="PFL45" s="34"/>
      <c r="PFM45" s="34"/>
      <c r="PFO45" s="86"/>
      <c r="PFP45" s="86"/>
      <c r="PFQ45" s="86"/>
      <c r="PFR45" s="86"/>
      <c r="PFS45" s="86"/>
      <c r="PFT45" s="86"/>
      <c r="PFU45" s="86"/>
      <c r="PFV45" s="86"/>
      <c r="PFW45" s="86"/>
      <c r="PFY45" s="34"/>
      <c r="PFZ45" s="34"/>
      <c r="PGA45" s="87"/>
      <c r="PGB45" s="34"/>
      <c r="PGC45" s="34"/>
      <c r="PGD45" s="34"/>
      <c r="PGE45" s="88"/>
      <c r="PGF45" s="88"/>
      <c r="PGG45" s="88"/>
      <c r="PGH45" s="88"/>
      <c r="PGI45" s="88"/>
      <c r="PGJ45" s="88"/>
      <c r="PGK45" s="88"/>
      <c r="PGL45" s="88"/>
      <c r="PGN45" s="34"/>
      <c r="PGO45" s="34"/>
      <c r="PGP45" s="34"/>
      <c r="PGQ45" s="34"/>
      <c r="PGR45" s="34"/>
      <c r="PGT45" s="86"/>
      <c r="PGU45" s="86"/>
      <c r="PGV45" s="86"/>
      <c r="PGW45" s="86"/>
      <c r="PGX45" s="86"/>
      <c r="PGY45" s="86"/>
      <c r="PGZ45" s="86"/>
      <c r="PHA45" s="86"/>
      <c r="PHB45" s="86"/>
      <c r="PHD45" s="34"/>
      <c r="PHE45" s="34"/>
      <c r="PHF45" s="87"/>
      <c r="PHG45" s="34"/>
      <c r="PHH45" s="34"/>
      <c r="PHI45" s="34"/>
      <c r="PHJ45" s="88"/>
      <c r="PHK45" s="88"/>
      <c r="PHL45" s="88"/>
      <c r="PHM45" s="88"/>
      <c r="PHN45" s="88"/>
      <c r="PHO45" s="88"/>
      <c r="PHP45" s="88"/>
      <c r="PHQ45" s="88"/>
      <c r="PHS45" s="34"/>
      <c r="PHT45" s="34"/>
      <c r="PHU45" s="34"/>
      <c r="PHV45" s="34"/>
      <c r="PHW45" s="34"/>
      <c r="PHY45" s="86"/>
      <c r="PHZ45" s="86"/>
      <c r="PIA45" s="86"/>
      <c r="PIB45" s="86"/>
      <c r="PIC45" s="86"/>
      <c r="PID45" s="86"/>
      <c r="PIE45" s="86"/>
      <c r="PIF45" s="86"/>
      <c r="PIG45" s="86"/>
      <c r="PII45" s="34"/>
      <c r="PIJ45" s="34"/>
      <c r="PIK45" s="87"/>
      <c r="PIL45" s="34"/>
      <c r="PIM45" s="34"/>
      <c r="PIN45" s="34"/>
      <c r="PIO45" s="88"/>
      <c r="PIP45" s="88"/>
      <c r="PIQ45" s="88"/>
      <c r="PIR45" s="88"/>
      <c r="PIS45" s="88"/>
      <c r="PIT45" s="88"/>
      <c r="PIU45" s="88"/>
      <c r="PIV45" s="88"/>
      <c r="PIX45" s="34"/>
      <c r="PIY45" s="34"/>
      <c r="PIZ45" s="34"/>
      <c r="PJA45" s="34"/>
      <c r="PJB45" s="34"/>
      <c r="PJD45" s="86"/>
      <c r="PJE45" s="86"/>
      <c r="PJF45" s="86"/>
      <c r="PJG45" s="86"/>
      <c r="PJH45" s="86"/>
      <c r="PJI45" s="86"/>
      <c r="PJJ45" s="86"/>
      <c r="PJK45" s="86"/>
      <c r="PJL45" s="86"/>
      <c r="PJN45" s="34"/>
      <c r="PJO45" s="34"/>
      <c r="PJP45" s="87"/>
      <c r="PJQ45" s="34"/>
      <c r="PJR45" s="34"/>
      <c r="PJS45" s="34"/>
      <c r="PJT45" s="88"/>
      <c r="PJU45" s="88"/>
      <c r="PJV45" s="88"/>
      <c r="PJW45" s="88"/>
      <c r="PJX45" s="88"/>
      <c r="PJY45" s="88"/>
      <c r="PJZ45" s="88"/>
      <c r="PKA45" s="88"/>
      <c r="PKC45" s="34"/>
      <c r="PKD45" s="34"/>
      <c r="PKE45" s="34"/>
      <c r="PKF45" s="34"/>
      <c r="PKG45" s="34"/>
      <c r="PKI45" s="86"/>
      <c r="PKJ45" s="86"/>
      <c r="PKK45" s="86"/>
      <c r="PKL45" s="86"/>
      <c r="PKM45" s="86"/>
      <c r="PKN45" s="86"/>
      <c r="PKO45" s="86"/>
      <c r="PKP45" s="86"/>
      <c r="PKQ45" s="86"/>
      <c r="PKS45" s="34"/>
      <c r="PKT45" s="34"/>
      <c r="PKU45" s="87"/>
      <c r="PKV45" s="34"/>
      <c r="PKW45" s="34"/>
      <c r="PKX45" s="34"/>
      <c r="PKY45" s="88"/>
      <c r="PKZ45" s="88"/>
      <c r="PLA45" s="88"/>
      <c r="PLB45" s="88"/>
      <c r="PLC45" s="88"/>
      <c r="PLD45" s="88"/>
      <c r="PLE45" s="88"/>
      <c r="PLF45" s="88"/>
      <c r="PLH45" s="34"/>
      <c r="PLI45" s="34"/>
      <c r="PLJ45" s="34"/>
      <c r="PLK45" s="34"/>
      <c r="PLL45" s="34"/>
      <c r="PLN45" s="86"/>
      <c r="PLO45" s="86"/>
      <c r="PLP45" s="86"/>
      <c r="PLQ45" s="86"/>
      <c r="PLR45" s="86"/>
      <c r="PLS45" s="86"/>
      <c r="PLT45" s="86"/>
      <c r="PLU45" s="86"/>
      <c r="PLV45" s="86"/>
      <c r="PLX45" s="34"/>
      <c r="PLY45" s="34"/>
      <c r="PLZ45" s="87"/>
      <c r="PMA45" s="34"/>
      <c r="PMB45" s="34"/>
      <c r="PMC45" s="34"/>
      <c r="PMD45" s="88"/>
      <c r="PME45" s="88"/>
      <c r="PMF45" s="88"/>
      <c r="PMG45" s="88"/>
      <c r="PMH45" s="88"/>
      <c r="PMI45" s="88"/>
      <c r="PMJ45" s="88"/>
      <c r="PMK45" s="88"/>
      <c r="PMM45" s="34"/>
      <c r="PMN45" s="34"/>
      <c r="PMO45" s="34"/>
      <c r="PMP45" s="34"/>
      <c r="PMQ45" s="34"/>
      <c r="PMS45" s="86"/>
      <c r="PMT45" s="86"/>
      <c r="PMU45" s="86"/>
      <c r="PMV45" s="86"/>
      <c r="PMW45" s="86"/>
      <c r="PMX45" s="86"/>
      <c r="PMY45" s="86"/>
      <c r="PMZ45" s="86"/>
      <c r="PNA45" s="86"/>
      <c r="PNC45" s="34"/>
      <c r="PND45" s="34"/>
      <c r="PNE45" s="87"/>
      <c r="PNF45" s="34"/>
      <c r="PNG45" s="34"/>
      <c r="PNH45" s="34"/>
      <c r="PNI45" s="88"/>
      <c r="PNJ45" s="88"/>
      <c r="PNK45" s="88"/>
      <c r="PNL45" s="88"/>
      <c r="PNM45" s="88"/>
      <c r="PNN45" s="88"/>
      <c r="PNO45" s="88"/>
      <c r="PNP45" s="88"/>
      <c r="PNR45" s="34"/>
      <c r="PNS45" s="34"/>
      <c r="PNT45" s="34"/>
      <c r="PNU45" s="34"/>
      <c r="PNV45" s="34"/>
      <c r="PNX45" s="86"/>
      <c r="PNY45" s="86"/>
      <c r="PNZ45" s="86"/>
      <c r="POA45" s="86"/>
      <c r="POB45" s="86"/>
      <c r="POC45" s="86"/>
      <c r="POD45" s="86"/>
      <c r="POE45" s="86"/>
      <c r="POF45" s="86"/>
      <c r="POH45" s="34"/>
      <c r="POI45" s="34"/>
      <c r="POJ45" s="87"/>
      <c r="POK45" s="34"/>
      <c r="POL45" s="34"/>
      <c r="POM45" s="34"/>
      <c r="PON45" s="88"/>
      <c r="POO45" s="88"/>
      <c r="POP45" s="88"/>
      <c r="POQ45" s="88"/>
      <c r="POR45" s="88"/>
      <c r="POS45" s="88"/>
      <c r="POT45" s="88"/>
      <c r="POU45" s="88"/>
      <c r="POW45" s="34"/>
      <c r="POX45" s="34"/>
      <c r="POY45" s="34"/>
      <c r="POZ45" s="34"/>
      <c r="PPA45" s="34"/>
      <c r="PPC45" s="86"/>
      <c r="PPD45" s="86"/>
      <c r="PPE45" s="86"/>
      <c r="PPF45" s="86"/>
      <c r="PPG45" s="86"/>
      <c r="PPH45" s="86"/>
      <c r="PPI45" s="86"/>
      <c r="PPJ45" s="86"/>
      <c r="PPK45" s="86"/>
      <c r="PPM45" s="34"/>
      <c r="PPN45" s="34"/>
      <c r="PPO45" s="87"/>
      <c r="PPP45" s="34"/>
      <c r="PPQ45" s="34"/>
      <c r="PPR45" s="34"/>
      <c r="PPS45" s="88"/>
      <c r="PPT45" s="88"/>
      <c r="PPU45" s="88"/>
      <c r="PPV45" s="88"/>
      <c r="PPW45" s="88"/>
      <c r="PPX45" s="88"/>
      <c r="PPY45" s="88"/>
      <c r="PPZ45" s="88"/>
      <c r="PQB45" s="34"/>
      <c r="PQC45" s="34"/>
      <c r="PQD45" s="34"/>
      <c r="PQE45" s="34"/>
      <c r="PQF45" s="34"/>
      <c r="PQH45" s="86"/>
      <c r="PQI45" s="86"/>
      <c r="PQJ45" s="86"/>
      <c r="PQK45" s="86"/>
      <c r="PQL45" s="86"/>
      <c r="PQM45" s="86"/>
      <c r="PQN45" s="86"/>
      <c r="PQO45" s="86"/>
      <c r="PQP45" s="86"/>
      <c r="PQR45" s="34"/>
      <c r="PQS45" s="34"/>
      <c r="PQT45" s="87"/>
      <c r="PQU45" s="34"/>
      <c r="PQV45" s="34"/>
      <c r="PQW45" s="34"/>
      <c r="PQX45" s="88"/>
      <c r="PQY45" s="88"/>
      <c r="PQZ45" s="88"/>
      <c r="PRA45" s="88"/>
      <c r="PRB45" s="88"/>
      <c r="PRC45" s="88"/>
      <c r="PRD45" s="88"/>
      <c r="PRE45" s="88"/>
      <c r="PRG45" s="34"/>
      <c r="PRH45" s="34"/>
      <c r="PRI45" s="34"/>
      <c r="PRJ45" s="34"/>
      <c r="PRK45" s="34"/>
      <c r="PRM45" s="86"/>
      <c r="PRN45" s="86"/>
      <c r="PRO45" s="86"/>
      <c r="PRP45" s="86"/>
      <c r="PRQ45" s="86"/>
      <c r="PRR45" s="86"/>
      <c r="PRS45" s="86"/>
      <c r="PRT45" s="86"/>
      <c r="PRU45" s="86"/>
      <c r="PRW45" s="34"/>
      <c r="PRX45" s="34"/>
      <c r="PRY45" s="87"/>
      <c r="PRZ45" s="34"/>
      <c r="PSA45" s="34"/>
      <c r="PSB45" s="34"/>
      <c r="PSC45" s="88"/>
      <c r="PSD45" s="88"/>
      <c r="PSE45" s="88"/>
      <c r="PSF45" s="88"/>
      <c r="PSG45" s="88"/>
      <c r="PSH45" s="88"/>
      <c r="PSI45" s="88"/>
      <c r="PSJ45" s="88"/>
      <c r="PSL45" s="34"/>
      <c r="PSM45" s="34"/>
      <c r="PSN45" s="34"/>
      <c r="PSO45" s="34"/>
      <c r="PSP45" s="34"/>
      <c r="PSR45" s="86"/>
      <c r="PSS45" s="86"/>
      <c r="PST45" s="86"/>
      <c r="PSU45" s="86"/>
      <c r="PSV45" s="86"/>
      <c r="PSW45" s="86"/>
      <c r="PSX45" s="86"/>
      <c r="PSY45" s="86"/>
      <c r="PSZ45" s="86"/>
      <c r="PTB45" s="34"/>
      <c r="PTC45" s="34"/>
      <c r="PTD45" s="87"/>
      <c r="PTE45" s="34"/>
      <c r="PTF45" s="34"/>
      <c r="PTG45" s="34"/>
      <c r="PTH45" s="88"/>
      <c r="PTI45" s="88"/>
      <c r="PTJ45" s="88"/>
      <c r="PTK45" s="88"/>
      <c r="PTL45" s="88"/>
      <c r="PTM45" s="88"/>
      <c r="PTN45" s="88"/>
      <c r="PTO45" s="88"/>
      <c r="PTQ45" s="34"/>
      <c r="PTR45" s="34"/>
      <c r="PTS45" s="34"/>
      <c r="PTT45" s="34"/>
      <c r="PTU45" s="34"/>
      <c r="PTW45" s="86"/>
      <c r="PTX45" s="86"/>
      <c r="PTY45" s="86"/>
      <c r="PTZ45" s="86"/>
      <c r="PUA45" s="86"/>
      <c r="PUB45" s="86"/>
      <c r="PUC45" s="86"/>
      <c r="PUD45" s="86"/>
      <c r="PUE45" s="86"/>
      <c r="PUG45" s="34"/>
      <c r="PUH45" s="34"/>
      <c r="PUI45" s="87"/>
      <c r="PUJ45" s="34"/>
      <c r="PUK45" s="34"/>
      <c r="PUL45" s="34"/>
      <c r="PUM45" s="88"/>
      <c r="PUN45" s="88"/>
      <c r="PUO45" s="88"/>
      <c r="PUP45" s="88"/>
      <c r="PUQ45" s="88"/>
      <c r="PUR45" s="88"/>
      <c r="PUS45" s="88"/>
      <c r="PUT45" s="88"/>
      <c r="PUV45" s="34"/>
      <c r="PUW45" s="34"/>
      <c r="PUX45" s="34"/>
      <c r="PUY45" s="34"/>
      <c r="PUZ45" s="34"/>
      <c r="PVB45" s="86"/>
      <c r="PVC45" s="86"/>
      <c r="PVD45" s="86"/>
      <c r="PVE45" s="86"/>
      <c r="PVF45" s="86"/>
      <c r="PVG45" s="86"/>
      <c r="PVH45" s="86"/>
      <c r="PVI45" s="86"/>
      <c r="PVJ45" s="86"/>
      <c r="PVL45" s="34"/>
      <c r="PVM45" s="34"/>
      <c r="PVN45" s="87"/>
      <c r="PVO45" s="34"/>
      <c r="PVP45" s="34"/>
      <c r="PVQ45" s="34"/>
      <c r="PVR45" s="88"/>
      <c r="PVS45" s="88"/>
      <c r="PVT45" s="88"/>
      <c r="PVU45" s="88"/>
      <c r="PVV45" s="88"/>
      <c r="PVW45" s="88"/>
      <c r="PVX45" s="88"/>
      <c r="PVY45" s="88"/>
      <c r="PWA45" s="34"/>
      <c r="PWB45" s="34"/>
      <c r="PWC45" s="34"/>
      <c r="PWD45" s="34"/>
      <c r="PWE45" s="34"/>
      <c r="PWG45" s="86"/>
      <c r="PWH45" s="86"/>
      <c r="PWI45" s="86"/>
      <c r="PWJ45" s="86"/>
      <c r="PWK45" s="86"/>
      <c r="PWL45" s="86"/>
      <c r="PWM45" s="86"/>
      <c r="PWN45" s="86"/>
      <c r="PWO45" s="86"/>
      <c r="PWQ45" s="34"/>
      <c r="PWR45" s="34"/>
      <c r="PWS45" s="87"/>
      <c r="PWT45" s="34"/>
      <c r="PWU45" s="34"/>
      <c r="PWV45" s="34"/>
      <c r="PWW45" s="88"/>
      <c r="PWX45" s="88"/>
      <c r="PWY45" s="88"/>
      <c r="PWZ45" s="88"/>
      <c r="PXA45" s="88"/>
      <c r="PXB45" s="88"/>
      <c r="PXC45" s="88"/>
      <c r="PXD45" s="88"/>
      <c r="PXF45" s="34"/>
      <c r="PXG45" s="34"/>
      <c r="PXH45" s="34"/>
      <c r="PXI45" s="34"/>
      <c r="PXJ45" s="34"/>
      <c r="PXL45" s="86"/>
      <c r="PXM45" s="86"/>
      <c r="PXN45" s="86"/>
      <c r="PXO45" s="86"/>
      <c r="PXP45" s="86"/>
      <c r="PXQ45" s="86"/>
      <c r="PXR45" s="86"/>
      <c r="PXS45" s="86"/>
      <c r="PXT45" s="86"/>
      <c r="PXV45" s="34"/>
      <c r="PXW45" s="34"/>
      <c r="PXX45" s="87"/>
      <c r="PXY45" s="34"/>
      <c r="PXZ45" s="34"/>
      <c r="PYA45" s="34"/>
      <c r="PYB45" s="88"/>
      <c r="PYC45" s="88"/>
      <c r="PYD45" s="88"/>
      <c r="PYE45" s="88"/>
      <c r="PYF45" s="88"/>
      <c r="PYG45" s="88"/>
      <c r="PYH45" s="88"/>
      <c r="PYI45" s="88"/>
      <c r="PYK45" s="34"/>
      <c r="PYL45" s="34"/>
      <c r="PYM45" s="34"/>
      <c r="PYN45" s="34"/>
      <c r="PYO45" s="34"/>
      <c r="PYQ45" s="86"/>
      <c r="PYR45" s="86"/>
      <c r="PYS45" s="86"/>
      <c r="PYT45" s="86"/>
      <c r="PYU45" s="86"/>
      <c r="PYV45" s="86"/>
      <c r="PYW45" s="86"/>
      <c r="PYX45" s="86"/>
      <c r="PYY45" s="86"/>
      <c r="PZA45" s="34"/>
      <c r="PZB45" s="34"/>
      <c r="PZC45" s="87"/>
      <c r="PZD45" s="34"/>
      <c r="PZE45" s="34"/>
      <c r="PZF45" s="34"/>
      <c r="PZG45" s="88"/>
      <c r="PZH45" s="88"/>
      <c r="PZI45" s="88"/>
      <c r="PZJ45" s="88"/>
      <c r="PZK45" s="88"/>
      <c r="PZL45" s="88"/>
      <c r="PZM45" s="88"/>
      <c r="PZN45" s="88"/>
      <c r="PZP45" s="34"/>
      <c r="PZQ45" s="34"/>
      <c r="PZR45" s="34"/>
      <c r="PZS45" s="34"/>
      <c r="PZT45" s="34"/>
      <c r="PZV45" s="86"/>
      <c r="PZW45" s="86"/>
      <c r="PZX45" s="86"/>
      <c r="PZY45" s="86"/>
      <c r="PZZ45" s="86"/>
      <c r="QAA45" s="86"/>
      <c r="QAB45" s="86"/>
      <c r="QAC45" s="86"/>
      <c r="QAD45" s="86"/>
      <c r="QAF45" s="34"/>
      <c r="QAG45" s="34"/>
      <c r="QAH45" s="87"/>
      <c r="QAI45" s="34"/>
      <c r="QAJ45" s="34"/>
      <c r="QAK45" s="34"/>
      <c r="QAL45" s="88"/>
      <c r="QAM45" s="88"/>
      <c r="QAN45" s="88"/>
      <c r="QAO45" s="88"/>
      <c r="QAP45" s="88"/>
      <c r="QAQ45" s="88"/>
      <c r="QAR45" s="88"/>
      <c r="QAS45" s="88"/>
      <c r="QAU45" s="34"/>
      <c r="QAV45" s="34"/>
      <c r="QAW45" s="34"/>
      <c r="QAX45" s="34"/>
      <c r="QAY45" s="34"/>
      <c r="QBA45" s="86"/>
      <c r="QBB45" s="86"/>
      <c r="QBC45" s="86"/>
      <c r="QBD45" s="86"/>
      <c r="QBE45" s="86"/>
      <c r="QBF45" s="86"/>
      <c r="QBG45" s="86"/>
      <c r="QBH45" s="86"/>
      <c r="QBI45" s="86"/>
      <c r="QBK45" s="34"/>
      <c r="QBL45" s="34"/>
      <c r="QBM45" s="87"/>
      <c r="QBN45" s="34"/>
      <c r="QBO45" s="34"/>
      <c r="QBP45" s="34"/>
      <c r="QBQ45" s="88"/>
      <c r="QBR45" s="88"/>
      <c r="QBS45" s="88"/>
      <c r="QBT45" s="88"/>
      <c r="QBU45" s="88"/>
      <c r="QBV45" s="88"/>
      <c r="QBW45" s="88"/>
      <c r="QBX45" s="88"/>
      <c r="QBZ45" s="34"/>
      <c r="QCA45" s="34"/>
      <c r="QCB45" s="34"/>
      <c r="QCC45" s="34"/>
      <c r="QCD45" s="34"/>
      <c r="QCF45" s="86"/>
      <c r="QCG45" s="86"/>
      <c r="QCH45" s="86"/>
      <c r="QCI45" s="86"/>
      <c r="QCJ45" s="86"/>
      <c r="QCK45" s="86"/>
      <c r="QCL45" s="86"/>
      <c r="QCM45" s="86"/>
      <c r="QCN45" s="86"/>
      <c r="QCP45" s="34"/>
      <c r="QCQ45" s="34"/>
      <c r="QCR45" s="87"/>
      <c r="QCS45" s="34"/>
      <c r="QCT45" s="34"/>
      <c r="QCU45" s="34"/>
      <c r="QCV45" s="88"/>
      <c r="QCW45" s="88"/>
      <c r="QCX45" s="88"/>
      <c r="QCY45" s="88"/>
      <c r="QCZ45" s="88"/>
      <c r="QDA45" s="88"/>
      <c r="QDB45" s="88"/>
      <c r="QDC45" s="88"/>
      <c r="QDE45" s="34"/>
      <c r="QDF45" s="34"/>
      <c r="QDG45" s="34"/>
      <c r="QDH45" s="34"/>
      <c r="QDI45" s="34"/>
      <c r="QDK45" s="86"/>
      <c r="QDL45" s="86"/>
      <c r="QDM45" s="86"/>
      <c r="QDN45" s="86"/>
      <c r="QDO45" s="86"/>
      <c r="QDP45" s="86"/>
      <c r="QDQ45" s="86"/>
      <c r="QDR45" s="86"/>
      <c r="QDS45" s="86"/>
      <c r="QDU45" s="34"/>
      <c r="QDV45" s="34"/>
      <c r="QDW45" s="87"/>
      <c r="QDX45" s="34"/>
      <c r="QDY45" s="34"/>
      <c r="QDZ45" s="34"/>
      <c r="QEA45" s="88"/>
      <c r="QEB45" s="88"/>
      <c r="QEC45" s="88"/>
      <c r="QED45" s="88"/>
      <c r="QEE45" s="88"/>
      <c r="QEF45" s="88"/>
      <c r="QEG45" s="88"/>
      <c r="QEH45" s="88"/>
      <c r="QEJ45" s="34"/>
      <c r="QEK45" s="34"/>
      <c r="QEL45" s="34"/>
      <c r="QEM45" s="34"/>
      <c r="QEN45" s="34"/>
      <c r="QEP45" s="86"/>
      <c r="QEQ45" s="86"/>
      <c r="QER45" s="86"/>
      <c r="QES45" s="86"/>
      <c r="QET45" s="86"/>
      <c r="QEU45" s="86"/>
      <c r="QEV45" s="86"/>
      <c r="QEW45" s="86"/>
      <c r="QEX45" s="86"/>
      <c r="QEZ45" s="34"/>
      <c r="QFA45" s="34"/>
      <c r="QFB45" s="87"/>
      <c r="QFC45" s="34"/>
      <c r="QFD45" s="34"/>
      <c r="QFE45" s="34"/>
      <c r="QFF45" s="88"/>
      <c r="QFG45" s="88"/>
      <c r="QFH45" s="88"/>
      <c r="QFI45" s="88"/>
      <c r="QFJ45" s="88"/>
      <c r="QFK45" s="88"/>
      <c r="QFL45" s="88"/>
      <c r="QFM45" s="88"/>
      <c r="QFO45" s="34"/>
      <c r="QFP45" s="34"/>
      <c r="QFQ45" s="34"/>
      <c r="QFR45" s="34"/>
      <c r="QFS45" s="34"/>
      <c r="QFU45" s="86"/>
      <c r="QFV45" s="86"/>
      <c r="QFW45" s="86"/>
      <c r="QFX45" s="86"/>
      <c r="QFY45" s="86"/>
      <c r="QFZ45" s="86"/>
      <c r="QGA45" s="86"/>
      <c r="QGB45" s="86"/>
      <c r="QGC45" s="86"/>
      <c r="QGE45" s="34"/>
      <c r="QGF45" s="34"/>
      <c r="QGG45" s="87"/>
      <c r="QGH45" s="34"/>
      <c r="QGI45" s="34"/>
      <c r="QGJ45" s="34"/>
      <c r="QGK45" s="88"/>
      <c r="QGL45" s="88"/>
      <c r="QGM45" s="88"/>
      <c r="QGN45" s="88"/>
      <c r="QGO45" s="88"/>
      <c r="QGP45" s="88"/>
      <c r="QGQ45" s="88"/>
      <c r="QGR45" s="88"/>
      <c r="QGT45" s="34"/>
      <c r="QGU45" s="34"/>
      <c r="QGV45" s="34"/>
      <c r="QGW45" s="34"/>
      <c r="QGX45" s="34"/>
      <c r="QGZ45" s="86"/>
      <c r="QHA45" s="86"/>
      <c r="QHB45" s="86"/>
      <c r="QHC45" s="86"/>
      <c r="QHD45" s="86"/>
      <c r="QHE45" s="86"/>
      <c r="QHF45" s="86"/>
      <c r="QHG45" s="86"/>
      <c r="QHH45" s="86"/>
      <c r="QHJ45" s="34"/>
      <c r="QHK45" s="34"/>
      <c r="QHL45" s="87"/>
      <c r="QHM45" s="34"/>
      <c r="QHN45" s="34"/>
      <c r="QHO45" s="34"/>
      <c r="QHP45" s="88"/>
      <c r="QHQ45" s="88"/>
      <c r="QHR45" s="88"/>
      <c r="QHS45" s="88"/>
      <c r="QHT45" s="88"/>
      <c r="QHU45" s="88"/>
      <c r="QHV45" s="88"/>
      <c r="QHW45" s="88"/>
      <c r="QHY45" s="34"/>
      <c r="QHZ45" s="34"/>
      <c r="QIA45" s="34"/>
      <c r="QIB45" s="34"/>
      <c r="QIC45" s="34"/>
      <c r="QIE45" s="86"/>
      <c r="QIF45" s="86"/>
      <c r="QIG45" s="86"/>
      <c r="QIH45" s="86"/>
      <c r="QII45" s="86"/>
      <c r="QIJ45" s="86"/>
      <c r="QIK45" s="86"/>
      <c r="QIL45" s="86"/>
      <c r="QIM45" s="86"/>
      <c r="QIO45" s="34"/>
      <c r="QIP45" s="34"/>
      <c r="QIQ45" s="87"/>
      <c r="QIR45" s="34"/>
      <c r="QIS45" s="34"/>
      <c r="QIT45" s="34"/>
      <c r="QIU45" s="88"/>
      <c r="QIV45" s="88"/>
      <c r="QIW45" s="88"/>
      <c r="QIX45" s="88"/>
      <c r="QIY45" s="88"/>
      <c r="QIZ45" s="88"/>
      <c r="QJA45" s="88"/>
      <c r="QJB45" s="88"/>
      <c r="QJD45" s="34"/>
      <c r="QJE45" s="34"/>
      <c r="QJF45" s="34"/>
      <c r="QJG45" s="34"/>
      <c r="QJH45" s="34"/>
      <c r="QJJ45" s="86"/>
      <c r="QJK45" s="86"/>
      <c r="QJL45" s="86"/>
      <c r="QJM45" s="86"/>
      <c r="QJN45" s="86"/>
      <c r="QJO45" s="86"/>
      <c r="QJP45" s="86"/>
      <c r="QJQ45" s="86"/>
      <c r="QJR45" s="86"/>
      <c r="QJT45" s="34"/>
      <c r="QJU45" s="34"/>
      <c r="QJV45" s="87"/>
      <c r="QJW45" s="34"/>
      <c r="QJX45" s="34"/>
      <c r="QJY45" s="34"/>
      <c r="QJZ45" s="88"/>
      <c r="QKA45" s="88"/>
      <c r="QKB45" s="88"/>
      <c r="QKC45" s="88"/>
      <c r="QKD45" s="88"/>
      <c r="QKE45" s="88"/>
      <c r="QKF45" s="88"/>
      <c r="QKG45" s="88"/>
      <c r="QKI45" s="34"/>
      <c r="QKJ45" s="34"/>
      <c r="QKK45" s="34"/>
      <c r="QKL45" s="34"/>
      <c r="QKM45" s="34"/>
      <c r="QKO45" s="86"/>
      <c r="QKP45" s="86"/>
      <c r="QKQ45" s="86"/>
      <c r="QKR45" s="86"/>
      <c r="QKS45" s="86"/>
      <c r="QKT45" s="86"/>
      <c r="QKU45" s="86"/>
      <c r="QKV45" s="86"/>
      <c r="QKW45" s="86"/>
      <c r="QKY45" s="34"/>
      <c r="QKZ45" s="34"/>
      <c r="QLA45" s="87"/>
      <c r="QLB45" s="34"/>
      <c r="QLC45" s="34"/>
      <c r="QLD45" s="34"/>
      <c r="QLE45" s="88"/>
      <c r="QLF45" s="88"/>
      <c r="QLG45" s="88"/>
      <c r="QLH45" s="88"/>
      <c r="QLI45" s="88"/>
      <c r="QLJ45" s="88"/>
      <c r="QLK45" s="88"/>
      <c r="QLL45" s="88"/>
      <c r="QLN45" s="34"/>
      <c r="QLO45" s="34"/>
      <c r="QLP45" s="34"/>
      <c r="QLQ45" s="34"/>
      <c r="QLR45" s="34"/>
      <c r="QLT45" s="86"/>
      <c r="QLU45" s="86"/>
      <c r="QLV45" s="86"/>
      <c r="QLW45" s="86"/>
      <c r="QLX45" s="86"/>
      <c r="QLY45" s="86"/>
      <c r="QLZ45" s="86"/>
      <c r="QMA45" s="86"/>
      <c r="QMB45" s="86"/>
      <c r="QMD45" s="34"/>
      <c r="QME45" s="34"/>
      <c r="QMF45" s="87"/>
      <c r="QMG45" s="34"/>
      <c r="QMH45" s="34"/>
      <c r="QMI45" s="34"/>
      <c r="QMJ45" s="88"/>
      <c r="QMK45" s="88"/>
      <c r="QML45" s="88"/>
      <c r="QMM45" s="88"/>
      <c r="QMN45" s="88"/>
      <c r="QMO45" s="88"/>
      <c r="QMP45" s="88"/>
      <c r="QMQ45" s="88"/>
      <c r="QMS45" s="34"/>
      <c r="QMT45" s="34"/>
      <c r="QMU45" s="34"/>
      <c r="QMV45" s="34"/>
      <c r="QMW45" s="34"/>
      <c r="QMY45" s="86"/>
      <c r="QMZ45" s="86"/>
      <c r="QNA45" s="86"/>
      <c r="QNB45" s="86"/>
      <c r="QNC45" s="86"/>
      <c r="QND45" s="86"/>
      <c r="QNE45" s="86"/>
      <c r="QNF45" s="86"/>
      <c r="QNG45" s="86"/>
      <c r="QNI45" s="34"/>
      <c r="QNJ45" s="34"/>
      <c r="QNK45" s="87"/>
      <c r="QNL45" s="34"/>
      <c r="QNM45" s="34"/>
      <c r="QNN45" s="34"/>
      <c r="QNO45" s="88"/>
      <c r="QNP45" s="88"/>
      <c r="QNQ45" s="88"/>
      <c r="QNR45" s="88"/>
      <c r="QNS45" s="88"/>
      <c r="QNT45" s="88"/>
      <c r="QNU45" s="88"/>
      <c r="QNV45" s="88"/>
      <c r="QNX45" s="34"/>
      <c r="QNY45" s="34"/>
      <c r="QNZ45" s="34"/>
      <c r="QOA45" s="34"/>
      <c r="QOB45" s="34"/>
      <c r="QOD45" s="86"/>
      <c r="QOE45" s="86"/>
      <c r="QOF45" s="86"/>
      <c r="QOG45" s="86"/>
      <c r="QOH45" s="86"/>
      <c r="QOI45" s="86"/>
      <c r="QOJ45" s="86"/>
      <c r="QOK45" s="86"/>
      <c r="QOL45" s="86"/>
      <c r="QON45" s="34"/>
      <c r="QOO45" s="34"/>
      <c r="QOP45" s="87"/>
      <c r="QOQ45" s="34"/>
      <c r="QOR45" s="34"/>
      <c r="QOS45" s="34"/>
      <c r="QOT45" s="88"/>
      <c r="QOU45" s="88"/>
      <c r="QOV45" s="88"/>
      <c r="QOW45" s="88"/>
      <c r="QOX45" s="88"/>
      <c r="QOY45" s="88"/>
      <c r="QOZ45" s="88"/>
      <c r="QPA45" s="88"/>
      <c r="QPC45" s="34"/>
      <c r="QPD45" s="34"/>
      <c r="QPE45" s="34"/>
      <c r="QPF45" s="34"/>
      <c r="QPG45" s="34"/>
      <c r="QPI45" s="86"/>
      <c r="QPJ45" s="86"/>
      <c r="QPK45" s="86"/>
      <c r="QPL45" s="86"/>
      <c r="QPM45" s="86"/>
      <c r="QPN45" s="86"/>
      <c r="QPO45" s="86"/>
      <c r="QPP45" s="86"/>
      <c r="QPQ45" s="86"/>
      <c r="QPS45" s="34"/>
      <c r="QPT45" s="34"/>
      <c r="QPU45" s="87"/>
      <c r="QPV45" s="34"/>
      <c r="QPW45" s="34"/>
      <c r="QPX45" s="34"/>
      <c r="QPY45" s="88"/>
      <c r="QPZ45" s="88"/>
      <c r="QQA45" s="88"/>
      <c r="QQB45" s="88"/>
      <c r="QQC45" s="88"/>
      <c r="QQD45" s="88"/>
      <c r="QQE45" s="88"/>
      <c r="QQF45" s="88"/>
      <c r="QQH45" s="34"/>
      <c r="QQI45" s="34"/>
      <c r="QQJ45" s="34"/>
      <c r="QQK45" s="34"/>
      <c r="QQL45" s="34"/>
      <c r="QQN45" s="86"/>
      <c r="QQO45" s="86"/>
      <c r="QQP45" s="86"/>
      <c r="QQQ45" s="86"/>
      <c r="QQR45" s="86"/>
      <c r="QQS45" s="86"/>
      <c r="QQT45" s="86"/>
      <c r="QQU45" s="86"/>
      <c r="QQV45" s="86"/>
      <c r="QQX45" s="34"/>
      <c r="QQY45" s="34"/>
      <c r="QQZ45" s="87"/>
      <c r="QRA45" s="34"/>
      <c r="QRB45" s="34"/>
      <c r="QRC45" s="34"/>
      <c r="QRD45" s="88"/>
      <c r="QRE45" s="88"/>
      <c r="QRF45" s="88"/>
      <c r="QRG45" s="88"/>
      <c r="QRH45" s="88"/>
      <c r="QRI45" s="88"/>
      <c r="QRJ45" s="88"/>
      <c r="QRK45" s="88"/>
      <c r="QRM45" s="34"/>
      <c r="QRN45" s="34"/>
      <c r="QRO45" s="34"/>
      <c r="QRP45" s="34"/>
      <c r="QRQ45" s="34"/>
      <c r="QRS45" s="86"/>
      <c r="QRT45" s="86"/>
      <c r="QRU45" s="86"/>
      <c r="QRV45" s="86"/>
      <c r="QRW45" s="86"/>
      <c r="QRX45" s="86"/>
      <c r="QRY45" s="86"/>
      <c r="QRZ45" s="86"/>
      <c r="QSA45" s="86"/>
      <c r="QSC45" s="34"/>
      <c r="QSD45" s="34"/>
      <c r="QSE45" s="87"/>
      <c r="QSF45" s="34"/>
      <c r="QSG45" s="34"/>
      <c r="QSH45" s="34"/>
      <c r="QSI45" s="88"/>
      <c r="QSJ45" s="88"/>
      <c r="QSK45" s="88"/>
      <c r="QSL45" s="88"/>
      <c r="QSM45" s="88"/>
      <c r="QSN45" s="88"/>
      <c r="QSO45" s="88"/>
      <c r="QSP45" s="88"/>
      <c r="QSR45" s="34"/>
      <c r="QSS45" s="34"/>
      <c r="QST45" s="34"/>
      <c r="QSU45" s="34"/>
      <c r="QSV45" s="34"/>
      <c r="QSX45" s="86"/>
      <c r="QSY45" s="86"/>
      <c r="QSZ45" s="86"/>
      <c r="QTA45" s="86"/>
      <c r="QTB45" s="86"/>
      <c r="QTC45" s="86"/>
      <c r="QTD45" s="86"/>
      <c r="QTE45" s="86"/>
      <c r="QTF45" s="86"/>
      <c r="QTH45" s="34"/>
      <c r="QTI45" s="34"/>
      <c r="QTJ45" s="87"/>
      <c r="QTK45" s="34"/>
      <c r="QTL45" s="34"/>
      <c r="QTM45" s="34"/>
      <c r="QTN45" s="88"/>
      <c r="QTO45" s="88"/>
      <c r="QTP45" s="88"/>
      <c r="QTQ45" s="88"/>
      <c r="QTR45" s="88"/>
      <c r="QTS45" s="88"/>
      <c r="QTT45" s="88"/>
      <c r="QTU45" s="88"/>
      <c r="QTW45" s="34"/>
      <c r="QTX45" s="34"/>
      <c r="QTY45" s="34"/>
      <c r="QTZ45" s="34"/>
      <c r="QUA45" s="34"/>
      <c r="QUC45" s="86"/>
      <c r="QUD45" s="86"/>
      <c r="QUE45" s="86"/>
      <c r="QUF45" s="86"/>
      <c r="QUG45" s="86"/>
      <c r="QUH45" s="86"/>
      <c r="QUI45" s="86"/>
      <c r="QUJ45" s="86"/>
      <c r="QUK45" s="86"/>
      <c r="QUM45" s="34"/>
      <c r="QUN45" s="34"/>
      <c r="QUO45" s="87"/>
      <c r="QUP45" s="34"/>
      <c r="QUQ45" s="34"/>
      <c r="QUR45" s="34"/>
      <c r="QUS45" s="88"/>
      <c r="QUT45" s="88"/>
      <c r="QUU45" s="88"/>
      <c r="QUV45" s="88"/>
      <c r="QUW45" s="88"/>
      <c r="QUX45" s="88"/>
      <c r="QUY45" s="88"/>
      <c r="QUZ45" s="88"/>
      <c r="QVB45" s="34"/>
      <c r="QVC45" s="34"/>
      <c r="QVD45" s="34"/>
      <c r="QVE45" s="34"/>
      <c r="QVF45" s="34"/>
      <c r="QVH45" s="86"/>
      <c r="QVI45" s="86"/>
      <c r="QVJ45" s="86"/>
      <c r="QVK45" s="86"/>
      <c r="QVL45" s="86"/>
      <c r="QVM45" s="86"/>
      <c r="QVN45" s="86"/>
      <c r="QVO45" s="86"/>
      <c r="QVP45" s="86"/>
      <c r="QVR45" s="34"/>
      <c r="QVS45" s="34"/>
      <c r="QVT45" s="87"/>
      <c r="QVU45" s="34"/>
      <c r="QVV45" s="34"/>
      <c r="QVW45" s="34"/>
      <c r="QVX45" s="88"/>
      <c r="QVY45" s="88"/>
      <c r="QVZ45" s="88"/>
      <c r="QWA45" s="88"/>
      <c r="QWB45" s="88"/>
      <c r="QWC45" s="88"/>
      <c r="QWD45" s="88"/>
      <c r="QWE45" s="88"/>
      <c r="QWG45" s="34"/>
      <c r="QWH45" s="34"/>
      <c r="QWI45" s="34"/>
      <c r="QWJ45" s="34"/>
      <c r="QWK45" s="34"/>
      <c r="QWM45" s="86"/>
      <c r="QWN45" s="86"/>
      <c r="QWO45" s="86"/>
      <c r="QWP45" s="86"/>
      <c r="QWQ45" s="86"/>
      <c r="QWR45" s="86"/>
      <c r="QWS45" s="86"/>
      <c r="QWT45" s="86"/>
      <c r="QWU45" s="86"/>
      <c r="QWW45" s="34"/>
      <c r="QWX45" s="34"/>
      <c r="QWY45" s="87"/>
      <c r="QWZ45" s="34"/>
      <c r="QXA45" s="34"/>
      <c r="QXB45" s="34"/>
      <c r="QXC45" s="88"/>
      <c r="QXD45" s="88"/>
      <c r="QXE45" s="88"/>
      <c r="QXF45" s="88"/>
      <c r="QXG45" s="88"/>
      <c r="QXH45" s="88"/>
      <c r="QXI45" s="88"/>
      <c r="QXJ45" s="88"/>
      <c r="QXL45" s="34"/>
      <c r="QXM45" s="34"/>
      <c r="QXN45" s="34"/>
      <c r="QXO45" s="34"/>
      <c r="QXP45" s="34"/>
      <c r="QXR45" s="86"/>
      <c r="QXS45" s="86"/>
      <c r="QXT45" s="86"/>
      <c r="QXU45" s="86"/>
      <c r="QXV45" s="86"/>
      <c r="QXW45" s="86"/>
      <c r="QXX45" s="86"/>
      <c r="QXY45" s="86"/>
      <c r="QXZ45" s="86"/>
      <c r="QYB45" s="34"/>
      <c r="QYC45" s="34"/>
      <c r="QYD45" s="87"/>
      <c r="QYE45" s="34"/>
      <c r="QYF45" s="34"/>
      <c r="QYG45" s="34"/>
      <c r="QYH45" s="88"/>
      <c r="QYI45" s="88"/>
      <c r="QYJ45" s="88"/>
      <c r="QYK45" s="88"/>
      <c r="QYL45" s="88"/>
      <c r="QYM45" s="88"/>
      <c r="QYN45" s="88"/>
      <c r="QYO45" s="88"/>
      <c r="QYQ45" s="34"/>
      <c r="QYR45" s="34"/>
      <c r="QYS45" s="34"/>
      <c r="QYT45" s="34"/>
      <c r="QYU45" s="34"/>
      <c r="QYW45" s="86"/>
      <c r="QYX45" s="86"/>
      <c r="QYY45" s="86"/>
      <c r="QYZ45" s="86"/>
      <c r="QZA45" s="86"/>
      <c r="QZB45" s="86"/>
      <c r="QZC45" s="86"/>
      <c r="QZD45" s="86"/>
      <c r="QZE45" s="86"/>
      <c r="QZG45" s="34"/>
      <c r="QZH45" s="34"/>
      <c r="QZI45" s="87"/>
      <c r="QZJ45" s="34"/>
      <c r="QZK45" s="34"/>
      <c r="QZL45" s="34"/>
      <c r="QZM45" s="88"/>
      <c r="QZN45" s="88"/>
      <c r="QZO45" s="88"/>
      <c r="QZP45" s="88"/>
      <c r="QZQ45" s="88"/>
      <c r="QZR45" s="88"/>
      <c r="QZS45" s="88"/>
      <c r="QZT45" s="88"/>
      <c r="QZV45" s="34"/>
      <c r="QZW45" s="34"/>
      <c r="QZX45" s="34"/>
      <c r="QZY45" s="34"/>
      <c r="QZZ45" s="34"/>
      <c r="RAB45" s="86"/>
      <c r="RAC45" s="86"/>
      <c r="RAD45" s="86"/>
      <c r="RAE45" s="86"/>
      <c r="RAF45" s="86"/>
      <c r="RAG45" s="86"/>
      <c r="RAH45" s="86"/>
      <c r="RAI45" s="86"/>
      <c r="RAJ45" s="86"/>
      <c r="RAL45" s="34"/>
      <c r="RAM45" s="34"/>
      <c r="RAN45" s="87"/>
      <c r="RAO45" s="34"/>
      <c r="RAP45" s="34"/>
      <c r="RAQ45" s="34"/>
      <c r="RAR45" s="88"/>
      <c r="RAS45" s="88"/>
      <c r="RAT45" s="88"/>
      <c r="RAU45" s="88"/>
      <c r="RAV45" s="88"/>
      <c r="RAW45" s="88"/>
      <c r="RAX45" s="88"/>
      <c r="RAY45" s="88"/>
      <c r="RBA45" s="34"/>
      <c r="RBB45" s="34"/>
      <c r="RBC45" s="34"/>
      <c r="RBD45" s="34"/>
      <c r="RBE45" s="34"/>
      <c r="RBG45" s="86"/>
      <c r="RBH45" s="86"/>
      <c r="RBI45" s="86"/>
      <c r="RBJ45" s="86"/>
      <c r="RBK45" s="86"/>
      <c r="RBL45" s="86"/>
      <c r="RBM45" s="86"/>
      <c r="RBN45" s="86"/>
      <c r="RBO45" s="86"/>
      <c r="RBQ45" s="34"/>
      <c r="RBR45" s="34"/>
      <c r="RBS45" s="87"/>
      <c r="RBT45" s="34"/>
      <c r="RBU45" s="34"/>
      <c r="RBV45" s="34"/>
      <c r="RBW45" s="88"/>
      <c r="RBX45" s="88"/>
      <c r="RBY45" s="88"/>
      <c r="RBZ45" s="88"/>
      <c r="RCA45" s="88"/>
      <c r="RCB45" s="88"/>
      <c r="RCC45" s="88"/>
      <c r="RCD45" s="88"/>
      <c r="RCF45" s="34"/>
      <c r="RCG45" s="34"/>
      <c r="RCH45" s="34"/>
      <c r="RCI45" s="34"/>
      <c r="RCJ45" s="34"/>
      <c r="RCL45" s="86"/>
      <c r="RCM45" s="86"/>
      <c r="RCN45" s="86"/>
      <c r="RCO45" s="86"/>
      <c r="RCP45" s="86"/>
      <c r="RCQ45" s="86"/>
      <c r="RCR45" s="86"/>
      <c r="RCS45" s="86"/>
      <c r="RCT45" s="86"/>
      <c r="RCV45" s="34"/>
      <c r="RCW45" s="34"/>
      <c r="RCX45" s="87"/>
      <c r="RCY45" s="34"/>
      <c r="RCZ45" s="34"/>
      <c r="RDA45" s="34"/>
      <c r="RDB45" s="88"/>
      <c r="RDC45" s="88"/>
      <c r="RDD45" s="88"/>
      <c r="RDE45" s="88"/>
      <c r="RDF45" s="88"/>
      <c r="RDG45" s="88"/>
      <c r="RDH45" s="88"/>
      <c r="RDI45" s="88"/>
      <c r="RDK45" s="34"/>
      <c r="RDL45" s="34"/>
      <c r="RDM45" s="34"/>
      <c r="RDN45" s="34"/>
      <c r="RDO45" s="34"/>
      <c r="RDQ45" s="86"/>
      <c r="RDR45" s="86"/>
      <c r="RDS45" s="86"/>
      <c r="RDT45" s="86"/>
      <c r="RDU45" s="86"/>
      <c r="RDV45" s="86"/>
      <c r="RDW45" s="86"/>
      <c r="RDX45" s="86"/>
      <c r="RDY45" s="86"/>
      <c r="REA45" s="34"/>
      <c r="REB45" s="34"/>
      <c r="REC45" s="87"/>
      <c r="RED45" s="34"/>
      <c r="REE45" s="34"/>
      <c r="REF45" s="34"/>
      <c r="REG45" s="88"/>
      <c r="REH45" s="88"/>
      <c r="REI45" s="88"/>
      <c r="REJ45" s="88"/>
      <c r="REK45" s="88"/>
      <c r="REL45" s="88"/>
      <c r="REM45" s="88"/>
      <c r="REN45" s="88"/>
      <c r="REP45" s="34"/>
      <c r="REQ45" s="34"/>
      <c r="RER45" s="34"/>
      <c r="RES45" s="34"/>
      <c r="RET45" s="34"/>
      <c r="REV45" s="86"/>
      <c r="REW45" s="86"/>
      <c r="REX45" s="86"/>
      <c r="REY45" s="86"/>
      <c r="REZ45" s="86"/>
      <c r="RFA45" s="86"/>
      <c r="RFB45" s="86"/>
      <c r="RFC45" s="86"/>
      <c r="RFD45" s="86"/>
      <c r="RFF45" s="34"/>
      <c r="RFG45" s="34"/>
      <c r="RFH45" s="87"/>
      <c r="RFI45" s="34"/>
      <c r="RFJ45" s="34"/>
      <c r="RFK45" s="34"/>
      <c r="RFL45" s="88"/>
      <c r="RFM45" s="88"/>
      <c r="RFN45" s="88"/>
      <c r="RFO45" s="88"/>
      <c r="RFP45" s="88"/>
      <c r="RFQ45" s="88"/>
      <c r="RFR45" s="88"/>
      <c r="RFS45" s="88"/>
      <c r="RFU45" s="34"/>
      <c r="RFV45" s="34"/>
      <c r="RFW45" s="34"/>
      <c r="RFX45" s="34"/>
      <c r="RFY45" s="34"/>
      <c r="RGA45" s="86"/>
      <c r="RGB45" s="86"/>
      <c r="RGC45" s="86"/>
      <c r="RGD45" s="86"/>
      <c r="RGE45" s="86"/>
      <c r="RGF45" s="86"/>
      <c r="RGG45" s="86"/>
      <c r="RGH45" s="86"/>
      <c r="RGI45" s="86"/>
      <c r="RGK45" s="34"/>
      <c r="RGL45" s="34"/>
      <c r="RGM45" s="87"/>
      <c r="RGN45" s="34"/>
      <c r="RGO45" s="34"/>
      <c r="RGP45" s="34"/>
      <c r="RGQ45" s="88"/>
      <c r="RGR45" s="88"/>
      <c r="RGS45" s="88"/>
      <c r="RGT45" s="88"/>
      <c r="RGU45" s="88"/>
      <c r="RGV45" s="88"/>
      <c r="RGW45" s="88"/>
      <c r="RGX45" s="88"/>
      <c r="RGZ45" s="34"/>
      <c r="RHA45" s="34"/>
      <c r="RHB45" s="34"/>
      <c r="RHC45" s="34"/>
      <c r="RHD45" s="34"/>
      <c r="RHF45" s="86"/>
      <c r="RHG45" s="86"/>
      <c r="RHH45" s="86"/>
      <c r="RHI45" s="86"/>
      <c r="RHJ45" s="86"/>
      <c r="RHK45" s="86"/>
      <c r="RHL45" s="86"/>
      <c r="RHM45" s="86"/>
      <c r="RHN45" s="86"/>
      <c r="RHP45" s="34"/>
      <c r="RHQ45" s="34"/>
      <c r="RHR45" s="87"/>
      <c r="RHS45" s="34"/>
      <c r="RHT45" s="34"/>
      <c r="RHU45" s="34"/>
      <c r="RHV45" s="88"/>
      <c r="RHW45" s="88"/>
      <c r="RHX45" s="88"/>
      <c r="RHY45" s="88"/>
      <c r="RHZ45" s="88"/>
      <c r="RIA45" s="88"/>
      <c r="RIB45" s="88"/>
      <c r="RIC45" s="88"/>
      <c r="RIE45" s="34"/>
      <c r="RIF45" s="34"/>
      <c r="RIG45" s="34"/>
      <c r="RIH45" s="34"/>
      <c r="RII45" s="34"/>
      <c r="RIK45" s="86"/>
      <c r="RIL45" s="86"/>
      <c r="RIM45" s="86"/>
      <c r="RIN45" s="86"/>
      <c r="RIO45" s="86"/>
      <c r="RIP45" s="86"/>
      <c r="RIQ45" s="86"/>
      <c r="RIR45" s="86"/>
      <c r="RIS45" s="86"/>
      <c r="RIU45" s="34"/>
      <c r="RIV45" s="34"/>
      <c r="RIW45" s="87"/>
      <c r="RIX45" s="34"/>
      <c r="RIY45" s="34"/>
      <c r="RIZ45" s="34"/>
      <c r="RJA45" s="88"/>
      <c r="RJB45" s="88"/>
      <c r="RJC45" s="88"/>
      <c r="RJD45" s="88"/>
      <c r="RJE45" s="88"/>
      <c r="RJF45" s="88"/>
      <c r="RJG45" s="88"/>
      <c r="RJH45" s="88"/>
      <c r="RJJ45" s="34"/>
      <c r="RJK45" s="34"/>
      <c r="RJL45" s="34"/>
      <c r="RJM45" s="34"/>
      <c r="RJN45" s="34"/>
      <c r="RJP45" s="86"/>
      <c r="RJQ45" s="86"/>
      <c r="RJR45" s="86"/>
      <c r="RJS45" s="86"/>
      <c r="RJT45" s="86"/>
      <c r="RJU45" s="86"/>
      <c r="RJV45" s="86"/>
      <c r="RJW45" s="86"/>
      <c r="RJX45" s="86"/>
      <c r="RJZ45" s="34"/>
      <c r="RKA45" s="34"/>
      <c r="RKB45" s="87"/>
      <c r="RKC45" s="34"/>
      <c r="RKD45" s="34"/>
      <c r="RKE45" s="34"/>
      <c r="RKF45" s="88"/>
      <c r="RKG45" s="88"/>
      <c r="RKH45" s="88"/>
      <c r="RKI45" s="88"/>
      <c r="RKJ45" s="88"/>
      <c r="RKK45" s="88"/>
      <c r="RKL45" s="88"/>
      <c r="RKM45" s="88"/>
      <c r="RKO45" s="34"/>
      <c r="RKP45" s="34"/>
      <c r="RKQ45" s="34"/>
      <c r="RKR45" s="34"/>
      <c r="RKS45" s="34"/>
      <c r="RKU45" s="86"/>
      <c r="RKV45" s="86"/>
      <c r="RKW45" s="86"/>
      <c r="RKX45" s="86"/>
      <c r="RKY45" s="86"/>
      <c r="RKZ45" s="86"/>
      <c r="RLA45" s="86"/>
      <c r="RLB45" s="86"/>
      <c r="RLC45" s="86"/>
      <c r="RLE45" s="34"/>
      <c r="RLF45" s="34"/>
      <c r="RLG45" s="87"/>
      <c r="RLH45" s="34"/>
      <c r="RLI45" s="34"/>
      <c r="RLJ45" s="34"/>
      <c r="RLK45" s="88"/>
      <c r="RLL45" s="88"/>
      <c r="RLM45" s="88"/>
      <c r="RLN45" s="88"/>
      <c r="RLO45" s="88"/>
      <c r="RLP45" s="88"/>
      <c r="RLQ45" s="88"/>
      <c r="RLR45" s="88"/>
      <c r="RLT45" s="34"/>
      <c r="RLU45" s="34"/>
      <c r="RLV45" s="34"/>
      <c r="RLW45" s="34"/>
      <c r="RLX45" s="34"/>
      <c r="RLZ45" s="86"/>
      <c r="RMA45" s="86"/>
      <c r="RMB45" s="86"/>
      <c r="RMC45" s="86"/>
      <c r="RMD45" s="86"/>
      <c r="RME45" s="86"/>
      <c r="RMF45" s="86"/>
      <c r="RMG45" s="86"/>
      <c r="RMH45" s="86"/>
      <c r="RMJ45" s="34"/>
      <c r="RMK45" s="34"/>
      <c r="RML45" s="87"/>
      <c r="RMM45" s="34"/>
      <c r="RMN45" s="34"/>
      <c r="RMO45" s="34"/>
      <c r="RMP45" s="88"/>
      <c r="RMQ45" s="88"/>
      <c r="RMR45" s="88"/>
      <c r="RMS45" s="88"/>
      <c r="RMT45" s="88"/>
      <c r="RMU45" s="88"/>
      <c r="RMV45" s="88"/>
      <c r="RMW45" s="88"/>
      <c r="RMY45" s="34"/>
      <c r="RMZ45" s="34"/>
      <c r="RNA45" s="34"/>
      <c r="RNB45" s="34"/>
      <c r="RNC45" s="34"/>
      <c r="RNE45" s="86"/>
      <c r="RNF45" s="86"/>
      <c r="RNG45" s="86"/>
      <c r="RNH45" s="86"/>
      <c r="RNI45" s="86"/>
      <c r="RNJ45" s="86"/>
      <c r="RNK45" s="86"/>
      <c r="RNL45" s="86"/>
      <c r="RNM45" s="86"/>
      <c r="RNO45" s="34"/>
      <c r="RNP45" s="34"/>
      <c r="RNQ45" s="87"/>
      <c r="RNR45" s="34"/>
      <c r="RNS45" s="34"/>
      <c r="RNT45" s="34"/>
      <c r="RNU45" s="88"/>
      <c r="RNV45" s="88"/>
      <c r="RNW45" s="88"/>
      <c r="RNX45" s="88"/>
      <c r="RNY45" s="88"/>
      <c r="RNZ45" s="88"/>
      <c r="ROA45" s="88"/>
      <c r="ROB45" s="88"/>
      <c r="ROD45" s="34"/>
      <c r="ROE45" s="34"/>
      <c r="ROF45" s="34"/>
      <c r="ROG45" s="34"/>
      <c r="ROH45" s="34"/>
      <c r="ROJ45" s="86"/>
      <c r="ROK45" s="86"/>
      <c r="ROL45" s="86"/>
      <c r="ROM45" s="86"/>
      <c r="RON45" s="86"/>
      <c r="ROO45" s="86"/>
      <c r="ROP45" s="86"/>
      <c r="ROQ45" s="86"/>
      <c r="ROR45" s="86"/>
      <c r="ROT45" s="34"/>
      <c r="ROU45" s="34"/>
      <c r="ROV45" s="87"/>
      <c r="ROW45" s="34"/>
      <c r="ROX45" s="34"/>
      <c r="ROY45" s="34"/>
      <c r="ROZ45" s="88"/>
      <c r="RPA45" s="88"/>
      <c r="RPB45" s="88"/>
      <c r="RPC45" s="88"/>
      <c r="RPD45" s="88"/>
      <c r="RPE45" s="88"/>
      <c r="RPF45" s="88"/>
      <c r="RPG45" s="88"/>
      <c r="RPI45" s="34"/>
      <c r="RPJ45" s="34"/>
      <c r="RPK45" s="34"/>
      <c r="RPL45" s="34"/>
      <c r="RPM45" s="34"/>
      <c r="RPO45" s="86"/>
      <c r="RPP45" s="86"/>
      <c r="RPQ45" s="86"/>
      <c r="RPR45" s="86"/>
      <c r="RPS45" s="86"/>
      <c r="RPT45" s="86"/>
      <c r="RPU45" s="86"/>
      <c r="RPV45" s="86"/>
      <c r="RPW45" s="86"/>
      <c r="RPY45" s="34"/>
      <c r="RPZ45" s="34"/>
      <c r="RQA45" s="87"/>
      <c r="RQB45" s="34"/>
      <c r="RQC45" s="34"/>
      <c r="RQD45" s="34"/>
      <c r="RQE45" s="88"/>
      <c r="RQF45" s="88"/>
      <c r="RQG45" s="88"/>
      <c r="RQH45" s="88"/>
      <c r="RQI45" s="88"/>
      <c r="RQJ45" s="88"/>
      <c r="RQK45" s="88"/>
      <c r="RQL45" s="88"/>
      <c r="RQN45" s="34"/>
      <c r="RQO45" s="34"/>
      <c r="RQP45" s="34"/>
      <c r="RQQ45" s="34"/>
      <c r="RQR45" s="34"/>
      <c r="RQT45" s="86"/>
      <c r="RQU45" s="86"/>
      <c r="RQV45" s="86"/>
      <c r="RQW45" s="86"/>
      <c r="RQX45" s="86"/>
      <c r="RQY45" s="86"/>
      <c r="RQZ45" s="86"/>
      <c r="RRA45" s="86"/>
      <c r="RRB45" s="86"/>
      <c r="RRD45" s="34"/>
      <c r="RRE45" s="34"/>
      <c r="RRF45" s="87"/>
      <c r="RRG45" s="34"/>
      <c r="RRH45" s="34"/>
      <c r="RRI45" s="34"/>
      <c r="RRJ45" s="88"/>
      <c r="RRK45" s="88"/>
      <c r="RRL45" s="88"/>
      <c r="RRM45" s="88"/>
      <c r="RRN45" s="88"/>
      <c r="RRO45" s="88"/>
      <c r="RRP45" s="88"/>
      <c r="RRQ45" s="88"/>
      <c r="RRS45" s="34"/>
      <c r="RRT45" s="34"/>
      <c r="RRU45" s="34"/>
      <c r="RRV45" s="34"/>
      <c r="RRW45" s="34"/>
      <c r="RRY45" s="86"/>
      <c r="RRZ45" s="86"/>
      <c r="RSA45" s="86"/>
      <c r="RSB45" s="86"/>
      <c r="RSC45" s="86"/>
      <c r="RSD45" s="86"/>
      <c r="RSE45" s="86"/>
      <c r="RSF45" s="86"/>
      <c r="RSG45" s="86"/>
      <c r="RSI45" s="34"/>
      <c r="RSJ45" s="34"/>
      <c r="RSK45" s="87"/>
      <c r="RSL45" s="34"/>
      <c r="RSM45" s="34"/>
      <c r="RSN45" s="34"/>
      <c r="RSO45" s="88"/>
      <c r="RSP45" s="88"/>
      <c r="RSQ45" s="88"/>
      <c r="RSR45" s="88"/>
      <c r="RSS45" s="88"/>
      <c r="RST45" s="88"/>
      <c r="RSU45" s="88"/>
      <c r="RSV45" s="88"/>
      <c r="RSX45" s="34"/>
      <c r="RSY45" s="34"/>
      <c r="RSZ45" s="34"/>
      <c r="RTA45" s="34"/>
      <c r="RTB45" s="34"/>
      <c r="RTD45" s="86"/>
      <c r="RTE45" s="86"/>
      <c r="RTF45" s="86"/>
      <c r="RTG45" s="86"/>
      <c r="RTH45" s="86"/>
      <c r="RTI45" s="86"/>
      <c r="RTJ45" s="86"/>
      <c r="RTK45" s="86"/>
      <c r="RTL45" s="86"/>
      <c r="RTN45" s="34"/>
      <c r="RTO45" s="34"/>
      <c r="RTP45" s="87"/>
      <c r="RTQ45" s="34"/>
      <c r="RTR45" s="34"/>
      <c r="RTS45" s="34"/>
      <c r="RTT45" s="88"/>
      <c r="RTU45" s="88"/>
      <c r="RTV45" s="88"/>
      <c r="RTW45" s="88"/>
      <c r="RTX45" s="88"/>
      <c r="RTY45" s="88"/>
      <c r="RTZ45" s="88"/>
      <c r="RUA45" s="88"/>
      <c r="RUC45" s="34"/>
      <c r="RUD45" s="34"/>
      <c r="RUE45" s="34"/>
      <c r="RUF45" s="34"/>
      <c r="RUG45" s="34"/>
      <c r="RUI45" s="86"/>
      <c r="RUJ45" s="86"/>
      <c r="RUK45" s="86"/>
      <c r="RUL45" s="86"/>
      <c r="RUM45" s="86"/>
      <c r="RUN45" s="86"/>
      <c r="RUO45" s="86"/>
      <c r="RUP45" s="86"/>
      <c r="RUQ45" s="86"/>
      <c r="RUS45" s="34"/>
      <c r="RUT45" s="34"/>
      <c r="RUU45" s="87"/>
      <c r="RUV45" s="34"/>
      <c r="RUW45" s="34"/>
      <c r="RUX45" s="34"/>
      <c r="RUY45" s="88"/>
      <c r="RUZ45" s="88"/>
      <c r="RVA45" s="88"/>
      <c r="RVB45" s="88"/>
      <c r="RVC45" s="88"/>
      <c r="RVD45" s="88"/>
      <c r="RVE45" s="88"/>
      <c r="RVF45" s="88"/>
      <c r="RVH45" s="34"/>
      <c r="RVI45" s="34"/>
      <c r="RVJ45" s="34"/>
      <c r="RVK45" s="34"/>
      <c r="RVL45" s="34"/>
      <c r="RVN45" s="86"/>
      <c r="RVO45" s="86"/>
      <c r="RVP45" s="86"/>
      <c r="RVQ45" s="86"/>
      <c r="RVR45" s="86"/>
      <c r="RVS45" s="86"/>
      <c r="RVT45" s="86"/>
      <c r="RVU45" s="86"/>
      <c r="RVV45" s="86"/>
      <c r="RVX45" s="34"/>
      <c r="RVY45" s="34"/>
      <c r="RVZ45" s="87"/>
      <c r="RWA45" s="34"/>
      <c r="RWB45" s="34"/>
      <c r="RWC45" s="34"/>
      <c r="RWD45" s="88"/>
      <c r="RWE45" s="88"/>
      <c r="RWF45" s="88"/>
      <c r="RWG45" s="88"/>
      <c r="RWH45" s="88"/>
      <c r="RWI45" s="88"/>
      <c r="RWJ45" s="88"/>
      <c r="RWK45" s="88"/>
      <c r="RWM45" s="34"/>
      <c r="RWN45" s="34"/>
      <c r="RWO45" s="34"/>
      <c r="RWP45" s="34"/>
      <c r="RWQ45" s="34"/>
      <c r="RWS45" s="86"/>
      <c r="RWT45" s="86"/>
      <c r="RWU45" s="86"/>
      <c r="RWV45" s="86"/>
      <c r="RWW45" s="86"/>
      <c r="RWX45" s="86"/>
      <c r="RWY45" s="86"/>
      <c r="RWZ45" s="86"/>
      <c r="RXA45" s="86"/>
      <c r="RXC45" s="34"/>
      <c r="RXD45" s="34"/>
      <c r="RXE45" s="87"/>
      <c r="RXF45" s="34"/>
      <c r="RXG45" s="34"/>
      <c r="RXH45" s="34"/>
      <c r="RXI45" s="88"/>
      <c r="RXJ45" s="88"/>
      <c r="RXK45" s="88"/>
      <c r="RXL45" s="88"/>
      <c r="RXM45" s="88"/>
      <c r="RXN45" s="88"/>
      <c r="RXO45" s="88"/>
      <c r="RXP45" s="88"/>
      <c r="RXR45" s="34"/>
      <c r="RXS45" s="34"/>
      <c r="RXT45" s="34"/>
      <c r="RXU45" s="34"/>
      <c r="RXV45" s="34"/>
      <c r="RXX45" s="86"/>
      <c r="RXY45" s="86"/>
      <c r="RXZ45" s="86"/>
      <c r="RYA45" s="86"/>
      <c r="RYB45" s="86"/>
      <c r="RYC45" s="86"/>
      <c r="RYD45" s="86"/>
      <c r="RYE45" s="86"/>
      <c r="RYF45" s="86"/>
      <c r="RYH45" s="34"/>
      <c r="RYI45" s="34"/>
      <c r="RYJ45" s="87"/>
      <c r="RYK45" s="34"/>
      <c r="RYL45" s="34"/>
      <c r="RYM45" s="34"/>
      <c r="RYN45" s="88"/>
      <c r="RYO45" s="88"/>
      <c r="RYP45" s="88"/>
      <c r="RYQ45" s="88"/>
      <c r="RYR45" s="88"/>
      <c r="RYS45" s="88"/>
      <c r="RYT45" s="88"/>
      <c r="RYU45" s="88"/>
      <c r="RYW45" s="34"/>
      <c r="RYX45" s="34"/>
      <c r="RYY45" s="34"/>
      <c r="RYZ45" s="34"/>
      <c r="RZA45" s="34"/>
      <c r="RZC45" s="86"/>
      <c r="RZD45" s="86"/>
      <c r="RZE45" s="86"/>
      <c r="RZF45" s="86"/>
      <c r="RZG45" s="86"/>
      <c r="RZH45" s="86"/>
      <c r="RZI45" s="86"/>
      <c r="RZJ45" s="86"/>
      <c r="RZK45" s="86"/>
      <c r="RZM45" s="34"/>
      <c r="RZN45" s="34"/>
      <c r="RZO45" s="87"/>
      <c r="RZP45" s="34"/>
      <c r="RZQ45" s="34"/>
      <c r="RZR45" s="34"/>
      <c r="RZS45" s="88"/>
      <c r="RZT45" s="88"/>
      <c r="RZU45" s="88"/>
      <c r="RZV45" s="88"/>
      <c r="RZW45" s="88"/>
      <c r="RZX45" s="88"/>
      <c r="RZY45" s="88"/>
      <c r="RZZ45" s="88"/>
      <c r="SAB45" s="34"/>
      <c r="SAC45" s="34"/>
      <c r="SAD45" s="34"/>
      <c r="SAE45" s="34"/>
      <c r="SAF45" s="34"/>
      <c r="SAH45" s="86"/>
      <c r="SAI45" s="86"/>
      <c r="SAJ45" s="86"/>
      <c r="SAK45" s="86"/>
      <c r="SAL45" s="86"/>
      <c r="SAM45" s="86"/>
      <c r="SAN45" s="86"/>
      <c r="SAO45" s="86"/>
      <c r="SAP45" s="86"/>
      <c r="SAR45" s="34"/>
      <c r="SAS45" s="34"/>
      <c r="SAT45" s="87"/>
      <c r="SAU45" s="34"/>
      <c r="SAV45" s="34"/>
      <c r="SAW45" s="34"/>
      <c r="SAX45" s="88"/>
      <c r="SAY45" s="88"/>
      <c r="SAZ45" s="88"/>
      <c r="SBA45" s="88"/>
      <c r="SBB45" s="88"/>
      <c r="SBC45" s="88"/>
      <c r="SBD45" s="88"/>
      <c r="SBE45" s="88"/>
      <c r="SBG45" s="34"/>
      <c r="SBH45" s="34"/>
      <c r="SBI45" s="34"/>
      <c r="SBJ45" s="34"/>
      <c r="SBK45" s="34"/>
      <c r="SBM45" s="86"/>
      <c r="SBN45" s="86"/>
      <c r="SBO45" s="86"/>
      <c r="SBP45" s="86"/>
      <c r="SBQ45" s="86"/>
      <c r="SBR45" s="86"/>
      <c r="SBS45" s="86"/>
      <c r="SBT45" s="86"/>
      <c r="SBU45" s="86"/>
      <c r="SBW45" s="34"/>
      <c r="SBX45" s="34"/>
      <c r="SBY45" s="87"/>
      <c r="SBZ45" s="34"/>
      <c r="SCA45" s="34"/>
      <c r="SCB45" s="34"/>
      <c r="SCC45" s="88"/>
      <c r="SCD45" s="88"/>
      <c r="SCE45" s="88"/>
      <c r="SCF45" s="88"/>
      <c r="SCG45" s="88"/>
      <c r="SCH45" s="88"/>
      <c r="SCI45" s="88"/>
      <c r="SCJ45" s="88"/>
      <c r="SCL45" s="34"/>
      <c r="SCM45" s="34"/>
      <c r="SCN45" s="34"/>
      <c r="SCO45" s="34"/>
      <c r="SCP45" s="34"/>
      <c r="SCR45" s="86"/>
      <c r="SCS45" s="86"/>
      <c r="SCT45" s="86"/>
      <c r="SCU45" s="86"/>
      <c r="SCV45" s="86"/>
      <c r="SCW45" s="86"/>
      <c r="SCX45" s="86"/>
      <c r="SCY45" s="86"/>
      <c r="SCZ45" s="86"/>
      <c r="SDB45" s="34"/>
      <c r="SDC45" s="34"/>
      <c r="SDD45" s="87"/>
      <c r="SDE45" s="34"/>
      <c r="SDF45" s="34"/>
      <c r="SDG45" s="34"/>
      <c r="SDH45" s="88"/>
      <c r="SDI45" s="88"/>
      <c r="SDJ45" s="88"/>
      <c r="SDK45" s="88"/>
      <c r="SDL45" s="88"/>
      <c r="SDM45" s="88"/>
      <c r="SDN45" s="88"/>
      <c r="SDO45" s="88"/>
      <c r="SDQ45" s="34"/>
      <c r="SDR45" s="34"/>
      <c r="SDS45" s="34"/>
      <c r="SDT45" s="34"/>
      <c r="SDU45" s="34"/>
      <c r="SDW45" s="86"/>
      <c r="SDX45" s="86"/>
      <c r="SDY45" s="86"/>
      <c r="SDZ45" s="86"/>
      <c r="SEA45" s="86"/>
      <c r="SEB45" s="86"/>
      <c r="SEC45" s="86"/>
      <c r="SED45" s="86"/>
      <c r="SEE45" s="86"/>
      <c r="SEG45" s="34"/>
      <c r="SEH45" s="34"/>
      <c r="SEI45" s="87"/>
      <c r="SEJ45" s="34"/>
      <c r="SEK45" s="34"/>
      <c r="SEL45" s="34"/>
      <c r="SEM45" s="88"/>
      <c r="SEN45" s="88"/>
      <c r="SEO45" s="88"/>
      <c r="SEP45" s="88"/>
      <c r="SEQ45" s="88"/>
      <c r="SER45" s="88"/>
      <c r="SES45" s="88"/>
      <c r="SET45" s="88"/>
      <c r="SEV45" s="34"/>
      <c r="SEW45" s="34"/>
      <c r="SEX45" s="34"/>
      <c r="SEY45" s="34"/>
      <c r="SEZ45" s="34"/>
      <c r="SFB45" s="86"/>
      <c r="SFC45" s="86"/>
      <c r="SFD45" s="86"/>
      <c r="SFE45" s="86"/>
      <c r="SFF45" s="86"/>
      <c r="SFG45" s="86"/>
      <c r="SFH45" s="86"/>
      <c r="SFI45" s="86"/>
      <c r="SFJ45" s="86"/>
      <c r="SFL45" s="34"/>
      <c r="SFM45" s="34"/>
      <c r="SFN45" s="87"/>
      <c r="SFO45" s="34"/>
      <c r="SFP45" s="34"/>
      <c r="SFQ45" s="34"/>
      <c r="SFR45" s="88"/>
      <c r="SFS45" s="88"/>
      <c r="SFT45" s="88"/>
      <c r="SFU45" s="88"/>
      <c r="SFV45" s="88"/>
      <c r="SFW45" s="88"/>
      <c r="SFX45" s="88"/>
      <c r="SFY45" s="88"/>
      <c r="SGA45" s="34"/>
      <c r="SGB45" s="34"/>
      <c r="SGC45" s="34"/>
      <c r="SGD45" s="34"/>
      <c r="SGE45" s="34"/>
      <c r="SGG45" s="86"/>
      <c r="SGH45" s="86"/>
      <c r="SGI45" s="86"/>
      <c r="SGJ45" s="86"/>
      <c r="SGK45" s="86"/>
      <c r="SGL45" s="86"/>
      <c r="SGM45" s="86"/>
      <c r="SGN45" s="86"/>
      <c r="SGO45" s="86"/>
      <c r="SGQ45" s="34"/>
      <c r="SGR45" s="34"/>
      <c r="SGS45" s="87"/>
      <c r="SGT45" s="34"/>
      <c r="SGU45" s="34"/>
      <c r="SGV45" s="34"/>
      <c r="SGW45" s="88"/>
      <c r="SGX45" s="88"/>
      <c r="SGY45" s="88"/>
      <c r="SGZ45" s="88"/>
      <c r="SHA45" s="88"/>
      <c r="SHB45" s="88"/>
      <c r="SHC45" s="88"/>
      <c r="SHD45" s="88"/>
      <c r="SHF45" s="34"/>
      <c r="SHG45" s="34"/>
      <c r="SHH45" s="34"/>
      <c r="SHI45" s="34"/>
      <c r="SHJ45" s="34"/>
      <c r="SHL45" s="86"/>
      <c r="SHM45" s="86"/>
      <c r="SHN45" s="86"/>
      <c r="SHO45" s="86"/>
      <c r="SHP45" s="86"/>
      <c r="SHQ45" s="86"/>
      <c r="SHR45" s="86"/>
      <c r="SHS45" s="86"/>
      <c r="SHT45" s="86"/>
      <c r="SHV45" s="34"/>
      <c r="SHW45" s="34"/>
      <c r="SHX45" s="87"/>
      <c r="SHY45" s="34"/>
      <c r="SHZ45" s="34"/>
      <c r="SIA45" s="34"/>
      <c r="SIB45" s="88"/>
      <c r="SIC45" s="88"/>
      <c r="SID45" s="88"/>
      <c r="SIE45" s="88"/>
      <c r="SIF45" s="88"/>
      <c r="SIG45" s="88"/>
      <c r="SIH45" s="88"/>
      <c r="SII45" s="88"/>
      <c r="SIK45" s="34"/>
      <c r="SIL45" s="34"/>
      <c r="SIM45" s="34"/>
      <c r="SIN45" s="34"/>
      <c r="SIO45" s="34"/>
      <c r="SIQ45" s="86"/>
      <c r="SIR45" s="86"/>
      <c r="SIS45" s="86"/>
      <c r="SIT45" s="86"/>
      <c r="SIU45" s="86"/>
      <c r="SIV45" s="86"/>
      <c r="SIW45" s="86"/>
      <c r="SIX45" s="86"/>
      <c r="SIY45" s="86"/>
      <c r="SJA45" s="34"/>
      <c r="SJB45" s="34"/>
      <c r="SJC45" s="87"/>
      <c r="SJD45" s="34"/>
      <c r="SJE45" s="34"/>
      <c r="SJF45" s="34"/>
      <c r="SJG45" s="88"/>
      <c r="SJH45" s="88"/>
      <c r="SJI45" s="88"/>
      <c r="SJJ45" s="88"/>
      <c r="SJK45" s="88"/>
      <c r="SJL45" s="88"/>
      <c r="SJM45" s="88"/>
      <c r="SJN45" s="88"/>
      <c r="SJP45" s="34"/>
      <c r="SJQ45" s="34"/>
      <c r="SJR45" s="34"/>
      <c r="SJS45" s="34"/>
      <c r="SJT45" s="34"/>
      <c r="SJV45" s="86"/>
      <c r="SJW45" s="86"/>
      <c r="SJX45" s="86"/>
      <c r="SJY45" s="86"/>
      <c r="SJZ45" s="86"/>
      <c r="SKA45" s="86"/>
      <c r="SKB45" s="86"/>
      <c r="SKC45" s="86"/>
      <c r="SKD45" s="86"/>
      <c r="SKF45" s="34"/>
      <c r="SKG45" s="34"/>
      <c r="SKH45" s="87"/>
      <c r="SKI45" s="34"/>
      <c r="SKJ45" s="34"/>
      <c r="SKK45" s="34"/>
      <c r="SKL45" s="88"/>
      <c r="SKM45" s="88"/>
      <c r="SKN45" s="88"/>
      <c r="SKO45" s="88"/>
      <c r="SKP45" s="88"/>
      <c r="SKQ45" s="88"/>
      <c r="SKR45" s="88"/>
      <c r="SKS45" s="88"/>
      <c r="SKU45" s="34"/>
      <c r="SKV45" s="34"/>
      <c r="SKW45" s="34"/>
      <c r="SKX45" s="34"/>
      <c r="SKY45" s="34"/>
      <c r="SLA45" s="86"/>
      <c r="SLB45" s="86"/>
      <c r="SLC45" s="86"/>
      <c r="SLD45" s="86"/>
      <c r="SLE45" s="86"/>
      <c r="SLF45" s="86"/>
      <c r="SLG45" s="86"/>
      <c r="SLH45" s="86"/>
      <c r="SLI45" s="86"/>
      <c r="SLK45" s="34"/>
      <c r="SLL45" s="34"/>
      <c r="SLM45" s="87"/>
      <c r="SLN45" s="34"/>
      <c r="SLO45" s="34"/>
      <c r="SLP45" s="34"/>
      <c r="SLQ45" s="88"/>
      <c r="SLR45" s="88"/>
      <c r="SLS45" s="88"/>
      <c r="SLT45" s="88"/>
      <c r="SLU45" s="88"/>
      <c r="SLV45" s="88"/>
      <c r="SLW45" s="88"/>
      <c r="SLX45" s="88"/>
      <c r="SLZ45" s="34"/>
      <c r="SMA45" s="34"/>
      <c r="SMB45" s="34"/>
      <c r="SMC45" s="34"/>
      <c r="SMD45" s="34"/>
      <c r="SMF45" s="86"/>
      <c r="SMG45" s="86"/>
      <c r="SMH45" s="86"/>
      <c r="SMI45" s="86"/>
      <c r="SMJ45" s="86"/>
      <c r="SMK45" s="86"/>
      <c r="SML45" s="86"/>
      <c r="SMM45" s="86"/>
      <c r="SMN45" s="86"/>
      <c r="SMP45" s="34"/>
      <c r="SMQ45" s="34"/>
      <c r="SMR45" s="87"/>
      <c r="SMS45" s="34"/>
      <c r="SMT45" s="34"/>
      <c r="SMU45" s="34"/>
      <c r="SMV45" s="88"/>
      <c r="SMW45" s="88"/>
      <c r="SMX45" s="88"/>
      <c r="SMY45" s="88"/>
      <c r="SMZ45" s="88"/>
      <c r="SNA45" s="88"/>
      <c r="SNB45" s="88"/>
      <c r="SNC45" s="88"/>
      <c r="SNE45" s="34"/>
      <c r="SNF45" s="34"/>
      <c r="SNG45" s="34"/>
      <c r="SNH45" s="34"/>
      <c r="SNI45" s="34"/>
      <c r="SNK45" s="86"/>
      <c r="SNL45" s="86"/>
      <c r="SNM45" s="86"/>
      <c r="SNN45" s="86"/>
      <c r="SNO45" s="86"/>
      <c r="SNP45" s="86"/>
      <c r="SNQ45" s="86"/>
      <c r="SNR45" s="86"/>
      <c r="SNS45" s="86"/>
      <c r="SNU45" s="34"/>
      <c r="SNV45" s="34"/>
      <c r="SNW45" s="87"/>
      <c r="SNX45" s="34"/>
      <c r="SNY45" s="34"/>
      <c r="SNZ45" s="34"/>
      <c r="SOA45" s="88"/>
      <c r="SOB45" s="88"/>
      <c r="SOC45" s="88"/>
      <c r="SOD45" s="88"/>
      <c r="SOE45" s="88"/>
      <c r="SOF45" s="88"/>
      <c r="SOG45" s="88"/>
      <c r="SOH45" s="88"/>
      <c r="SOJ45" s="34"/>
      <c r="SOK45" s="34"/>
      <c r="SOL45" s="34"/>
      <c r="SOM45" s="34"/>
      <c r="SON45" s="34"/>
      <c r="SOP45" s="86"/>
      <c r="SOQ45" s="86"/>
      <c r="SOR45" s="86"/>
      <c r="SOS45" s="86"/>
      <c r="SOT45" s="86"/>
      <c r="SOU45" s="86"/>
      <c r="SOV45" s="86"/>
      <c r="SOW45" s="86"/>
      <c r="SOX45" s="86"/>
      <c r="SOZ45" s="34"/>
      <c r="SPA45" s="34"/>
      <c r="SPB45" s="87"/>
      <c r="SPC45" s="34"/>
      <c r="SPD45" s="34"/>
      <c r="SPE45" s="34"/>
      <c r="SPF45" s="88"/>
      <c r="SPG45" s="88"/>
      <c r="SPH45" s="88"/>
      <c r="SPI45" s="88"/>
      <c r="SPJ45" s="88"/>
      <c r="SPK45" s="88"/>
      <c r="SPL45" s="88"/>
      <c r="SPM45" s="88"/>
      <c r="SPO45" s="34"/>
      <c r="SPP45" s="34"/>
      <c r="SPQ45" s="34"/>
      <c r="SPR45" s="34"/>
      <c r="SPS45" s="34"/>
      <c r="SPU45" s="86"/>
      <c r="SPV45" s="86"/>
      <c r="SPW45" s="86"/>
      <c r="SPX45" s="86"/>
      <c r="SPY45" s="86"/>
      <c r="SPZ45" s="86"/>
      <c r="SQA45" s="86"/>
      <c r="SQB45" s="86"/>
      <c r="SQC45" s="86"/>
      <c r="SQE45" s="34"/>
      <c r="SQF45" s="34"/>
      <c r="SQG45" s="87"/>
      <c r="SQH45" s="34"/>
      <c r="SQI45" s="34"/>
      <c r="SQJ45" s="34"/>
      <c r="SQK45" s="88"/>
      <c r="SQL45" s="88"/>
      <c r="SQM45" s="88"/>
      <c r="SQN45" s="88"/>
      <c r="SQO45" s="88"/>
      <c r="SQP45" s="88"/>
      <c r="SQQ45" s="88"/>
      <c r="SQR45" s="88"/>
      <c r="SQT45" s="34"/>
      <c r="SQU45" s="34"/>
      <c r="SQV45" s="34"/>
      <c r="SQW45" s="34"/>
      <c r="SQX45" s="34"/>
      <c r="SQZ45" s="86"/>
      <c r="SRA45" s="86"/>
      <c r="SRB45" s="86"/>
      <c r="SRC45" s="86"/>
      <c r="SRD45" s="86"/>
      <c r="SRE45" s="86"/>
      <c r="SRF45" s="86"/>
      <c r="SRG45" s="86"/>
      <c r="SRH45" s="86"/>
      <c r="SRJ45" s="34"/>
      <c r="SRK45" s="34"/>
      <c r="SRL45" s="87"/>
      <c r="SRM45" s="34"/>
      <c r="SRN45" s="34"/>
      <c r="SRO45" s="34"/>
      <c r="SRP45" s="88"/>
      <c r="SRQ45" s="88"/>
      <c r="SRR45" s="88"/>
      <c r="SRS45" s="88"/>
      <c r="SRT45" s="88"/>
      <c r="SRU45" s="88"/>
      <c r="SRV45" s="88"/>
      <c r="SRW45" s="88"/>
      <c r="SRY45" s="34"/>
      <c r="SRZ45" s="34"/>
      <c r="SSA45" s="34"/>
      <c r="SSB45" s="34"/>
      <c r="SSC45" s="34"/>
      <c r="SSE45" s="86"/>
      <c r="SSF45" s="86"/>
      <c r="SSG45" s="86"/>
      <c r="SSH45" s="86"/>
      <c r="SSI45" s="86"/>
      <c r="SSJ45" s="86"/>
      <c r="SSK45" s="86"/>
      <c r="SSL45" s="86"/>
      <c r="SSM45" s="86"/>
      <c r="SSO45" s="34"/>
      <c r="SSP45" s="34"/>
      <c r="SSQ45" s="87"/>
      <c r="SSR45" s="34"/>
      <c r="SSS45" s="34"/>
      <c r="SST45" s="34"/>
      <c r="SSU45" s="88"/>
      <c r="SSV45" s="88"/>
      <c r="SSW45" s="88"/>
      <c r="SSX45" s="88"/>
      <c r="SSY45" s="88"/>
      <c r="SSZ45" s="88"/>
      <c r="STA45" s="88"/>
      <c r="STB45" s="88"/>
      <c r="STD45" s="34"/>
      <c r="STE45" s="34"/>
      <c r="STF45" s="34"/>
      <c r="STG45" s="34"/>
      <c r="STH45" s="34"/>
      <c r="STJ45" s="86"/>
      <c r="STK45" s="86"/>
      <c r="STL45" s="86"/>
      <c r="STM45" s="86"/>
      <c r="STN45" s="86"/>
      <c r="STO45" s="86"/>
      <c r="STP45" s="86"/>
      <c r="STQ45" s="86"/>
      <c r="STR45" s="86"/>
      <c r="STT45" s="34"/>
      <c r="STU45" s="34"/>
      <c r="STV45" s="87"/>
      <c r="STW45" s="34"/>
      <c r="STX45" s="34"/>
      <c r="STY45" s="34"/>
      <c r="STZ45" s="88"/>
      <c r="SUA45" s="88"/>
      <c r="SUB45" s="88"/>
      <c r="SUC45" s="88"/>
      <c r="SUD45" s="88"/>
      <c r="SUE45" s="88"/>
      <c r="SUF45" s="88"/>
      <c r="SUG45" s="88"/>
      <c r="SUI45" s="34"/>
      <c r="SUJ45" s="34"/>
      <c r="SUK45" s="34"/>
      <c r="SUL45" s="34"/>
      <c r="SUM45" s="34"/>
      <c r="SUO45" s="86"/>
      <c r="SUP45" s="86"/>
      <c r="SUQ45" s="86"/>
      <c r="SUR45" s="86"/>
      <c r="SUS45" s="86"/>
      <c r="SUT45" s="86"/>
      <c r="SUU45" s="86"/>
      <c r="SUV45" s="86"/>
      <c r="SUW45" s="86"/>
      <c r="SUY45" s="34"/>
      <c r="SUZ45" s="34"/>
      <c r="SVA45" s="87"/>
      <c r="SVB45" s="34"/>
      <c r="SVC45" s="34"/>
      <c r="SVD45" s="34"/>
      <c r="SVE45" s="88"/>
      <c r="SVF45" s="88"/>
      <c r="SVG45" s="88"/>
      <c r="SVH45" s="88"/>
      <c r="SVI45" s="88"/>
      <c r="SVJ45" s="88"/>
      <c r="SVK45" s="88"/>
      <c r="SVL45" s="88"/>
      <c r="SVN45" s="34"/>
      <c r="SVO45" s="34"/>
      <c r="SVP45" s="34"/>
      <c r="SVQ45" s="34"/>
      <c r="SVR45" s="34"/>
      <c r="SVT45" s="86"/>
      <c r="SVU45" s="86"/>
      <c r="SVV45" s="86"/>
      <c r="SVW45" s="86"/>
      <c r="SVX45" s="86"/>
      <c r="SVY45" s="86"/>
      <c r="SVZ45" s="86"/>
      <c r="SWA45" s="86"/>
      <c r="SWB45" s="86"/>
      <c r="SWD45" s="34"/>
      <c r="SWE45" s="34"/>
      <c r="SWF45" s="87"/>
      <c r="SWG45" s="34"/>
      <c r="SWH45" s="34"/>
      <c r="SWI45" s="34"/>
      <c r="SWJ45" s="88"/>
      <c r="SWK45" s="88"/>
      <c r="SWL45" s="88"/>
      <c r="SWM45" s="88"/>
      <c r="SWN45" s="88"/>
      <c r="SWO45" s="88"/>
      <c r="SWP45" s="88"/>
      <c r="SWQ45" s="88"/>
      <c r="SWS45" s="34"/>
      <c r="SWT45" s="34"/>
      <c r="SWU45" s="34"/>
      <c r="SWV45" s="34"/>
      <c r="SWW45" s="34"/>
      <c r="SWY45" s="86"/>
      <c r="SWZ45" s="86"/>
      <c r="SXA45" s="86"/>
      <c r="SXB45" s="86"/>
      <c r="SXC45" s="86"/>
      <c r="SXD45" s="86"/>
      <c r="SXE45" s="86"/>
      <c r="SXF45" s="86"/>
      <c r="SXG45" s="86"/>
      <c r="SXI45" s="34"/>
      <c r="SXJ45" s="34"/>
      <c r="SXK45" s="87"/>
      <c r="SXL45" s="34"/>
      <c r="SXM45" s="34"/>
      <c r="SXN45" s="34"/>
      <c r="SXO45" s="88"/>
      <c r="SXP45" s="88"/>
      <c r="SXQ45" s="88"/>
      <c r="SXR45" s="88"/>
      <c r="SXS45" s="88"/>
      <c r="SXT45" s="88"/>
      <c r="SXU45" s="88"/>
      <c r="SXV45" s="88"/>
      <c r="SXX45" s="34"/>
      <c r="SXY45" s="34"/>
      <c r="SXZ45" s="34"/>
      <c r="SYA45" s="34"/>
      <c r="SYB45" s="34"/>
      <c r="SYD45" s="86"/>
      <c r="SYE45" s="86"/>
      <c r="SYF45" s="86"/>
      <c r="SYG45" s="86"/>
      <c r="SYH45" s="86"/>
      <c r="SYI45" s="86"/>
      <c r="SYJ45" s="86"/>
      <c r="SYK45" s="86"/>
      <c r="SYL45" s="86"/>
      <c r="SYN45" s="34"/>
      <c r="SYO45" s="34"/>
      <c r="SYP45" s="87"/>
      <c r="SYQ45" s="34"/>
      <c r="SYR45" s="34"/>
      <c r="SYS45" s="34"/>
      <c r="SYT45" s="88"/>
      <c r="SYU45" s="88"/>
      <c r="SYV45" s="88"/>
      <c r="SYW45" s="88"/>
      <c r="SYX45" s="88"/>
      <c r="SYY45" s="88"/>
      <c r="SYZ45" s="88"/>
      <c r="SZA45" s="88"/>
      <c r="SZC45" s="34"/>
      <c r="SZD45" s="34"/>
      <c r="SZE45" s="34"/>
      <c r="SZF45" s="34"/>
      <c r="SZG45" s="34"/>
      <c r="SZI45" s="86"/>
      <c r="SZJ45" s="86"/>
      <c r="SZK45" s="86"/>
      <c r="SZL45" s="86"/>
      <c r="SZM45" s="86"/>
      <c r="SZN45" s="86"/>
      <c r="SZO45" s="86"/>
      <c r="SZP45" s="86"/>
      <c r="SZQ45" s="86"/>
      <c r="SZS45" s="34"/>
      <c r="SZT45" s="34"/>
      <c r="SZU45" s="87"/>
      <c r="SZV45" s="34"/>
      <c r="SZW45" s="34"/>
      <c r="SZX45" s="34"/>
      <c r="SZY45" s="88"/>
      <c r="SZZ45" s="88"/>
      <c r="TAA45" s="88"/>
      <c r="TAB45" s="88"/>
      <c r="TAC45" s="88"/>
      <c r="TAD45" s="88"/>
      <c r="TAE45" s="88"/>
      <c r="TAF45" s="88"/>
      <c r="TAH45" s="34"/>
      <c r="TAI45" s="34"/>
      <c r="TAJ45" s="34"/>
      <c r="TAK45" s="34"/>
      <c r="TAL45" s="34"/>
      <c r="TAN45" s="86"/>
      <c r="TAO45" s="86"/>
      <c r="TAP45" s="86"/>
      <c r="TAQ45" s="86"/>
      <c r="TAR45" s="86"/>
      <c r="TAS45" s="86"/>
      <c r="TAT45" s="86"/>
      <c r="TAU45" s="86"/>
      <c r="TAV45" s="86"/>
      <c r="TAX45" s="34"/>
      <c r="TAY45" s="34"/>
      <c r="TAZ45" s="87"/>
      <c r="TBA45" s="34"/>
      <c r="TBB45" s="34"/>
      <c r="TBC45" s="34"/>
      <c r="TBD45" s="88"/>
      <c r="TBE45" s="88"/>
      <c r="TBF45" s="88"/>
      <c r="TBG45" s="88"/>
      <c r="TBH45" s="88"/>
      <c r="TBI45" s="88"/>
      <c r="TBJ45" s="88"/>
      <c r="TBK45" s="88"/>
      <c r="TBM45" s="34"/>
      <c r="TBN45" s="34"/>
      <c r="TBO45" s="34"/>
      <c r="TBP45" s="34"/>
      <c r="TBQ45" s="34"/>
      <c r="TBS45" s="86"/>
      <c r="TBT45" s="86"/>
      <c r="TBU45" s="86"/>
      <c r="TBV45" s="86"/>
      <c r="TBW45" s="86"/>
      <c r="TBX45" s="86"/>
      <c r="TBY45" s="86"/>
      <c r="TBZ45" s="86"/>
      <c r="TCA45" s="86"/>
      <c r="TCC45" s="34"/>
      <c r="TCD45" s="34"/>
      <c r="TCE45" s="87"/>
      <c r="TCF45" s="34"/>
      <c r="TCG45" s="34"/>
      <c r="TCH45" s="34"/>
      <c r="TCI45" s="88"/>
      <c r="TCJ45" s="88"/>
      <c r="TCK45" s="88"/>
      <c r="TCL45" s="88"/>
      <c r="TCM45" s="88"/>
      <c r="TCN45" s="88"/>
      <c r="TCO45" s="88"/>
      <c r="TCP45" s="88"/>
      <c r="TCR45" s="34"/>
      <c r="TCS45" s="34"/>
      <c r="TCT45" s="34"/>
      <c r="TCU45" s="34"/>
      <c r="TCV45" s="34"/>
      <c r="TCX45" s="86"/>
      <c r="TCY45" s="86"/>
      <c r="TCZ45" s="86"/>
      <c r="TDA45" s="86"/>
      <c r="TDB45" s="86"/>
      <c r="TDC45" s="86"/>
      <c r="TDD45" s="86"/>
      <c r="TDE45" s="86"/>
      <c r="TDF45" s="86"/>
      <c r="TDH45" s="34"/>
      <c r="TDI45" s="34"/>
      <c r="TDJ45" s="87"/>
      <c r="TDK45" s="34"/>
      <c r="TDL45" s="34"/>
      <c r="TDM45" s="34"/>
      <c r="TDN45" s="88"/>
      <c r="TDO45" s="88"/>
      <c r="TDP45" s="88"/>
      <c r="TDQ45" s="88"/>
      <c r="TDR45" s="88"/>
      <c r="TDS45" s="88"/>
      <c r="TDT45" s="88"/>
      <c r="TDU45" s="88"/>
      <c r="TDW45" s="34"/>
      <c r="TDX45" s="34"/>
      <c r="TDY45" s="34"/>
      <c r="TDZ45" s="34"/>
      <c r="TEA45" s="34"/>
      <c r="TEC45" s="86"/>
      <c r="TED45" s="86"/>
      <c r="TEE45" s="86"/>
      <c r="TEF45" s="86"/>
      <c r="TEG45" s="86"/>
      <c r="TEH45" s="86"/>
      <c r="TEI45" s="86"/>
      <c r="TEJ45" s="86"/>
      <c r="TEK45" s="86"/>
      <c r="TEM45" s="34"/>
      <c r="TEN45" s="34"/>
      <c r="TEO45" s="87"/>
      <c r="TEP45" s="34"/>
      <c r="TEQ45" s="34"/>
      <c r="TER45" s="34"/>
      <c r="TES45" s="88"/>
      <c r="TET45" s="88"/>
      <c r="TEU45" s="88"/>
      <c r="TEV45" s="88"/>
      <c r="TEW45" s="88"/>
      <c r="TEX45" s="88"/>
      <c r="TEY45" s="88"/>
      <c r="TEZ45" s="88"/>
      <c r="TFB45" s="34"/>
      <c r="TFC45" s="34"/>
      <c r="TFD45" s="34"/>
      <c r="TFE45" s="34"/>
      <c r="TFF45" s="34"/>
      <c r="TFH45" s="86"/>
      <c r="TFI45" s="86"/>
      <c r="TFJ45" s="86"/>
      <c r="TFK45" s="86"/>
      <c r="TFL45" s="86"/>
      <c r="TFM45" s="86"/>
      <c r="TFN45" s="86"/>
      <c r="TFO45" s="86"/>
      <c r="TFP45" s="86"/>
      <c r="TFR45" s="34"/>
      <c r="TFS45" s="34"/>
      <c r="TFT45" s="87"/>
      <c r="TFU45" s="34"/>
      <c r="TFV45" s="34"/>
      <c r="TFW45" s="34"/>
      <c r="TFX45" s="88"/>
      <c r="TFY45" s="88"/>
      <c r="TFZ45" s="88"/>
      <c r="TGA45" s="88"/>
      <c r="TGB45" s="88"/>
      <c r="TGC45" s="88"/>
      <c r="TGD45" s="88"/>
      <c r="TGE45" s="88"/>
      <c r="TGG45" s="34"/>
      <c r="TGH45" s="34"/>
      <c r="TGI45" s="34"/>
      <c r="TGJ45" s="34"/>
      <c r="TGK45" s="34"/>
      <c r="TGM45" s="86"/>
      <c r="TGN45" s="86"/>
      <c r="TGO45" s="86"/>
      <c r="TGP45" s="86"/>
      <c r="TGQ45" s="86"/>
      <c r="TGR45" s="86"/>
      <c r="TGS45" s="86"/>
      <c r="TGT45" s="86"/>
      <c r="TGU45" s="86"/>
      <c r="TGW45" s="34"/>
      <c r="TGX45" s="34"/>
      <c r="TGY45" s="87"/>
      <c r="TGZ45" s="34"/>
      <c r="THA45" s="34"/>
      <c r="THB45" s="34"/>
      <c r="THC45" s="88"/>
      <c r="THD45" s="88"/>
      <c r="THE45" s="88"/>
      <c r="THF45" s="88"/>
      <c r="THG45" s="88"/>
      <c r="THH45" s="88"/>
      <c r="THI45" s="88"/>
      <c r="THJ45" s="88"/>
      <c r="THL45" s="34"/>
      <c r="THM45" s="34"/>
      <c r="THN45" s="34"/>
      <c r="THO45" s="34"/>
      <c r="THP45" s="34"/>
      <c r="THR45" s="86"/>
      <c r="THS45" s="86"/>
      <c r="THT45" s="86"/>
      <c r="THU45" s="86"/>
      <c r="THV45" s="86"/>
      <c r="THW45" s="86"/>
      <c r="THX45" s="86"/>
      <c r="THY45" s="86"/>
      <c r="THZ45" s="86"/>
      <c r="TIB45" s="34"/>
      <c r="TIC45" s="34"/>
      <c r="TID45" s="87"/>
      <c r="TIE45" s="34"/>
      <c r="TIF45" s="34"/>
      <c r="TIG45" s="34"/>
      <c r="TIH45" s="88"/>
      <c r="TII45" s="88"/>
      <c r="TIJ45" s="88"/>
      <c r="TIK45" s="88"/>
      <c r="TIL45" s="88"/>
      <c r="TIM45" s="88"/>
      <c r="TIN45" s="88"/>
      <c r="TIO45" s="88"/>
      <c r="TIQ45" s="34"/>
      <c r="TIR45" s="34"/>
      <c r="TIS45" s="34"/>
      <c r="TIT45" s="34"/>
      <c r="TIU45" s="34"/>
      <c r="TIW45" s="86"/>
      <c r="TIX45" s="86"/>
      <c r="TIY45" s="86"/>
      <c r="TIZ45" s="86"/>
      <c r="TJA45" s="86"/>
      <c r="TJB45" s="86"/>
      <c r="TJC45" s="86"/>
      <c r="TJD45" s="86"/>
      <c r="TJE45" s="86"/>
      <c r="TJG45" s="34"/>
      <c r="TJH45" s="34"/>
      <c r="TJI45" s="87"/>
      <c r="TJJ45" s="34"/>
      <c r="TJK45" s="34"/>
      <c r="TJL45" s="34"/>
      <c r="TJM45" s="88"/>
      <c r="TJN45" s="88"/>
      <c r="TJO45" s="88"/>
      <c r="TJP45" s="88"/>
      <c r="TJQ45" s="88"/>
      <c r="TJR45" s="88"/>
      <c r="TJS45" s="88"/>
      <c r="TJT45" s="88"/>
      <c r="TJV45" s="34"/>
      <c r="TJW45" s="34"/>
      <c r="TJX45" s="34"/>
      <c r="TJY45" s="34"/>
      <c r="TJZ45" s="34"/>
      <c r="TKB45" s="86"/>
      <c r="TKC45" s="86"/>
      <c r="TKD45" s="86"/>
      <c r="TKE45" s="86"/>
      <c r="TKF45" s="86"/>
      <c r="TKG45" s="86"/>
      <c r="TKH45" s="86"/>
      <c r="TKI45" s="86"/>
      <c r="TKJ45" s="86"/>
      <c r="TKL45" s="34"/>
      <c r="TKM45" s="34"/>
      <c r="TKN45" s="87"/>
      <c r="TKO45" s="34"/>
      <c r="TKP45" s="34"/>
      <c r="TKQ45" s="34"/>
      <c r="TKR45" s="88"/>
      <c r="TKS45" s="88"/>
      <c r="TKT45" s="88"/>
      <c r="TKU45" s="88"/>
      <c r="TKV45" s="88"/>
      <c r="TKW45" s="88"/>
      <c r="TKX45" s="88"/>
      <c r="TKY45" s="88"/>
      <c r="TLA45" s="34"/>
      <c r="TLB45" s="34"/>
      <c r="TLC45" s="34"/>
      <c r="TLD45" s="34"/>
      <c r="TLE45" s="34"/>
      <c r="TLG45" s="86"/>
      <c r="TLH45" s="86"/>
      <c r="TLI45" s="86"/>
      <c r="TLJ45" s="86"/>
      <c r="TLK45" s="86"/>
      <c r="TLL45" s="86"/>
      <c r="TLM45" s="86"/>
      <c r="TLN45" s="86"/>
      <c r="TLO45" s="86"/>
      <c r="TLQ45" s="34"/>
      <c r="TLR45" s="34"/>
      <c r="TLS45" s="87"/>
      <c r="TLT45" s="34"/>
      <c r="TLU45" s="34"/>
      <c r="TLV45" s="34"/>
      <c r="TLW45" s="88"/>
      <c r="TLX45" s="88"/>
      <c r="TLY45" s="88"/>
      <c r="TLZ45" s="88"/>
      <c r="TMA45" s="88"/>
      <c r="TMB45" s="88"/>
      <c r="TMC45" s="88"/>
      <c r="TMD45" s="88"/>
      <c r="TMF45" s="34"/>
      <c r="TMG45" s="34"/>
      <c r="TMH45" s="34"/>
      <c r="TMI45" s="34"/>
      <c r="TMJ45" s="34"/>
      <c r="TML45" s="86"/>
      <c r="TMM45" s="86"/>
      <c r="TMN45" s="86"/>
      <c r="TMO45" s="86"/>
      <c r="TMP45" s="86"/>
      <c r="TMQ45" s="86"/>
      <c r="TMR45" s="86"/>
      <c r="TMS45" s="86"/>
      <c r="TMT45" s="86"/>
      <c r="TMV45" s="34"/>
      <c r="TMW45" s="34"/>
      <c r="TMX45" s="87"/>
      <c r="TMY45" s="34"/>
      <c r="TMZ45" s="34"/>
      <c r="TNA45" s="34"/>
      <c r="TNB45" s="88"/>
      <c r="TNC45" s="88"/>
      <c r="TND45" s="88"/>
      <c r="TNE45" s="88"/>
      <c r="TNF45" s="88"/>
      <c r="TNG45" s="88"/>
      <c r="TNH45" s="88"/>
      <c r="TNI45" s="88"/>
      <c r="TNK45" s="34"/>
      <c r="TNL45" s="34"/>
      <c r="TNM45" s="34"/>
      <c r="TNN45" s="34"/>
      <c r="TNO45" s="34"/>
      <c r="TNQ45" s="86"/>
      <c r="TNR45" s="86"/>
      <c r="TNS45" s="86"/>
      <c r="TNT45" s="86"/>
      <c r="TNU45" s="86"/>
      <c r="TNV45" s="86"/>
      <c r="TNW45" s="86"/>
      <c r="TNX45" s="86"/>
      <c r="TNY45" s="86"/>
      <c r="TOA45" s="34"/>
      <c r="TOB45" s="34"/>
      <c r="TOC45" s="87"/>
      <c r="TOD45" s="34"/>
      <c r="TOE45" s="34"/>
      <c r="TOF45" s="34"/>
      <c r="TOG45" s="88"/>
      <c r="TOH45" s="88"/>
      <c r="TOI45" s="88"/>
      <c r="TOJ45" s="88"/>
      <c r="TOK45" s="88"/>
      <c r="TOL45" s="88"/>
      <c r="TOM45" s="88"/>
      <c r="TON45" s="88"/>
      <c r="TOP45" s="34"/>
      <c r="TOQ45" s="34"/>
      <c r="TOR45" s="34"/>
      <c r="TOS45" s="34"/>
      <c r="TOT45" s="34"/>
      <c r="TOV45" s="86"/>
      <c r="TOW45" s="86"/>
      <c r="TOX45" s="86"/>
      <c r="TOY45" s="86"/>
      <c r="TOZ45" s="86"/>
      <c r="TPA45" s="86"/>
      <c r="TPB45" s="86"/>
      <c r="TPC45" s="86"/>
      <c r="TPD45" s="86"/>
      <c r="TPF45" s="34"/>
      <c r="TPG45" s="34"/>
      <c r="TPH45" s="87"/>
      <c r="TPI45" s="34"/>
      <c r="TPJ45" s="34"/>
      <c r="TPK45" s="34"/>
      <c r="TPL45" s="88"/>
      <c r="TPM45" s="88"/>
      <c r="TPN45" s="88"/>
      <c r="TPO45" s="88"/>
      <c r="TPP45" s="88"/>
      <c r="TPQ45" s="88"/>
      <c r="TPR45" s="88"/>
      <c r="TPS45" s="88"/>
      <c r="TPU45" s="34"/>
      <c r="TPV45" s="34"/>
      <c r="TPW45" s="34"/>
      <c r="TPX45" s="34"/>
      <c r="TPY45" s="34"/>
      <c r="TQA45" s="86"/>
      <c r="TQB45" s="86"/>
      <c r="TQC45" s="86"/>
      <c r="TQD45" s="86"/>
      <c r="TQE45" s="86"/>
      <c r="TQF45" s="86"/>
      <c r="TQG45" s="86"/>
      <c r="TQH45" s="86"/>
      <c r="TQI45" s="86"/>
      <c r="TQK45" s="34"/>
      <c r="TQL45" s="34"/>
      <c r="TQM45" s="87"/>
      <c r="TQN45" s="34"/>
      <c r="TQO45" s="34"/>
      <c r="TQP45" s="34"/>
      <c r="TQQ45" s="88"/>
      <c r="TQR45" s="88"/>
      <c r="TQS45" s="88"/>
      <c r="TQT45" s="88"/>
      <c r="TQU45" s="88"/>
      <c r="TQV45" s="88"/>
      <c r="TQW45" s="88"/>
      <c r="TQX45" s="88"/>
      <c r="TQZ45" s="34"/>
      <c r="TRA45" s="34"/>
      <c r="TRB45" s="34"/>
      <c r="TRC45" s="34"/>
      <c r="TRD45" s="34"/>
      <c r="TRF45" s="86"/>
      <c r="TRG45" s="86"/>
      <c r="TRH45" s="86"/>
      <c r="TRI45" s="86"/>
      <c r="TRJ45" s="86"/>
      <c r="TRK45" s="86"/>
      <c r="TRL45" s="86"/>
      <c r="TRM45" s="86"/>
      <c r="TRN45" s="86"/>
      <c r="TRP45" s="34"/>
      <c r="TRQ45" s="34"/>
      <c r="TRR45" s="87"/>
      <c r="TRS45" s="34"/>
      <c r="TRT45" s="34"/>
      <c r="TRU45" s="34"/>
      <c r="TRV45" s="88"/>
      <c r="TRW45" s="88"/>
      <c r="TRX45" s="88"/>
      <c r="TRY45" s="88"/>
      <c r="TRZ45" s="88"/>
      <c r="TSA45" s="88"/>
      <c r="TSB45" s="88"/>
      <c r="TSC45" s="88"/>
      <c r="TSE45" s="34"/>
      <c r="TSF45" s="34"/>
      <c r="TSG45" s="34"/>
      <c r="TSH45" s="34"/>
      <c r="TSI45" s="34"/>
      <c r="TSK45" s="86"/>
      <c r="TSL45" s="86"/>
      <c r="TSM45" s="86"/>
      <c r="TSN45" s="86"/>
      <c r="TSO45" s="86"/>
      <c r="TSP45" s="86"/>
      <c r="TSQ45" s="86"/>
      <c r="TSR45" s="86"/>
      <c r="TSS45" s="86"/>
      <c r="TSU45" s="34"/>
      <c r="TSV45" s="34"/>
      <c r="TSW45" s="87"/>
      <c r="TSX45" s="34"/>
      <c r="TSY45" s="34"/>
      <c r="TSZ45" s="34"/>
      <c r="TTA45" s="88"/>
      <c r="TTB45" s="88"/>
      <c r="TTC45" s="88"/>
      <c r="TTD45" s="88"/>
      <c r="TTE45" s="88"/>
      <c r="TTF45" s="88"/>
      <c r="TTG45" s="88"/>
      <c r="TTH45" s="88"/>
      <c r="TTJ45" s="34"/>
      <c r="TTK45" s="34"/>
      <c r="TTL45" s="34"/>
      <c r="TTM45" s="34"/>
      <c r="TTN45" s="34"/>
      <c r="TTP45" s="86"/>
      <c r="TTQ45" s="86"/>
      <c r="TTR45" s="86"/>
      <c r="TTS45" s="86"/>
      <c r="TTT45" s="86"/>
      <c r="TTU45" s="86"/>
      <c r="TTV45" s="86"/>
      <c r="TTW45" s="86"/>
      <c r="TTX45" s="86"/>
      <c r="TTZ45" s="34"/>
      <c r="TUA45" s="34"/>
      <c r="TUB45" s="87"/>
      <c r="TUC45" s="34"/>
      <c r="TUD45" s="34"/>
      <c r="TUE45" s="34"/>
      <c r="TUF45" s="88"/>
      <c r="TUG45" s="88"/>
      <c r="TUH45" s="88"/>
      <c r="TUI45" s="88"/>
      <c r="TUJ45" s="88"/>
      <c r="TUK45" s="88"/>
      <c r="TUL45" s="88"/>
      <c r="TUM45" s="88"/>
      <c r="TUO45" s="34"/>
      <c r="TUP45" s="34"/>
      <c r="TUQ45" s="34"/>
      <c r="TUR45" s="34"/>
      <c r="TUS45" s="34"/>
      <c r="TUU45" s="86"/>
      <c r="TUV45" s="86"/>
      <c r="TUW45" s="86"/>
      <c r="TUX45" s="86"/>
      <c r="TUY45" s="86"/>
      <c r="TUZ45" s="86"/>
      <c r="TVA45" s="86"/>
      <c r="TVB45" s="86"/>
      <c r="TVC45" s="86"/>
      <c r="TVE45" s="34"/>
      <c r="TVF45" s="34"/>
      <c r="TVG45" s="87"/>
      <c r="TVH45" s="34"/>
      <c r="TVI45" s="34"/>
      <c r="TVJ45" s="34"/>
      <c r="TVK45" s="88"/>
      <c r="TVL45" s="88"/>
      <c r="TVM45" s="88"/>
      <c r="TVN45" s="88"/>
      <c r="TVO45" s="88"/>
      <c r="TVP45" s="88"/>
      <c r="TVQ45" s="88"/>
      <c r="TVR45" s="88"/>
      <c r="TVT45" s="34"/>
      <c r="TVU45" s="34"/>
      <c r="TVV45" s="34"/>
      <c r="TVW45" s="34"/>
      <c r="TVX45" s="34"/>
      <c r="TVZ45" s="86"/>
      <c r="TWA45" s="86"/>
      <c r="TWB45" s="86"/>
      <c r="TWC45" s="86"/>
      <c r="TWD45" s="86"/>
      <c r="TWE45" s="86"/>
      <c r="TWF45" s="86"/>
      <c r="TWG45" s="86"/>
      <c r="TWH45" s="86"/>
      <c r="TWJ45" s="34"/>
      <c r="TWK45" s="34"/>
      <c r="TWL45" s="87"/>
      <c r="TWM45" s="34"/>
      <c r="TWN45" s="34"/>
      <c r="TWO45" s="34"/>
      <c r="TWP45" s="88"/>
      <c r="TWQ45" s="88"/>
      <c r="TWR45" s="88"/>
      <c r="TWS45" s="88"/>
      <c r="TWT45" s="88"/>
      <c r="TWU45" s="88"/>
      <c r="TWV45" s="88"/>
      <c r="TWW45" s="88"/>
      <c r="TWY45" s="34"/>
      <c r="TWZ45" s="34"/>
      <c r="TXA45" s="34"/>
      <c r="TXB45" s="34"/>
      <c r="TXC45" s="34"/>
      <c r="TXE45" s="86"/>
      <c r="TXF45" s="86"/>
      <c r="TXG45" s="86"/>
      <c r="TXH45" s="86"/>
      <c r="TXI45" s="86"/>
      <c r="TXJ45" s="86"/>
      <c r="TXK45" s="86"/>
      <c r="TXL45" s="86"/>
      <c r="TXM45" s="86"/>
      <c r="TXO45" s="34"/>
      <c r="TXP45" s="34"/>
      <c r="TXQ45" s="87"/>
      <c r="TXR45" s="34"/>
      <c r="TXS45" s="34"/>
      <c r="TXT45" s="34"/>
      <c r="TXU45" s="88"/>
      <c r="TXV45" s="88"/>
      <c r="TXW45" s="88"/>
      <c r="TXX45" s="88"/>
      <c r="TXY45" s="88"/>
      <c r="TXZ45" s="88"/>
      <c r="TYA45" s="88"/>
      <c r="TYB45" s="88"/>
      <c r="TYD45" s="34"/>
      <c r="TYE45" s="34"/>
      <c r="TYF45" s="34"/>
      <c r="TYG45" s="34"/>
      <c r="TYH45" s="34"/>
      <c r="TYJ45" s="86"/>
      <c r="TYK45" s="86"/>
      <c r="TYL45" s="86"/>
      <c r="TYM45" s="86"/>
      <c r="TYN45" s="86"/>
      <c r="TYO45" s="86"/>
      <c r="TYP45" s="86"/>
      <c r="TYQ45" s="86"/>
      <c r="TYR45" s="86"/>
      <c r="TYT45" s="34"/>
      <c r="TYU45" s="34"/>
      <c r="TYV45" s="87"/>
      <c r="TYW45" s="34"/>
      <c r="TYX45" s="34"/>
      <c r="TYY45" s="34"/>
      <c r="TYZ45" s="88"/>
      <c r="TZA45" s="88"/>
      <c r="TZB45" s="88"/>
      <c r="TZC45" s="88"/>
      <c r="TZD45" s="88"/>
      <c r="TZE45" s="88"/>
      <c r="TZF45" s="88"/>
      <c r="TZG45" s="88"/>
      <c r="TZI45" s="34"/>
      <c r="TZJ45" s="34"/>
      <c r="TZK45" s="34"/>
      <c r="TZL45" s="34"/>
      <c r="TZM45" s="34"/>
      <c r="TZO45" s="86"/>
      <c r="TZP45" s="86"/>
      <c r="TZQ45" s="86"/>
      <c r="TZR45" s="86"/>
      <c r="TZS45" s="86"/>
      <c r="TZT45" s="86"/>
      <c r="TZU45" s="86"/>
      <c r="TZV45" s="86"/>
      <c r="TZW45" s="86"/>
      <c r="TZY45" s="34"/>
      <c r="TZZ45" s="34"/>
      <c r="UAA45" s="87"/>
      <c r="UAB45" s="34"/>
      <c r="UAC45" s="34"/>
      <c r="UAD45" s="34"/>
      <c r="UAE45" s="88"/>
      <c r="UAF45" s="88"/>
      <c r="UAG45" s="88"/>
      <c r="UAH45" s="88"/>
      <c r="UAI45" s="88"/>
      <c r="UAJ45" s="88"/>
      <c r="UAK45" s="88"/>
      <c r="UAL45" s="88"/>
      <c r="UAN45" s="34"/>
      <c r="UAO45" s="34"/>
      <c r="UAP45" s="34"/>
      <c r="UAQ45" s="34"/>
      <c r="UAR45" s="34"/>
      <c r="UAT45" s="86"/>
      <c r="UAU45" s="86"/>
      <c r="UAV45" s="86"/>
      <c r="UAW45" s="86"/>
      <c r="UAX45" s="86"/>
      <c r="UAY45" s="86"/>
      <c r="UAZ45" s="86"/>
      <c r="UBA45" s="86"/>
      <c r="UBB45" s="86"/>
      <c r="UBD45" s="34"/>
      <c r="UBE45" s="34"/>
      <c r="UBF45" s="87"/>
      <c r="UBG45" s="34"/>
      <c r="UBH45" s="34"/>
      <c r="UBI45" s="34"/>
      <c r="UBJ45" s="88"/>
      <c r="UBK45" s="88"/>
      <c r="UBL45" s="88"/>
      <c r="UBM45" s="88"/>
      <c r="UBN45" s="88"/>
      <c r="UBO45" s="88"/>
      <c r="UBP45" s="88"/>
      <c r="UBQ45" s="88"/>
      <c r="UBS45" s="34"/>
      <c r="UBT45" s="34"/>
      <c r="UBU45" s="34"/>
      <c r="UBV45" s="34"/>
      <c r="UBW45" s="34"/>
      <c r="UBY45" s="86"/>
      <c r="UBZ45" s="86"/>
      <c r="UCA45" s="86"/>
      <c r="UCB45" s="86"/>
      <c r="UCC45" s="86"/>
      <c r="UCD45" s="86"/>
      <c r="UCE45" s="86"/>
      <c r="UCF45" s="86"/>
      <c r="UCG45" s="86"/>
      <c r="UCI45" s="34"/>
      <c r="UCJ45" s="34"/>
      <c r="UCK45" s="87"/>
      <c r="UCL45" s="34"/>
      <c r="UCM45" s="34"/>
      <c r="UCN45" s="34"/>
      <c r="UCO45" s="88"/>
      <c r="UCP45" s="88"/>
      <c r="UCQ45" s="88"/>
      <c r="UCR45" s="88"/>
      <c r="UCS45" s="88"/>
      <c r="UCT45" s="88"/>
      <c r="UCU45" s="88"/>
      <c r="UCV45" s="88"/>
      <c r="UCX45" s="34"/>
      <c r="UCY45" s="34"/>
      <c r="UCZ45" s="34"/>
      <c r="UDA45" s="34"/>
      <c r="UDB45" s="34"/>
      <c r="UDD45" s="86"/>
      <c r="UDE45" s="86"/>
      <c r="UDF45" s="86"/>
      <c r="UDG45" s="86"/>
      <c r="UDH45" s="86"/>
      <c r="UDI45" s="86"/>
      <c r="UDJ45" s="86"/>
      <c r="UDK45" s="86"/>
      <c r="UDL45" s="86"/>
      <c r="UDN45" s="34"/>
      <c r="UDO45" s="34"/>
      <c r="UDP45" s="87"/>
      <c r="UDQ45" s="34"/>
      <c r="UDR45" s="34"/>
      <c r="UDS45" s="34"/>
      <c r="UDT45" s="88"/>
      <c r="UDU45" s="88"/>
      <c r="UDV45" s="88"/>
      <c r="UDW45" s="88"/>
      <c r="UDX45" s="88"/>
      <c r="UDY45" s="88"/>
      <c r="UDZ45" s="88"/>
      <c r="UEA45" s="88"/>
      <c r="UEC45" s="34"/>
      <c r="UED45" s="34"/>
      <c r="UEE45" s="34"/>
      <c r="UEF45" s="34"/>
      <c r="UEG45" s="34"/>
      <c r="UEI45" s="86"/>
      <c r="UEJ45" s="86"/>
      <c r="UEK45" s="86"/>
      <c r="UEL45" s="86"/>
      <c r="UEM45" s="86"/>
      <c r="UEN45" s="86"/>
      <c r="UEO45" s="86"/>
      <c r="UEP45" s="86"/>
      <c r="UEQ45" s="86"/>
      <c r="UES45" s="34"/>
      <c r="UET45" s="34"/>
      <c r="UEU45" s="87"/>
      <c r="UEV45" s="34"/>
      <c r="UEW45" s="34"/>
      <c r="UEX45" s="34"/>
      <c r="UEY45" s="88"/>
      <c r="UEZ45" s="88"/>
      <c r="UFA45" s="88"/>
      <c r="UFB45" s="88"/>
      <c r="UFC45" s="88"/>
      <c r="UFD45" s="88"/>
      <c r="UFE45" s="88"/>
      <c r="UFF45" s="88"/>
      <c r="UFH45" s="34"/>
      <c r="UFI45" s="34"/>
      <c r="UFJ45" s="34"/>
      <c r="UFK45" s="34"/>
      <c r="UFL45" s="34"/>
      <c r="UFN45" s="86"/>
      <c r="UFO45" s="86"/>
      <c r="UFP45" s="86"/>
      <c r="UFQ45" s="86"/>
      <c r="UFR45" s="86"/>
      <c r="UFS45" s="86"/>
      <c r="UFT45" s="86"/>
      <c r="UFU45" s="86"/>
      <c r="UFV45" s="86"/>
      <c r="UFX45" s="34"/>
      <c r="UFY45" s="34"/>
      <c r="UFZ45" s="87"/>
      <c r="UGA45" s="34"/>
      <c r="UGB45" s="34"/>
      <c r="UGC45" s="34"/>
      <c r="UGD45" s="88"/>
      <c r="UGE45" s="88"/>
      <c r="UGF45" s="88"/>
      <c r="UGG45" s="88"/>
      <c r="UGH45" s="88"/>
      <c r="UGI45" s="88"/>
      <c r="UGJ45" s="88"/>
      <c r="UGK45" s="88"/>
      <c r="UGM45" s="34"/>
      <c r="UGN45" s="34"/>
      <c r="UGO45" s="34"/>
      <c r="UGP45" s="34"/>
      <c r="UGQ45" s="34"/>
      <c r="UGS45" s="86"/>
      <c r="UGT45" s="86"/>
      <c r="UGU45" s="86"/>
      <c r="UGV45" s="86"/>
      <c r="UGW45" s="86"/>
      <c r="UGX45" s="86"/>
      <c r="UGY45" s="86"/>
      <c r="UGZ45" s="86"/>
      <c r="UHA45" s="86"/>
      <c r="UHC45" s="34"/>
      <c r="UHD45" s="34"/>
      <c r="UHE45" s="87"/>
      <c r="UHF45" s="34"/>
      <c r="UHG45" s="34"/>
      <c r="UHH45" s="34"/>
      <c r="UHI45" s="88"/>
      <c r="UHJ45" s="88"/>
      <c r="UHK45" s="88"/>
      <c r="UHL45" s="88"/>
      <c r="UHM45" s="88"/>
      <c r="UHN45" s="88"/>
      <c r="UHO45" s="88"/>
      <c r="UHP45" s="88"/>
      <c r="UHR45" s="34"/>
      <c r="UHS45" s="34"/>
      <c r="UHT45" s="34"/>
      <c r="UHU45" s="34"/>
      <c r="UHV45" s="34"/>
      <c r="UHX45" s="86"/>
      <c r="UHY45" s="86"/>
      <c r="UHZ45" s="86"/>
      <c r="UIA45" s="86"/>
      <c r="UIB45" s="86"/>
      <c r="UIC45" s="86"/>
      <c r="UID45" s="86"/>
      <c r="UIE45" s="86"/>
      <c r="UIF45" s="86"/>
      <c r="UIH45" s="34"/>
      <c r="UII45" s="34"/>
      <c r="UIJ45" s="87"/>
      <c r="UIK45" s="34"/>
      <c r="UIL45" s="34"/>
      <c r="UIM45" s="34"/>
      <c r="UIN45" s="88"/>
      <c r="UIO45" s="88"/>
      <c r="UIP45" s="88"/>
      <c r="UIQ45" s="88"/>
      <c r="UIR45" s="88"/>
      <c r="UIS45" s="88"/>
      <c r="UIT45" s="88"/>
      <c r="UIU45" s="88"/>
      <c r="UIW45" s="34"/>
      <c r="UIX45" s="34"/>
      <c r="UIY45" s="34"/>
      <c r="UIZ45" s="34"/>
      <c r="UJA45" s="34"/>
      <c r="UJC45" s="86"/>
      <c r="UJD45" s="86"/>
      <c r="UJE45" s="86"/>
      <c r="UJF45" s="86"/>
      <c r="UJG45" s="86"/>
      <c r="UJH45" s="86"/>
      <c r="UJI45" s="86"/>
      <c r="UJJ45" s="86"/>
      <c r="UJK45" s="86"/>
      <c r="UJM45" s="34"/>
      <c r="UJN45" s="34"/>
      <c r="UJO45" s="87"/>
      <c r="UJP45" s="34"/>
      <c r="UJQ45" s="34"/>
      <c r="UJR45" s="34"/>
      <c r="UJS45" s="88"/>
      <c r="UJT45" s="88"/>
      <c r="UJU45" s="88"/>
      <c r="UJV45" s="88"/>
      <c r="UJW45" s="88"/>
      <c r="UJX45" s="88"/>
      <c r="UJY45" s="88"/>
      <c r="UJZ45" s="88"/>
      <c r="UKB45" s="34"/>
      <c r="UKC45" s="34"/>
      <c r="UKD45" s="34"/>
      <c r="UKE45" s="34"/>
      <c r="UKF45" s="34"/>
      <c r="UKH45" s="86"/>
      <c r="UKI45" s="86"/>
      <c r="UKJ45" s="86"/>
      <c r="UKK45" s="86"/>
      <c r="UKL45" s="86"/>
      <c r="UKM45" s="86"/>
      <c r="UKN45" s="86"/>
      <c r="UKO45" s="86"/>
      <c r="UKP45" s="86"/>
      <c r="UKR45" s="34"/>
      <c r="UKS45" s="34"/>
      <c r="UKT45" s="87"/>
      <c r="UKU45" s="34"/>
      <c r="UKV45" s="34"/>
      <c r="UKW45" s="34"/>
      <c r="UKX45" s="88"/>
      <c r="UKY45" s="88"/>
      <c r="UKZ45" s="88"/>
      <c r="ULA45" s="88"/>
      <c r="ULB45" s="88"/>
      <c r="ULC45" s="88"/>
      <c r="ULD45" s="88"/>
      <c r="ULE45" s="88"/>
      <c r="ULG45" s="34"/>
      <c r="ULH45" s="34"/>
      <c r="ULI45" s="34"/>
      <c r="ULJ45" s="34"/>
      <c r="ULK45" s="34"/>
      <c r="ULM45" s="86"/>
      <c r="ULN45" s="86"/>
      <c r="ULO45" s="86"/>
      <c r="ULP45" s="86"/>
      <c r="ULQ45" s="86"/>
      <c r="ULR45" s="86"/>
      <c r="ULS45" s="86"/>
      <c r="ULT45" s="86"/>
      <c r="ULU45" s="86"/>
      <c r="ULW45" s="34"/>
      <c r="ULX45" s="34"/>
      <c r="ULY45" s="87"/>
      <c r="ULZ45" s="34"/>
      <c r="UMA45" s="34"/>
      <c r="UMB45" s="34"/>
      <c r="UMC45" s="88"/>
      <c r="UMD45" s="88"/>
      <c r="UME45" s="88"/>
      <c r="UMF45" s="88"/>
      <c r="UMG45" s="88"/>
      <c r="UMH45" s="88"/>
      <c r="UMI45" s="88"/>
      <c r="UMJ45" s="88"/>
      <c r="UML45" s="34"/>
      <c r="UMM45" s="34"/>
      <c r="UMN45" s="34"/>
      <c r="UMO45" s="34"/>
      <c r="UMP45" s="34"/>
      <c r="UMR45" s="86"/>
      <c r="UMS45" s="86"/>
      <c r="UMT45" s="86"/>
      <c r="UMU45" s="86"/>
      <c r="UMV45" s="86"/>
      <c r="UMW45" s="86"/>
      <c r="UMX45" s="86"/>
      <c r="UMY45" s="86"/>
      <c r="UMZ45" s="86"/>
      <c r="UNB45" s="34"/>
      <c r="UNC45" s="34"/>
      <c r="UND45" s="87"/>
      <c r="UNE45" s="34"/>
      <c r="UNF45" s="34"/>
      <c r="UNG45" s="34"/>
      <c r="UNH45" s="88"/>
      <c r="UNI45" s="88"/>
      <c r="UNJ45" s="88"/>
      <c r="UNK45" s="88"/>
      <c r="UNL45" s="88"/>
      <c r="UNM45" s="88"/>
      <c r="UNN45" s="88"/>
      <c r="UNO45" s="88"/>
      <c r="UNQ45" s="34"/>
      <c r="UNR45" s="34"/>
      <c r="UNS45" s="34"/>
      <c r="UNT45" s="34"/>
      <c r="UNU45" s="34"/>
      <c r="UNW45" s="86"/>
      <c r="UNX45" s="86"/>
      <c r="UNY45" s="86"/>
      <c r="UNZ45" s="86"/>
      <c r="UOA45" s="86"/>
      <c r="UOB45" s="86"/>
      <c r="UOC45" s="86"/>
      <c r="UOD45" s="86"/>
      <c r="UOE45" s="86"/>
      <c r="UOG45" s="34"/>
      <c r="UOH45" s="34"/>
      <c r="UOI45" s="87"/>
      <c r="UOJ45" s="34"/>
      <c r="UOK45" s="34"/>
      <c r="UOL45" s="34"/>
      <c r="UOM45" s="88"/>
      <c r="UON45" s="88"/>
      <c r="UOO45" s="88"/>
      <c r="UOP45" s="88"/>
      <c r="UOQ45" s="88"/>
      <c r="UOR45" s="88"/>
      <c r="UOS45" s="88"/>
      <c r="UOT45" s="88"/>
      <c r="UOV45" s="34"/>
      <c r="UOW45" s="34"/>
      <c r="UOX45" s="34"/>
      <c r="UOY45" s="34"/>
      <c r="UOZ45" s="34"/>
      <c r="UPB45" s="86"/>
      <c r="UPC45" s="86"/>
      <c r="UPD45" s="86"/>
      <c r="UPE45" s="86"/>
      <c r="UPF45" s="86"/>
      <c r="UPG45" s="86"/>
      <c r="UPH45" s="86"/>
      <c r="UPI45" s="86"/>
      <c r="UPJ45" s="86"/>
      <c r="UPL45" s="34"/>
      <c r="UPM45" s="34"/>
      <c r="UPN45" s="87"/>
      <c r="UPO45" s="34"/>
      <c r="UPP45" s="34"/>
      <c r="UPQ45" s="34"/>
      <c r="UPR45" s="88"/>
      <c r="UPS45" s="88"/>
      <c r="UPT45" s="88"/>
      <c r="UPU45" s="88"/>
      <c r="UPV45" s="88"/>
      <c r="UPW45" s="88"/>
      <c r="UPX45" s="88"/>
      <c r="UPY45" s="88"/>
      <c r="UQA45" s="34"/>
      <c r="UQB45" s="34"/>
      <c r="UQC45" s="34"/>
      <c r="UQD45" s="34"/>
      <c r="UQE45" s="34"/>
      <c r="UQG45" s="86"/>
      <c r="UQH45" s="86"/>
      <c r="UQI45" s="86"/>
      <c r="UQJ45" s="86"/>
      <c r="UQK45" s="86"/>
      <c r="UQL45" s="86"/>
      <c r="UQM45" s="86"/>
      <c r="UQN45" s="86"/>
      <c r="UQO45" s="86"/>
      <c r="UQQ45" s="34"/>
      <c r="UQR45" s="34"/>
      <c r="UQS45" s="87"/>
      <c r="UQT45" s="34"/>
      <c r="UQU45" s="34"/>
      <c r="UQV45" s="34"/>
      <c r="UQW45" s="88"/>
      <c r="UQX45" s="88"/>
      <c r="UQY45" s="88"/>
      <c r="UQZ45" s="88"/>
      <c r="URA45" s="88"/>
      <c r="URB45" s="88"/>
      <c r="URC45" s="88"/>
      <c r="URD45" s="88"/>
      <c r="URF45" s="34"/>
      <c r="URG45" s="34"/>
      <c r="URH45" s="34"/>
      <c r="URI45" s="34"/>
      <c r="URJ45" s="34"/>
      <c r="URL45" s="86"/>
      <c r="URM45" s="86"/>
      <c r="URN45" s="86"/>
      <c r="URO45" s="86"/>
      <c r="URP45" s="86"/>
      <c r="URQ45" s="86"/>
      <c r="URR45" s="86"/>
      <c r="URS45" s="86"/>
      <c r="URT45" s="86"/>
      <c r="URV45" s="34"/>
      <c r="URW45" s="34"/>
      <c r="URX45" s="87"/>
      <c r="URY45" s="34"/>
      <c r="URZ45" s="34"/>
      <c r="USA45" s="34"/>
      <c r="USB45" s="88"/>
      <c r="USC45" s="88"/>
      <c r="USD45" s="88"/>
      <c r="USE45" s="88"/>
      <c r="USF45" s="88"/>
      <c r="USG45" s="88"/>
      <c r="USH45" s="88"/>
      <c r="USI45" s="88"/>
      <c r="USK45" s="34"/>
      <c r="USL45" s="34"/>
      <c r="USM45" s="34"/>
      <c r="USN45" s="34"/>
      <c r="USO45" s="34"/>
      <c r="USQ45" s="86"/>
      <c r="USR45" s="86"/>
      <c r="USS45" s="86"/>
      <c r="UST45" s="86"/>
      <c r="USU45" s="86"/>
      <c r="USV45" s="86"/>
      <c r="USW45" s="86"/>
      <c r="USX45" s="86"/>
      <c r="USY45" s="86"/>
      <c r="UTA45" s="34"/>
      <c r="UTB45" s="34"/>
      <c r="UTC45" s="87"/>
      <c r="UTD45" s="34"/>
      <c r="UTE45" s="34"/>
      <c r="UTF45" s="34"/>
      <c r="UTG45" s="88"/>
      <c r="UTH45" s="88"/>
      <c r="UTI45" s="88"/>
      <c r="UTJ45" s="88"/>
      <c r="UTK45" s="88"/>
      <c r="UTL45" s="88"/>
      <c r="UTM45" s="88"/>
      <c r="UTN45" s="88"/>
      <c r="UTP45" s="34"/>
      <c r="UTQ45" s="34"/>
      <c r="UTR45" s="34"/>
      <c r="UTS45" s="34"/>
      <c r="UTT45" s="34"/>
      <c r="UTV45" s="86"/>
      <c r="UTW45" s="86"/>
      <c r="UTX45" s="86"/>
      <c r="UTY45" s="86"/>
      <c r="UTZ45" s="86"/>
      <c r="UUA45" s="86"/>
      <c r="UUB45" s="86"/>
      <c r="UUC45" s="86"/>
      <c r="UUD45" s="86"/>
      <c r="UUF45" s="34"/>
      <c r="UUG45" s="34"/>
      <c r="UUH45" s="87"/>
      <c r="UUI45" s="34"/>
      <c r="UUJ45" s="34"/>
      <c r="UUK45" s="34"/>
      <c r="UUL45" s="88"/>
      <c r="UUM45" s="88"/>
      <c r="UUN45" s="88"/>
      <c r="UUO45" s="88"/>
      <c r="UUP45" s="88"/>
      <c r="UUQ45" s="88"/>
      <c r="UUR45" s="88"/>
      <c r="UUS45" s="88"/>
      <c r="UUU45" s="34"/>
      <c r="UUV45" s="34"/>
      <c r="UUW45" s="34"/>
      <c r="UUX45" s="34"/>
      <c r="UUY45" s="34"/>
      <c r="UVA45" s="86"/>
      <c r="UVB45" s="86"/>
      <c r="UVC45" s="86"/>
      <c r="UVD45" s="86"/>
      <c r="UVE45" s="86"/>
      <c r="UVF45" s="86"/>
      <c r="UVG45" s="86"/>
      <c r="UVH45" s="86"/>
      <c r="UVI45" s="86"/>
      <c r="UVK45" s="34"/>
      <c r="UVL45" s="34"/>
      <c r="UVM45" s="87"/>
      <c r="UVN45" s="34"/>
      <c r="UVO45" s="34"/>
      <c r="UVP45" s="34"/>
      <c r="UVQ45" s="88"/>
      <c r="UVR45" s="88"/>
      <c r="UVS45" s="88"/>
      <c r="UVT45" s="88"/>
      <c r="UVU45" s="88"/>
      <c r="UVV45" s="88"/>
      <c r="UVW45" s="88"/>
      <c r="UVX45" s="88"/>
      <c r="UVZ45" s="34"/>
      <c r="UWA45" s="34"/>
      <c r="UWB45" s="34"/>
      <c r="UWC45" s="34"/>
      <c r="UWD45" s="34"/>
      <c r="UWF45" s="86"/>
      <c r="UWG45" s="86"/>
      <c r="UWH45" s="86"/>
      <c r="UWI45" s="86"/>
      <c r="UWJ45" s="86"/>
      <c r="UWK45" s="86"/>
      <c r="UWL45" s="86"/>
      <c r="UWM45" s="86"/>
      <c r="UWN45" s="86"/>
      <c r="UWP45" s="34"/>
      <c r="UWQ45" s="34"/>
      <c r="UWR45" s="87"/>
      <c r="UWS45" s="34"/>
      <c r="UWT45" s="34"/>
      <c r="UWU45" s="34"/>
      <c r="UWV45" s="88"/>
      <c r="UWW45" s="88"/>
      <c r="UWX45" s="88"/>
      <c r="UWY45" s="88"/>
      <c r="UWZ45" s="88"/>
      <c r="UXA45" s="88"/>
      <c r="UXB45" s="88"/>
      <c r="UXC45" s="88"/>
      <c r="UXE45" s="34"/>
      <c r="UXF45" s="34"/>
      <c r="UXG45" s="34"/>
      <c r="UXH45" s="34"/>
      <c r="UXI45" s="34"/>
      <c r="UXK45" s="86"/>
      <c r="UXL45" s="86"/>
      <c r="UXM45" s="86"/>
      <c r="UXN45" s="86"/>
      <c r="UXO45" s="86"/>
      <c r="UXP45" s="86"/>
      <c r="UXQ45" s="86"/>
      <c r="UXR45" s="86"/>
      <c r="UXS45" s="86"/>
      <c r="UXU45" s="34"/>
      <c r="UXV45" s="34"/>
      <c r="UXW45" s="87"/>
      <c r="UXX45" s="34"/>
      <c r="UXY45" s="34"/>
      <c r="UXZ45" s="34"/>
      <c r="UYA45" s="88"/>
      <c r="UYB45" s="88"/>
      <c r="UYC45" s="88"/>
      <c r="UYD45" s="88"/>
      <c r="UYE45" s="88"/>
      <c r="UYF45" s="88"/>
      <c r="UYG45" s="88"/>
      <c r="UYH45" s="88"/>
      <c r="UYJ45" s="34"/>
      <c r="UYK45" s="34"/>
      <c r="UYL45" s="34"/>
      <c r="UYM45" s="34"/>
      <c r="UYN45" s="34"/>
      <c r="UYP45" s="86"/>
      <c r="UYQ45" s="86"/>
      <c r="UYR45" s="86"/>
      <c r="UYS45" s="86"/>
      <c r="UYT45" s="86"/>
      <c r="UYU45" s="86"/>
      <c r="UYV45" s="86"/>
      <c r="UYW45" s="86"/>
      <c r="UYX45" s="86"/>
      <c r="UYZ45" s="34"/>
      <c r="UZA45" s="34"/>
      <c r="UZB45" s="87"/>
      <c r="UZC45" s="34"/>
      <c r="UZD45" s="34"/>
      <c r="UZE45" s="34"/>
      <c r="UZF45" s="88"/>
      <c r="UZG45" s="88"/>
      <c r="UZH45" s="88"/>
      <c r="UZI45" s="88"/>
      <c r="UZJ45" s="88"/>
      <c r="UZK45" s="88"/>
      <c r="UZL45" s="88"/>
      <c r="UZM45" s="88"/>
      <c r="UZO45" s="34"/>
      <c r="UZP45" s="34"/>
      <c r="UZQ45" s="34"/>
      <c r="UZR45" s="34"/>
      <c r="UZS45" s="34"/>
      <c r="UZU45" s="86"/>
      <c r="UZV45" s="86"/>
      <c r="UZW45" s="86"/>
      <c r="UZX45" s="86"/>
      <c r="UZY45" s="86"/>
      <c r="UZZ45" s="86"/>
      <c r="VAA45" s="86"/>
      <c r="VAB45" s="86"/>
      <c r="VAC45" s="86"/>
      <c r="VAE45" s="34"/>
      <c r="VAF45" s="34"/>
      <c r="VAG45" s="87"/>
      <c r="VAH45" s="34"/>
      <c r="VAI45" s="34"/>
      <c r="VAJ45" s="34"/>
      <c r="VAK45" s="88"/>
      <c r="VAL45" s="88"/>
      <c r="VAM45" s="88"/>
      <c r="VAN45" s="88"/>
      <c r="VAO45" s="88"/>
      <c r="VAP45" s="88"/>
      <c r="VAQ45" s="88"/>
      <c r="VAR45" s="88"/>
      <c r="VAT45" s="34"/>
      <c r="VAU45" s="34"/>
      <c r="VAV45" s="34"/>
      <c r="VAW45" s="34"/>
      <c r="VAX45" s="34"/>
      <c r="VAZ45" s="86"/>
      <c r="VBA45" s="86"/>
      <c r="VBB45" s="86"/>
      <c r="VBC45" s="86"/>
      <c r="VBD45" s="86"/>
      <c r="VBE45" s="86"/>
      <c r="VBF45" s="86"/>
      <c r="VBG45" s="86"/>
      <c r="VBH45" s="86"/>
      <c r="VBJ45" s="34"/>
      <c r="VBK45" s="34"/>
      <c r="VBL45" s="87"/>
      <c r="VBM45" s="34"/>
      <c r="VBN45" s="34"/>
      <c r="VBO45" s="34"/>
      <c r="VBP45" s="88"/>
      <c r="VBQ45" s="88"/>
      <c r="VBR45" s="88"/>
      <c r="VBS45" s="88"/>
      <c r="VBT45" s="88"/>
      <c r="VBU45" s="88"/>
      <c r="VBV45" s="88"/>
      <c r="VBW45" s="88"/>
      <c r="VBY45" s="34"/>
      <c r="VBZ45" s="34"/>
      <c r="VCA45" s="34"/>
      <c r="VCB45" s="34"/>
      <c r="VCC45" s="34"/>
      <c r="VCE45" s="86"/>
      <c r="VCF45" s="86"/>
      <c r="VCG45" s="86"/>
      <c r="VCH45" s="86"/>
      <c r="VCI45" s="86"/>
      <c r="VCJ45" s="86"/>
      <c r="VCK45" s="86"/>
      <c r="VCL45" s="86"/>
      <c r="VCM45" s="86"/>
      <c r="VCO45" s="34"/>
      <c r="VCP45" s="34"/>
      <c r="VCQ45" s="87"/>
      <c r="VCR45" s="34"/>
      <c r="VCS45" s="34"/>
      <c r="VCT45" s="34"/>
      <c r="VCU45" s="88"/>
      <c r="VCV45" s="88"/>
      <c r="VCW45" s="88"/>
      <c r="VCX45" s="88"/>
      <c r="VCY45" s="88"/>
      <c r="VCZ45" s="88"/>
      <c r="VDA45" s="88"/>
      <c r="VDB45" s="88"/>
      <c r="VDD45" s="34"/>
      <c r="VDE45" s="34"/>
      <c r="VDF45" s="34"/>
      <c r="VDG45" s="34"/>
      <c r="VDH45" s="34"/>
      <c r="VDJ45" s="86"/>
      <c r="VDK45" s="86"/>
      <c r="VDL45" s="86"/>
      <c r="VDM45" s="86"/>
      <c r="VDN45" s="86"/>
      <c r="VDO45" s="86"/>
      <c r="VDP45" s="86"/>
      <c r="VDQ45" s="86"/>
      <c r="VDR45" s="86"/>
      <c r="VDT45" s="34"/>
      <c r="VDU45" s="34"/>
      <c r="VDV45" s="87"/>
      <c r="VDW45" s="34"/>
      <c r="VDX45" s="34"/>
      <c r="VDY45" s="34"/>
      <c r="VDZ45" s="88"/>
      <c r="VEA45" s="88"/>
      <c r="VEB45" s="88"/>
      <c r="VEC45" s="88"/>
      <c r="VED45" s="88"/>
      <c r="VEE45" s="88"/>
      <c r="VEF45" s="88"/>
      <c r="VEG45" s="88"/>
      <c r="VEI45" s="34"/>
      <c r="VEJ45" s="34"/>
      <c r="VEK45" s="34"/>
      <c r="VEL45" s="34"/>
      <c r="VEM45" s="34"/>
      <c r="VEO45" s="86"/>
      <c r="VEP45" s="86"/>
      <c r="VEQ45" s="86"/>
      <c r="VER45" s="86"/>
      <c r="VES45" s="86"/>
      <c r="VET45" s="86"/>
      <c r="VEU45" s="86"/>
      <c r="VEV45" s="86"/>
      <c r="VEW45" s="86"/>
      <c r="VEY45" s="34"/>
      <c r="VEZ45" s="34"/>
      <c r="VFA45" s="87"/>
      <c r="VFB45" s="34"/>
      <c r="VFC45" s="34"/>
      <c r="VFD45" s="34"/>
      <c r="VFE45" s="88"/>
      <c r="VFF45" s="88"/>
      <c r="VFG45" s="88"/>
      <c r="VFH45" s="88"/>
      <c r="VFI45" s="88"/>
      <c r="VFJ45" s="88"/>
      <c r="VFK45" s="88"/>
      <c r="VFL45" s="88"/>
      <c r="VFN45" s="34"/>
      <c r="VFO45" s="34"/>
      <c r="VFP45" s="34"/>
      <c r="VFQ45" s="34"/>
      <c r="VFR45" s="34"/>
      <c r="VFT45" s="86"/>
      <c r="VFU45" s="86"/>
      <c r="VFV45" s="86"/>
      <c r="VFW45" s="86"/>
      <c r="VFX45" s="86"/>
      <c r="VFY45" s="86"/>
      <c r="VFZ45" s="86"/>
      <c r="VGA45" s="86"/>
      <c r="VGB45" s="86"/>
      <c r="VGD45" s="34"/>
      <c r="VGE45" s="34"/>
      <c r="VGF45" s="87"/>
      <c r="VGG45" s="34"/>
      <c r="VGH45" s="34"/>
      <c r="VGI45" s="34"/>
      <c r="VGJ45" s="88"/>
      <c r="VGK45" s="88"/>
      <c r="VGL45" s="88"/>
      <c r="VGM45" s="88"/>
      <c r="VGN45" s="88"/>
      <c r="VGO45" s="88"/>
      <c r="VGP45" s="88"/>
      <c r="VGQ45" s="88"/>
      <c r="VGS45" s="34"/>
      <c r="VGT45" s="34"/>
      <c r="VGU45" s="34"/>
      <c r="VGV45" s="34"/>
      <c r="VGW45" s="34"/>
      <c r="VGY45" s="86"/>
      <c r="VGZ45" s="86"/>
      <c r="VHA45" s="86"/>
      <c r="VHB45" s="86"/>
      <c r="VHC45" s="86"/>
      <c r="VHD45" s="86"/>
      <c r="VHE45" s="86"/>
      <c r="VHF45" s="86"/>
      <c r="VHG45" s="86"/>
      <c r="VHI45" s="34"/>
      <c r="VHJ45" s="34"/>
      <c r="VHK45" s="87"/>
      <c r="VHL45" s="34"/>
      <c r="VHM45" s="34"/>
      <c r="VHN45" s="34"/>
      <c r="VHO45" s="88"/>
      <c r="VHP45" s="88"/>
      <c r="VHQ45" s="88"/>
      <c r="VHR45" s="88"/>
      <c r="VHS45" s="88"/>
      <c r="VHT45" s="88"/>
      <c r="VHU45" s="88"/>
      <c r="VHV45" s="88"/>
      <c r="VHX45" s="34"/>
      <c r="VHY45" s="34"/>
      <c r="VHZ45" s="34"/>
      <c r="VIA45" s="34"/>
      <c r="VIB45" s="34"/>
      <c r="VID45" s="86"/>
      <c r="VIE45" s="86"/>
      <c r="VIF45" s="86"/>
      <c r="VIG45" s="86"/>
      <c r="VIH45" s="86"/>
      <c r="VII45" s="86"/>
      <c r="VIJ45" s="86"/>
      <c r="VIK45" s="86"/>
      <c r="VIL45" s="86"/>
      <c r="VIN45" s="34"/>
      <c r="VIO45" s="34"/>
      <c r="VIP45" s="87"/>
      <c r="VIQ45" s="34"/>
      <c r="VIR45" s="34"/>
      <c r="VIS45" s="34"/>
      <c r="VIT45" s="88"/>
      <c r="VIU45" s="88"/>
      <c r="VIV45" s="88"/>
      <c r="VIW45" s="88"/>
      <c r="VIX45" s="88"/>
      <c r="VIY45" s="88"/>
      <c r="VIZ45" s="88"/>
      <c r="VJA45" s="88"/>
      <c r="VJC45" s="34"/>
      <c r="VJD45" s="34"/>
      <c r="VJE45" s="34"/>
      <c r="VJF45" s="34"/>
      <c r="VJG45" s="34"/>
      <c r="VJI45" s="86"/>
      <c r="VJJ45" s="86"/>
      <c r="VJK45" s="86"/>
      <c r="VJL45" s="86"/>
      <c r="VJM45" s="86"/>
      <c r="VJN45" s="86"/>
      <c r="VJO45" s="86"/>
      <c r="VJP45" s="86"/>
      <c r="VJQ45" s="86"/>
      <c r="VJS45" s="34"/>
      <c r="VJT45" s="34"/>
      <c r="VJU45" s="87"/>
      <c r="VJV45" s="34"/>
      <c r="VJW45" s="34"/>
      <c r="VJX45" s="34"/>
      <c r="VJY45" s="88"/>
      <c r="VJZ45" s="88"/>
      <c r="VKA45" s="88"/>
      <c r="VKB45" s="88"/>
      <c r="VKC45" s="88"/>
      <c r="VKD45" s="88"/>
      <c r="VKE45" s="88"/>
      <c r="VKF45" s="88"/>
      <c r="VKH45" s="34"/>
      <c r="VKI45" s="34"/>
      <c r="VKJ45" s="34"/>
      <c r="VKK45" s="34"/>
      <c r="VKL45" s="34"/>
      <c r="VKN45" s="86"/>
      <c r="VKO45" s="86"/>
      <c r="VKP45" s="86"/>
      <c r="VKQ45" s="86"/>
      <c r="VKR45" s="86"/>
      <c r="VKS45" s="86"/>
      <c r="VKT45" s="86"/>
      <c r="VKU45" s="86"/>
      <c r="VKV45" s="86"/>
      <c r="VKX45" s="34"/>
      <c r="VKY45" s="34"/>
      <c r="VKZ45" s="87"/>
      <c r="VLA45" s="34"/>
      <c r="VLB45" s="34"/>
      <c r="VLC45" s="34"/>
      <c r="VLD45" s="88"/>
      <c r="VLE45" s="88"/>
      <c r="VLF45" s="88"/>
      <c r="VLG45" s="88"/>
      <c r="VLH45" s="88"/>
      <c r="VLI45" s="88"/>
      <c r="VLJ45" s="88"/>
      <c r="VLK45" s="88"/>
      <c r="VLM45" s="34"/>
      <c r="VLN45" s="34"/>
      <c r="VLO45" s="34"/>
      <c r="VLP45" s="34"/>
      <c r="VLQ45" s="34"/>
      <c r="VLS45" s="86"/>
      <c r="VLT45" s="86"/>
      <c r="VLU45" s="86"/>
      <c r="VLV45" s="86"/>
      <c r="VLW45" s="86"/>
      <c r="VLX45" s="86"/>
      <c r="VLY45" s="86"/>
      <c r="VLZ45" s="86"/>
      <c r="VMA45" s="86"/>
      <c r="VMC45" s="34"/>
      <c r="VMD45" s="34"/>
      <c r="VME45" s="87"/>
      <c r="VMF45" s="34"/>
      <c r="VMG45" s="34"/>
      <c r="VMH45" s="34"/>
      <c r="VMI45" s="88"/>
      <c r="VMJ45" s="88"/>
      <c r="VMK45" s="88"/>
      <c r="VML45" s="88"/>
      <c r="VMM45" s="88"/>
      <c r="VMN45" s="88"/>
      <c r="VMO45" s="88"/>
      <c r="VMP45" s="88"/>
      <c r="VMR45" s="34"/>
      <c r="VMS45" s="34"/>
      <c r="VMT45" s="34"/>
      <c r="VMU45" s="34"/>
      <c r="VMV45" s="34"/>
      <c r="VMX45" s="86"/>
      <c r="VMY45" s="86"/>
      <c r="VMZ45" s="86"/>
      <c r="VNA45" s="86"/>
      <c r="VNB45" s="86"/>
      <c r="VNC45" s="86"/>
      <c r="VND45" s="86"/>
      <c r="VNE45" s="86"/>
      <c r="VNF45" s="86"/>
      <c r="VNH45" s="34"/>
      <c r="VNI45" s="34"/>
      <c r="VNJ45" s="87"/>
      <c r="VNK45" s="34"/>
      <c r="VNL45" s="34"/>
      <c r="VNM45" s="34"/>
      <c r="VNN45" s="88"/>
      <c r="VNO45" s="88"/>
      <c r="VNP45" s="88"/>
      <c r="VNQ45" s="88"/>
      <c r="VNR45" s="88"/>
      <c r="VNS45" s="88"/>
      <c r="VNT45" s="88"/>
      <c r="VNU45" s="88"/>
      <c r="VNW45" s="34"/>
      <c r="VNX45" s="34"/>
      <c r="VNY45" s="34"/>
      <c r="VNZ45" s="34"/>
      <c r="VOA45" s="34"/>
      <c r="VOC45" s="86"/>
      <c r="VOD45" s="86"/>
      <c r="VOE45" s="86"/>
      <c r="VOF45" s="86"/>
      <c r="VOG45" s="86"/>
      <c r="VOH45" s="86"/>
      <c r="VOI45" s="86"/>
      <c r="VOJ45" s="86"/>
      <c r="VOK45" s="86"/>
      <c r="VOM45" s="34"/>
      <c r="VON45" s="34"/>
      <c r="VOO45" s="87"/>
      <c r="VOP45" s="34"/>
      <c r="VOQ45" s="34"/>
      <c r="VOR45" s="34"/>
      <c r="VOS45" s="88"/>
      <c r="VOT45" s="88"/>
      <c r="VOU45" s="88"/>
      <c r="VOV45" s="88"/>
      <c r="VOW45" s="88"/>
      <c r="VOX45" s="88"/>
      <c r="VOY45" s="88"/>
      <c r="VOZ45" s="88"/>
      <c r="VPB45" s="34"/>
      <c r="VPC45" s="34"/>
      <c r="VPD45" s="34"/>
      <c r="VPE45" s="34"/>
      <c r="VPF45" s="34"/>
      <c r="VPH45" s="86"/>
      <c r="VPI45" s="86"/>
      <c r="VPJ45" s="86"/>
      <c r="VPK45" s="86"/>
      <c r="VPL45" s="86"/>
      <c r="VPM45" s="86"/>
      <c r="VPN45" s="86"/>
      <c r="VPO45" s="86"/>
      <c r="VPP45" s="86"/>
      <c r="VPR45" s="34"/>
      <c r="VPS45" s="34"/>
      <c r="VPT45" s="87"/>
      <c r="VPU45" s="34"/>
      <c r="VPV45" s="34"/>
      <c r="VPW45" s="34"/>
      <c r="VPX45" s="88"/>
      <c r="VPY45" s="88"/>
      <c r="VPZ45" s="88"/>
      <c r="VQA45" s="88"/>
      <c r="VQB45" s="88"/>
      <c r="VQC45" s="88"/>
      <c r="VQD45" s="88"/>
      <c r="VQE45" s="88"/>
      <c r="VQG45" s="34"/>
      <c r="VQH45" s="34"/>
      <c r="VQI45" s="34"/>
      <c r="VQJ45" s="34"/>
      <c r="VQK45" s="34"/>
      <c r="VQM45" s="86"/>
      <c r="VQN45" s="86"/>
      <c r="VQO45" s="86"/>
      <c r="VQP45" s="86"/>
      <c r="VQQ45" s="86"/>
      <c r="VQR45" s="86"/>
      <c r="VQS45" s="86"/>
      <c r="VQT45" s="86"/>
      <c r="VQU45" s="86"/>
      <c r="VQW45" s="34"/>
      <c r="VQX45" s="34"/>
      <c r="VQY45" s="87"/>
      <c r="VQZ45" s="34"/>
      <c r="VRA45" s="34"/>
      <c r="VRB45" s="34"/>
      <c r="VRC45" s="88"/>
      <c r="VRD45" s="88"/>
      <c r="VRE45" s="88"/>
      <c r="VRF45" s="88"/>
      <c r="VRG45" s="88"/>
      <c r="VRH45" s="88"/>
      <c r="VRI45" s="88"/>
      <c r="VRJ45" s="88"/>
      <c r="VRL45" s="34"/>
      <c r="VRM45" s="34"/>
      <c r="VRN45" s="34"/>
      <c r="VRO45" s="34"/>
      <c r="VRP45" s="34"/>
      <c r="VRR45" s="86"/>
      <c r="VRS45" s="86"/>
      <c r="VRT45" s="86"/>
      <c r="VRU45" s="86"/>
      <c r="VRV45" s="86"/>
      <c r="VRW45" s="86"/>
      <c r="VRX45" s="86"/>
      <c r="VRY45" s="86"/>
      <c r="VRZ45" s="86"/>
      <c r="VSB45" s="34"/>
      <c r="VSC45" s="34"/>
      <c r="VSD45" s="87"/>
      <c r="VSE45" s="34"/>
      <c r="VSF45" s="34"/>
      <c r="VSG45" s="34"/>
      <c r="VSH45" s="88"/>
      <c r="VSI45" s="88"/>
      <c r="VSJ45" s="88"/>
      <c r="VSK45" s="88"/>
      <c r="VSL45" s="88"/>
      <c r="VSM45" s="88"/>
      <c r="VSN45" s="88"/>
      <c r="VSO45" s="88"/>
      <c r="VSQ45" s="34"/>
      <c r="VSR45" s="34"/>
      <c r="VSS45" s="34"/>
      <c r="VST45" s="34"/>
      <c r="VSU45" s="34"/>
      <c r="VSW45" s="86"/>
      <c r="VSX45" s="86"/>
      <c r="VSY45" s="86"/>
      <c r="VSZ45" s="86"/>
      <c r="VTA45" s="86"/>
      <c r="VTB45" s="86"/>
      <c r="VTC45" s="86"/>
      <c r="VTD45" s="86"/>
      <c r="VTE45" s="86"/>
      <c r="VTG45" s="34"/>
      <c r="VTH45" s="34"/>
      <c r="VTI45" s="87"/>
      <c r="VTJ45" s="34"/>
      <c r="VTK45" s="34"/>
      <c r="VTL45" s="34"/>
      <c r="VTM45" s="88"/>
      <c r="VTN45" s="88"/>
      <c r="VTO45" s="88"/>
      <c r="VTP45" s="88"/>
      <c r="VTQ45" s="88"/>
      <c r="VTR45" s="88"/>
      <c r="VTS45" s="88"/>
      <c r="VTT45" s="88"/>
      <c r="VTV45" s="34"/>
      <c r="VTW45" s="34"/>
      <c r="VTX45" s="34"/>
      <c r="VTY45" s="34"/>
      <c r="VTZ45" s="34"/>
      <c r="VUB45" s="86"/>
      <c r="VUC45" s="86"/>
      <c r="VUD45" s="86"/>
      <c r="VUE45" s="86"/>
      <c r="VUF45" s="86"/>
      <c r="VUG45" s="86"/>
      <c r="VUH45" s="86"/>
      <c r="VUI45" s="86"/>
      <c r="VUJ45" s="86"/>
      <c r="VUL45" s="34"/>
      <c r="VUM45" s="34"/>
      <c r="VUN45" s="87"/>
      <c r="VUO45" s="34"/>
      <c r="VUP45" s="34"/>
      <c r="VUQ45" s="34"/>
      <c r="VUR45" s="88"/>
      <c r="VUS45" s="88"/>
      <c r="VUT45" s="88"/>
      <c r="VUU45" s="88"/>
      <c r="VUV45" s="88"/>
      <c r="VUW45" s="88"/>
      <c r="VUX45" s="88"/>
      <c r="VUY45" s="88"/>
      <c r="VVA45" s="34"/>
      <c r="VVB45" s="34"/>
      <c r="VVC45" s="34"/>
      <c r="VVD45" s="34"/>
      <c r="VVE45" s="34"/>
      <c r="VVG45" s="86"/>
      <c r="VVH45" s="86"/>
      <c r="VVI45" s="86"/>
      <c r="VVJ45" s="86"/>
      <c r="VVK45" s="86"/>
      <c r="VVL45" s="86"/>
      <c r="VVM45" s="86"/>
      <c r="VVN45" s="86"/>
      <c r="VVO45" s="86"/>
      <c r="VVQ45" s="34"/>
      <c r="VVR45" s="34"/>
      <c r="VVS45" s="87"/>
      <c r="VVT45" s="34"/>
      <c r="VVU45" s="34"/>
      <c r="VVV45" s="34"/>
      <c r="VVW45" s="88"/>
      <c r="VVX45" s="88"/>
      <c r="VVY45" s="88"/>
      <c r="VVZ45" s="88"/>
      <c r="VWA45" s="88"/>
      <c r="VWB45" s="88"/>
      <c r="VWC45" s="88"/>
      <c r="VWD45" s="88"/>
      <c r="VWF45" s="34"/>
      <c r="VWG45" s="34"/>
      <c r="VWH45" s="34"/>
      <c r="VWI45" s="34"/>
      <c r="VWJ45" s="34"/>
      <c r="VWL45" s="86"/>
      <c r="VWM45" s="86"/>
      <c r="VWN45" s="86"/>
      <c r="VWO45" s="86"/>
      <c r="VWP45" s="86"/>
      <c r="VWQ45" s="86"/>
      <c r="VWR45" s="86"/>
      <c r="VWS45" s="86"/>
      <c r="VWT45" s="86"/>
      <c r="VWV45" s="34"/>
      <c r="VWW45" s="34"/>
      <c r="VWX45" s="87"/>
      <c r="VWY45" s="34"/>
      <c r="VWZ45" s="34"/>
      <c r="VXA45" s="34"/>
      <c r="VXB45" s="88"/>
      <c r="VXC45" s="88"/>
      <c r="VXD45" s="88"/>
      <c r="VXE45" s="88"/>
      <c r="VXF45" s="88"/>
      <c r="VXG45" s="88"/>
      <c r="VXH45" s="88"/>
      <c r="VXI45" s="88"/>
      <c r="VXK45" s="34"/>
      <c r="VXL45" s="34"/>
      <c r="VXM45" s="34"/>
      <c r="VXN45" s="34"/>
      <c r="VXO45" s="34"/>
      <c r="VXQ45" s="86"/>
      <c r="VXR45" s="86"/>
      <c r="VXS45" s="86"/>
      <c r="VXT45" s="86"/>
      <c r="VXU45" s="86"/>
      <c r="VXV45" s="86"/>
      <c r="VXW45" s="86"/>
      <c r="VXX45" s="86"/>
      <c r="VXY45" s="86"/>
      <c r="VYA45" s="34"/>
      <c r="VYB45" s="34"/>
      <c r="VYC45" s="87"/>
      <c r="VYD45" s="34"/>
      <c r="VYE45" s="34"/>
      <c r="VYF45" s="34"/>
      <c r="VYG45" s="88"/>
      <c r="VYH45" s="88"/>
      <c r="VYI45" s="88"/>
      <c r="VYJ45" s="88"/>
      <c r="VYK45" s="88"/>
      <c r="VYL45" s="88"/>
      <c r="VYM45" s="88"/>
      <c r="VYN45" s="88"/>
      <c r="VYP45" s="34"/>
      <c r="VYQ45" s="34"/>
      <c r="VYR45" s="34"/>
      <c r="VYS45" s="34"/>
      <c r="VYT45" s="34"/>
      <c r="VYV45" s="86"/>
      <c r="VYW45" s="86"/>
      <c r="VYX45" s="86"/>
      <c r="VYY45" s="86"/>
      <c r="VYZ45" s="86"/>
      <c r="VZA45" s="86"/>
      <c r="VZB45" s="86"/>
      <c r="VZC45" s="86"/>
      <c r="VZD45" s="86"/>
      <c r="VZF45" s="34"/>
      <c r="VZG45" s="34"/>
      <c r="VZH45" s="87"/>
      <c r="VZI45" s="34"/>
      <c r="VZJ45" s="34"/>
      <c r="VZK45" s="34"/>
      <c r="VZL45" s="88"/>
      <c r="VZM45" s="88"/>
      <c r="VZN45" s="88"/>
      <c r="VZO45" s="88"/>
      <c r="VZP45" s="88"/>
      <c r="VZQ45" s="88"/>
      <c r="VZR45" s="88"/>
      <c r="VZS45" s="88"/>
      <c r="VZU45" s="34"/>
      <c r="VZV45" s="34"/>
      <c r="VZW45" s="34"/>
      <c r="VZX45" s="34"/>
      <c r="VZY45" s="34"/>
      <c r="WAA45" s="86"/>
      <c r="WAB45" s="86"/>
      <c r="WAC45" s="86"/>
      <c r="WAD45" s="86"/>
      <c r="WAE45" s="86"/>
      <c r="WAF45" s="86"/>
      <c r="WAG45" s="86"/>
      <c r="WAH45" s="86"/>
      <c r="WAI45" s="86"/>
      <c r="WAK45" s="34"/>
      <c r="WAL45" s="34"/>
      <c r="WAM45" s="87"/>
      <c r="WAN45" s="34"/>
      <c r="WAO45" s="34"/>
      <c r="WAP45" s="34"/>
      <c r="WAQ45" s="88"/>
      <c r="WAR45" s="88"/>
      <c r="WAS45" s="88"/>
      <c r="WAT45" s="88"/>
      <c r="WAU45" s="88"/>
      <c r="WAV45" s="88"/>
      <c r="WAW45" s="88"/>
      <c r="WAX45" s="88"/>
      <c r="WAZ45" s="34"/>
      <c r="WBA45" s="34"/>
      <c r="WBB45" s="34"/>
      <c r="WBC45" s="34"/>
      <c r="WBD45" s="34"/>
      <c r="WBF45" s="86"/>
      <c r="WBG45" s="86"/>
      <c r="WBH45" s="86"/>
      <c r="WBI45" s="86"/>
      <c r="WBJ45" s="86"/>
      <c r="WBK45" s="86"/>
      <c r="WBL45" s="86"/>
      <c r="WBM45" s="86"/>
      <c r="WBN45" s="86"/>
      <c r="WBP45" s="34"/>
      <c r="WBQ45" s="34"/>
      <c r="WBR45" s="87"/>
      <c r="WBS45" s="34"/>
      <c r="WBT45" s="34"/>
      <c r="WBU45" s="34"/>
      <c r="WBV45" s="88"/>
      <c r="WBW45" s="88"/>
      <c r="WBX45" s="88"/>
      <c r="WBY45" s="88"/>
      <c r="WBZ45" s="88"/>
      <c r="WCA45" s="88"/>
      <c r="WCB45" s="88"/>
      <c r="WCC45" s="88"/>
      <c r="WCE45" s="34"/>
      <c r="WCF45" s="34"/>
      <c r="WCG45" s="34"/>
      <c r="WCH45" s="34"/>
      <c r="WCI45" s="34"/>
      <c r="WCK45" s="86"/>
      <c r="WCL45" s="86"/>
      <c r="WCM45" s="86"/>
      <c r="WCN45" s="86"/>
      <c r="WCO45" s="86"/>
      <c r="WCP45" s="86"/>
      <c r="WCQ45" s="86"/>
      <c r="WCR45" s="86"/>
      <c r="WCS45" s="86"/>
      <c r="WCU45" s="34"/>
      <c r="WCV45" s="34"/>
      <c r="WCW45" s="87"/>
      <c r="WCX45" s="34"/>
      <c r="WCY45" s="34"/>
      <c r="WCZ45" s="34"/>
      <c r="WDA45" s="88"/>
      <c r="WDB45" s="88"/>
      <c r="WDC45" s="88"/>
      <c r="WDD45" s="88"/>
      <c r="WDE45" s="88"/>
      <c r="WDF45" s="88"/>
      <c r="WDG45" s="88"/>
      <c r="WDH45" s="88"/>
      <c r="WDJ45" s="34"/>
      <c r="WDK45" s="34"/>
      <c r="WDL45" s="34"/>
      <c r="WDM45" s="34"/>
      <c r="WDN45" s="34"/>
      <c r="WDP45" s="86"/>
      <c r="WDQ45" s="86"/>
      <c r="WDR45" s="86"/>
      <c r="WDS45" s="86"/>
      <c r="WDT45" s="86"/>
      <c r="WDU45" s="86"/>
      <c r="WDV45" s="86"/>
      <c r="WDW45" s="86"/>
      <c r="WDX45" s="86"/>
      <c r="WDZ45" s="34"/>
      <c r="WEA45" s="34"/>
      <c r="WEB45" s="87"/>
      <c r="WEC45" s="34"/>
      <c r="WED45" s="34"/>
      <c r="WEE45" s="34"/>
      <c r="WEF45" s="88"/>
      <c r="WEG45" s="88"/>
      <c r="WEH45" s="88"/>
      <c r="WEI45" s="88"/>
      <c r="WEJ45" s="88"/>
      <c r="WEK45" s="88"/>
      <c r="WEL45" s="88"/>
      <c r="WEM45" s="88"/>
      <c r="WEO45" s="34"/>
      <c r="WEP45" s="34"/>
      <c r="WEQ45" s="34"/>
      <c r="WER45" s="34"/>
      <c r="WES45" s="34"/>
      <c r="WEU45" s="86"/>
      <c r="WEV45" s="86"/>
      <c r="WEW45" s="86"/>
      <c r="WEX45" s="86"/>
      <c r="WEY45" s="86"/>
      <c r="WEZ45" s="86"/>
      <c r="WFA45" s="86"/>
      <c r="WFB45" s="86"/>
      <c r="WFC45" s="86"/>
      <c r="WFE45" s="34"/>
      <c r="WFF45" s="34"/>
      <c r="WFG45" s="87"/>
      <c r="WFH45" s="34"/>
      <c r="WFI45" s="34"/>
      <c r="WFJ45" s="34"/>
      <c r="WFK45" s="88"/>
      <c r="WFL45" s="88"/>
      <c r="WFM45" s="88"/>
      <c r="WFN45" s="88"/>
      <c r="WFO45" s="88"/>
      <c r="WFP45" s="88"/>
      <c r="WFQ45" s="88"/>
      <c r="WFR45" s="88"/>
      <c r="WFT45" s="34"/>
      <c r="WFU45" s="34"/>
      <c r="WFV45" s="34"/>
      <c r="WFW45" s="34"/>
      <c r="WFX45" s="34"/>
      <c r="WFZ45" s="86"/>
      <c r="WGA45" s="86"/>
      <c r="WGB45" s="86"/>
      <c r="WGC45" s="86"/>
      <c r="WGD45" s="86"/>
      <c r="WGE45" s="86"/>
      <c r="WGF45" s="86"/>
      <c r="WGG45" s="86"/>
      <c r="WGH45" s="86"/>
      <c r="WGJ45" s="34"/>
      <c r="WGK45" s="34"/>
      <c r="WGL45" s="87"/>
      <c r="WGM45" s="34"/>
      <c r="WGN45" s="34"/>
      <c r="WGO45" s="34"/>
      <c r="WGP45" s="88"/>
      <c r="WGQ45" s="88"/>
      <c r="WGR45" s="88"/>
      <c r="WGS45" s="88"/>
      <c r="WGT45" s="88"/>
      <c r="WGU45" s="88"/>
      <c r="WGV45" s="88"/>
      <c r="WGW45" s="88"/>
      <c r="WGY45" s="34"/>
      <c r="WGZ45" s="34"/>
      <c r="WHA45" s="34"/>
      <c r="WHB45" s="34"/>
      <c r="WHC45" s="34"/>
      <c r="WHE45" s="86"/>
      <c r="WHF45" s="86"/>
      <c r="WHG45" s="86"/>
      <c r="WHH45" s="86"/>
      <c r="WHI45" s="86"/>
      <c r="WHJ45" s="86"/>
      <c r="WHK45" s="86"/>
      <c r="WHL45" s="86"/>
      <c r="WHM45" s="86"/>
      <c r="WHO45" s="34"/>
      <c r="WHP45" s="34"/>
      <c r="WHQ45" s="87"/>
      <c r="WHR45" s="34"/>
      <c r="WHS45" s="34"/>
      <c r="WHT45" s="34"/>
      <c r="WHU45" s="88"/>
      <c r="WHV45" s="88"/>
      <c r="WHW45" s="88"/>
      <c r="WHX45" s="88"/>
      <c r="WHY45" s="88"/>
      <c r="WHZ45" s="88"/>
      <c r="WIA45" s="88"/>
      <c r="WIB45" s="88"/>
      <c r="WID45" s="34"/>
      <c r="WIE45" s="34"/>
      <c r="WIF45" s="34"/>
      <c r="WIG45" s="34"/>
      <c r="WIH45" s="34"/>
      <c r="WIJ45" s="86"/>
      <c r="WIK45" s="86"/>
      <c r="WIL45" s="86"/>
      <c r="WIM45" s="86"/>
      <c r="WIN45" s="86"/>
      <c r="WIO45" s="86"/>
      <c r="WIP45" s="86"/>
      <c r="WIQ45" s="86"/>
      <c r="WIR45" s="86"/>
      <c r="WIT45" s="34"/>
      <c r="WIU45" s="34"/>
      <c r="WIV45" s="87"/>
      <c r="WIW45" s="34"/>
      <c r="WIX45" s="34"/>
      <c r="WIY45" s="34"/>
      <c r="WIZ45" s="88"/>
      <c r="WJA45" s="88"/>
      <c r="WJB45" s="88"/>
      <c r="WJC45" s="88"/>
      <c r="WJD45" s="88"/>
      <c r="WJE45" s="88"/>
      <c r="WJF45" s="88"/>
      <c r="WJG45" s="88"/>
      <c r="WJI45" s="34"/>
      <c r="WJJ45" s="34"/>
      <c r="WJK45" s="34"/>
      <c r="WJL45" s="34"/>
      <c r="WJM45" s="34"/>
      <c r="WJO45" s="86"/>
      <c r="WJP45" s="86"/>
      <c r="WJQ45" s="86"/>
      <c r="WJR45" s="86"/>
      <c r="WJS45" s="86"/>
      <c r="WJT45" s="86"/>
      <c r="WJU45" s="86"/>
      <c r="WJV45" s="86"/>
      <c r="WJW45" s="86"/>
      <c r="WJY45" s="34"/>
      <c r="WJZ45" s="34"/>
      <c r="WKA45" s="87"/>
      <c r="WKB45" s="34"/>
      <c r="WKC45" s="34"/>
      <c r="WKD45" s="34"/>
      <c r="WKE45" s="88"/>
      <c r="WKF45" s="88"/>
      <c r="WKG45" s="88"/>
      <c r="WKH45" s="88"/>
      <c r="WKI45" s="88"/>
      <c r="WKJ45" s="88"/>
      <c r="WKK45" s="88"/>
      <c r="WKL45" s="88"/>
      <c r="WKN45" s="34"/>
      <c r="WKO45" s="34"/>
      <c r="WKP45" s="34"/>
      <c r="WKQ45" s="34"/>
      <c r="WKR45" s="34"/>
      <c r="WKT45" s="86"/>
      <c r="WKU45" s="86"/>
      <c r="WKV45" s="86"/>
      <c r="WKW45" s="86"/>
      <c r="WKX45" s="86"/>
      <c r="WKY45" s="86"/>
      <c r="WKZ45" s="86"/>
      <c r="WLA45" s="86"/>
      <c r="WLB45" s="86"/>
      <c r="WLD45" s="34"/>
      <c r="WLE45" s="34"/>
      <c r="WLF45" s="87"/>
      <c r="WLG45" s="34"/>
      <c r="WLH45" s="34"/>
      <c r="WLI45" s="34"/>
      <c r="WLJ45" s="88"/>
      <c r="WLK45" s="88"/>
      <c r="WLL45" s="88"/>
      <c r="WLM45" s="88"/>
      <c r="WLN45" s="88"/>
      <c r="WLO45" s="88"/>
      <c r="WLP45" s="88"/>
      <c r="WLQ45" s="88"/>
      <c r="WLS45" s="34"/>
      <c r="WLT45" s="34"/>
      <c r="WLU45" s="34"/>
      <c r="WLV45" s="34"/>
      <c r="WLW45" s="34"/>
      <c r="WLY45" s="86"/>
      <c r="WLZ45" s="86"/>
      <c r="WMA45" s="86"/>
      <c r="WMB45" s="86"/>
      <c r="WMC45" s="86"/>
      <c r="WMD45" s="86"/>
      <c r="WME45" s="86"/>
      <c r="WMF45" s="86"/>
      <c r="WMG45" s="86"/>
      <c r="WMI45" s="34"/>
      <c r="WMJ45" s="34"/>
      <c r="WMK45" s="87"/>
      <c r="WML45" s="34"/>
      <c r="WMM45" s="34"/>
      <c r="WMN45" s="34"/>
      <c r="WMO45" s="88"/>
      <c r="WMP45" s="88"/>
      <c r="WMQ45" s="88"/>
      <c r="WMR45" s="88"/>
      <c r="WMS45" s="88"/>
      <c r="WMT45" s="88"/>
      <c r="WMU45" s="88"/>
      <c r="WMV45" s="88"/>
      <c r="WMX45" s="34"/>
      <c r="WMY45" s="34"/>
      <c r="WMZ45" s="34"/>
      <c r="WNA45" s="34"/>
      <c r="WNB45" s="34"/>
      <c r="WND45" s="86"/>
      <c r="WNE45" s="86"/>
      <c r="WNF45" s="86"/>
      <c r="WNG45" s="86"/>
      <c r="WNH45" s="86"/>
      <c r="WNI45" s="86"/>
      <c r="WNJ45" s="86"/>
      <c r="WNK45" s="86"/>
      <c r="WNL45" s="86"/>
      <c r="WNN45" s="34"/>
      <c r="WNO45" s="34"/>
      <c r="WNP45" s="87"/>
      <c r="WNQ45" s="34"/>
      <c r="WNR45" s="34"/>
      <c r="WNS45" s="34"/>
      <c r="WNT45" s="88"/>
      <c r="WNU45" s="88"/>
      <c r="WNV45" s="88"/>
      <c r="WNW45" s="88"/>
      <c r="WNX45" s="88"/>
      <c r="WNY45" s="88"/>
      <c r="WNZ45" s="88"/>
      <c r="WOA45" s="88"/>
      <c r="WOC45" s="34"/>
      <c r="WOD45" s="34"/>
      <c r="WOE45" s="34"/>
      <c r="WOF45" s="34"/>
      <c r="WOG45" s="34"/>
      <c r="WOI45" s="86"/>
      <c r="WOJ45" s="86"/>
      <c r="WOK45" s="86"/>
      <c r="WOL45" s="86"/>
      <c r="WOM45" s="86"/>
      <c r="WON45" s="86"/>
      <c r="WOO45" s="86"/>
      <c r="WOP45" s="86"/>
      <c r="WOQ45" s="86"/>
      <c r="WOS45" s="34"/>
      <c r="WOT45" s="34"/>
      <c r="WOU45" s="87"/>
      <c r="WOV45" s="34"/>
      <c r="WOW45" s="34"/>
      <c r="WOX45" s="34"/>
      <c r="WOY45" s="88"/>
      <c r="WOZ45" s="88"/>
      <c r="WPA45" s="88"/>
      <c r="WPB45" s="88"/>
      <c r="WPC45" s="88"/>
      <c r="WPD45" s="88"/>
      <c r="WPE45" s="88"/>
      <c r="WPF45" s="88"/>
      <c r="WPH45" s="34"/>
      <c r="WPI45" s="34"/>
      <c r="WPJ45" s="34"/>
      <c r="WPK45" s="34"/>
      <c r="WPL45" s="34"/>
      <c r="WPN45" s="86"/>
      <c r="WPO45" s="86"/>
      <c r="WPP45" s="86"/>
      <c r="WPQ45" s="86"/>
      <c r="WPR45" s="86"/>
      <c r="WPS45" s="86"/>
      <c r="WPT45" s="86"/>
      <c r="WPU45" s="86"/>
      <c r="WPV45" s="86"/>
      <c r="WPX45" s="34"/>
      <c r="WPY45" s="34"/>
      <c r="WPZ45" s="87"/>
      <c r="WQA45" s="34"/>
      <c r="WQB45" s="34"/>
      <c r="WQC45" s="34"/>
      <c r="WQD45" s="88"/>
      <c r="WQE45" s="88"/>
      <c r="WQF45" s="88"/>
      <c r="WQG45" s="88"/>
      <c r="WQH45" s="88"/>
      <c r="WQI45" s="88"/>
      <c r="WQJ45" s="88"/>
      <c r="WQK45" s="88"/>
      <c r="WQM45" s="34"/>
      <c r="WQN45" s="34"/>
      <c r="WQO45" s="34"/>
      <c r="WQP45" s="34"/>
      <c r="WQQ45" s="34"/>
      <c r="WQS45" s="86"/>
      <c r="WQT45" s="86"/>
      <c r="WQU45" s="86"/>
      <c r="WQV45" s="86"/>
      <c r="WQW45" s="86"/>
      <c r="WQX45" s="86"/>
      <c r="WQY45" s="86"/>
      <c r="WQZ45" s="86"/>
      <c r="WRA45" s="86"/>
      <c r="WRC45" s="34"/>
      <c r="WRD45" s="34"/>
      <c r="WRE45" s="87"/>
      <c r="WRF45" s="34"/>
      <c r="WRG45" s="34"/>
      <c r="WRH45" s="34"/>
      <c r="WRI45" s="88"/>
      <c r="WRJ45" s="88"/>
      <c r="WRK45" s="88"/>
      <c r="WRL45" s="88"/>
      <c r="WRM45" s="88"/>
      <c r="WRN45" s="88"/>
      <c r="WRO45" s="88"/>
      <c r="WRP45" s="88"/>
      <c r="WRR45" s="34"/>
      <c r="WRS45" s="34"/>
      <c r="WRT45" s="34"/>
      <c r="WRU45" s="34"/>
      <c r="WRV45" s="34"/>
      <c r="WRX45" s="86"/>
      <c r="WRY45" s="86"/>
      <c r="WRZ45" s="86"/>
      <c r="WSA45" s="86"/>
      <c r="WSB45" s="86"/>
      <c r="WSC45" s="86"/>
      <c r="WSD45" s="86"/>
      <c r="WSE45" s="86"/>
      <c r="WSF45" s="86"/>
      <c r="WSH45" s="34"/>
      <c r="WSI45" s="34"/>
      <c r="WSJ45" s="87"/>
      <c r="WSK45" s="34"/>
      <c r="WSL45" s="34"/>
      <c r="WSM45" s="34"/>
      <c r="WSN45" s="88"/>
      <c r="WSO45" s="88"/>
      <c r="WSP45" s="88"/>
      <c r="WSQ45" s="88"/>
      <c r="WSR45" s="88"/>
      <c r="WSS45" s="88"/>
      <c r="WST45" s="88"/>
      <c r="WSU45" s="88"/>
      <c r="WSW45" s="34"/>
      <c r="WSX45" s="34"/>
      <c r="WSY45" s="34"/>
      <c r="WSZ45" s="34"/>
      <c r="WTA45" s="34"/>
      <c r="WTC45" s="86"/>
      <c r="WTD45" s="86"/>
      <c r="WTE45" s="86"/>
      <c r="WTF45" s="86"/>
      <c r="WTG45" s="86"/>
      <c r="WTH45" s="86"/>
      <c r="WTI45" s="86"/>
      <c r="WTJ45" s="86"/>
      <c r="WTK45" s="86"/>
      <c r="WTM45" s="34"/>
      <c r="WTN45" s="34"/>
      <c r="WTO45" s="87"/>
      <c r="WTP45" s="34"/>
      <c r="WTQ45" s="34"/>
      <c r="WTR45" s="34"/>
      <c r="WTS45" s="88"/>
      <c r="WTT45" s="88"/>
      <c r="WTU45" s="88"/>
      <c r="WTV45" s="88"/>
      <c r="WTW45" s="88"/>
      <c r="WTX45" s="88"/>
      <c r="WTY45" s="88"/>
      <c r="WTZ45" s="88"/>
      <c r="WUB45" s="34"/>
      <c r="WUC45" s="34"/>
      <c r="WUD45" s="34"/>
      <c r="WUE45" s="34"/>
      <c r="WUF45" s="34"/>
      <c r="WUH45" s="86"/>
      <c r="WUI45" s="86"/>
      <c r="WUJ45" s="86"/>
      <c r="WUK45" s="86"/>
      <c r="WUL45" s="86"/>
      <c r="WUM45" s="86"/>
      <c r="WUN45" s="86"/>
      <c r="WUO45" s="86"/>
      <c r="WUP45" s="86"/>
      <c r="WUR45" s="34"/>
      <c r="WUS45" s="34"/>
      <c r="WUT45" s="87"/>
      <c r="WUU45" s="34"/>
      <c r="WUV45" s="34"/>
      <c r="WUW45" s="34"/>
      <c r="WUX45" s="88"/>
      <c r="WUY45" s="88"/>
      <c r="WUZ45" s="88"/>
      <c r="WVA45" s="88"/>
      <c r="WVB45" s="88"/>
      <c r="WVC45" s="88"/>
      <c r="WVD45" s="88"/>
      <c r="WVE45" s="88"/>
      <c r="WVG45" s="34"/>
      <c r="WVH45" s="34"/>
      <c r="WVI45" s="34"/>
      <c r="WVJ45" s="34"/>
      <c r="WVK45" s="34"/>
      <c r="WVM45" s="86"/>
      <c r="WVN45" s="86"/>
      <c r="WVO45" s="86"/>
      <c r="WVP45" s="86"/>
      <c r="WVQ45" s="86"/>
      <c r="WVR45" s="86"/>
      <c r="WVS45" s="86"/>
      <c r="WVT45" s="86"/>
      <c r="WVU45" s="86"/>
      <c r="WVW45" s="34"/>
      <c r="WVX45" s="34"/>
      <c r="WVY45" s="87"/>
      <c r="WVZ45" s="34"/>
      <c r="WWA45" s="34"/>
      <c r="WWB45" s="34"/>
      <c r="WWC45" s="88"/>
      <c r="WWD45" s="88"/>
      <c r="WWE45" s="88"/>
      <c r="WWF45" s="88"/>
      <c r="WWG45" s="88"/>
      <c r="WWH45" s="88"/>
      <c r="WWI45" s="88"/>
      <c r="WWJ45" s="88"/>
      <c r="WWL45" s="34"/>
      <c r="WWM45" s="34"/>
      <c r="WWN45" s="34"/>
      <c r="WWO45" s="34"/>
      <c r="WWP45" s="34"/>
      <c r="WWR45" s="86"/>
      <c r="WWS45" s="86"/>
      <c r="WWT45" s="86"/>
      <c r="WWU45" s="86"/>
      <c r="WWV45" s="86"/>
      <c r="WWW45" s="86"/>
      <c r="WWX45" s="86"/>
      <c r="WWY45" s="86"/>
      <c r="WWZ45" s="86"/>
      <c r="WXB45" s="34"/>
      <c r="WXC45" s="34"/>
      <c r="WXD45" s="87"/>
      <c r="WXE45" s="34"/>
      <c r="WXF45" s="34"/>
      <c r="WXG45" s="34"/>
      <c r="WXH45" s="88"/>
      <c r="WXI45" s="88"/>
      <c r="WXJ45" s="88"/>
      <c r="WXK45" s="88"/>
      <c r="WXL45" s="88"/>
      <c r="WXM45" s="88"/>
      <c r="WXN45" s="88"/>
      <c r="WXO45" s="88"/>
      <c r="WXQ45" s="34"/>
      <c r="WXR45" s="34"/>
      <c r="WXS45" s="34"/>
      <c r="WXT45" s="34"/>
      <c r="WXU45" s="34"/>
      <c r="WXW45" s="86"/>
      <c r="WXX45" s="86"/>
      <c r="WXY45" s="86"/>
      <c r="WXZ45" s="86"/>
      <c r="WYA45" s="86"/>
      <c r="WYB45" s="86"/>
      <c r="WYC45" s="86"/>
      <c r="WYD45" s="86"/>
      <c r="WYE45" s="86"/>
      <c r="WYG45" s="34"/>
      <c r="WYH45" s="34"/>
      <c r="WYI45" s="87"/>
      <c r="WYJ45" s="34"/>
      <c r="WYK45" s="34"/>
      <c r="WYL45" s="34"/>
      <c r="WYM45" s="88"/>
      <c r="WYN45" s="88"/>
      <c r="WYO45" s="88"/>
      <c r="WYP45" s="88"/>
      <c r="WYQ45" s="88"/>
      <c r="WYR45" s="88"/>
      <c r="WYS45" s="88"/>
      <c r="WYT45" s="88"/>
      <c r="WYV45" s="34"/>
      <c r="WYW45" s="34"/>
      <c r="WYX45" s="34"/>
      <c r="WYY45" s="34"/>
      <c r="WYZ45" s="34"/>
      <c r="WZB45" s="86"/>
      <c r="WZC45" s="86"/>
      <c r="WZD45" s="86"/>
      <c r="WZE45" s="86"/>
      <c r="WZF45" s="86"/>
      <c r="WZG45" s="86"/>
      <c r="WZH45" s="86"/>
      <c r="WZI45" s="86"/>
      <c r="WZJ45" s="86"/>
      <c r="WZL45" s="34"/>
      <c r="WZM45" s="34"/>
      <c r="WZN45" s="87"/>
      <c r="WZO45" s="34"/>
      <c r="WZP45" s="34"/>
      <c r="WZQ45" s="34"/>
      <c r="WZR45" s="88"/>
      <c r="WZS45" s="88"/>
      <c r="WZT45" s="88"/>
      <c r="WZU45" s="88"/>
      <c r="WZV45" s="88"/>
      <c r="WZW45" s="88"/>
      <c r="WZX45" s="88"/>
      <c r="WZY45" s="88"/>
      <c r="XAA45" s="34"/>
      <c r="XAB45" s="34"/>
      <c r="XAC45" s="34"/>
      <c r="XAD45" s="34"/>
      <c r="XAE45" s="34"/>
      <c r="XAG45" s="86"/>
      <c r="XAH45" s="86"/>
      <c r="XAI45" s="86"/>
      <c r="XAJ45" s="86"/>
      <c r="XAK45" s="86"/>
      <c r="XAL45" s="86"/>
      <c r="XAM45" s="86"/>
      <c r="XAN45" s="86"/>
      <c r="XAO45" s="86"/>
      <c r="XAQ45" s="34"/>
      <c r="XAR45" s="34"/>
      <c r="XAS45" s="87"/>
      <c r="XAT45" s="34"/>
      <c r="XAU45" s="34"/>
      <c r="XAV45" s="34"/>
      <c r="XAW45" s="88"/>
      <c r="XAX45" s="88"/>
      <c r="XAY45" s="88"/>
      <c r="XAZ45" s="88"/>
      <c r="XBA45" s="88"/>
      <c r="XBB45" s="88"/>
      <c r="XBC45" s="88"/>
      <c r="XBD45" s="88"/>
      <c r="XBF45" s="34"/>
      <c r="XBG45" s="34"/>
      <c r="XBH45" s="34"/>
      <c r="XBI45" s="34"/>
      <c r="XBJ45" s="34"/>
      <c r="XBL45" s="86"/>
      <c r="XBM45" s="86"/>
      <c r="XBN45" s="86"/>
      <c r="XBO45" s="86"/>
      <c r="XBP45" s="86"/>
      <c r="XBQ45" s="86"/>
      <c r="XBR45" s="86"/>
      <c r="XBS45" s="86"/>
      <c r="XBT45" s="86"/>
      <c r="XBV45" s="34"/>
      <c r="XBW45" s="34"/>
      <c r="XBX45" s="87"/>
      <c r="XBY45" s="34"/>
      <c r="XBZ45" s="34"/>
      <c r="XCA45" s="34"/>
      <c r="XCB45" s="88"/>
      <c r="XCC45" s="88"/>
      <c r="XCD45" s="88"/>
      <c r="XCE45" s="88"/>
      <c r="XCF45" s="88"/>
      <c r="XCG45" s="88"/>
      <c r="XCH45" s="88"/>
      <c r="XCI45" s="88"/>
      <c r="XCK45" s="34"/>
      <c r="XCL45" s="34"/>
      <c r="XCM45" s="34"/>
      <c r="XCN45" s="34"/>
      <c r="XCO45" s="34"/>
      <c r="XCQ45" s="86"/>
      <c r="XCR45" s="86"/>
      <c r="XCS45" s="86"/>
      <c r="XCT45" s="86"/>
      <c r="XCU45" s="86"/>
      <c r="XCV45" s="86"/>
      <c r="XCW45" s="86"/>
      <c r="XCX45" s="86"/>
      <c r="XCY45" s="86"/>
      <c r="XDA45" s="34"/>
      <c r="XDB45" s="34"/>
      <c r="XDC45" s="87"/>
      <c r="XDD45" s="34"/>
      <c r="XDE45" s="34"/>
      <c r="XDF45" s="34"/>
      <c r="XDG45" s="88"/>
      <c r="XDH45" s="88"/>
      <c r="XDI45" s="88"/>
      <c r="XDJ45" s="88"/>
      <c r="XDK45" s="88"/>
      <c r="XDL45" s="88"/>
      <c r="XDM45" s="88"/>
      <c r="XDN45" s="88"/>
      <c r="XDP45" s="34"/>
      <c r="XDQ45" s="34"/>
      <c r="XDR45" s="34"/>
      <c r="XDS45" s="34"/>
      <c r="XDT45" s="34"/>
      <c r="XDV45" s="86"/>
      <c r="XDW45" s="86"/>
      <c r="XDX45" s="86"/>
      <c r="XDY45" s="86"/>
      <c r="XDZ45" s="86"/>
      <c r="XEA45" s="86"/>
      <c r="XEB45" s="86"/>
      <c r="XEC45" s="86"/>
      <c r="XED45" s="86"/>
      <c r="XEF45" s="34"/>
      <c r="XEG45" s="34"/>
      <c r="XEH45" s="87"/>
      <c r="XEI45" s="34"/>
      <c r="XEJ45" s="34"/>
      <c r="XEK45" s="34"/>
      <c r="XEL45" s="88"/>
      <c r="XEM45" s="88"/>
      <c r="XEN45" s="88"/>
      <c r="XEO45" s="88"/>
      <c r="XEP45" s="88"/>
      <c r="XEQ45" s="88"/>
      <c r="XER45" s="88"/>
      <c r="XES45" s="88"/>
      <c r="XEU45" s="34"/>
      <c r="XEV45" s="34"/>
      <c r="XEW45" s="34"/>
      <c r="XEX45" s="34"/>
      <c r="XEY45" s="34"/>
      <c r="XFA45" s="86"/>
    </row>
    <row r="46" spans="1:5120 5122:6143 6145:11264 11266:12287 12289:16381">
      <c r="A46" s="125" t="s">
        <v>86</v>
      </c>
      <c r="B46" s="146" t="s">
        <v>23</v>
      </c>
      <c r="C46" s="146" t="s">
        <v>23</v>
      </c>
      <c r="D46" s="146" t="s">
        <v>23</v>
      </c>
      <c r="E46" s="146" t="s">
        <v>23</v>
      </c>
      <c r="F46" s="146" t="s">
        <v>23</v>
      </c>
      <c r="G46" s="146" t="s">
        <v>23</v>
      </c>
      <c r="H46" s="146" t="s">
        <v>23</v>
      </c>
      <c r="I46" s="146" t="s">
        <v>24</v>
      </c>
      <c r="J46" s="146" t="s">
        <v>24</v>
      </c>
      <c r="K46" s="29"/>
      <c r="L46" s="29"/>
      <c r="M46" s="142"/>
      <c r="N46" s="142"/>
      <c r="O46" s="142"/>
      <c r="P46" s="142"/>
      <c r="Q46" s="142"/>
      <c r="R46" s="142"/>
      <c r="S46" s="33"/>
      <c r="T46" s="33"/>
      <c r="U46" s="33"/>
      <c r="V46" s="33"/>
      <c r="W46" s="38"/>
      <c r="X46" s="38"/>
      <c r="Y46" s="40"/>
      <c r="Z46" s="38"/>
      <c r="AA46" s="38"/>
      <c r="AB46" s="38"/>
      <c r="AC46" s="42"/>
      <c r="AD46" s="42"/>
      <c r="AE46" s="42"/>
      <c r="AF46" s="42"/>
      <c r="AG46" s="42"/>
      <c r="AH46" s="42"/>
      <c r="AI46" s="42"/>
      <c r="AJ46" s="42"/>
    </row>
    <row r="47" spans="1:5120 5122:6143 6145:11264 11266:12287 12289:16381">
      <c r="A47" s="224" t="s">
        <v>351</v>
      </c>
      <c r="B47" s="146" t="s">
        <v>23</v>
      </c>
      <c r="C47" s="146" t="s">
        <v>23</v>
      </c>
      <c r="D47" s="146" t="s">
        <v>23</v>
      </c>
      <c r="E47" s="146" t="s">
        <v>23</v>
      </c>
      <c r="F47" s="16" t="s">
        <v>23</v>
      </c>
      <c r="G47" s="16" t="s">
        <v>23</v>
      </c>
      <c r="H47" s="16" t="s">
        <v>23</v>
      </c>
      <c r="I47" s="16" t="s">
        <v>24</v>
      </c>
      <c r="J47" s="16" t="s">
        <v>25</v>
      </c>
      <c r="K47" s="17"/>
      <c r="L47" s="17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8"/>
      <c r="X47" s="38"/>
      <c r="Y47" s="40"/>
      <c r="Z47" s="38"/>
      <c r="AA47" s="38"/>
      <c r="AB47" s="38"/>
      <c r="AC47" s="42"/>
      <c r="AD47" s="42"/>
      <c r="AE47" s="42"/>
      <c r="AF47" s="42"/>
      <c r="AG47" s="42"/>
      <c r="AH47" s="42"/>
      <c r="AI47" s="42"/>
      <c r="AJ47" s="42"/>
    </row>
    <row r="48" spans="1:5120 5122:6143 6145:11264 11266:12287 12289:16381">
      <c r="A48" s="224" t="s">
        <v>350</v>
      </c>
      <c r="B48" s="146" t="s">
        <v>25</v>
      </c>
      <c r="C48" s="146" t="s">
        <v>25</v>
      </c>
      <c r="D48" s="146" t="s">
        <v>25</v>
      </c>
      <c r="E48" s="146" t="s">
        <v>25</v>
      </c>
      <c r="F48" s="16" t="s">
        <v>25</v>
      </c>
      <c r="G48" s="16" t="s">
        <v>25</v>
      </c>
      <c r="H48" s="16"/>
      <c r="I48" s="16"/>
      <c r="J48" s="16"/>
      <c r="K48" s="17"/>
      <c r="L48" s="17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8"/>
      <c r="X48" s="38"/>
      <c r="Y48" s="40"/>
      <c r="Z48" s="38"/>
      <c r="AA48" s="38"/>
      <c r="AB48" s="38"/>
      <c r="AC48" s="42"/>
      <c r="AD48" s="42"/>
      <c r="AE48" s="42"/>
      <c r="AF48" s="42"/>
      <c r="AG48" s="42"/>
      <c r="AH48" s="42"/>
      <c r="AI48" s="42"/>
      <c r="AJ48" s="42"/>
    </row>
    <row r="49" spans="1:36">
      <c r="A49" s="125"/>
      <c r="B49" s="29"/>
      <c r="C49" s="29"/>
      <c r="D49" s="29"/>
      <c r="E49" s="146"/>
      <c r="F49" s="16"/>
      <c r="G49" s="16"/>
      <c r="H49" s="16"/>
      <c r="I49" s="16"/>
      <c r="J49" s="16"/>
      <c r="K49" s="17"/>
      <c r="L49" s="17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8"/>
      <c r="X49" s="38"/>
      <c r="Y49" s="40"/>
      <c r="Z49" s="38"/>
      <c r="AA49" s="38"/>
      <c r="AB49" s="38"/>
      <c r="AC49" s="42"/>
      <c r="AD49" s="42"/>
      <c r="AE49" s="42"/>
      <c r="AF49" s="42"/>
      <c r="AG49" s="42"/>
      <c r="AH49" s="42"/>
      <c r="AI49" s="42"/>
      <c r="AJ49" s="42"/>
    </row>
    <row r="50" spans="1:36">
      <c r="A50" s="224" t="s">
        <v>319</v>
      </c>
      <c r="B50" s="29"/>
      <c r="C50" s="29"/>
      <c r="D50" s="29"/>
      <c r="E50" s="146"/>
      <c r="F50" s="16"/>
      <c r="G50" s="16"/>
      <c r="H50" s="16"/>
      <c r="I50" s="16"/>
      <c r="J50" s="16"/>
      <c r="K50" s="17"/>
      <c r="L50" s="17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8"/>
      <c r="X50" s="38"/>
      <c r="Y50" s="40"/>
      <c r="Z50" s="38"/>
      <c r="AA50" s="38"/>
      <c r="AB50" s="38"/>
      <c r="AC50" s="42"/>
      <c r="AD50" s="42"/>
      <c r="AE50" s="42"/>
      <c r="AF50" s="42"/>
      <c r="AG50" s="42"/>
      <c r="AH50" s="42"/>
      <c r="AI50" s="42"/>
      <c r="AJ50" s="42"/>
    </row>
    <row r="51" spans="1:36">
      <c r="A51" s="125" t="s">
        <v>86</v>
      </c>
      <c r="B51" s="146" t="s">
        <v>23</v>
      </c>
      <c r="C51" s="146" t="s">
        <v>23</v>
      </c>
      <c r="D51" s="146" t="s">
        <v>23</v>
      </c>
      <c r="E51" s="146"/>
      <c r="F51" s="16"/>
      <c r="G51" s="16"/>
      <c r="H51" s="16"/>
      <c r="I51" s="16"/>
      <c r="J51" s="16"/>
      <c r="K51" s="17"/>
      <c r="L51" s="17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8"/>
      <c r="X51" s="38"/>
      <c r="Y51" s="40"/>
      <c r="Z51" s="38"/>
      <c r="AA51" s="38"/>
      <c r="AB51" s="38"/>
      <c r="AC51" s="42"/>
      <c r="AD51" s="42"/>
      <c r="AE51" s="42"/>
      <c r="AF51" s="42"/>
      <c r="AG51" s="42"/>
      <c r="AH51" s="42"/>
      <c r="AI51" s="42"/>
      <c r="AJ51" s="42"/>
    </row>
    <row r="52" spans="1:36">
      <c r="A52" s="224" t="s">
        <v>351</v>
      </c>
      <c r="B52" s="146" t="s">
        <v>320</v>
      </c>
      <c r="C52" s="146" t="s">
        <v>320</v>
      </c>
      <c r="D52" s="146" t="s">
        <v>320</v>
      </c>
      <c r="E52" s="146"/>
      <c r="F52" s="16"/>
      <c r="G52" s="16"/>
      <c r="H52" s="16"/>
      <c r="I52" s="16"/>
      <c r="J52" s="16"/>
      <c r="K52" s="17"/>
      <c r="L52" s="17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8"/>
      <c r="X52" s="38"/>
      <c r="Y52" s="40"/>
      <c r="Z52" s="38"/>
      <c r="AA52" s="38"/>
      <c r="AB52" s="38"/>
      <c r="AC52" s="42"/>
      <c r="AD52" s="42"/>
      <c r="AE52" s="42"/>
      <c r="AF52" s="42"/>
      <c r="AG52" s="42"/>
      <c r="AH52" s="42"/>
      <c r="AI52" s="42"/>
      <c r="AJ52" s="42"/>
    </row>
    <row r="53" spans="1:36">
      <c r="A53" s="224" t="s">
        <v>350</v>
      </c>
      <c r="B53" s="146" t="s">
        <v>24</v>
      </c>
      <c r="C53" s="146" t="s">
        <v>24</v>
      </c>
      <c r="D53" s="146" t="s">
        <v>24</v>
      </c>
      <c r="E53" s="146"/>
      <c r="F53" s="16"/>
      <c r="G53" s="16"/>
      <c r="H53" s="16"/>
      <c r="I53" s="16"/>
      <c r="J53" s="16"/>
      <c r="K53" s="17"/>
      <c r="L53" s="17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8"/>
      <c r="X53" s="38"/>
      <c r="Y53" s="40"/>
      <c r="Z53" s="38"/>
      <c r="AA53" s="38"/>
      <c r="AB53" s="38"/>
      <c r="AC53" s="42"/>
      <c r="AD53" s="42"/>
      <c r="AE53" s="42"/>
      <c r="AF53" s="42"/>
      <c r="AG53" s="42"/>
      <c r="AH53" s="42"/>
      <c r="AI53" s="42"/>
      <c r="AJ53" s="42"/>
    </row>
    <row r="54" spans="1:36">
      <c r="A54" s="17"/>
      <c r="B54" s="29"/>
      <c r="C54" s="29"/>
      <c r="D54" s="29"/>
      <c r="E54" s="29"/>
      <c r="F54" s="38"/>
      <c r="G54" s="38"/>
      <c r="H54" s="38"/>
      <c r="I54" s="38"/>
      <c r="J54" s="38"/>
      <c r="K54" s="38"/>
      <c r="L54" s="17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8"/>
      <c r="X54" s="38"/>
      <c r="Y54" s="40"/>
      <c r="Z54" s="38"/>
      <c r="AA54" s="38"/>
      <c r="AB54" s="38"/>
      <c r="AC54" s="42"/>
      <c r="AD54" s="42"/>
      <c r="AE54" s="42"/>
      <c r="AF54" s="42"/>
      <c r="AG54" s="42"/>
      <c r="AH54" s="42"/>
      <c r="AI54" s="42"/>
      <c r="AJ54" s="42"/>
    </row>
    <row r="55" spans="1:36">
      <c r="B55" s="18"/>
      <c r="C55" s="18"/>
      <c r="D55" s="18"/>
      <c r="F55" s="52"/>
      <c r="G55" s="52"/>
      <c r="H55" s="52"/>
      <c r="I55" s="52"/>
      <c r="J55" s="52"/>
      <c r="K55" s="52"/>
      <c r="L55" s="73"/>
      <c r="M55" s="73"/>
      <c r="N55" s="73"/>
      <c r="O55" s="73"/>
      <c r="P55" s="73"/>
      <c r="Q55" s="73"/>
      <c r="R55" s="73"/>
      <c r="S55" s="73"/>
      <c r="T55" s="73"/>
      <c r="U55" s="73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</row>
    <row r="56" spans="1:36">
      <c r="A56" s="24" t="s">
        <v>87</v>
      </c>
      <c r="B56" s="24"/>
      <c r="C56" s="24"/>
      <c r="D56" s="24"/>
      <c r="E56" s="24"/>
      <c r="F56" s="3"/>
      <c r="G56" s="3"/>
      <c r="H56" s="3"/>
      <c r="I56" s="3"/>
      <c r="J56" s="3"/>
      <c r="K56" s="55"/>
      <c r="L56" s="3"/>
      <c r="M56" s="3"/>
      <c r="N56" s="3"/>
      <c r="O56" s="3"/>
      <c r="P56" s="3"/>
      <c r="Q56" s="3"/>
      <c r="R56" s="3"/>
      <c r="S56" s="3"/>
      <c r="T56" s="3"/>
      <c r="U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</row>
    <row r="57" spans="1:36">
      <c r="A57" s="24" t="s">
        <v>90</v>
      </c>
      <c r="B57" s="20">
        <v>10.250299999999999</v>
      </c>
      <c r="C57" s="20">
        <v>10.250299999999999</v>
      </c>
      <c r="D57" s="20">
        <v>10.0343</v>
      </c>
      <c r="E57" s="20">
        <v>10.4468</v>
      </c>
      <c r="F57" s="27">
        <v>10.2773</v>
      </c>
      <c r="G57" s="27">
        <v>9.8497000000000003</v>
      </c>
      <c r="H57" s="27">
        <v>9.5669000000000004</v>
      </c>
      <c r="I57" s="27">
        <v>9.1349999999999998</v>
      </c>
      <c r="J57" s="27">
        <v>9.5154999999999994</v>
      </c>
      <c r="K57" s="27">
        <v>8.9429999999999996</v>
      </c>
      <c r="L57" s="27">
        <v>8.6166</v>
      </c>
      <c r="M57" s="27">
        <v>8.9446999999999992</v>
      </c>
      <c r="N57" s="27">
        <v>9.0020000000000007</v>
      </c>
      <c r="O57" s="27">
        <v>10.353</v>
      </c>
      <c r="P57" s="27">
        <v>10.935499999999999</v>
      </c>
      <c r="Q57" s="27">
        <v>9.4734999999999996</v>
      </c>
      <c r="R57" s="27">
        <v>9.0500000000000007</v>
      </c>
      <c r="S57" s="27">
        <v>9.43</v>
      </c>
      <c r="T57" s="27">
        <v>9.0069999999999997</v>
      </c>
      <c r="U57" s="27">
        <v>9.0939999999999994</v>
      </c>
      <c r="W57" s="20"/>
    </row>
    <row r="58" spans="1:36">
      <c r="A58" s="24" t="s">
        <v>88</v>
      </c>
      <c r="B58" s="20">
        <v>10.4796</v>
      </c>
      <c r="C58" s="20">
        <v>10.480700000000001</v>
      </c>
      <c r="D58" s="20">
        <v>10.1465</v>
      </c>
      <c r="E58" s="20">
        <v>10.4848</v>
      </c>
      <c r="F58" s="27">
        <v>10.5891</v>
      </c>
      <c r="G58" s="27">
        <v>10.2583</v>
      </c>
      <c r="H58" s="27">
        <v>9.6326000000000001</v>
      </c>
      <c r="I58" s="27">
        <v>9.4703999999999997</v>
      </c>
      <c r="J58" s="27">
        <v>9.3561999999999994</v>
      </c>
      <c r="K58" s="27">
        <v>9.0968</v>
      </c>
      <c r="L58" s="27">
        <v>8.6494</v>
      </c>
      <c r="M58" s="27">
        <v>8.7052999999999994</v>
      </c>
      <c r="N58" s="27">
        <v>9.0335000000000001</v>
      </c>
      <c r="O58" s="27">
        <v>9.5412999999999997</v>
      </c>
      <c r="P58" s="27">
        <v>10.350300000000001</v>
      </c>
      <c r="Q58" s="27">
        <v>9.6054999999999993</v>
      </c>
      <c r="R58" s="27">
        <v>9.2481000000000009</v>
      </c>
      <c r="S58" s="27">
        <v>9.2548999999999992</v>
      </c>
      <c r="T58" s="27">
        <v>9.2849000000000004</v>
      </c>
      <c r="U58" s="27">
        <v>9.1267999999999994</v>
      </c>
      <c r="W58" s="20"/>
    </row>
    <row r="59" spans="1:36" s="10" customFormat="1">
      <c r="A59" s="24" t="s">
        <v>89</v>
      </c>
      <c r="B59" s="268">
        <v>10.73</v>
      </c>
      <c r="C59" s="268">
        <v>10.337</v>
      </c>
      <c r="D59" s="20">
        <v>10.250299999999999</v>
      </c>
      <c r="E59" s="20">
        <v>10.0343</v>
      </c>
      <c r="F59" s="27">
        <v>10.4468</v>
      </c>
      <c r="G59" s="27">
        <v>10.2773</v>
      </c>
      <c r="H59" s="27">
        <v>9.8497000000000003</v>
      </c>
      <c r="I59" s="27">
        <v>9.5669000000000004</v>
      </c>
      <c r="J59" s="27">
        <v>9.1349999999999998</v>
      </c>
      <c r="K59" s="27">
        <v>9.5154999999999994</v>
      </c>
      <c r="L59" s="27">
        <v>8.9429999999999996</v>
      </c>
      <c r="M59" s="27">
        <v>8.6166</v>
      </c>
      <c r="N59" s="27">
        <v>8.9446999999999992</v>
      </c>
      <c r="O59" s="27">
        <v>9.0020000000000007</v>
      </c>
      <c r="P59" s="27">
        <v>10.353</v>
      </c>
      <c r="Q59" s="27">
        <v>10.935499999999999</v>
      </c>
      <c r="R59" s="27">
        <v>9.4734999999999996</v>
      </c>
      <c r="S59" s="27">
        <v>9.0500000000000007</v>
      </c>
      <c r="T59" s="27">
        <v>9.43</v>
      </c>
      <c r="U59" s="27">
        <v>9.0069999999999997</v>
      </c>
      <c r="W59" s="20"/>
      <c r="X59" s="35"/>
      <c r="Y59" s="35"/>
      <c r="Z59" s="35"/>
      <c r="AA59" s="35"/>
      <c r="AB59" s="35"/>
      <c r="AC59" s="35"/>
      <c r="AD59" s="35"/>
    </row>
    <row r="60" spans="1:36">
      <c r="A60" s="10"/>
      <c r="B60" s="277"/>
      <c r="C60" s="10"/>
      <c r="D60" s="10"/>
      <c r="V60" s="5"/>
      <c r="W60" s="6"/>
    </row>
    <row r="61" spans="1:36">
      <c r="A61" s="5"/>
      <c r="B61" s="281"/>
      <c r="C61" s="5"/>
      <c r="D61" s="5"/>
      <c r="E61" s="197"/>
      <c r="V61" s="5"/>
    </row>
    <row r="62" spans="1:36">
      <c r="A62" s="5"/>
      <c r="B62" s="281"/>
      <c r="C62" s="5"/>
      <c r="D62" s="5"/>
      <c r="E62" s="197"/>
      <c r="V62" s="5"/>
      <c r="W62" s="5"/>
    </row>
    <row r="63" spans="1:36">
      <c r="A63" s="5"/>
      <c r="B63" s="281"/>
      <c r="C63" s="5"/>
      <c r="D63" s="5"/>
      <c r="E63" s="197"/>
      <c r="V63" s="5"/>
      <c r="W63" s="5"/>
    </row>
    <row r="65" ht="15" customHeight="1"/>
  </sheetData>
  <conditionalFormatting sqref="W56:AJ56 J56:U56">
    <cfRule type="cellIs" dxfId="94" priority="5" operator="lessThan">
      <formula>0</formula>
    </cfRule>
    <cfRule type="cellIs" dxfId="93" priority="6" operator="greaterThan">
      <formula>0</formula>
    </cfRule>
  </conditionalFormatting>
  <conditionalFormatting sqref="F56:I56">
    <cfRule type="cellIs" dxfId="92" priority="1" operator="lessThan">
      <formula>0</formula>
    </cfRule>
    <cfRule type="cellIs" dxfId="91" priority="2" operator="greater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/>
  </sheetPr>
  <dimension ref="A1:AJ36"/>
  <sheetViews>
    <sheetView showGridLines="0" zoomScale="80" zoomScaleNormal="80" workbookViewId="0">
      <pane xSplit="1" topLeftCell="B1" activePane="topRight" state="frozen"/>
      <selection activeCell="S74" sqref="S74"/>
      <selection pane="topRight" activeCell="D38" sqref="D38"/>
    </sheetView>
  </sheetViews>
  <sheetFormatPr defaultColWidth="8.796875" defaultRowHeight="14.25"/>
  <cols>
    <col min="1" max="1" width="58.09765625" style="18" bestFit="1" customWidth="1"/>
    <col min="2" max="2" width="10.69921875" style="7" customWidth="1"/>
    <col min="3" max="5" width="10.69921875" style="18" customWidth="1"/>
    <col min="6" max="22" width="10.69921875" style="45" customWidth="1"/>
    <col min="23" max="36" width="10.69921875" style="18" customWidth="1"/>
    <col min="37" max="59" width="12.69921875" style="18" customWidth="1"/>
    <col min="60" max="16384" width="8.796875" style="18"/>
  </cols>
  <sheetData>
    <row r="1" spans="1:36" ht="18">
      <c r="A1" s="51" t="s">
        <v>247</v>
      </c>
      <c r="B1" s="279"/>
      <c r="C1" s="51"/>
      <c r="D1" s="51"/>
      <c r="E1" s="51"/>
      <c r="W1" s="12"/>
    </row>
    <row r="2" spans="1:36" ht="18">
      <c r="A2" s="51" t="s">
        <v>106</v>
      </c>
      <c r="B2" s="279"/>
      <c r="C2" s="51"/>
      <c r="D2" s="51"/>
      <c r="E2" s="51"/>
      <c r="W2" s="12"/>
    </row>
    <row r="4" spans="1:36" s="23" customFormat="1">
      <c r="B4" s="21">
        <v>2022</v>
      </c>
      <c r="C4" s="21">
        <v>2022</v>
      </c>
      <c r="D4" s="21">
        <v>2021</v>
      </c>
      <c r="E4" s="21">
        <v>2020</v>
      </c>
      <c r="F4" s="47">
        <v>2019</v>
      </c>
      <c r="G4" s="47">
        <v>2018</v>
      </c>
      <c r="H4" s="47">
        <v>2017</v>
      </c>
      <c r="I4" s="47">
        <v>2016</v>
      </c>
      <c r="J4" s="47">
        <v>2015</v>
      </c>
      <c r="K4" s="47">
        <v>2014</v>
      </c>
      <c r="L4" s="47">
        <v>2013</v>
      </c>
      <c r="M4" s="47">
        <v>2012</v>
      </c>
      <c r="N4" s="47">
        <v>2011</v>
      </c>
      <c r="O4" s="47">
        <v>2010</v>
      </c>
      <c r="P4" s="47">
        <v>2009</v>
      </c>
      <c r="Q4" s="47">
        <v>2008</v>
      </c>
      <c r="R4" s="47">
        <v>2007</v>
      </c>
      <c r="S4" s="47">
        <v>2006</v>
      </c>
      <c r="T4" s="47">
        <v>2005</v>
      </c>
      <c r="U4" s="47">
        <v>2004</v>
      </c>
      <c r="V4" s="47"/>
      <c r="W4" s="21">
        <v>2017</v>
      </c>
      <c r="X4" s="21">
        <v>2016</v>
      </c>
      <c r="Y4" s="21">
        <v>2015</v>
      </c>
      <c r="Z4" s="21">
        <v>2014</v>
      </c>
      <c r="AA4" s="21">
        <v>2013</v>
      </c>
      <c r="AB4" s="21">
        <v>2012</v>
      </c>
      <c r="AC4" s="21">
        <v>2011</v>
      </c>
      <c r="AD4" s="21">
        <v>2010</v>
      </c>
      <c r="AE4" s="21">
        <v>2009</v>
      </c>
      <c r="AF4" s="21">
        <v>2008</v>
      </c>
      <c r="AG4" s="21">
        <v>2007</v>
      </c>
      <c r="AH4" s="21">
        <v>2006</v>
      </c>
      <c r="AI4" s="21">
        <v>2005</v>
      </c>
      <c r="AJ4" s="21">
        <v>2004</v>
      </c>
    </row>
    <row r="5" spans="1:36">
      <c r="B5" s="285">
        <v>44742</v>
      </c>
      <c r="C5" s="72">
        <v>44651</v>
      </c>
      <c r="D5" s="72">
        <v>44561</v>
      </c>
      <c r="E5" s="72">
        <v>44196</v>
      </c>
      <c r="F5" s="72">
        <v>43830</v>
      </c>
      <c r="G5" s="72">
        <v>43830</v>
      </c>
      <c r="H5" s="72">
        <v>43465</v>
      </c>
      <c r="I5" s="72">
        <v>43465</v>
      </c>
      <c r="J5" s="72">
        <v>43465</v>
      </c>
      <c r="K5" s="72">
        <v>43465</v>
      </c>
      <c r="L5" s="72">
        <v>43646</v>
      </c>
      <c r="M5" s="72">
        <v>43465</v>
      </c>
      <c r="N5" s="72">
        <v>43465</v>
      </c>
      <c r="O5" s="72">
        <v>43465</v>
      </c>
      <c r="P5" s="72">
        <v>43465</v>
      </c>
      <c r="Q5" s="72">
        <v>43465</v>
      </c>
      <c r="R5" s="72">
        <v>43465</v>
      </c>
      <c r="S5" s="72">
        <v>43465</v>
      </c>
      <c r="T5" s="72">
        <v>43465</v>
      </c>
      <c r="U5" s="72">
        <v>43465</v>
      </c>
      <c r="V5" s="72"/>
      <c r="W5" s="72">
        <v>43465</v>
      </c>
      <c r="X5" s="72">
        <v>43465</v>
      </c>
      <c r="Y5" s="72">
        <v>43465</v>
      </c>
      <c r="Z5" s="72">
        <v>43465</v>
      </c>
      <c r="AA5" s="72">
        <v>43465</v>
      </c>
      <c r="AB5" s="72">
        <v>43465</v>
      </c>
      <c r="AC5" s="72">
        <v>43465</v>
      </c>
      <c r="AD5" s="72">
        <v>43465</v>
      </c>
      <c r="AE5" s="72">
        <v>43465</v>
      </c>
      <c r="AF5" s="72">
        <v>43465</v>
      </c>
      <c r="AG5" s="72">
        <v>43465</v>
      </c>
      <c r="AH5" s="72">
        <v>43465</v>
      </c>
      <c r="AI5" s="72">
        <v>43465</v>
      </c>
      <c r="AJ5" s="72">
        <v>43465</v>
      </c>
    </row>
    <row r="6" spans="1:36">
      <c r="A6" s="1"/>
      <c r="B6" s="20" t="s">
        <v>27</v>
      </c>
      <c r="C6" s="129" t="s">
        <v>27</v>
      </c>
      <c r="D6" s="129" t="s">
        <v>27</v>
      </c>
      <c r="E6" s="129" t="s">
        <v>27</v>
      </c>
      <c r="F6" s="129" t="s">
        <v>27</v>
      </c>
      <c r="G6" s="129" t="s">
        <v>27</v>
      </c>
      <c r="H6" s="129" t="s">
        <v>27</v>
      </c>
      <c r="I6" s="129" t="s">
        <v>27</v>
      </c>
      <c r="J6" s="129" t="s">
        <v>27</v>
      </c>
      <c r="K6" s="129" t="s">
        <v>27</v>
      </c>
      <c r="L6" s="129" t="s">
        <v>27</v>
      </c>
      <c r="M6" s="129" t="s">
        <v>27</v>
      </c>
      <c r="N6" s="129" t="s">
        <v>27</v>
      </c>
      <c r="O6" s="129" t="s">
        <v>27</v>
      </c>
      <c r="P6" s="129" t="s">
        <v>27</v>
      </c>
      <c r="Q6" s="129" t="s">
        <v>27</v>
      </c>
      <c r="R6" s="129" t="s">
        <v>27</v>
      </c>
      <c r="S6" s="129" t="s">
        <v>27</v>
      </c>
      <c r="T6" s="129" t="s">
        <v>27</v>
      </c>
      <c r="U6" s="129" t="s">
        <v>27</v>
      </c>
      <c r="V6" s="46"/>
      <c r="W6" s="20" t="s">
        <v>107</v>
      </c>
      <c r="X6" s="20" t="s">
        <v>107</v>
      </c>
      <c r="Y6" s="20" t="s">
        <v>107</v>
      </c>
      <c r="Z6" s="20" t="s">
        <v>107</v>
      </c>
      <c r="AA6" s="20" t="s">
        <v>107</v>
      </c>
      <c r="AB6" s="20" t="s">
        <v>107</v>
      </c>
      <c r="AC6" s="20" t="s">
        <v>107</v>
      </c>
      <c r="AD6" s="20" t="s">
        <v>107</v>
      </c>
      <c r="AE6" s="20" t="s">
        <v>107</v>
      </c>
      <c r="AF6" s="20" t="s">
        <v>107</v>
      </c>
      <c r="AG6" s="20" t="s">
        <v>107</v>
      </c>
      <c r="AH6" s="20" t="s">
        <v>107</v>
      </c>
      <c r="AI6" s="20" t="s">
        <v>107</v>
      </c>
      <c r="AJ6" s="20" t="s">
        <v>107</v>
      </c>
    </row>
    <row r="7" spans="1:36" s="23" customFormat="1" ht="21.75" customHeight="1">
      <c r="A7" s="43" t="s">
        <v>91</v>
      </c>
      <c r="B7" s="148">
        <v>6020</v>
      </c>
      <c r="C7" s="148">
        <v>6020</v>
      </c>
      <c r="D7" s="26">
        <v>12139</v>
      </c>
      <c r="E7" s="26">
        <v>11964</v>
      </c>
      <c r="F7" s="26">
        <v>12379</v>
      </c>
      <c r="G7" s="26">
        <v>10624</v>
      </c>
      <c r="H7" s="26">
        <v>9171</v>
      </c>
      <c r="I7" s="26">
        <v>7965</v>
      </c>
      <c r="J7" s="26">
        <v>6068</v>
      </c>
      <c r="K7" s="26">
        <v>4932</v>
      </c>
      <c r="L7" s="53">
        <v>4115</v>
      </c>
      <c r="M7" s="53">
        <v>3630</v>
      </c>
      <c r="N7" s="53">
        <v>3154</v>
      </c>
      <c r="O7" s="53">
        <v>2830</v>
      </c>
      <c r="P7" s="53">
        <v>3023</v>
      </c>
      <c r="Q7" s="26">
        <v>2743</v>
      </c>
      <c r="R7" s="26">
        <v>2440</v>
      </c>
      <c r="S7" s="26">
        <v>1999</v>
      </c>
      <c r="T7" s="26">
        <v>1787</v>
      </c>
      <c r="U7" s="26">
        <v>1384</v>
      </c>
      <c r="V7" s="26"/>
      <c r="W7" s="53">
        <v>87739</v>
      </c>
      <c r="X7" s="53">
        <v>72764</v>
      </c>
      <c r="Y7" s="53">
        <v>57736</v>
      </c>
      <c r="Z7" s="53">
        <v>44104</v>
      </c>
      <c r="AA7" s="53">
        <v>35456</v>
      </c>
      <c r="AB7" s="53">
        <v>32473</v>
      </c>
      <c r="AC7" s="53">
        <v>28394</v>
      </c>
      <c r="AD7" s="53">
        <v>29304</v>
      </c>
      <c r="AE7" s="26">
        <v>33053</v>
      </c>
      <c r="AF7" s="26">
        <v>25986.666666666668</v>
      </c>
      <c r="AG7" s="26">
        <v>22086</v>
      </c>
      <c r="AH7" s="26">
        <v>18851</v>
      </c>
      <c r="AI7" s="26">
        <v>16096</v>
      </c>
      <c r="AJ7" s="26">
        <v>12583</v>
      </c>
    </row>
    <row r="8" spans="1:36">
      <c r="A8" s="44" t="s">
        <v>93</v>
      </c>
      <c r="B8" s="109">
        <v>95</v>
      </c>
      <c r="C8" s="109">
        <v>45</v>
      </c>
      <c r="D8" s="25">
        <v>360</v>
      </c>
      <c r="E8" s="29">
        <v>381</v>
      </c>
      <c r="F8" s="25">
        <v>468</v>
      </c>
      <c r="G8" s="25">
        <v>349</v>
      </c>
      <c r="H8" s="25">
        <v>288</v>
      </c>
      <c r="I8" s="25">
        <v>316</v>
      </c>
      <c r="J8" s="25">
        <v>237</v>
      </c>
      <c r="K8" s="25">
        <v>207</v>
      </c>
      <c r="L8" s="54">
        <v>177</v>
      </c>
      <c r="M8" s="54">
        <v>172</v>
      </c>
      <c r="N8" s="54">
        <v>127</v>
      </c>
      <c r="O8" s="54">
        <v>104</v>
      </c>
      <c r="P8" s="54">
        <v>85</v>
      </c>
      <c r="Q8" s="25">
        <v>79</v>
      </c>
      <c r="R8" s="25">
        <v>136</v>
      </c>
      <c r="S8" s="25">
        <v>78</v>
      </c>
      <c r="T8" s="25">
        <v>31</v>
      </c>
      <c r="U8" s="25">
        <v>16</v>
      </c>
      <c r="V8" s="25"/>
      <c r="W8" s="37">
        <v>2777</v>
      </c>
      <c r="X8" s="37">
        <v>2989</v>
      </c>
      <c r="Y8" s="37">
        <v>2216</v>
      </c>
      <c r="Z8" s="37">
        <v>1881</v>
      </c>
      <c r="AA8" s="37">
        <v>1532</v>
      </c>
      <c r="AB8" s="37">
        <v>1494</v>
      </c>
      <c r="AC8" s="37">
        <v>1148</v>
      </c>
      <c r="AD8" s="54">
        <v>991</v>
      </c>
      <c r="AE8" s="25">
        <v>883</v>
      </c>
      <c r="AF8" s="32">
        <v>755</v>
      </c>
      <c r="AG8" s="32">
        <v>1254</v>
      </c>
      <c r="AH8" s="25">
        <v>724</v>
      </c>
      <c r="AI8" s="25">
        <v>291</v>
      </c>
      <c r="AJ8" s="25">
        <v>148</v>
      </c>
    </row>
    <row r="9" spans="1:36">
      <c r="A9" s="44" t="s">
        <v>94</v>
      </c>
      <c r="B9" s="109" t="s">
        <v>3</v>
      </c>
      <c r="C9" s="109" t="s">
        <v>3</v>
      </c>
      <c r="D9" s="25">
        <v>-9138</v>
      </c>
      <c r="E9" s="29">
        <v>-185</v>
      </c>
      <c r="F9" s="25">
        <v>-1616</v>
      </c>
      <c r="G9" s="25">
        <v>-300</v>
      </c>
      <c r="H9" s="25">
        <v>-737</v>
      </c>
      <c r="I9" s="25">
        <v>-957</v>
      </c>
      <c r="J9" s="25">
        <v>-615</v>
      </c>
      <c r="K9" s="25">
        <v>-119</v>
      </c>
      <c r="L9" s="54">
        <v>-208</v>
      </c>
      <c r="M9" s="54">
        <v>-274</v>
      </c>
      <c r="N9" s="54">
        <v>-202</v>
      </c>
      <c r="O9" s="54">
        <v>-251</v>
      </c>
      <c r="P9" s="54">
        <v>-438</v>
      </c>
      <c r="Q9" s="25">
        <v>-203</v>
      </c>
      <c r="R9" s="25">
        <v>-335</v>
      </c>
      <c r="S9" s="25">
        <v>-259</v>
      </c>
      <c r="T9" s="25">
        <v>-213</v>
      </c>
      <c r="U9" s="25">
        <v>-137</v>
      </c>
      <c r="V9" s="25"/>
      <c r="W9" s="37">
        <v>-7096</v>
      </c>
      <c r="X9" s="37">
        <v>-9061</v>
      </c>
      <c r="Y9" s="37">
        <v>-5755</v>
      </c>
      <c r="Z9" s="37">
        <v>-1084</v>
      </c>
      <c r="AA9" s="37">
        <v>-1801</v>
      </c>
      <c r="AB9" s="54">
        <v>-2383</v>
      </c>
      <c r="AC9" s="54">
        <v>-1828</v>
      </c>
      <c r="AD9" s="54">
        <v>-2392</v>
      </c>
      <c r="AE9" s="25">
        <v>-4536</v>
      </c>
      <c r="AF9" s="25">
        <v>-1949</v>
      </c>
      <c r="AG9" s="25">
        <v>-3096</v>
      </c>
      <c r="AH9" s="25">
        <v>-2397</v>
      </c>
      <c r="AI9" s="25">
        <v>-1981</v>
      </c>
      <c r="AJ9" s="25">
        <v>-1251</v>
      </c>
    </row>
    <row r="10" spans="1:36">
      <c r="A10" s="44" t="s">
        <v>95</v>
      </c>
      <c r="B10" s="109">
        <v>321</v>
      </c>
      <c r="C10" s="109">
        <v>130</v>
      </c>
      <c r="D10" s="25">
        <v>588</v>
      </c>
      <c r="E10" s="25">
        <v>172</v>
      </c>
      <c r="F10" s="25">
        <v>181</v>
      </c>
      <c r="G10" s="25">
        <v>1286</v>
      </c>
      <c r="H10" s="25">
        <v>1297</v>
      </c>
      <c r="I10" s="25">
        <v>643</v>
      </c>
      <c r="J10" s="25">
        <v>1293</v>
      </c>
      <c r="K10" s="25">
        <v>1064</v>
      </c>
      <c r="L10" s="54">
        <v>798</v>
      </c>
      <c r="M10" s="54">
        <v>191</v>
      </c>
      <c r="N10" s="54">
        <v>420</v>
      </c>
      <c r="O10" s="54">
        <v>102</v>
      </c>
      <c r="P10" s="54">
        <v>51</v>
      </c>
      <c r="Q10" s="25">
        <v>711</v>
      </c>
      <c r="R10" s="25">
        <v>459</v>
      </c>
      <c r="S10" s="25">
        <v>351</v>
      </c>
      <c r="T10" s="25">
        <v>297</v>
      </c>
      <c r="U10" s="25">
        <v>351</v>
      </c>
      <c r="V10" s="25"/>
      <c r="W10" s="37">
        <v>12490</v>
      </c>
      <c r="X10" s="37">
        <v>6094</v>
      </c>
      <c r="Y10" s="37">
        <v>12093</v>
      </c>
      <c r="Z10" s="37">
        <v>9678</v>
      </c>
      <c r="AA10" s="37">
        <v>6901</v>
      </c>
      <c r="AB10" s="37">
        <v>1663</v>
      </c>
      <c r="AC10" s="37">
        <v>3792</v>
      </c>
      <c r="AD10" s="54">
        <v>972</v>
      </c>
      <c r="AE10" s="25">
        <v>530</v>
      </c>
      <c r="AF10" s="32">
        <v>6830</v>
      </c>
      <c r="AG10" s="32">
        <v>4245</v>
      </c>
      <c r="AH10" s="25">
        <v>3249</v>
      </c>
      <c r="AI10" s="25">
        <v>2756</v>
      </c>
      <c r="AJ10" s="25">
        <v>3199</v>
      </c>
    </row>
    <row r="11" spans="1:36">
      <c r="A11" s="44" t="s">
        <v>97</v>
      </c>
      <c r="B11" s="109" t="s">
        <v>3</v>
      </c>
      <c r="C11" s="109" t="s">
        <v>3</v>
      </c>
      <c r="D11" s="25">
        <v>1911</v>
      </c>
      <c r="E11" s="29">
        <f>6+4</f>
        <v>10</v>
      </c>
      <c r="F11" s="25">
        <v>194</v>
      </c>
      <c r="G11" s="25">
        <v>4</v>
      </c>
      <c r="H11" s="25">
        <v>45</v>
      </c>
      <c r="I11" s="25">
        <v>99</v>
      </c>
      <c r="J11" s="25">
        <v>98</v>
      </c>
      <c r="K11" s="25">
        <v>13</v>
      </c>
      <c r="L11" s="54">
        <v>18</v>
      </c>
      <c r="M11" s="54">
        <v>17</v>
      </c>
      <c r="N11" s="54">
        <v>15</v>
      </c>
      <c r="O11" s="54">
        <v>26</v>
      </c>
      <c r="P11" s="54">
        <v>-35</v>
      </c>
      <c r="Q11" s="25">
        <v>-15</v>
      </c>
      <c r="R11" s="25">
        <v>75</v>
      </c>
      <c r="S11" s="25">
        <v>21</v>
      </c>
      <c r="T11" s="25">
        <v>4</v>
      </c>
      <c r="U11" s="25">
        <v>9</v>
      </c>
      <c r="V11" s="25"/>
      <c r="W11" s="37">
        <v>436</v>
      </c>
      <c r="X11" s="37">
        <v>936</v>
      </c>
      <c r="Y11" s="37">
        <v>921</v>
      </c>
      <c r="Z11" s="37">
        <v>120</v>
      </c>
      <c r="AA11" s="37">
        <v>152</v>
      </c>
      <c r="AB11" s="37">
        <v>151</v>
      </c>
      <c r="AC11" s="37">
        <v>135</v>
      </c>
      <c r="AD11" s="54">
        <v>245</v>
      </c>
      <c r="AE11" s="25">
        <v>-367</v>
      </c>
      <c r="AF11" s="32">
        <v>-147</v>
      </c>
      <c r="AG11" s="32">
        <v>695</v>
      </c>
      <c r="AH11" s="32">
        <v>194</v>
      </c>
      <c r="AI11" s="32">
        <v>38</v>
      </c>
      <c r="AJ11" s="32">
        <v>79</v>
      </c>
    </row>
    <row r="12" spans="1:36">
      <c r="A12" s="44" t="s">
        <v>98</v>
      </c>
      <c r="B12" s="109">
        <v>15</v>
      </c>
      <c r="C12" s="109">
        <v>13</v>
      </c>
      <c r="D12" s="25">
        <v>-192</v>
      </c>
      <c r="E12" s="29">
        <v>24</v>
      </c>
      <c r="F12" s="25">
        <v>229</v>
      </c>
      <c r="G12" s="25">
        <v>549</v>
      </c>
      <c r="H12" s="25">
        <v>841</v>
      </c>
      <c r="I12" s="25">
        <v>1244</v>
      </c>
      <c r="J12" s="25">
        <v>759</v>
      </c>
      <c r="K12" s="25">
        <v>142</v>
      </c>
      <c r="L12" s="54">
        <v>163</v>
      </c>
      <c r="M12" s="54">
        <v>278</v>
      </c>
      <c r="N12" s="54">
        <v>97</v>
      </c>
      <c r="O12" s="54">
        <v>12</v>
      </c>
      <c r="P12" s="54">
        <v>8</v>
      </c>
      <c r="Q12" s="25">
        <v>89</v>
      </c>
      <c r="R12" s="25">
        <v>82</v>
      </c>
      <c r="S12" s="25">
        <v>158</v>
      </c>
      <c r="T12" s="25">
        <v>178</v>
      </c>
      <c r="U12" s="25">
        <v>147</v>
      </c>
      <c r="V12" s="25"/>
      <c r="W12" s="37">
        <v>8118</v>
      </c>
      <c r="X12" s="37">
        <v>11779</v>
      </c>
      <c r="Y12" s="37">
        <v>7105</v>
      </c>
      <c r="Z12" s="37">
        <v>1292</v>
      </c>
      <c r="AA12" s="37">
        <v>1410</v>
      </c>
      <c r="AB12" s="37">
        <v>2417</v>
      </c>
      <c r="AC12" s="37">
        <v>876</v>
      </c>
      <c r="AD12" s="54">
        <v>112</v>
      </c>
      <c r="AE12" s="25">
        <v>83</v>
      </c>
      <c r="AF12" s="32">
        <v>855.33333333333326</v>
      </c>
      <c r="AG12" s="32">
        <v>758.66666666666663</v>
      </c>
      <c r="AH12" s="32">
        <v>1465</v>
      </c>
      <c r="AI12" s="32">
        <v>1651</v>
      </c>
      <c r="AJ12" s="32">
        <v>1338</v>
      </c>
    </row>
    <row r="13" spans="1:36">
      <c r="A13" s="44" t="s">
        <v>96</v>
      </c>
      <c r="B13" s="109">
        <v>378</v>
      </c>
      <c r="C13" s="109">
        <v>126</v>
      </c>
      <c r="D13" s="25">
        <v>352</v>
      </c>
      <c r="E13" s="29">
        <v>-227</v>
      </c>
      <c r="F13" s="25">
        <v>129</v>
      </c>
      <c r="G13" s="25">
        <v>-133</v>
      </c>
      <c r="H13" s="25">
        <v>-281</v>
      </c>
      <c r="I13" s="25">
        <v>-139</v>
      </c>
      <c r="J13" s="25">
        <v>125</v>
      </c>
      <c r="K13" s="25">
        <v>-171</v>
      </c>
      <c r="L13" s="54">
        <v>-131</v>
      </c>
      <c r="M13" s="54">
        <v>101</v>
      </c>
      <c r="N13" s="54">
        <v>19</v>
      </c>
      <c r="O13" s="54">
        <v>331</v>
      </c>
      <c r="P13" s="54">
        <v>136</v>
      </c>
      <c r="Q13" s="25">
        <v>-381</v>
      </c>
      <c r="R13" s="25">
        <v>-114</v>
      </c>
      <c r="S13" s="25">
        <v>92</v>
      </c>
      <c r="T13" s="25">
        <v>-85</v>
      </c>
      <c r="U13" s="25">
        <v>17</v>
      </c>
      <c r="V13" s="25"/>
      <c r="W13" s="37">
        <v>180</v>
      </c>
      <c r="X13" s="37">
        <v>2238</v>
      </c>
      <c r="Y13" s="37">
        <v>-1552</v>
      </c>
      <c r="Z13" s="37">
        <v>1745</v>
      </c>
      <c r="AA13" s="37">
        <v>454</v>
      </c>
      <c r="AB13" s="37">
        <v>-359</v>
      </c>
      <c r="AC13" s="37">
        <v>-44</v>
      </c>
      <c r="AD13" s="54">
        <v>-838</v>
      </c>
      <c r="AE13" s="25">
        <v>-342</v>
      </c>
      <c r="AF13" s="32">
        <v>722</v>
      </c>
      <c r="AG13" s="32">
        <v>44</v>
      </c>
      <c r="AH13" s="244" t="s">
        <v>3</v>
      </c>
      <c r="AI13" s="244" t="s">
        <v>3</v>
      </c>
      <c r="AJ13" s="244" t="s">
        <v>3</v>
      </c>
    </row>
    <row r="14" spans="1:36" s="23" customFormat="1">
      <c r="A14" s="43" t="s">
        <v>92</v>
      </c>
      <c r="B14" s="148">
        <v>6829</v>
      </c>
      <c r="C14" s="148">
        <v>6334</v>
      </c>
      <c r="D14" s="26">
        <v>6020</v>
      </c>
      <c r="E14" s="26">
        <f>SUM(E7:E13)</f>
        <v>12139</v>
      </c>
      <c r="F14" s="26">
        <v>11964</v>
      </c>
      <c r="G14" s="26">
        <v>12379</v>
      </c>
      <c r="H14" s="26">
        <v>10624</v>
      </c>
      <c r="I14" s="26">
        <v>9171</v>
      </c>
      <c r="J14" s="26">
        <v>7965</v>
      </c>
      <c r="K14" s="26">
        <v>6068</v>
      </c>
      <c r="L14" s="53">
        <v>4932</v>
      </c>
      <c r="M14" s="53">
        <v>4115</v>
      </c>
      <c r="N14" s="53">
        <v>3630</v>
      </c>
      <c r="O14" s="53">
        <v>3154</v>
      </c>
      <c r="P14" s="53">
        <v>2830</v>
      </c>
      <c r="Q14" s="26">
        <v>3023</v>
      </c>
      <c r="R14" s="26">
        <v>2743</v>
      </c>
      <c r="S14" s="26">
        <v>2440</v>
      </c>
      <c r="T14" s="26">
        <v>1999</v>
      </c>
      <c r="U14" s="26">
        <v>1787</v>
      </c>
      <c r="V14" s="26"/>
      <c r="W14" s="53">
        <v>104644</v>
      </c>
      <c r="X14" s="53">
        <v>87739</v>
      </c>
      <c r="Y14" s="53">
        <v>72764</v>
      </c>
      <c r="Z14" s="53">
        <v>57736</v>
      </c>
      <c r="AA14" s="53">
        <v>44104</v>
      </c>
      <c r="AB14" s="53">
        <v>35456</v>
      </c>
      <c r="AC14" s="53">
        <v>32473</v>
      </c>
      <c r="AD14" s="53">
        <v>28394</v>
      </c>
      <c r="AE14" s="26">
        <v>29304</v>
      </c>
      <c r="AF14" s="26">
        <v>33053</v>
      </c>
      <c r="AG14" s="26">
        <v>25986.666666666668</v>
      </c>
      <c r="AH14" s="26">
        <v>22086</v>
      </c>
      <c r="AI14" s="26">
        <v>18851</v>
      </c>
      <c r="AJ14" s="26">
        <v>16096</v>
      </c>
    </row>
    <row r="15" spans="1:36" s="59" customFormat="1" ht="10.5">
      <c r="B15" s="284"/>
      <c r="C15" s="273"/>
      <c r="D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0"/>
      <c r="X15" s="60"/>
      <c r="Y15" s="60"/>
      <c r="Z15" s="60"/>
      <c r="AA15" s="60"/>
      <c r="AB15" s="60"/>
      <c r="AC15" s="60"/>
      <c r="AD15" s="60"/>
      <c r="AE15" s="61"/>
      <c r="AF15" s="61"/>
      <c r="AG15" s="61"/>
      <c r="AH15" s="61"/>
      <c r="AI15" s="61"/>
      <c r="AJ15" s="61"/>
    </row>
    <row r="16" spans="1:36">
      <c r="A16" s="29" t="s">
        <v>99</v>
      </c>
      <c r="B16" s="109">
        <v>6817</v>
      </c>
      <c r="C16" s="109">
        <v>6299</v>
      </c>
      <c r="D16" s="25">
        <v>5986</v>
      </c>
      <c r="E16" s="25">
        <v>12021</v>
      </c>
      <c r="F16" s="25">
        <v>11760</v>
      </c>
      <c r="G16" s="25">
        <v>11891</v>
      </c>
      <c r="H16" s="25">
        <v>10345</v>
      </c>
      <c r="I16" s="25">
        <v>8847</v>
      </c>
      <c r="J16" s="25">
        <v>7659</v>
      </c>
      <c r="K16" s="25">
        <v>6068</v>
      </c>
      <c r="L16" s="25">
        <v>4930</v>
      </c>
      <c r="M16" s="25">
        <v>4113</v>
      </c>
      <c r="N16" s="25">
        <v>3617</v>
      </c>
      <c r="O16" s="25">
        <v>3140</v>
      </c>
      <c r="P16" s="25">
        <v>2827</v>
      </c>
      <c r="Q16" s="25">
        <v>3023</v>
      </c>
      <c r="R16" s="25">
        <v>2743</v>
      </c>
      <c r="S16" s="25">
        <v>2440</v>
      </c>
      <c r="T16" s="25">
        <v>1999</v>
      </c>
      <c r="U16" s="25">
        <v>1787</v>
      </c>
      <c r="V16" s="25"/>
      <c r="W16" s="32">
        <v>101898</v>
      </c>
      <c r="X16" s="32">
        <v>84634</v>
      </c>
      <c r="Y16" s="32">
        <v>69963</v>
      </c>
      <c r="Z16" s="32">
        <v>57736</v>
      </c>
      <c r="AA16" s="32">
        <v>44091</v>
      </c>
      <c r="AB16" s="32">
        <v>35437</v>
      </c>
      <c r="AC16" s="32">
        <v>32353</v>
      </c>
      <c r="AD16" s="25">
        <v>28269</v>
      </c>
      <c r="AE16" s="25">
        <v>29273</v>
      </c>
      <c r="AF16" s="32">
        <v>33053</v>
      </c>
      <c r="AG16" s="32">
        <v>25987</v>
      </c>
      <c r="AH16" s="25">
        <v>22086</v>
      </c>
      <c r="AI16" s="25">
        <v>18851</v>
      </c>
      <c r="AJ16" s="25">
        <v>16096</v>
      </c>
    </row>
    <row r="17" spans="1:36">
      <c r="A17" s="44" t="s">
        <v>100</v>
      </c>
      <c r="B17" s="109">
        <v>12</v>
      </c>
      <c r="C17" s="109">
        <v>35</v>
      </c>
      <c r="D17" s="25">
        <v>34</v>
      </c>
      <c r="E17" s="29">
        <v>100</v>
      </c>
      <c r="F17" s="25">
        <v>73</v>
      </c>
      <c r="G17" s="25">
        <v>39</v>
      </c>
      <c r="H17" s="25">
        <v>35</v>
      </c>
      <c r="I17" s="244" t="s">
        <v>3</v>
      </c>
      <c r="J17" s="244" t="s">
        <v>3</v>
      </c>
      <c r="K17" s="244" t="s">
        <v>3</v>
      </c>
      <c r="L17" s="54">
        <v>1</v>
      </c>
      <c r="M17" s="54">
        <v>2</v>
      </c>
      <c r="N17" s="54">
        <v>13</v>
      </c>
      <c r="O17" s="54">
        <v>14</v>
      </c>
      <c r="P17" s="54">
        <v>3</v>
      </c>
      <c r="Q17" s="244" t="s">
        <v>3</v>
      </c>
      <c r="R17" s="244" t="s">
        <v>3</v>
      </c>
      <c r="S17" s="244" t="s">
        <v>3</v>
      </c>
      <c r="T17" s="244" t="s">
        <v>3</v>
      </c>
      <c r="U17" s="244" t="s">
        <v>3</v>
      </c>
      <c r="V17" s="25"/>
      <c r="W17" s="37">
        <v>344</v>
      </c>
      <c r="X17" s="244" t="s">
        <v>3</v>
      </c>
      <c r="Y17" s="244" t="s">
        <v>3</v>
      </c>
      <c r="Z17" s="244" t="s">
        <v>3</v>
      </c>
      <c r="AA17" s="37">
        <v>13</v>
      </c>
      <c r="AB17" s="37">
        <v>19</v>
      </c>
      <c r="AC17" s="37">
        <v>120</v>
      </c>
      <c r="AD17" s="54">
        <v>125</v>
      </c>
      <c r="AE17" s="25">
        <v>31</v>
      </c>
      <c r="AF17" s="244" t="s">
        <v>3</v>
      </c>
      <c r="AG17" s="244" t="s">
        <v>3</v>
      </c>
      <c r="AH17" s="244" t="s">
        <v>3</v>
      </c>
      <c r="AI17" s="244" t="s">
        <v>3</v>
      </c>
      <c r="AJ17" s="244" t="s">
        <v>3</v>
      </c>
    </row>
    <row r="18" spans="1:36" s="23" customFormat="1">
      <c r="A18" s="44" t="s">
        <v>101</v>
      </c>
      <c r="B18" s="109" t="s">
        <v>3</v>
      </c>
      <c r="C18" s="109" t="s">
        <v>3</v>
      </c>
      <c r="D18" s="109" t="s">
        <v>3</v>
      </c>
      <c r="E18" s="29">
        <v>18</v>
      </c>
      <c r="F18" s="25">
        <v>131</v>
      </c>
      <c r="G18" s="25">
        <v>449</v>
      </c>
      <c r="H18" s="25">
        <v>244</v>
      </c>
      <c r="I18" s="25">
        <v>324</v>
      </c>
      <c r="J18" s="25">
        <v>306</v>
      </c>
      <c r="K18" s="244" t="s">
        <v>3</v>
      </c>
      <c r="L18" s="54">
        <v>1</v>
      </c>
      <c r="M18" s="244" t="s">
        <v>3</v>
      </c>
      <c r="N18" s="244" t="s">
        <v>3</v>
      </c>
      <c r="O18" s="244" t="s">
        <v>3</v>
      </c>
      <c r="P18" s="244" t="s">
        <v>3</v>
      </c>
      <c r="Q18" s="244" t="s">
        <v>3</v>
      </c>
      <c r="R18" s="244" t="s">
        <v>3</v>
      </c>
      <c r="S18" s="244" t="s">
        <v>3</v>
      </c>
      <c r="T18" s="244" t="s">
        <v>3</v>
      </c>
      <c r="U18" s="244" t="s">
        <v>3</v>
      </c>
      <c r="V18" s="26"/>
      <c r="W18" s="74">
        <v>104644</v>
      </c>
      <c r="X18" s="74">
        <v>87739</v>
      </c>
      <c r="Y18" s="74">
        <v>72764</v>
      </c>
      <c r="Z18" s="74">
        <v>57736</v>
      </c>
      <c r="AA18" s="74">
        <v>44104</v>
      </c>
      <c r="AB18" s="74">
        <v>35456</v>
      </c>
      <c r="AC18" s="74">
        <v>32473</v>
      </c>
      <c r="AD18" s="53">
        <v>28394</v>
      </c>
      <c r="AE18" s="26">
        <v>29304</v>
      </c>
      <c r="AF18" s="75">
        <v>33053</v>
      </c>
      <c r="AG18" s="75">
        <v>25987</v>
      </c>
      <c r="AH18" s="26">
        <v>22086</v>
      </c>
      <c r="AI18" s="26">
        <v>18851</v>
      </c>
      <c r="AJ18" s="26">
        <v>16096</v>
      </c>
    </row>
    <row r="19" spans="1:36">
      <c r="A19" s="43" t="s">
        <v>102</v>
      </c>
      <c r="B19" s="148">
        <v>6829</v>
      </c>
      <c r="C19" s="148">
        <v>6334</v>
      </c>
      <c r="D19" s="26">
        <v>6020</v>
      </c>
      <c r="E19" s="26">
        <f>SUM(E16:E18)</f>
        <v>12139</v>
      </c>
      <c r="F19" s="26">
        <v>11964</v>
      </c>
      <c r="G19" s="26">
        <v>12379</v>
      </c>
      <c r="H19" s="26">
        <v>10624</v>
      </c>
      <c r="I19" s="26">
        <v>9171</v>
      </c>
      <c r="J19" s="26">
        <v>7965</v>
      </c>
      <c r="K19" s="26">
        <v>6068</v>
      </c>
      <c r="L19" s="53">
        <v>4932</v>
      </c>
      <c r="M19" s="53">
        <v>4115</v>
      </c>
      <c r="N19" s="53">
        <v>3630</v>
      </c>
      <c r="O19" s="53">
        <v>3154</v>
      </c>
      <c r="P19" s="53">
        <v>2830</v>
      </c>
      <c r="Q19" s="26">
        <v>3023</v>
      </c>
      <c r="R19" s="26">
        <v>2743</v>
      </c>
      <c r="S19" s="26">
        <v>2440</v>
      </c>
      <c r="T19" s="26">
        <v>1999</v>
      </c>
      <c r="U19" s="26">
        <v>1787</v>
      </c>
      <c r="V19" s="25"/>
      <c r="W19" s="37">
        <v>2402</v>
      </c>
      <c r="X19" s="37">
        <v>3105</v>
      </c>
      <c r="Y19" s="37">
        <v>2801</v>
      </c>
      <c r="Z19" s="244" t="s">
        <v>3</v>
      </c>
      <c r="AA19" s="244" t="s">
        <v>3</v>
      </c>
      <c r="AB19" s="244" t="s">
        <v>3</v>
      </c>
      <c r="AC19" s="244" t="s">
        <v>3</v>
      </c>
      <c r="AD19" s="244" t="s">
        <v>3</v>
      </c>
      <c r="AE19" s="244" t="s">
        <v>3</v>
      </c>
      <c r="AF19" s="244" t="s">
        <v>3</v>
      </c>
      <c r="AG19" s="244" t="s">
        <v>3</v>
      </c>
      <c r="AH19" s="244" t="s">
        <v>3</v>
      </c>
      <c r="AI19" s="244" t="s">
        <v>3</v>
      </c>
      <c r="AJ19" s="244" t="s">
        <v>3</v>
      </c>
    </row>
    <row r="20" spans="1:36">
      <c r="B20" s="20"/>
      <c r="C20" s="20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25"/>
      <c r="W20" s="37"/>
      <c r="X20" s="37"/>
      <c r="Y20" s="37"/>
      <c r="Z20" s="37"/>
      <c r="AA20" s="37"/>
      <c r="AB20" s="37"/>
      <c r="AC20" s="37"/>
      <c r="AD20" s="54"/>
      <c r="AE20" s="25"/>
      <c r="AF20" s="32"/>
      <c r="AG20" s="32"/>
      <c r="AH20" s="25"/>
      <c r="AI20" s="25"/>
      <c r="AJ20" s="25"/>
    </row>
    <row r="21" spans="1:36">
      <c r="A21" s="44" t="s">
        <v>97</v>
      </c>
      <c r="B21" s="109" t="s">
        <v>3</v>
      </c>
      <c r="C21" s="109" t="s">
        <v>3</v>
      </c>
      <c r="D21" s="25">
        <v>1911</v>
      </c>
      <c r="E21" s="29">
        <v>10</v>
      </c>
      <c r="F21" s="25">
        <v>194</v>
      </c>
      <c r="G21" s="25">
        <v>4</v>
      </c>
      <c r="H21" s="25">
        <v>45</v>
      </c>
      <c r="I21" s="25">
        <v>99</v>
      </c>
      <c r="J21" s="25">
        <v>98</v>
      </c>
      <c r="K21" s="25">
        <v>13</v>
      </c>
      <c r="L21" s="54">
        <v>18</v>
      </c>
      <c r="M21" s="54">
        <v>17</v>
      </c>
      <c r="N21" s="54">
        <v>15</v>
      </c>
      <c r="O21" s="54">
        <v>26</v>
      </c>
      <c r="P21" s="54">
        <v>-35</v>
      </c>
      <c r="Q21" s="25">
        <v>-15</v>
      </c>
      <c r="R21" s="25">
        <v>75</v>
      </c>
      <c r="S21" s="25">
        <v>21</v>
      </c>
      <c r="T21" s="25">
        <v>4</v>
      </c>
      <c r="U21" s="25">
        <v>9</v>
      </c>
      <c r="V21" s="25"/>
      <c r="W21" s="37">
        <v>436</v>
      </c>
      <c r="X21" s="37">
        <v>936</v>
      </c>
      <c r="Y21" s="37">
        <v>921</v>
      </c>
      <c r="Z21" s="37">
        <v>120</v>
      </c>
      <c r="AA21" s="37">
        <v>152</v>
      </c>
      <c r="AB21" s="37">
        <v>151</v>
      </c>
      <c r="AC21" s="37">
        <v>135</v>
      </c>
      <c r="AD21" s="54">
        <v>245</v>
      </c>
      <c r="AE21" s="25">
        <v>-367</v>
      </c>
      <c r="AF21" s="32">
        <v>-147</v>
      </c>
      <c r="AG21" s="32">
        <v>695</v>
      </c>
      <c r="AH21" s="25">
        <v>194</v>
      </c>
      <c r="AI21" s="25">
        <v>38</v>
      </c>
      <c r="AJ21" s="25">
        <v>79</v>
      </c>
    </row>
    <row r="22" spans="1:36">
      <c r="A22" s="44" t="s">
        <v>98</v>
      </c>
      <c r="B22" s="109">
        <v>15</v>
      </c>
      <c r="C22" s="109">
        <v>13</v>
      </c>
      <c r="D22" s="25">
        <v>-192</v>
      </c>
      <c r="E22" s="29">
        <v>24</v>
      </c>
      <c r="F22" s="25">
        <v>229</v>
      </c>
      <c r="G22" s="25">
        <v>549</v>
      </c>
      <c r="H22" s="25">
        <v>841</v>
      </c>
      <c r="I22" s="25">
        <v>1244</v>
      </c>
      <c r="J22" s="25">
        <v>759</v>
      </c>
      <c r="K22" s="25">
        <v>142</v>
      </c>
      <c r="L22" s="54">
        <v>163</v>
      </c>
      <c r="M22" s="54">
        <v>278</v>
      </c>
      <c r="N22" s="54">
        <v>97</v>
      </c>
      <c r="O22" s="54">
        <v>12</v>
      </c>
      <c r="P22" s="54">
        <v>8</v>
      </c>
      <c r="Q22" s="25">
        <v>89</v>
      </c>
      <c r="R22" s="25">
        <v>82</v>
      </c>
      <c r="S22" s="25">
        <v>158</v>
      </c>
      <c r="T22" s="25">
        <v>178</v>
      </c>
      <c r="U22" s="25">
        <v>147</v>
      </c>
      <c r="V22" s="25"/>
      <c r="W22" s="37">
        <v>8103</v>
      </c>
      <c r="X22" s="37">
        <v>11779</v>
      </c>
      <c r="Y22" s="37">
        <v>7105</v>
      </c>
      <c r="Z22" s="37">
        <v>1292</v>
      </c>
      <c r="AA22" s="37">
        <v>1410</v>
      </c>
      <c r="AB22" s="37">
        <v>2417</v>
      </c>
      <c r="AC22" s="37">
        <v>876</v>
      </c>
      <c r="AD22" s="54">
        <v>112</v>
      </c>
      <c r="AE22" s="25">
        <v>83</v>
      </c>
      <c r="AF22" s="32">
        <v>855</v>
      </c>
      <c r="AG22" s="32">
        <v>759</v>
      </c>
      <c r="AH22" s="25">
        <v>1465</v>
      </c>
      <c r="AI22" s="25">
        <v>1651</v>
      </c>
      <c r="AJ22" s="25">
        <v>1338</v>
      </c>
    </row>
    <row r="23" spans="1:36" s="23" customFormat="1">
      <c r="A23" s="43" t="s">
        <v>103</v>
      </c>
      <c r="B23" s="148">
        <v>15</v>
      </c>
      <c r="C23" s="148">
        <v>13</v>
      </c>
      <c r="D23" s="26">
        <v>1719</v>
      </c>
      <c r="E23" s="31">
        <f>+E21+E22</f>
        <v>34</v>
      </c>
      <c r="F23" s="26">
        <v>423</v>
      </c>
      <c r="G23" s="26">
        <v>553</v>
      </c>
      <c r="H23" s="26">
        <v>886</v>
      </c>
      <c r="I23" s="26">
        <v>1343</v>
      </c>
      <c r="J23" s="26">
        <v>857</v>
      </c>
      <c r="K23" s="26">
        <v>155</v>
      </c>
      <c r="L23" s="53">
        <v>181</v>
      </c>
      <c r="M23" s="53">
        <v>295</v>
      </c>
      <c r="N23" s="53">
        <v>112</v>
      </c>
      <c r="O23" s="53">
        <v>38</v>
      </c>
      <c r="P23" s="53">
        <v>-27</v>
      </c>
      <c r="Q23" s="26">
        <v>74</v>
      </c>
      <c r="R23" s="26">
        <v>157</v>
      </c>
      <c r="S23" s="26">
        <v>179</v>
      </c>
      <c r="T23" s="26">
        <v>182</v>
      </c>
      <c r="U23" s="26">
        <v>156</v>
      </c>
      <c r="V23" s="26"/>
      <c r="W23" s="74">
        <v>8539</v>
      </c>
      <c r="X23" s="74">
        <v>12715</v>
      </c>
      <c r="Y23" s="74">
        <v>8026</v>
      </c>
      <c r="Z23" s="74">
        <v>1412</v>
      </c>
      <c r="AA23" s="74">
        <v>1562</v>
      </c>
      <c r="AB23" s="74">
        <v>2568</v>
      </c>
      <c r="AC23" s="74">
        <v>1011</v>
      </c>
      <c r="AD23" s="53">
        <v>357</v>
      </c>
      <c r="AE23" s="26">
        <v>-284</v>
      </c>
      <c r="AF23" s="75">
        <v>708</v>
      </c>
      <c r="AG23" s="75">
        <v>1454</v>
      </c>
      <c r="AH23" s="26">
        <v>1659</v>
      </c>
      <c r="AI23" s="26">
        <v>1689</v>
      </c>
      <c r="AJ23" s="26">
        <v>1417</v>
      </c>
    </row>
    <row r="24" spans="1:36">
      <c r="A24" s="44" t="s">
        <v>104</v>
      </c>
      <c r="B24" s="109" t="s">
        <v>3</v>
      </c>
      <c r="C24" s="109" t="s">
        <v>3</v>
      </c>
      <c r="D24" s="25">
        <v>-30</v>
      </c>
      <c r="E24" s="29">
        <v>4</v>
      </c>
      <c r="F24" s="25">
        <v>18</v>
      </c>
      <c r="G24" s="25">
        <v>5</v>
      </c>
      <c r="H24" s="25">
        <v>8</v>
      </c>
      <c r="I24" s="25">
        <v>11</v>
      </c>
      <c r="J24" s="25">
        <v>13</v>
      </c>
      <c r="K24" s="25">
        <v>2</v>
      </c>
      <c r="L24" s="54">
        <v>4</v>
      </c>
      <c r="M24" s="54">
        <v>-5</v>
      </c>
      <c r="N24" s="54">
        <v>4</v>
      </c>
      <c r="O24" s="244" t="s">
        <v>3</v>
      </c>
      <c r="P24" s="244" t="s">
        <v>3</v>
      </c>
      <c r="Q24" s="244" t="s">
        <v>3</v>
      </c>
      <c r="R24" s="244" t="s">
        <v>3</v>
      </c>
      <c r="S24" s="244" t="s">
        <v>3</v>
      </c>
      <c r="T24" s="244" t="s">
        <v>3</v>
      </c>
      <c r="U24" s="244" t="s">
        <v>3</v>
      </c>
      <c r="V24" s="25"/>
      <c r="W24" s="37">
        <v>83</v>
      </c>
      <c r="X24" s="37">
        <v>109</v>
      </c>
      <c r="Y24" s="37">
        <v>121</v>
      </c>
      <c r="Z24" s="37">
        <v>19</v>
      </c>
      <c r="AA24" s="37">
        <v>30</v>
      </c>
      <c r="AB24" s="37">
        <v>-46</v>
      </c>
      <c r="AC24" s="37">
        <v>33</v>
      </c>
      <c r="AD24" s="244" t="s">
        <v>3</v>
      </c>
      <c r="AE24" s="244" t="s">
        <v>3</v>
      </c>
      <c r="AF24" s="244" t="s">
        <v>3</v>
      </c>
      <c r="AG24" s="244" t="s">
        <v>3</v>
      </c>
      <c r="AH24" s="244" t="s">
        <v>3</v>
      </c>
      <c r="AI24" s="244" t="s">
        <v>3</v>
      </c>
      <c r="AJ24" s="244" t="s">
        <v>3</v>
      </c>
    </row>
    <row r="25" spans="1:36">
      <c r="A25" s="29"/>
      <c r="B25" s="109"/>
      <c r="C25" s="109"/>
      <c r="D25" s="25"/>
      <c r="E25" s="29"/>
      <c r="F25" s="25"/>
      <c r="G25" s="25"/>
      <c r="H25" s="25"/>
      <c r="I25" s="25"/>
      <c r="J25" s="25"/>
      <c r="K25" s="25"/>
      <c r="L25" s="54"/>
      <c r="M25" s="54"/>
      <c r="N25" s="54"/>
      <c r="O25" s="54"/>
      <c r="P25" s="54"/>
      <c r="Q25" s="25"/>
      <c r="R25" s="25"/>
      <c r="S25" s="25"/>
      <c r="T25" s="25"/>
      <c r="U25" s="25"/>
      <c r="V25" s="25"/>
      <c r="W25" s="37"/>
      <c r="X25" s="37"/>
      <c r="Y25" s="37"/>
      <c r="Z25" s="37"/>
      <c r="AA25" s="37"/>
      <c r="AB25" s="37"/>
      <c r="AC25" s="37"/>
      <c r="AD25" s="54"/>
      <c r="AE25" s="25"/>
      <c r="AF25" s="32"/>
      <c r="AG25" s="32"/>
      <c r="AH25" s="25"/>
      <c r="AI25" s="25"/>
      <c r="AJ25" s="25"/>
    </row>
    <row r="26" spans="1:36">
      <c r="A26" s="29" t="s">
        <v>50</v>
      </c>
      <c r="B26" s="274">
        <v>3.9899999999999998</v>
      </c>
      <c r="C26" s="274">
        <v>3.98</v>
      </c>
      <c r="D26" s="89">
        <v>3.99</v>
      </c>
      <c r="E26" s="29">
        <v>3.28</v>
      </c>
      <c r="F26" s="89">
        <v>3.67</v>
      </c>
      <c r="G26" s="89">
        <v>3.67</v>
      </c>
      <c r="H26" s="89">
        <v>3.6</v>
      </c>
      <c r="I26" s="89">
        <v>3.82</v>
      </c>
      <c r="J26" s="89">
        <v>4.33</v>
      </c>
      <c r="K26" s="89">
        <v>4.71</v>
      </c>
      <c r="L26" s="141" t="s">
        <v>2</v>
      </c>
      <c r="M26" s="141" t="s">
        <v>2</v>
      </c>
      <c r="N26" s="141" t="s">
        <v>2</v>
      </c>
      <c r="O26" s="141" t="s">
        <v>2</v>
      </c>
      <c r="P26" s="141" t="s">
        <v>2</v>
      </c>
      <c r="Q26" s="141" t="s">
        <v>2</v>
      </c>
      <c r="R26" s="141" t="s">
        <v>2</v>
      </c>
      <c r="S26" s="141" t="s">
        <v>2</v>
      </c>
      <c r="T26" s="141" t="s">
        <v>2</v>
      </c>
      <c r="U26" s="141" t="s">
        <v>2</v>
      </c>
      <c r="V26" s="89"/>
      <c r="W26" s="85">
        <v>3.6</v>
      </c>
      <c r="X26" s="85">
        <v>3.82</v>
      </c>
      <c r="Y26" s="85">
        <v>4.33</v>
      </c>
      <c r="Z26" s="85">
        <v>4.71</v>
      </c>
      <c r="AA26" s="41" t="s">
        <v>2</v>
      </c>
      <c r="AB26" s="41" t="s">
        <v>2</v>
      </c>
      <c r="AC26" s="41" t="s">
        <v>2</v>
      </c>
      <c r="AD26" s="41" t="s">
        <v>2</v>
      </c>
      <c r="AE26" s="41" t="s">
        <v>2</v>
      </c>
      <c r="AF26" s="41" t="s">
        <v>2</v>
      </c>
      <c r="AG26" s="41" t="s">
        <v>2</v>
      </c>
      <c r="AH26" s="41" t="s">
        <v>2</v>
      </c>
      <c r="AI26" s="41" t="s">
        <v>2</v>
      </c>
      <c r="AJ26" s="41" t="s">
        <v>2</v>
      </c>
    </row>
    <row r="27" spans="1:36">
      <c r="A27" s="29" t="s">
        <v>105</v>
      </c>
      <c r="B27" s="146">
        <v>0</v>
      </c>
      <c r="C27" s="138">
        <v>0</v>
      </c>
      <c r="D27" s="138">
        <v>-0.16</v>
      </c>
      <c r="E27" s="83">
        <v>-0.38</v>
      </c>
      <c r="F27" s="138">
        <v>0</v>
      </c>
      <c r="G27" s="138">
        <v>0.03</v>
      </c>
      <c r="H27" s="138">
        <f t="shared" ref="H27:J27" si="0">H26-I26</f>
        <v>-0.21999999999999975</v>
      </c>
      <c r="I27" s="138">
        <f t="shared" si="0"/>
        <v>-0.51000000000000023</v>
      </c>
      <c r="J27" s="138">
        <f t="shared" si="0"/>
        <v>-0.37999999999999989</v>
      </c>
      <c r="K27" s="138" t="s">
        <v>2</v>
      </c>
      <c r="L27" s="141" t="s">
        <v>2</v>
      </c>
      <c r="M27" s="141" t="s">
        <v>2</v>
      </c>
      <c r="N27" s="141" t="s">
        <v>2</v>
      </c>
      <c r="O27" s="141" t="s">
        <v>2</v>
      </c>
      <c r="P27" s="141" t="s">
        <v>2</v>
      </c>
      <c r="Q27" s="141" t="s">
        <v>2</v>
      </c>
      <c r="R27" s="141" t="s">
        <v>2</v>
      </c>
      <c r="S27" s="141" t="s">
        <v>2</v>
      </c>
      <c r="T27" s="141" t="s">
        <v>2</v>
      </c>
      <c r="U27" s="141" t="s">
        <v>2</v>
      </c>
      <c r="V27" s="89"/>
      <c r="W27" s="85">
        <f>W26-X26</f>
        <v>-0.21999999999999975</v>
      </c>
      <c r="X27" s="85">
        <f>X26-Y26</f>
        <v>-0.51000000000000023</v>
      </c>
      <c r="Y27" s="85">
        <f>Y26-Z26</f>
        <v>-0.37999999999999989</v>
      </c>
      <c r="Z27" s="41" t="s">
        <v>2</v>
      </c>
      <c r="AA27" s="41" t="s">
        <v>2</v>
      </c>
      <c r="AB27" s="41" t="s">
        <v>2</v>
      </c>
      <c r="AC27" s="41" t="s">
        <v>2</v>
      </c>
      <c r="AD27" s="41" t="s">
        <v>2</v>
      </c>
      <c r="AE27" s="41" t="s">
        <v>2</v>
      </c>
      <c r="AF27" s="41" t="s">
        <v>2</v>
      </c>
      <c r="AG27" s="41" t="s">
        <v>2</v>
      </c>
      <c r="AH27" s="41" t="s">
        <v>2</v>
      </c>
      <c r="AI27" s="41" t="s">
        <v>2</v>
      </c>
      <c r="AJ27" s="41" t="s">
        <v>2</v>
      </c>
    </row>
    <row r="28" spans="1:36" ht="15">
      <c r="A28" s="29"/>
      <c r="B28" s="275"/>
      <c r="C28" s="275"/>
      <c r="D28" s="85"/>
      <c r="E28" s="116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9"/>
      <c r="R28" s="89"/>
      <c r="S28" s="89"/>
      <c r="T28" s="89"/>
      <c r="U28" s="89"/>
      <c r="V28" s="89"/>
      <c r="W28" s="85"/>
      <c r="X28" s="85"/>
      <c r="Y28" s="85"/>
      <c r="Z28" s="85"/>
      <c r="AA28" s="85"/>
      <c r="AB28" s="85"/>
      <c r="AC28" s="85"/>
      <c r="AD28" s="85"/>
      <c r="AE28" s="85"/>
      <c r="AF28" s="89"/>
      <c r="AG28" s="89"/>
      <c r="AH28" s="89"/>
      <c r="AI28" s="89"/>
      <c r="AJ28" s="89"/>
    </row>
    <row r="29" spans="1:36">
      <c r="A29" s="29" t="s">
        <v>75</v>
      </c>
      <c r="B29" s="275">
        <v>5.99</v>
      </c>
      <c r="C29" s="275">
        <v>5.98</v>
      </c>
      <c r="D29" s="85">
        <v>5.99</v>
      </c>
      <c r="E29" s="83">
        <v>5.26</v>
      </c>
      <c r="F29" s="85">
        <v>5.66</v>
      </c>
      <c r="G29" s="85">
        <v>5.66</v>
      </c>
      <c r="H29" s="85">
        <v>5.59</v>
      </c>
      <c r="I29" s="85">
        <v>5.81</v>
      </c>
      <c r="J29" s="85">
        <v>6.29</v>
      </c>
      <c r="K29" s="85">
        <v>6.71</v>
      </c>
      <c r="L29" s="141" t="s">
        <v>2</v>
      </c>
      <c r="M29" s="141" t="s">
        <v>2</v>
      </c>
      <c r="N29" s="141" t="s">
        <v>2</v>
      </c>
      <c r="O29" s="141" t="s">
        <v>2</v>
      </c>
      <c r="P29" s="141" t="s">
        <v>2</v>
      </c>
      <c r="Q29" s="141" t="s">
        <v>2</v>
      </c>
      <c r="R29" s="141" t="s">
        <v>2</v>
      </c>
      <c r="S29" s="141" t="s">
        <v>2</v>
      </c>
      <c r="T29" s="141" t="s">
        <v>2</v>
      </c>
      <c r="U29" s="141" t="s">
        <v>2</v>
      </c>
      <c r="V29" s="89"/>
      <c r="W29" s="85">
        <v>5.59</v>
      </c>
      <c r="X29" s="85">
        <v>5.81</v>
      </c>
      <c r="Y29" s="85">
        <v>6.29</v>
      </c>
      <c r="Z29" s="85">
        <v>6.71</v>
      </c>
      <c r="AA29" s="41" t="s">
        <v>2</v>
      </c>
      <c r="AB29" s="41" t="s">
        <v>2</v>
      </c>
      <c r="AC29" s="41" t="s">
        <v>2</v>
      </c>
      <c r="AD29" s="41" t="s">
        <v>2</v>
      </c>
      <c r="AE29" s="41" t="s">
        <v>2</v>
      </c>
      <c r="AF29" s="41" t="s">
        <v>2</v>
      </c>
      <c r="AG29" s="41" t="s">
        <v>2</v>
      </c>
      <c r="AH29" s="41" t="s">
        <v>2</v>
      </c>
      <c r="AI29" s="41" t="s">
        <v>2</v>
      </c>
      <c r="AJ29" s="41" t="s">
        <v>2</v>
      </c>
    </row>
    <row r="30" spans="1:36" s="45" customFormat="1">
      <c r="A30" s="192"/>
      <c r="B30" s="192"/>
      <c r="C30" s="192"/>
      <c r="D30" s="192"/>
      <c r="E30" s="147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4"/>
      <c r="X30" s="194"/>
      <c r="Y30" s="194"/>
      <c r="Z30" s="194"/>
      <c r="AA30" s="194"/>
      <c r="AB30" s="194"/>
      <c r="AC30" s="194"/>
      <c r="AD30" s="193"/>
      <c r="AE30" s="193"/>
      <c r="AF30" s="194"/>
      <c r="AG30" s="194"/>
      <c r="AH30" s="193"/>
      <c r="AI30" s="193"/>
      <c r="AJ30" s="193"/>
    </row>
    <row r="31" spans="1:36" s="45" customFormat="1">
      <c r="A31" s="45" t="s">
        <v>87</v>
      </c>
      <c r="E31" s="73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70"/>
      <c r="X31" s="70"/>
      <c r="Y31" s="70"/>
      <c r="Z31" s="70"/>
      <c r="AA31" s="70"/>
      <c r="AB31" s="70"/>
      <c r="AC31" s="70"/>
      <c r="AD31" s="52"/>
      <c r="AE31" s="52"/>
      <c r="AF31" s="70"/>
      <c r="AG31" s="70"/>
      <c r="AH31" s="52"/>
      <c r="AI31" s="52"/>
      <c r="AJ31" s="52"/>
    </row>
    <row r="32" spans="1:36" s="45" customFormat="1">
      <c r="A32" s="45" t="s">
        <v>90</v>
      </c>
      <c r="B32" s="45">
        <v>10.250299999999999</v>
      </c>
      <c r="C32" s="45">
        <v>10.250299999999999</v>
      </c>
      <c r="D32" s="45">
        <v>10.0343</v>
      </c>
      <c r="E32" s="20">
        <v>10.4468</v>
      </c>
      <c r="F32" s="191">
        <v>10.2773</v>
      </c>
      <c r="G32" s="191">
        <v>9.8497000000000003</v>
      </c>
      <c r="H32" s="191">
        <v>9.5669000000000004</v>
      </c>
      <c r="I32" s="191">
        <v>9.1349999999999998</v>
      </c>
      <c r="J32" s="191">
        <v>9.5154999999999994</v>
      </c>
      <c r="K32" s="191">
        <v>8.9429999999999996</v>
      </c>
      <c r="L32" s="191">
        <v>8.6166</v>
      </c>
      <c r="M32" s="191">
        <v>8.9446999999999992</v>
      </c>
      <c r="N32" s="191">
        <v>9.0020000000000007</v>
      </c>
      <c r="O32" s="191">
        <v>10.353</v>
      </c>
      <c r="P32" s="191">
        <v>10.935499999999999</v>
      </c>
      <c r="Q32" s="191">
        <v>9.4734999999999996</v>
      </c>
      <c r="R32" s="191">
        <v>9.0500000000000007</v>
      </c>
      <c r="S32" s="191">
        <v>9.43</v>
      </c>
      <c r="T32" s="191">
        <v>9.0069999999999997</v>
      </c>
      <c r="U32" s="191">
        <v>9.0939999999999994</v>
      </c>
      <c r="V32" s="52"/>
      <c r="W32" s="70"/>
      <c r="X32" s="70"/>
      <c r="Y32" s="70"/>
      <c r="Z32" s="70"/>
      <c r="AA32" s="70"/>
      <c r="AB32" s="70"/>
      <c r="AC32" s="70"/>
      <c r="AD32" s="52"/>
      <c r="AE32" s="52"/>
      <c r="AF32" s="70"/>
      <c r="AG32" s="70"/>
      <c r="AH32" s="52"/>
      <c r="AI32" s="52"/>
      <c r="AJ32" s="52"/>
    </row>
    <row r="33" spans="1:36" s="45" customFormat="1">
      <c r="A33" s="45" t="s">
        <v>88</v>
      </c>
      <c r="B33" s="45">
        <v>10.4796</v>
      </c>
      <c r="C33" s="45">
        <v>10.480700000000001</v>
      </c>
      <c r="D33" s="45">
        <v>10.1465</v>
      </c>
      <c r="E33" s="20">
        <v>10.4848</v>
      </c>
      <c r="F33" s="191">
        <v>10.5891</v>
      </c>
      <c r="G33" s="191">
        <v>10.2583</v>
      </c>
      <c r="H33" s="191">
        <v>9.6326000000000001</v>
      </c>
      <c r="I33" s="191">
        <v>9.4703999999999997</v>
      </c>
      <c r="J33" s="191">
        <v>9.3561999999999994</v>
      </c>
      <c r="K33" s="191">
        <v>9.0968</v>
      </c>
      <c r="L33" s="191">
        <v>8.6494</v>
      </c>
      <c r="M33" s="191">
        <v>8.7052999999999994</v>
      </c>
      <c r="N33" s="191">
        <v>9.0335000000000001</v>
      </c>
      <c r="O33" s="191">
        <v>9.5412999999999997</v>
      </c>
      <c r="P33" s="191">
        <v>10.350300000000001</v>
      </c>
      <c r="Q33" s="191">
        <v>9.6054999999999993</v>
      </c>
      <c r="R33" s="191">
        <v>9.2481000000000009</v>
      </c>
      <c r="S33" s="191">
        <v>9.2548999999999992</v>
      </c>
      <c r="T33" s="191">
        <v>9.2849000000000004</v>
      </c>
      <c r="U33" s="191">
        <v>9.1267999999999994</v>
      </c>
      <c r="V33" s="52"/>
      <c r="W33" s="70"/>
      <c r="X33" s="70"/>
      <c r="Y33" s="70"/>
      <c r="Z33" s="70"/>
      <c r="AA33" s="70"/>
      <c r="AB33" s="70"/>
      <c r="AC33" s="70"/>
      <c r="AD33" s="52"/>
      <c r="AE33" s="52"/>
      <c r="AF33" s="70"/>
      <c r="AG33" s="70"/>
      <c r="AH33" s="52"/>
      <c r="AI33" s="52"/>
      <c r="AJ33" s="52"/>
    </row>
    <row r="34" spans="1:36" s="45" customFormat="1">
      <c r="A34" s="45" t="s">
        <v>89</v>
      </c>
      <c r="B34" s="267">
        <v>10.73</v>
      </c>
      <c r="C34" s="267">
        <v>10.337</v>
      </c>
      <c r="D34" s="45">
        <v>10.250299999999999</v>
      </c>
      <c r="E34" s="20">
        <v>10.0343</v>
      </c>
      <c r="F34" s="191">
        <v>10.4468</v>
      </c>
      <c r="G34" s="191">
        <v>10.2773</v>
      </c>
      <c r="H34" s="191">
        <v>9.8497000000000003</v>
      </c>
      <c r="I34" s="191">
        <v>9.5669000000000004</v>
      </c>
      <c r="J34" s="191">
        <v>9.1349999999999998</v>
      </c>
      <c r="K34" s="191">
        <v>9.5154999999999994</v>
      </c>
      <c r="L34" s="191">
        <v>8.9429999999999996</v>
      </c>
      <c r="M34" s="191">
        <v>8.6166</v>
      </c>
      <c r="N34" s="191">
        <v>8.9446999999999992</v>
      </c>
      <c r="O34" s="191">
        <v>9.0020000000000007</v>
      </c>
      <c r="P34" s="191">
        <v>10.353</v>
      </c>
      <c r="Q34" s="191">
        <v>10.935499999999999</v>
      </c>
      <c r="R34" s="191">
        <v>9.4734999999999996</v>
      </c>
      <c r="S34" s="191">
        <v>9.0500000000000007</v>
      </c>
      <c r="T34" s="191">
        <v>9.43</v>
      </c>
      <c r="U34" s="191">
        <v>9.0069999999999997</v>
      </c>
      <c r="V34" s="52"/>
      <c r="W34" s="70"/>
      <c r="X34" s="70"/>
      <c r="Y34" s="70"/>
      <c r="Z34" s="70"/>
      <c r="AA34" s="70"/>
      <c r="AB34" s="70"/>
      <c r="AC34" s="70"/>
      <c r="AD34" s="52"/>
      <c r="AE34" s="52"/>
      <c r="AF34" s="70"/>
      <c r="AG34" s="70"/>
      <c r="AH34" s="52"/>
      <c r="AI34" s="52"/>
      <c r="AJ34" s="52"/>
    </row>
    <row r="35" spans="1:36" s="45" customFormat="1">
      <c r="B35" s="250"/>
      <c r="E35" s="18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70"/>
      <c r="X35" s="70"/>
      <c r="Y35" s="70"/>
      <c r="Z35" s="70"/>
      <c r="AA35" s="70"/>
      <c r="AB35" s="70"/>
      <c r="AC35" s="70"/>
      <c r="AD35" s="52"/>
      <c r="AE35" s="52"/>
      <c r="AF35" s="70"/>
      <c r="AG35" s="70"/>
      <c r="AH35" s="52"/>
      <c r="AI35" s="52"/>
      <c r="AJ35" s="52"/>
    </row>
    <row r="36" spans="1:36" s="45" customFormat="1">
      <c r="B36" s="250"/>
      <c r="E36" s="18"/>
    </row>
  </sheetData>
  <conditionalFormatting sqref="V15">
    <cfRule type="cellIs" dxfId="90" priority="49" operator="lessThan">
      <formula>0</formula>
    </cfRule>
    <cfRule type="cellIs" dxfId="89" priority="50" operator="greaterThan">
      <formula>0</formula>
    </cfRule>
  </conditionalFormatting>
  <conditionalFormatting sqref="K15:U15">
    <cfRule type="cellIs" dxfId="88" priority="21" operator="lessThan">
      <formula>0</formula>
    </cfRule>
    <cfRule type="cellIs" dxfId="87" priority="22" operator="greaterThan">
      <formula>0</formula>
    </cfRule>
  </conditionalFormatting>
  <conditionalFormatting sqref="F15:J15">
    <cfRule type="cellIs" dxfId="86" priority="5" operator="lessThan">
      <formula>0</formula>
    </cfRule>
    <cfRule type="cellIs" dxfId="85" priority="6" operator="greaterThan">
      <formula>0</formula>
    </cfRule>
  </conditionalFormatting>
  <conditionalFormatting sqref="B15:D15">
    <cfRule type="cellIs" dxfId="84" priority="1" operator="lessThan">
      <formula>0</formula>
    </cfRule>
    <cfRule type="cellIs" dxfId="83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 tint="-0.249977111117893"/>
  </sheetPr>
  <dimension ref="A1:AF48"/>
  <sheetViews>
    <sheetView showGridLines="0" zoomScale="80" zoomScaleNormal="80" workbookViewId="0">
      <pane xSplit="1" topLeftCell="B1" activePane="topRight" state="frozen"/>
      <selection activeCell="D26" sqref="D26"/>
      <selection pane="topRight" activeCell="B1" sqref="B1:B1048576"/>
    </sheetView>
  </sheetViews>
  <sheetFormatPr defaultColWidth="8.796875" defaultRowHeight="14.25"/>
  <cols>
    <col min="1" max="1" width="43.59765625" style="18" customWidth="1"/>
    <col min="2" max="4" width="15.8984375" style="20" bestFit="1" customWidth="1"/>
    <col min="5" max="17" width="15.8984375" style="18" bestFit="1" customWidth="1"/>
    <col min="18" max="18" width="8" style="18" customWidth="1"/>
    <col min="19" max="19" width="15.8984375" style="18" bestFit="1" customWidth="1"/>
    <col min="20" max="26" width="15.8984375" style="22" bestFit="1" customWidth="1"/>
    <col min="27" max="32" width="15.8984375" style="20" bestFit="1" customWidth="1"/>
    <col min="33" max="43" width="12.69921875" style="18" customWidth="1"/>
    <col min="44" max="16384" width="8.796875" style="18"/>
  </cols>
  <sheetData>
    <row r="1" spans="1:32" ht="18">
      <c r="A1" s="51" t="s">
        <v>247</v>
      </c>
      <c r="S1" s="12"/>
    </row>
    <row r="2" spans="1:32" ht="18">
      <c r="A2" s="51" t="s">
        <v>108</v>
      </c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3"/>
    </row>
    <row r="4" spans="1:32" s="20" customFormat="1">
      <c r="A4" s="24"/>
      <c r="B4" s="21">
        <v>2019</v>
      </c>
      <c r="C4" s="21">
        <v>2018</v>
      </c>
      <c r="D4" s="21">
        <v>2017</v>
      </c>
      <c r="E4" s="21">
        <v>2016</v>
      </c>
      <c r="F4" s="21">
        <v>2015</v>
      </c>
      <c r="G4" s="21">
        <v>2014</v>
      </c>
      <c r="H4" s="21">
        <v>2013</v>
      </c>
      <c r="I4" s="21">
        <v>2012</v>
      </c>
      <c r="J4" s="21">
        <v>2011</v>
      </c>
      <c r="K4" s="21">
        <v>2010</v>
      </c>
      <c r="L4" s="21">
        <v>2009</v>
      </c>
      <c r="M4" s="21">
        <v>2008</v>
      </c>
      <c r="N4" s="21">
        <v>2007</v>
      </c>
      <c r="O4" s="21">
        <v>2006</v>
      </c>
      <c r="P4" s="21">
        <v>2005</v>
      </c>
      <c r="Q4" s="21">
        <v>2004</v>
      </c>
      <c r="R4" s="21"/>
      <c r="S4" s="21">
        <v>2017</v>
      </c>
      <c r="T4" s="21">
        <v>2016</v>
      </c>
      <c r="U4" s="21">
        <v>2015</v>
      </c>
      <c r="V4" s="21">
        <v>2014</v>
      </c>
      <c r="W4" s="21">
        <v>2013</v>
      </c>
      <c r="X4" s="21">
        <v>2012</v>
      </c>
      <c r="Y4" s="21">
        <v>2011</v>
      </c>
      <c r="Z4" s="21">
        <v>2010</v>
      </c>
      <c r="AA4" s="21">
        <v>2009</v>
      </c>
      <c r="AB4" s="21">
        <v>2008</v>
      </c>
      <c r="AC4" s="21">
        <v>2007</v>
      </c>
      <c r="AD4" s="21">
        <v>2006</v>
      </c>
      <c r="AE4" s="21">
        <v>2005</v>
      </c>
      <c r="AF4" s="21">
        <v>2004</v>
      </c>
    </row>
    <row r="5" spans="1:32" s="20" customFormat="1">
      <c r="A5" s="24"/>
      <c r="B5" s="20" t="s">
        <v>60</v>
      </c>
      <c r="C5" s="20" t="s">
        <v>60</v>
      </c>
      <c r="D5" s="20" t="s">
        <v>60</v>
      </c>
      <c r="E5" s="20" t="s">
        <v>60</v>
      </c>
      <c r="F5" s="20" t="s">
        <v>60</v>
      </c>
      <c r="G5" s="20" t="s">
        <v>60</v>
      </c>
      <c r="H5" s="20" t="s">
        <v>60</v>
      </c>
      <c r="I5" s="20" t="s">
        <v>60</v>
      </c>
      <c r="J5" s="20" t="s">
        <v>60</v>
      </c>
      <c r="K5" s="20" t="s">
        <v>60</v>
      </c>
      <c r="L5" s="20" t="s">
        <v>60</v>
      </c>
      <c r="M5" s="20" t="s">
        <v>60</v>
      </c>
      <c r="N5" s="20" t="s">
        <v>60</v>
      </c>
      <c r="O5" s="20" t="s">
        <v>60</v>
      </c>
      <c r="P5" s="20" t="s">
        <v>60</v>
      </c>
      <c r="Q5" s="20" t="s">
        <v>60</v>
      </c>
      <c r="R5" s="76"/>
      <c r="S5" s="20" t="s">
        <v>60</v>
      </c>
      <c r="T5" s="20" t="s">
        <v>60</v>
      </c>
      <c r="U5" s="20" t="s">
        <v>60</v>
      </c>
      <c r="V5" s="20" t="s">
        <v>60</v>
      </c>
      <c r="W5" s="20" t="s">
        <v>60</v>
      </c>
      <c r="X5" s="20" t="s">
        <v>60</v>
      </c>
      <c r="Y5" s="20" t="s">
        <v>60</v>
      </c>
      <c r="Z5" s="20" t="s">
        <v>60</v>
      </c>
      <c r="AA5" s="20" t="s">
        <v>60</v>
      </c>
      <c r="AB5" s="20" t="s">
        <v>60</v>
      </c>
      <c r="AC5" s="20" t="s">
        <v>60</v>
      </c>
      <c r="AD5" s="20" t="s">
        <v>60</v>
      </c>
      <c r="AE5" s="20" t="s">
        <v>60</v>
      </c>
      <c r="AF5" s="20" t="s">
        <v>60</v>
      </c>
    </row>
    <row r="6" spans="1:32" s="20" customFormat="1">
      <c r="B6" s="20" t="s">
        <v>27</v>
      </c>
      <c r="C6" s="20" t="s">
        <v>27</v>
      </c>
      <c r="D6" s="20" t="s">
        <v>27</v>
      </c>
      <c r="E6" s="20" t="s">
        <v>27</v>
      </c>
      <c r="F6" s="20" t="s">
        <v>27</v>
      </c>
      <c r="G6" s="20" t="s">
        <v>27</v>
      </c>
      <c r="H6" s="20" t="s">
        <v>27</v>
      </c>
      <c r="I6" s="20" t="s">
        <v>27</v>
      </c>
      <c r="J6" s="20" t="s">
        <v>27</v>
      </c>
      <c r="K6" s="20" t="s">
        <v>27</v>
      </c>
      <c r="L6" s="20" t="s">
        <v>27</v>
      </c>
      <c r="M6" s="20" t="s">
        <v>27</v>
      </c>
      <c r="N6" s="20" t="s">
        <v>27</v>
      </c>
      <c r="O6" s="20" t="s">
        <v>27</v>
      </c>
      <c r="P6" s="20" t="s">
        <v>27</v>
      </c>
      <c r="Q6" s="20" t="s">
        <v>27</v>
      </c>
      <c r="S6" s="22" t="s">
        <v>107</v>
      </c>
      <c r="T6" s="22" t="s">
        <v>107</v>
      </c>
      <c r="U6" s="22" t="s">
        <v>107</v>
      </c>
      <c r="V6" s="22" t="s">
        <v>107</v>
      </c>
      <c r="W6" s="22" t="s">
        <v>107</v>
      </c>
      <c r="X6" s="22" t="s">
        <v>107</v>
      </c>
      <c r="Y6" s="22" t="s">
        <v>107</v>
      </c>
      <c r="Z6" s="22" t="s">
        <v>107</v>
      </c>
      <c r="AA6" s="22" t="s">
        <v>107</v>
      </c>
      <c r="AB6" s="22" t="s">
        <v>107</v>
      </c>
      <c r="AC6" s="22" t="s">
        <v>107</v>
      </c>
      <c r="AD6" s="22" t="s">
        <v>107</v>
      </c>
      <c r="AE6" s="22" t="s">
        <v>107</v>
      </c>
      <c r="AF6" s="22" t="s">
        <v>107</v>
      </c>
    </row>
    <row r="7" spans="1:32">
      <c r="A7" s="29" t="s">
        <v>109</v>
      </c>
      <c r="B7" s="25">
        <v>496</v>
      </c>
      <c r="C7" s="25">
        <v>482</v>
      </c>
      <c r="D7" s="25">
        <v>469</v>
      </c>
      <c r="E7" s="25">
        <v>472</v>
      </c>
      <c r="F7" s="25">
        <v>464</v>
      </c>
      <c r="G7" s="25">
        <v>396</v>
      </c>
      <c r="H7" s="25">
        <v>350</v>
      </c>
      <c r="I7" s="54">
        <v>319</v>
      </c>
      <c r="J7" s="54">
        <v>287</v>
      </c>
      <c r="K7" s="54">
        <v>256</v>
      </c>
      <c r="L7" s="54">
        <v>270</v>
      </c>
      <c r="M7" s="54">
        <v>271</v>
      </c>
      <c r="N7" s="54">
        <v>237</v>
      </c>
      <c r="O7" s="54">
        <v>219</v>
      </c>
      <c r="P7" s="54">
        <v>209</v>
      </c>
      <c r="Q7" s="54">
        <v>194</v>
      </c>
      <c r="R7" s="52"/>
      <c r="S7" s="65">
        <v>4522</v>
      </c>
      <c r="T7" s="65">
        <v>4473</v>
      </c>
      <c r="U7" s="65">
        <v>4339</v>
      </c>
      <c r="V7" s="65">
        <v>3602</v>
      </c>
      <c r="W7" s="65">
        <v>3025</v>
      </c>
      <c r="X7" s="65">
        <v>2780</v>
      </c>
      <c r="Y7" s="65">
        <v>2595</v>
      </c>
      <c r="Z7" s="65">
        <v>2439</v>
      </c>
      <c r="AA7" s="65">
        <v>2798</v>
      </c>
      <c r="AB7" s="65">
        <v>2601</v>
      </c>
      <c r="AC7" s="65">
        <v>2188</v>
      </c>
      <c r="AD7" s="65">
        <v>2029</v>
      </c>
      <c r="AE7" s="65">
        <v>1943</v>
      </c>
      <c r="AF7" s="65">
        <v>1767</v>
      </c>
    </row>
    <row r="8" spans="1:32">
      <c r="A8" s="29" t="s">
        <v>110</v>
      </c>
      <c r="B8" s="25">
        <v>-210</v>
      </c>
      <c r="C8" s="25">
        <v>-195</v>
      </c>
      <c r="D8" s="25">
        <v>-185</v>
      </c>
      <c r="E8" s="25">
        <v>-188</v>
      </c>
      <c r="F8" s="25">
        <v>-188</v>
      </c>
      <c r="G8" s="25">
        <v>-155</v>
      </c>
      <c r="H8" s="25">
        <v>-132</v>
      </c>
      <c r="I8" s="54">
        <v>-124</v>
      </c>
      <c r="J8" s="54">
        <v>-104</v>
      </c>
      <c r="K8" s="54">
        <v>-100</v>
      </c>
      <c r="L8" s="54">
        <v>-106</v>
      </c>
      <c r="M8" s="54">
        <v>-108</v>
      </c>
      <c r="N8" s="54">
        <v>-94</v>
      </c>
      <c r="O8" s="54">
        <v>-87</v>
      </c>
      <c r="P8" s="54">
        <v>-80</v>
      </c>
      <c r="Q8" s="54">
        <v>-75</v>
      </c>
      <c r="R8" s="52"/>
      <c r="S8" s="65">
        <v>-1787</v>
      </c>
      <c r="T8" s="65">
        <v>-1782</v>
      </c>
      <c r="U8" s="65">
        <v>-1756</v>
      </c>
      <c r="V8" s="65">
        <v>-1406</v>
      </c>
      <c r="W8" s="65">
        <v>-1143</v>
      </c>
      <c r="X8" s="65">
        <v>-1083</v>
      </c>
      <c r="Y8" s="65">
        <v>-935</v>
      </c>
      <c r="Z8" s="65">
        <v>-955</v>
      </c>
      <c r="AA8" s="65">
        <v>-1098</v>
      </c>
      <c r="AB8" s="65">
        <v>-1038</v>
      </c>
      <c r="AC8" s="65">
        <v>-869</v>
      </c>
      <c r="AD8" s="65">
        <v>-808</v>
      </c>
      <c r="AE8" s="65">
        <v>-742</v>
      </c>
      <c r="AF8" s="65">
        <v>-682</v>
      </c>
    </row>
    <row r="9" spans="1:32">
      <c r="A9" s="29" t="s">
        <v>111</v>
      </c>
      <c r="B9" s="25">
        <v>-31</v>
      </c>
      <c r="C9" s="25">
        <v>-28</v>
      </c>
      <c r="D9" s="25">
        <v>-33</v>
      </c>
      <c r="E9" s="25">
        <v>-40</v>
      </c>
      <c r="F9" s="25">
        <v>-44</v>
      </c>
      <c r="G9" s="25">
        <v>-34</v>
      </c>
      <c r="H9" s="25">
        <v>-35</v>
      </c>
      <c r="I9" s="54">
        <v>-33</v>
      </c>
      <c r="J9" s="54">
        <v>-31</v>
      </c>
      <c r="K9" s="54">
        <v>-28</v>
      </c>
      <c r="L9" s="54">
        <v>-28</v>
      </c>
      <c r="M9" s="54">
        <v>-40</v>
      </c>
      <c r="N9" s="54">
        <v>-30</v>
      </c>
      <c r="O9" s="54">
        <v>-28</v>
      </c>
      <c r="P9" s="54">
        <v>-25</v>
      </c>
      <c r="Q9" s="54">
        <v>-31</v>
      </c>
      <c r="R9" s="52"/>
      <c r="S9" s="65">
        <v>-322</v>
      </c>
      <c r="T9" s="65">
        <v>-380</v>
      </c>
      <c r="U9" s="65">
        <v>-408</v>
      </c>
      <c r="V9" s="65">
        <v>-314</v>
      </c>
      <c r="W9" s="65">
        <v>-303</v>
      </c>
      <c r="X9" s="65">
        <v>-288</v>
      </c>
      <c r="Y9" s="65">
        <v>-284</v>
      </c>
      <c r="Z9" s="65">
        <v>-266</v>
      </c>
      <c r="AA9" s="65">
        <v>-293</v>
      </c>
      <c r="AB9" s="65">
        <v>-379</v>
      </c>
      <c r="AC9" s="65">
        <v>-276</v>
      </c>
      <c r="AD9" s="65">
        <v>-261</v>
      </c>
      <c r="AE9" s="65">
        <v>-233</v>
      </c>
      <c r="AF9" s="65">
        <v>-280</v>
      </c>
    </row>
    <row r="10" spans="1:32">
      <c r="A10" s="31" t="s">
        <v>112</v>
      </c>
      <c r="B10" s="148">
        <v>255</v>
      </c>
      <c r="C10" s="148">
        <v>259</v>
      </c>
      <c r="D10" s="148">
        <v>251</v>
      </c>
      <c r="E10" s="148">
        <v>244</v>
      </c>
      <c r="F10" s="148">
        <v>232</v>
      </c>
      <c r="G10" s="148">
        <v>207</v>
      </c>
      <c r="H10" s="148">
        <v>183</v>
      </c>
      <c r="I10" s="63">
        <v>162</v>
      </c>
      <c r="J10" s="63">
        <v>152</v>
      </c>
      <c r="K10" s="63">
        <v>128</v>
      </c>
      <c r="L10" s="63">
        <v>136</v>
      </c>
      <c r="M10" s="63">
        <v>123</v>
      </c>
      <c r="N10" s="63">
        <v>113</v>
      </c>
      <c r="O10" s="63">
        <v>104</v>
      </c>
      <c r="P10" s="63">
        <v>104</v>
      </c>
      <c r="Q10" s="63">
        <v>88</v>
      </c>
      <c r="R10" s="77"/>
      <c r="S10" s="63">
        <v>2413</v>
      </c>
      <c r="T10" s="63">
        <v>2311</v>
      </c>
      <c r="U10" s="63">
        <v>2175</v>
      </c>
      <c r="V10" s="63">
        <v>1882</v>
      </c>
      <c r="W10" s="63">
        <v>1579</v>
      </c>
      <c r="X10" s="63">
        <v>1409</v>
      </c>
      <c r="Y10" s="63">
        <v>1376</v>
      </c>
      <c r="Z10" s="63">
        <v>1218</v>
      </c>
      <c r="AA10" s="63">
        <v>1407</v>
      </c>
      <c r="AB10" s="63">
        <v>1184</v>
      </c>
      <c r="AC10" s="63">
        <v>1043</v>
      </c>
      <c r="AD10" s="63">
        <v>960</v>
      </c>
      <c r="AE10" s="63">
        <v>968</v>
      </c>
      <c r="AF10" s="63">
        <v>805</v>
      </c>
    </row>
    <row r="11" spans="1:32" ht="22.5" customHeight="1">
      <c r="A11" s="29" t="s">
        <v>0</v>
      </c>
      <c r="B11" s="25">
        <v>-36</v>
      </c>
      <c r="C11" s="25">
        <v>-29</v>
      </c>
      <c r="D11" s="25">
        <v>-22</v>
      </c>
      <c r="E11" s="25">
        <v>-14</v>
      </c>
      <c r="F11" s="25">
        <v>-12</v>
      </c>
      <c r="G11" s="25">
        <v>-6</v>
      </c>
      <c r="H11" s="25">
        <v>-6</v>
      </c>
      <c r="I11" s="54">
        <v>-5</v>
      </c>
      <c r="J11" s="54">
        <v>-5</v>
      </c>
      <c r="K11" s="54">
        <v>-7</v>
      </c>
      <c r="L11" s="54">
        <v>-5</v>
      </c>
      <c r="M11" s="54">
        <v>-3</v>
      </c>
      <c r="N11" s="54">
        <v>-2</v>
      </c>
      <c r="O11" s="54">
        <v>-2</v>
      </c>
      <c r="P11" s="54">
        <v>-2</v>
      </c>
      <c r="Q11" s="54">
        <v>-1</v>
      </c>
      <c r="R11" s="52"/>
      <c r="S11" s="65">
        <v>-215</v>
      </c>
      <c r="T11" s="65">
        <v>-134</v>
      </c>
      <c r="U11" s="65">
        <v>-112</v>
      </c>
      <c r="V11" s="65">
        <v>-54</v>
      </c>
      <c r="W11" s="65">
        <v>-55</v>
      </c>
      <c r="X11" s="65">
        <v>-47</v>
      </c>
      <c r="Y11" s="65">
        <v>-46</v>
      </c>
      <c r="Z11" s="65">
        <v>-66</v>
      </c>
      <c r="AA11" s="65">
        <v>-48</v>
      </c>
      <c r="AB11" s="65">
        <v>-25</v>
      </c>
      <c r="AC11" s="65">
        <v>-20</v>
      </c>
      <c r="AD11" s="65">
        <v>-16</v>
      </c>
      <c r="AE11" s="65">
        <v>-16</v>
      </c>
      <c r="AF11" s="65">
        <v>-13</v>
      </c>
    </row>
    <row r="12" spans="1:32">
      <c r="A12" s="29" t="s">
        <v>113</v>
      </c>
      <c r="B12" s="25">
        <v>3</v>
      </c>
      <c r="C12" s="25">
        <v>3</v>
      </c>
      <c r="D12" s="109" t="s">
        <v>3</v>
      </c>
      <c r="E12" s="25">
        <v>3</v>
      </c>
      <c r="F12" s="25">
        <v>1</v>
      </c>
      <c r="G12" s="25">
        <v>1</v>
      </c>
      <c r="H12" s="25">
        <v>-6</v>
      </c>
      <c r="I12" s="54">
        <v>-12</v>
      </c>
      <c r="J12" s="54">
        <v>-3</v>
      </c>
      <c r="K12" s="54">
        <v>-3</v>
      </c>
      <c r="L12" s="109" t="s">
        <v>3</v>
      </c>
      <c r="M12" s="54">
        <v>1</v>
      </c>
      <c r="N12" s="109" t="s">
        <v>3</v>
      </c>
      <c r="O12" s="109" t="s">
        <v>3</v>
      </c>
      <c r="P12" s="109" t="s">
        <v>3</v>
      </c>
      <c r="Q12" s="54">
        <v>-1</v>
      </c>
      <c r="R12" s="52"/>
      <c r="S12" s="65">
        <v>1</v>
      </c>
      <c r="T12" s="65">
        <v>26</v>
      </c>
      <c r="U12" s="65">
        <v>9</v>
      </c>
      <c r="V12" s="65">
        <v>5</v>
      </c>
      <c r="W12" s="65">
        <v>-48</v>
      </c>
      <c r="X12" s="65">
        <v>-104</v>
      </c>
      <c r="Y12" s="65">
        <v>-34</v>
      </c>
      <c r="Z12" s="65">
        <v>-16</v>
      </c>
      <c r="AA12" s="65">
        <v>-1</v>
      </c>
      <c r="AB12" s="65">
        <v>2</v>
      </c>
      <c r="AC12" s="65">
        <v>-2</v>
      </c>
      <c r="AD12" s="65">
        <v>-4</v>
      </c>
      <c r="AE12" s="65">
        <v>-5</v>
      </c>
      <c r="AF12" s="65">
        <v>-4</v>
      </c>
    </row>
    <row r="13" spans="1:32">
      <c r="A13" s="29" t="s">
        <v>115</v>
      </c>
      <c r="B13" s="25">
        <v>176</v>
      </c>
      <c r="C13" s="25">
        <v>-1</v>
      </c>
      <c r="D13" s="25">
        <v>36</v>
      </c>
      <c r="E13" s="25">
        <v>87</v>
      </c>
      <c r="F13" s="25">
        <v>86</v>
      </c>
      <c r="G13" s="25">
        <v>11</v>
      </c>
      <c r="H13" s="25">
        <v>13</v>
      </c>
      <c r="I13" s="54">
        <v>11</v>
      </c>
      <c r="J13" s="54">
        <v>10</v>
      </c>
      <c r="K13" s="54">
        <v>26</v>
      </c>
      <c r="L13" s="54">
        <v>-35</v>
      </c>
      <c r="M13" s="54">
        <v>-15</v>
      </c>
      <c r="N13" s="54">
        <v>75</v>
      </c>
      <c r="O13" s="54">
        <v>21</v>
      </c>
      <c r="P13" s="54">
        <v>4</v>
      </c>
      <c r="Q13" s="54">
        <v>9</v>
      </c>
      <c r="R13" s="52"/>
      <c r="S13" s="65">
        <v>353</v>
      </c>
      <c r="T13" s="65">
        <v>827</v>
      </c>
      <c r="U13" s="65">
        <v>800</v>
      </c>
      <c r="V13" s="65">
        <v>100</v>
      </c>
      <c r="W13" s="65">
        <v>116</v>
      </c>
      <c r="X13" s="65">
        <v>95</v>
      </c>
      <c r="Y13" s="65">
        <v>89</v>
      </c>
      <c r="Z13" s="65">
        <v>245</v>
      </c>
      <c r="AA13" s="65">
        <v>-367</v>
      </c>
      <c r="AB13" s="65">
        <v>-147</v>
      </c>
      <c r="AC13" s="65">
        <v>695</v>
      </c>
      <c r="AD13" s="65">
        <v>194</v>
      </c>
      <c r="AE13" s="65">
        <v>38</v>
      </c>
      <c r="AF13" s="65">
        <v>79</v>
      </c>
    </row>
    <row r="14" spans="1:32">
      <c r="A14" s="29" t="s">
        <v>114</v>
      </c>
      <c r="B14" s="25">
        <v>227</v>
      </c>
      <c r="C14" s="25">
        <v>547</v>
      </c>
      <c r="D14" s="25">
        <v>841</v>
      </c>
      <c r="E14" s="25">
        <v>1244</v>
      </c>
      <c r="F14" s="25">
        <v>759</v>
      </c>
      <c r="G14" s="25">
        <v>142</v>
      </c>
      <c r="H14" s="25">
        <v>164</v>
      </c>
      <c r="I14" s="54">
        <v>289</v>
      </c>
      <c r="J14" s="54">
        <v>98</v>
      </c>
      <c r="K14" s="54">
        <v>12</v>
      </c>
      <c r="L14" s="54">
        <v>8</v>
      </c>
      <c r="M14" s="54">
        <v>89</v>
      </c>
      <c r="N14" s="54">
        <v>82</v>
      </c>
      <c r="O14" s="54">
        <v>158</v>
      </c>
      <c r="P14" s="54">
        <v>178</v>
      </c>
      <c r="Q14" s="54">
        <v>147</v>
      </c>
      <c r="R14" s="52"/>
      <c r="S14" s="65">
        <v>8103</v>
      </c>
      <c r="T14" s="65">
        <v>11779</v>
      </c>
      <c r="U14" s="65">
        <v>7105</v>
      </c>
      <c r="V14" s="65">
        <v>1293</v>
      </c>
      <c r="W14" s="65">
        <v>1416</v>
      </c>
      <c r="X14" s="65">
        <v>2519</v>
      </c>
      <c r="Y14" s="65">
        <v>889</v>
      </c>
      <c r="Z14" s="65">
        <v>112</v>
      </c>
      <c r="AA14" s="65">
        <v>83</v>
      </c>
      <c r="AB14" s="65">
        <v>855.33333333333326</v>
      </c>
      <c r="AC14" s="65">
        <v>758.66666666666663</v>
      </c>
      <c r="AD14" s="65">
        <v>1465</v>
      </c>
      <c r="AE14" s="65">
        <v>1651</v>
      </c>
      <c r="AF14" s="65">
        <v>1338</v>
      </c>
    </row>
    <row r="15" spans="1:32">
      <c r="A15" s="31" t="s">
        <v>116</v>
      </c>
      <c r="B15" s="148">
        <v>625</v>
      </c>
      <c r="C15" s="148">
        <v>779</v>
      </c>
      <c r="D15" s="148">
        <v>1106</v>
      </c>
      <c r="E15" s="148">
        <v>1564</v>
      </c>
      <c r="F15" s="148">
        <v>1066</v>
      </c>
      <c r="G15" s="148">
        <v>355</v>
      </c>
      <c r="H15" s="148">
        <v>348</v>
      </c>
      <c r="I15" s="63">
        <v>445</v>
      </c>
      <c r="J15" s="63">
        <v>252</v>
      </c>
      <c r="K15" s="63">
        <v>156</v>
      </c>
      <c r="L15" s="63">
        <v>104</v>
      </c>
      <c r="M15" s="63">
        <v>195</v>
      </c>
      <c r="N15" s="63">
        <v>268</v>
      </c>
      <c r="O15" s="63">
        <v>281</v>
      </c>
      <c r="P15" s="63">
        <v>284</v>
      </c>
      <c r="Q15" s="63">
        <v>242</v>
      </c>
      <c r="R15" s="77"/>
      <c r="S15" s="63">
        <v>10655</v>
      </c>
      <c r="T15" s="63">
        <v>14809</v>
      </c>
      <c r="U15" s="63">
        <v>9977</v>
      </c>
      <c r="V15" s="63">
        <v>3226</v>
      </c>
      <c r="W15" s="63">
        <v>3008</v>
      </c>
      <c r="X15" s="63">
        <v>3872</v>
      </c>
      <c r="Y15" s="63">
        <v>2274</v>
      </c>
      <c r="Z15" s="63">
        <v>1493</v>
      </c>
      <c r="AA15" s="63">
        <v>1074</v>
      </c>
      <c r="AB15" s="63">
        <v>1869.3333333333333</v>
      </c>
      <c r="AC15" s="63">
        <v>2474.6666666666665</v>
      </c>
      <c r="AD15" s="63">
        <v>2599</v>
      </c>
      <c r="AE15" s="63">
        <v>2636</v>
      </c>
      <c r="AF15" s="63">
        <v>2205</v>
      </c>
    </row>
    <row r="16" spans="1:32">
      <c r="A16" s="29" t="s">
        <v>118</v>
      </c>
      <c r="B16" s="25">
        <v>-116</v>
      </c>
      <c r="C16" s="25">
        <v>-129</v>
      </c>
      <c r="D16" s="25">
        <v>-117</v>
      </c>
      <c r="E16" s="25">
        <v>-120</v>
      </c>
      <c r="F16" s="25">
        <v>-136</v>
      </c>
      <c r="G16" s="25">
        <v>-131</v>
      </c>
      <c r="H16" s="25">
        <v>-139</v>
      </c>
      <c r="I16" s="54">
        <v>-131</v>
      </c>
      <c r="J16" s="54">
        <v>-117</v>
      </c>
      <c r="K16" s="54">
        <v>-109</v>
      </c>
      <c r="L16" s="54">
        <v>-108</v>
      </c>
      <c r="M16" s="54">
        <v>-105</v>
      </c>
      <c r="N16" s="54">
        <v>-97</v>
      </c>
      <c r="O16" s="54">
        <v>-80</v>
      </c>
      <c r="P16" s="54">
        <v>-75</v>
      </c>
      <c r="Q16" s="54">
        <v>-73</v>
      </c>
      <c r="R16" s="52"/>
      <c r="S16" s="65">
        <v>-1128</v>
      </c>
      <c r="T16" s="65">
        <v>-1138</v>
      </c>
      <c r="U16" s="65">
        <v>-1277</v>
      </c>
      <c r="V16" s="65">
        <v>-1191</v>
      </c>
      <c r="W16" s="65">
        <v>-1203</v>
      </c>
      <c r="X16" s="65">
        <v>-1141</v>
      </c>
      <c r="Y16" s="65">
        <v>-1056</v>
      </c>
      <c r="Z16" s="65">
        <v>-1037</v>
      </c>
      <c r="AA16" s="65">
        <v>-1121</v>
      </c>
      <c r="AB16" s="65">
        <v>-1011</v>
      </c>
      <c r="AC16" s="65">
        <v>-896</v>
      </c>
      <c r="AD16" s="65">
        <v>-737</v>
      </c>
      <c r="AE16" s="65">
        <v>-701</v>
      </c>
      <c r="AF16" s="65">
        <v>-662</v>
      </c>
    </row>
    <row r="17" spans="1:32" ht="24.75" customHeight="1">
      <c r="A17" s="29" t="s">
        <v>117</v>
      </c>
      <c r="B17" s="25">
        <v>1</v>
      </c>
      <c r="C17" s="25">
        <v>1</v>
      </c>
      <c r="D17" s="109" t="s">
        <v>3</v>
      </c>
      <c r="E17" s="109" t="s">
        <v>3</v>
      </c>
      <c r="F17" s="109" t="s">
        <v>3</v>
      </c>
      <c r="G17" s="25">
        <v>1</v>
      </c>
      <c r="H17" s="25">
        <v>1</v>
      </c>
      <c r="I17" s="54">
        <v>3</v>
      </c>
      <c r="J17" s="54">
        <v>3</v>
      </c>
      <c r="K17" s="54">
        <v>9</v>
      </c>
      <c r="L17" s="54">
        <v>9</v>
      </c>
      <c r="M17" s="54">
        <v>5</v>
      </c>
      <c r="N17" s="54">
        <v>1</v>
      </c>
      <c r="O17" s="54">
        <v>1</v>
      </c>
      <c r="P17" s="54">
        <v>1</v>
      </c>
      <c r="Q17" s="54">
        <v>2</v>
      </c>
      <c r="R17" s="52"/>
      <c r="S17" s="65">
        <v>2</v>
      </c>
      <c r="T17" s="65">
        <v>4</v>
      </c>
      <c r="U17" s="65">
        <v>4</v>
      </c>
      <c r="V17" s="65">
        <v>7</v>
      </c>
      <c r="W17" s="65">
        <v>8</v>
      </c>
      <c r="X17" s="65">
        <v>24</v>
      </c>
      <c r="Y17" s="65">
        <v>27</v>
      </c>
      <c r="Z17" s="65">
        <v>84</v>
      </c>
      <c r="AA17" s="65">
        <v>97</v>
      </c>
      <c r="AB17" s="65">
        <v>47</v>
      </c>
      <c r="AC17" s="65">
        <v>11</v>
      </c>
      <c r="AD17" s="65">
        <v>12</v>
      </c>
      <c r="AE17" s="65">
        <v>6</v>
      </c>
      <c r="AF17" s="65">
        <v>17</v>
      </c>
    </row>
    <row r="18" spans="1:32">
      <c r="A18" s="29" t="s">
        <v>119</v>
      </c>
      <c r="B18" s="109">
        <v>-19</v>
      </c>
      <c r="C18" s="109">
        <v>-14</v>
      </c>
      <c r="D18" s="109" t="s">
        <v>3</v>
      </c>
      <c r="E18" s="109" t="s">
        <v>3</v>
      </c>
      <c r="F18" s="109" t="s">
        <v>3</v>
      </c>
      <c r="G18" s="109" t="s">
        <v>3</v>
      </c>
      <c r="H18" s="109" t="s">
        <v>3</v>
      </c>
      <c r="I18" s="65" t="s">
        <v>3</v>
      </c>
      <c r="J18" s="65" t="s">
        <v>3</v>
      </c>
      <c r="K18" s="65" t="s">
        <v>3</v>
      </c>
      <c r="L18" s="65" t="s">
        <v>3</v>
      </c>
      <c r="M18" s="65" t="s">
        <v>3</v>
      </c>
      <c r="N18" s="65" t="s">
        <v>3</v>
      </c>
      <c r="O18" s="65" t="s">
        <v>3</v>
      </c>
      <c r="P18" s="65" t="s">
        <v>3</v>
      </c>
      <c r="Q18" s="65" t="s">
        <v>3</v>
      </c>
      <c r="R18" s="52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  <c r="AD18" s="65"/>
      <c r="AE18" s="65"/>
      <c r="AF18" s="65"/>
    </row>
    <row r="19" spans="1:32">
      <c r="A19" s="29" t="s">
        <v>121</v>
      </c>
      <c r="B19" s="25">
        <v>-28</v>
      </c>
      <c r="C19" s="25">
        <v>0</v>
      </c>
      <c r="D19" s="25">
        <v>0</v>
      </c>
      <c r="E19" s="25">
        <v>-34</v>
      </c>
      <c r="F19" s="25">
        <v>57</v>
      </c>
      <c r="G19" s="25">
        <v>-126</v>
      </c>
      <c r="H19" s="25">
        <v>132</v>
      </c>
      <c r="I19" s="54">
        <v>-21</v>
      </c>
      <c r="J19" s="54">
        <v>-85</v>
      </c>
      <c r="K19" s="54">
        <v>8</v>
      </c>
      <c r="L19" s="54">
        <v>29</v>
      </c>
      <c r="M19" s="54">
        <v>-210</v>
      </c>
      <c r="N19" s="54">
        <v>18</v>
      </c>
      <c r="O19" s="54">
        <v>19</v>
      </c>
      <c r="P19" s="54">
        <v>-13</v>
      </c>
      <c r="Q19" s="65" t="s">
        <v>3</v>
      </c>
      <c r="R19" s="52"/>
      <c r="S19" s="65">
        <v>-4</v>
      </c>
      <c r="T19" s="65">
        <v>-322</v>
      </c>
      <c r="U19" s="65">
        <v>533</v>
      </c>
      <c r="V19" s="65">
        <v>-1149</v>
      </c>
      <c r="W19" s="65">
        <v>1138</v>
      </c>
      <c r="X19" s="65">
        <v>-184</v>
      </c>
      <c r="Y19" s="65">
        <v>-764</v>
      </c>
      <c r="Z19" s="65">
        <v>77</v>
      </c>
      <c r="AA19" s="65">
        <v>298</v>
      </c>
      <c r="AB19" s="65">
        <v>-2021.6666666666667</v>
      </c>
      <c r="AC19" s="65">
        <v>166.66666666666666</v>
      </c>
      <c r="AD19" s="65">
        <v>173</v>
      </c>
      <c r="AE19" s="65">
        <v>-120</v>
      </c>
      <c r="AF19" s="65" t="s">
        <v>3</v>
      </c>
    </row>
    <row r="20" spans="1:32">
      <c r="A20" s="29" t="s">
        <v>120</v>
      </c>
      <c r="B20" s="25">
        <v>1</v>
      </c>
      <c r="C20" s="25">
        <v>-3</v>
      </c>
      <c r="D20" s="25">
        <v>-5</v>
      </c>
      <c r="E20" s="25">
        <v>-4</v>
      </c>
      <c r="F20" s="25">
        <v>-3</v>
      </c>
      <c r="G20" s="25">
        <v>-5</v>
      </c>
      <c r="H20" s="25">
        <v>-7</v>
      </c>
      <c r="I20" s="54">
        <v>-6</v>
      </c>
      <c r="J20" s="54">
        <v>-2</v>
      </c>
      <c r="K20" s="54">
        <v>-1</v>
      </c>
      <c r="L20" s="54">
        <v>-5</v>
      </c>
      <c r="M20" s="54">
        <v>-6</v>
      </c>
      <c r="N20" s="54">
        <v>-5</v>
      </c>
      <c r="O20" s="54">
        <v>-3</v>
      </c>
      <c r="P20" s="54">
        <v>-2</v>
      </c>
      <c r="Q20" s="54">
        <v>1</v>
      </c>
      <c r="R20" s="52"/>
      <c r="S20" s="65">
        <v>-45</v>
      </c>
      <c r="T20" s="65">
        <v>-33</v>
      </c>
      <c r="U20" s="65">
        <v>-31</v>
      </c>
      <c r="V20" s="65">
        <v>-40</v>
      </c>
      <c r="W20" s="65">
        <v>-54</v>
      </c>
      <c r="X20" s="65">
        <v>-43</v>
      </c>
      <c r="Y20" s="65">
        <v>-23</v>
      </c>
      <c r="Z20" s="65">
        <v>-13</v>
      </c>
      <c r="AA20" s="65">
        <v>-43</v>
      </c>
      <c r="AB20" s="65">
        <v>-46</v>
      </c>
      <c r="AC20" s="65">
        <v>-42</v>
      </c>
      <c r="AD20" s="65">
        <v>-29</v>
      </c>
      <c r="AE20" s="65">
        <v>-11</v>
      </c>
      <c r="AF20" s="65">
        <v>11</v>
      </c>
    </row>
    <row r="21" spans="1:32">
      <c r="A21" s="31" t="s">
        <v>122</v>
      </c>
      <c r="B21" s="148">
        <v>464</v>
      </c>
      <c r="C21" s="148">
        <v>634</v>
      </c>
      <c r="D21" s="148">
        <v>984</v>
      </c>
      <c r="E21" s="148">
        <v>1406</v>
      </c>
      <c r="F21" s="148">
        <v>984</v>
      </c>
      <c r="G21" s="148">
        <v>94</v>
      </c>
      <c r="H21" s="148">
        <v>335</v>
      </c>
      <c r="I21" s="63">
        <v>290</v>
      </c>
      <c r="J21" s="63">
        <v>51</v>
      </c>
      <c r="K21" s="63">
        <v>63</v>
      </c>
      <c r="L21" s="63">
        <v>29</v>
      </c>
      <c r="M21" s="63">
        <v>-121</v>
      </c>
      <c r="N21" s="63">
        <v>185</v>
      </c>
      <c r="O21" s="63">
        <v>218</v>
      </c>
      <c r="P21" s="63">
        <v>195</v>
      </c>
      <c r="Q21" s="63">
        <v>172</v>
      </c>
      <c r="R21" s="77"/>
      <c r="S21" s="63">
        <v>9480</v>
      </c>
      <c r="T21" s="63">
        <v>13320</v>
      </c>
      <c r="U21" s="63">
        <v>9206</v>
      </c>
      <c r="V21" s="63">
        <v>853</v>
      </c>
      <c r="W21" s="63">
        <v>2897</v>
      </c>
      <c r="X21" s="63">
        <v>2528</v>
      </c>
      <c r="Y21" s="63">
        <v>458</v>
      </c>
      <c r="Z21" s="63">
        <v>604</v>
      </c>
      <c r="AA21" s="63">
        <v>305</v>
      </c>
      <c r="AB21" s="63">
        <v>-1162.3333333333335</v>
      </c>
      <c r="AC21" s="63">
        <v>1714.3333333333333</v>
      </c>
      <c r="AD21" s="63">
        <v>2018</v>
      </c>
      <c r="AE21" s="63">
        <v>1810</v>
      </c>
      <c r="AF21" s="63">
        <v>1571</v>
      </c>
    </row>
    <row r="22" spans="1:32" ht="22.5" customHeight="1">
      <c r="A22" s="29" t="s">
        <v>123</v>
      </c>
      <c r="B22" s="25">
        <v>-79</v>
      </c>
      <c r="C22" s="25">
        <v>-127</v>
      </c>
      <c r="D22" s="25">
        <v>-178</v>
      </c>
      <c r="E22" s="25">
        <v>-312</v>
      </c>
      <c r="F22" s="25">
        <v>-218</v>
      </c>
      <c r="G22" s="25">
        <v>-39</v>
      </c>
      <c r="H22" s="25">
        <v>-78</v>
      </c>
      <c r="I22" s="54">
        <v>-10</v>
      </c>
      <c r="J22" s="54">
        <v>-8</v>
      </c>
      <c r="K22" s="54">
        <v>7</v>
      </c>
      <c r="L22" s="54">
        <v>-7</v>
      </c>
      <c r="M22" s="54">
        <v>48</v>
      </c>
      <c r="N22" s="54">
        <v>43</v>
      </c>
      <c r="O22" s="54">
        <v>-21</v>
      </c>
      <c r="P22" s="54">
        <v>-62</v>
      </c>
      <c r="Q22" s="54">
        <v>-40</v>
      </c>
      <c r="R22" s="52"/>
      <c r="S22" s="65">
        <v>-1712</v>
      </c>
      <c r="T22" s="65">
        <v>-2958</v>
      </c>
      <c r="U22" s="65">
        <v>-2035</v>
      </c>
      <c r="V22" s="65">
        <v>-350</v>
      </c>
      <c r="W22" s="65">
        <v>-677</v>
      </c>
      <c r="X22" s="65">
        <v>-88</v>
      </c>
      <c r="Y22" s="65">
        <v>-70</v>
      </c>
      <c r="Z22" s="65">
        <v>67</v>
      </c>
      <c r="AA22" s="65">
        <v>-73</v>
      </c>
      <c r="AB22" s="65">
        <v>458.33333333333331</v>
      </c>
      <c r="AC22" s="65">
        <v>395.66666666666663</v>
      </c>
      <c r="AD22" s="65">
        <v>-196</v>
      </c>
      <c r="AE22" s="65">
        <v>-577</v>
      </c>
      <c r="AF22" s="65">
        <v>-366</v>
      </c>
    </row>
    <row r="23" spans="1:32" ht="23.25" customHeight="1">
      <c r="A23" s="31" t="s">
        <v>124</v>
      </c>
      <c r="B23" s="148">
        <v>385</v>
      </c>
      <c r="C23" s="148">
        <v>507</v>
      </c>
      <c r="D23" s="148">
        <v>806</v>
      </c>
      <c r="E23" s="148">
        <v>1094</v>
      </c>
      <c r="F23" s="148">
        <v>766</v>
      </c>
      <c r="G23" s="148">
        <v>55</v>
      </c>
      <c r="H23" s="148">
        <v>257</v>
      </c>
      <c r="I23" s="63">
        <v>280</v>
      </c>
      <c r="J23" s="63">
        <v>43</v>
      </c>
      <c r="K23" s="63">
        <v>70</v>
      </c>
      <c r="L23" s="63">
        <v>22</v>
      </c>
      <c r="M23" s="63">
        <v>-73</v>
      </c>
      <c r="N23" s="63">
        <v>228</v>
      </c>
      <c r="O23" s="63">
        <v>197</v>
      </c>
      <c r="P23" s="63">
        <v>133</v>
      </c>
      <c r="Q23" s="63">
        <v>132</v>
      </c>
      <c r="R23" s="77"/>
      <c r="S23" s="63">
        <v>7768</v>
      </c>
      <c r="T23" s="63">
        <v>10362</v>
      </c>
      <c r="U23" s="63">
        <v>7171</v>
      </c>
      <c r="V23" s="63">
        <v>503</v>
      </c>
      <c r="W23" s="63">
        <v>2220</v>
      </c>
      <c r="X23" s="63">
        <v>2440</v>
      </c>
      <c r="Y23" s="63">
        <v>388</v>
      </c>
      <c r="Z23" s="63">
        <v>671</v>
      </c>
      <c r="AA23" s="63">
        <v>232</v>
      </c>
      <c r="AB23" s="63">
        <v>-704.00000000000023</v>
      </c>
      <c r="AC23" s="63">
        <v>2110</v>
      </c>
      <c r="AD23" s="63">
        <v>1822</v>
      </c>
      <c r="AE23" s="63">
        <v>1233</v>
      </c>
      <c r="AF23" s="63">
        <v>1205</v>
      </c>
    </row>
    <row r="24" spans="1:32" ht="44.25" customHeight="1">
      <c r="A24" s="29" t="s">
        <v>125</v>
      </c>
      <c r="B24" s="149"/>
      <c r="C24" s="149"/>
      <c r="D24" s="149"/>
      <c r="E24" s="149">
        <v>0</v>
      </c>
      <c r="F24" s="149">
        <v>0</v>
      </c>
      <c r="G24" s="149">
        <v>0</v>
      </c>
      <c r="H24" s="149">
        <v>0</v>
      </c>
      <c r="I24" s="64">
        <v>0</v>
      </c>
      <c r="J24" s="64">
        <v>0</v>
      </c>
      <c r="K24" s="64">
        <v>0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78"/>
      <c r="S24" s="65"/>
      <c r="T24" s="65"/>
      <c r="U24" s="65"/>
      <c r="V24" s="65"/>
      <c r="W24" s="65"/>
      <c r="X24" s="65"/>
      <c r="Y24" s="65"/>
      <c r="Z24" s="65"/>
      <c r="AA24" s="65"/>
      <c r="AB24" s="65"/>
      <c r="AC24" s="65"/>
      <c r="AD24" s="65"/>
      <c r="AE24" s="65"/>
      <c r="AF24" s="65"/>
    </row>
    <row r="25" spans="1:32">
      <c r="A25" s="29" t="s">
        <v>126</v>
      </c>
      <c r="B25" s="25">
        <v>124</v>
      </c>
      <c r="C25" s="25">
        <v>35</v>
      </c>
      <c r="D25" s="25">
        <v>-156</v>
      </c>
      <c r="E25" s="25">
        <v>145</v>
      </c>
      <c r="F25" s="25">
        <v>-65</v>
      </c>
      <c r="G25" s="25">
        <v>82</v>
      </c>
      <c r="H25" s="25">
        <v>23</v>
      </c>
      <c r="I25" s="54">
        <v>-18</v>
      </c>
      <c r="J25" s="54">
        <v>-4</v>
      </c>
      <c r="K25" s="54">
        <v>3</v>
      </c>
      <c r="L25" s="65" t="s">
        <v>3</v>
      </c>
      <c r="M25" s="65" t="s">
        <v>3</v>
      </c>
      <c r="N25" s="65" t="s">
        <v>3</v>
      </c>
      <c r="O25" s="65" t="s">
        <v>3</v>
      </c>
      <c r="P25" s="65" t="s">
        <v>3</v>
      </c>
      <c r="Q25" s="65" t="s">
        <v>3</v>
      </c>
      <c r="R25" s="52"/>
      <c r="S25" s="65">
        <v>-173</v>
      </c>
      <c r="T25" s="65">
        <v>1366</v>
      </c>
      <c r="U25" s="65">
        <v>-610</v>
      </c>
      <c r="V25" s="65">
        <v>745</v>
      </c>
      <c r="W25" s="65">
        <v>206</v>
      </c>
      <c r="X25" s="65">
        <v>-158</v>
      </c>
      <c r="Y25" s="65">
        <v>-32</v>
      </c>
      <c r="Z25" s="65">
        <v>26</v>
      </c>
      <c r="AA25" s="65" t="s">
        <v>3</v>
      </c>
      <c r="AB25" s="65" t="s">
        <v>3</v>
      </c>
      <c r="AC25" s="65" t="s">
        <v>3</v>
      </c>
      <c r="AD25" s="65" t="s">
        <v>3</v>
      </c>
      <c r="AE25" s="65" t="s">
        <v>3</v>
      </c>
      <c r="AF25" s="65" t="s">
        <v>3</v>
      </c>
    </row>
    <row r="26" spans="1:32">
      <c r="A26" s="29" t="s">
        <v>127</v>
      </c>
      <c r="B26" s="25">
        <v>-98</v>
      </c>
      <c r="C26" s="25">
        <v>-113</v>
      </c>
      <c r="D26" s="25">
        <v>38</v>
      </c>
      <c r="E26" s="25">
        <v>-70</v>
      </c>
      <c r="F26" s="65" t="s">
        <v>3</v>
      </c>
      <c r="G26" s="65" t="s">
        <v>3</v>
      </c>
      <c r="H26" s="65" t="s">
        <v>3</v>
      </c>
      <c r="I26" s="65" t="s">
        <v>3</v>
      </c>
      <c r="J26" s="65" t="s">
        <v>3</v>
      </c>
      <c r="K26" s="65" t="s">
        <v>3</v>
      </c>
      <c r="L26" s="65" t="s">
        <v>3</v>
      </c>
      <c r="M26" s="65" t="s">
        <v>3</v>
      </c>
      <c r="N26" s="65" t="s">
        <v>3</v>
      </c>
      <c r="O26" s="65" t="s">
        <v>3</v>
      </c>
      <c r="P26" s="65" t="s">
        <v>3</v>
      </c>
      <c r="Q26" s="65" t="s">
        <v>3</v>
      </c>
      <c r="R26" s="52"/>
      <c r="S26" s="65">
        <v>370</v>
      </c>
      <c r="T26" s="65">
        <v>-659</v>
      </c>
      <c r="U26" s="65" t="s">
        <v>3</v>
      </c>
      <c r="V26" s="65" t="s">
        <v>3</v>
      </c>
      <c r="W26" s="65" t="s">
        <v>3</v>
      </c>
      <c r="X26" s="65" t="s">
        <v>3</v>
      </c>
      <c r="Y26" s="65" t="s">
        <v>3</v>
      </c>
      <c r="Z26" s="65" t="s">
        <v>3</v>
      </c>
      <c r="AA26" s="65" t="s">
        <v>3</v>
      </c>
      <c r="AB26" s="65" t="s">
        <v>3</v>
      </c>
      <c r="AC26" s="65" t="s">
        <v>3</v>
      </c>
      <c r="AD26" s="65" t="s">
        <v>3</v>
      </c>
      <c r="AE26" s="65" t="s">
        <v>3</v>
      </c>
      <c r="AF26" s="65" t="s">
        <v>3</v>
      </c>
    </row>
    <row r="27" spans="1:32">
      <c r="A27" s="29" t="s">
        <v>128</v>
      </c>
      <c r="B27" s="25">
        <v>4</v>
      </c>
      <c r="C27" s="25">
        <v>23</v>
      </c>
      <c r="D27" s="25">
        <v>-8</v>
      </c>
      <c r="E27" s="25">
        <v>15</v>
      </c>
      <c r="F27" s="65" t="s">
        <v>3</v>
      </c>
      <c r="G27" s="65" t="s">
        <v>3</v>
      </c>
      <c r="H27" s="65" t="s">
        <v>3</v>
      </c>
      <c r="I27" s="65" t="s">
        <v>3</v>
      </c>
      <c r="J27" s="65" t="s">
        <v>3</v>
      </c>
      <c r="K27" s="65" t="s">
        <v>3</v>
      </c>
      <c r="L27" s="65" t="s">
        <v>3</v>
      </c>
      <c r="M27" s="65" t="s">
        <v>3</v>
      </c>
      <c r="N27" s="65" t="s">
        <v>3</v>
      </c>
      <c r="O27" s="65" t="s">
        <v>3</v>
      </c>
      <c r="P27" s="65" t="s">
        <v>3</v>
      </c>
      <c r="Q27" s="65" t="s">
        <v>3</v>
      </c>
      <c r="R27" s="52"/>
      <c r="S27" s="65">
        <v>-81</v>
      </c>
      <c r="T27" s="65">
        <v>145</v>
      </c>
      <c r="U27" s="65" t="s">
        <v>3</v>
      </c>
      <c r="V27" s="65" t="s">
        <v>3</v>
      </c>
      <c r="W27" s="65" t="s">
        <v>3</v>
      </c>
      <c r="X27" s="65" t="s">
        <v>3</v>
      </c>
      <c r="Y27" s="65" t="s">
        <v>3</v>
      </c>
      <c r="Z27" s="65" t="s">
        <v>3</v>
      </c>
      <c r="AA27" s="65" t="s">
        <v>3</v>
      </c>
      <c r="AB27" s="65" t="s">
        <v>3</v>
      </c>
      <c r="AC27" s="65" t="s">
        <v>3</v>
      </c>
      <c r="AD27" s="65" t="s">
        <v>3</v>
      </c>
      <c r="AE27" s="65" t="s">
        <v>3</v>
      </c>
      <c r="AF27" s="65" t="s">
        <v>3</v>
      </c>
    </row>
    <row r="28" spans="1:32">
      <c r="A28" s="29" t="s">
        <v>129</v>
      </c>
      <c r="B28" s="25">
        <v>1</v>
      </c>
      <c r="C28" s="25">
        <v>2</v>
      </c>
      <c r="D28" s="25">
        <v>1</v>
      </c>
      <c r="E28" s="25"/>
      <c r="F28" s="25"/>
      <c r="G28" s="25"/>
      <c r="H28" s="25"/>
      <c r="I28" s="54"/>
      <c r="J28" s="54"/>
      <c r="K28" s="54"/>
      <c r="L28" s="54"/>
      <c r="M28" s="54"/>
      <c r="N28" s="54"/>
      <c r="O28" s="54"/>
      <c r="P28" s="54"/>
      <c r="Q28" s="54"/>
      <c r="R28" s="52"/>
      <c r="S28" s="65">
        <v>14</v>
      </c>
      <c r="T28" s="65"/>
      <c r="U28" s="65"/>
      <c r="V28" s="65"/>
      <c r="W28" s="65"/>
      <c r="X28" s="65"/>
      <c r="Y28" s="65"/>
      <c r="Z28" s="65"/>
      <c r="AA28" s="65"/>
      <c r="AB28" s="65"/>
      <c r="AC28" s="65"/>
      <c r="AD28" s="65"/>
      <c r="AE28" s="65"/>
      <c r="AF28" s="65"/>
    </row>
    <row r="29" spans="1:32">
      <c r="A29" s="29" t="s">
        <v>130</v>
      </c>
      <c r="B29" s="65" t="s">
        <v>3</v>
      </c>
      <c r="C29" s="65" t="s">
        <v>3</v>
      </c>
      <c r="D29" s="65" t="s">
        <v>3</v>
      </c>
      <c r="E29" s="25"/>
      <c r="F29" s="25"/>
      <c r="G29" s="25"/>
      <c r="H29" s="25"/>
      <c r="I29" s="54"/>
      <c r="J29" s="54"/>
      <c r="K29" s="54"/>
      <c r="L29" s="54"/>
      <c r="M29" s="54"/>
      <c r="N29" s="54"/>
      <c r="O29" s="54"/>
      <c r="P29" s="54"/>
      <c r="Q29" s="54"/>
      <c r="R29" s="52"/>
      <c r="S29" s="65">
        <v>-2</v>
      </c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</row>
    <row r="30" spans="1:32">
      <c r="A30" s="31" t="s">
        <v>131</v>
      </c>
      <c r="B30" s="148">
        <v>416</v>
      </c>
      <c r="C30" s="148">
        <v>454</v>
      </c>
      <c r="D30" s="148">
        <v>681</v>
      </c>
      <c r="E30" s="148">
        <v>1184</v>
      </c>
      <c r="F30" s="148">
        <v>701</v>
      </c>
      <c r="G30" s="148">
        <v>137</v>
      </c>
      <c r="H30" s="148">
        <v>280</v>
      </c>
      <c r="I30" s="63">
        <v>262</v>
      </c>
      <c r="J30" s="63">
        <v>39</v>
      </c>
      <c r="K30" s="63">
        <v>73</v>
      </c>
      <c r="L30" s="63">
        <v>22</v>
      </c>
      <c r="M30" s="63">
        <v>-73</v>
      </c>
      <c r="N30" s="63">
        <v>228</v>
      </c>
      <c r="O30" s="63">
        <v>197</v>
      </c>
      <c r="P30" s="63">
        <v>133</v>
      </c>
      <c r="Q30" s="63">
        <v>132</v>
      </c>
      <c r="R30" s="77"/>
      <c r="S30" s="63">
        <v>7896</v>
      </c>
      <c r="T30" s="63">
        <v>11214</v>
      </c>
      <c r="U30" s="63">
        <v>6561</v>
      </c>
      <c r="V30" s="63">
        <v>1248</v>
      </c>
      <c r="W30" s="63">
        <v>2426</v>
      </c>
      <c r="X30" s="63">
        <v>2282</v>
      </c>
      <c r="Y30" s="63">
        <v>356</v>
      </c>
      <c r="Z30" s="63">
        <v>697</v>
      </c>
      <c r="AA30" s="63">
        <v>232</v>
      </c>
      <c r="AB30" s="63">
        <v>-704.00000000000023</v>
      </c>
      <c r="AC30" s="63">
        <v>2110</v>
      </c>
      <c r="AD30" s="63">
        <v>1822</v>
      </c>
      <c r="AE30" s="63">
        <v>1233</v>
      </c>
      <c r="AF30" s="63">
        <v>1205</v>
      </c>
    </row>
    <row r="31" spans="1:32" ht="30.75" customHeight="1">
      <c r="A31" s="29" t="s">
        <v>132</v>
      </c>
      <c r="B31" s="149"/>
      <c r="C31" s="149"/>
      <c r="D31" s="149">
        <v>0</v>
      </c>
      <c r="E31" s="149">
        <v>0</v>
      </c>
      <c r="F31" s="149">
        <v>0</v>
      </c>
      <c r="G31" s="149">
        <v>0</v>
      </c>
      <c r="H31" s="149">
        <v>0</v>
      </c>
      <c r="I31" s="64">
        <v>0</v>
      </c>
      <c r="J31" s="64">
        <v>0</v>
      </c>
      <c r="K31" s="64">
        <v>0</v>
      </c>
      <c r="L31" s="64">
        <v>0</v>
      </c>
      <c r="M31" s="64">
        <v>0</v>
      </c>
      <c r="N31" s="64">
        <v>0</v>
      </c>
      <c r="O31" s="64">
        <v>0</v>
      </c>
      <c r="P31" s="64">
        <v>0</v>
      </c>
      <c r="Q31" s="64">
        <v>0</v>
      </c>
      <c r="R31" s="78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  <c r="AD31" s="65"/>
      <c r="AE31" s="65"/>
      <c r="AF31" s="65"/>
    </row>
    <row r="32" spans="1:32">
      <c r="A32" s="30" t="s">
        <v>133</v>
      </c>
      <c r="B32" s="25">
        <v>379</v>
      </c>
      <c r="C32" s="25">
        <v>501</v>
      </c>
      <c r="D32" s="25">
        <v>802</v>
      </c>
      <c r="E32" s="25">
        <v>1076</v>
      </c>
      <c r="F32" s="25">
        <v>754</v>
      </c>
      <c r="G32" s="25">
        <v>55</v>
      </c>
      <c r="H32" s="25">
        <v>257</v>
      </c>
      <c r="I32" s="54">
        <v>280</v>
      </c>
      <c r="J32" s="54">
        <v>43</v>
      </c>
      <c r="K32" s="54">
        <v>70</v>
      </c>
      <c r="L32" s="54">
        <v>22</v>
      </c>
      <c r="M32" s="54">
        <v>-73</v>
      </c>
      <c r="N32" s="54">
        <v>228</v>
      </c>
      <c r="O32" s="54">
        <v>197</v>
      </c>
      <c r="P32" s="54">
        <v>133</v>
      </c>
      <c r="Q32" s="54">
        <v>132</v>
      </c>
      <c r="R32" s="52"/>
      <c r="S32" s="65">
        <v>7721</v>
      </c>
      <c r="T32" s="65">
        <v>10187</v>
      </c>
      <c r="U32" s="65">
        <v>7055</v>
      </c>
      <c r="V32" s="65">
        <v>503</v>
      </c>
      <c r="W32" s="65">
        <v>2216</v>
      </c>
      <c r="X32" s="65">
        <v>2435</v>
      </c>
      <c r="Y32" s="65">
        <v>387</v>
      </c>
      <c r="Z32" s="65">
        <v>671</v>
      </c>
      <c r="AA32" s="65">
        <v>230</v>
      </c>
      <c r="AB32" s="65">
        <v>-704.00000000000023</v>
      </c>
      <c r="AC32" s="65">
        <v>2109</v>
      </c>
      <c r="AD32" s="65">
        <v>1822</v>
      </c>
      <c r="AE32" s="65">
        <v>1233</v>
      </c>
      <c r="AF32" s="65">
        <v>1205</v>
      </c>
    </row>
    <row r="33" spans="1:32">
      <c r="A33" s="30" t="s">
        <v>135</v>
      </c>
      <c r="B33" s="65" t="s">
        <v>3</v>
      </c>
      <c r="C33" s="65" t="s">
        <v>3</v>
      </c>
      <c r="D33" s="25">
        <v>4</v>
      </c>
      <c r="E33" s="25">
        <v>13</v>
      </c>
      <c r="F33" s="25">
        <v>10</v>
      </c>
      <c r="G33" s="65" t="s">
        <v>3</v>
      </c>
      <c r="H33" s="65" t="s">
        <v>3</v>
      </c>
      <c r="I33" s="65" t="s">
        <v>3</v>
      </c>
      <c r="J33" s="65" t="s">
        <v>3</v>
      </c>
      <c r="K33" s="65" t="s">
        <v>3</v>
      </c>
      <c r="L33" s="65" t="s">
        <v>3</v>
      </c>
      <c r="M33" s="65" t="s">
        <v>3</v>
      </c>
      <c r="N33" s="65" t="s">
        <v>3</v>
      </c>
      <c r="O33" s="65" t="s">
        <v>3</v>
      </c>
      <c r="P33" s="65" t="s">
        <v>3</v>
      </c>
      <c r="Q33" s="65" t="s">
        <v>3</v>
      </c>
      <c r="R33" s="52"/>
      <c r="S33" s="65">
        <v>42</v>
      </c>
      <c r="T33" s="65">
        <v>125</v>
      </c>
      <c r="U33" s="65">
        <v>98</v>
      </c>
      <c r="V33" s="65">
        <v>0</v>
      </c>
      <c r="W33" s="65">
        <v>0</v>
      </c>
      <c r="X33" s="65">
        <v>0</v>
      </c>
      <c r="Y33" s="65">
        <v>0</v>
      </c>
      <c r="Z33" s="65">
        <v>0</v>
      </c>
      <c r="AA33" s="65">
        <v>0</v>
      </c>
      <c r="AB33" s="65">
        <v>0</v>
      </c>
      <c r="AC33" s="65">
        <v>0</v>
      </c>
      <c r="AD33" s="65">
        <v>0</v>
      </c>
      <c r="AE33" s="65">
        <v>0</v>
      </c>
      <c r="AF33" s="65">
        <v>0</v>
      </c>
    </row>
    <row r="34" spans="1:32">
      <c r="A34" s="30" t="s">
        <v>134</v>
      </c>
      <c r="B34" s="25">
        <v>6</v>
      </c>
      <c r="C34" s="25">
        <v>6</v>
      </c>
      <c r="D34" s="65" t="s">
        <v>3</v>
      </c>
      <c r="E34" s="25">
        <v>5</v>
      </c>
      <c r="F34" s="25">
        <v>2</v>
      </c>
      <c r="G34" s="65" t="s">
        <v>3</v>
      </c>
      <c r="H34" s="65" t="s">
        <v>3</v>
      </c>
      <c r="I34" s="65" t="s">
        <v>3</v>
      </c>
      <c r="J34" s="65" t="s">
        <v>3</v>
      </c>
      <c r="K34" s="65" t="s">
        <v>3</v>
      </c>
      <c r="L34" s="65" t="s">
        <v>3</v>
      </c>
      <c r="M34" s="65" t="s">
        <v>3</v>
      </c>
      <c r="N34" s="65" t="s">
        <v>3</v>
      </c>
      <c r="O34" s="65" t="s">
        <v>3</v>
      </c>
      <c r="P34" s="65" t="s">
        <v>3</v>
      </c>
      <c r="Q34" s="65" t="s">
        <v>3</v>
      </c>
      <c r="R34" s="52"/>
      <c r="S34" s="65">
        <v>5</v>
      </c>
      <c r="T34" s="65">
        <v>50</v>
      </c>
      <c r="U34" s="65">
        <v>18</v>
      </c>
      <c r="V34" s="65">
        <v>0</v>
      </c>
      <c r="W34" s="65">
        <v>4</v>
      </c>
      <c r="X34" s="65">
        <v>5</v>
      </c>
      <c r="Y34" s="65">
        <v>1</v>
      </c>
      <c r="Z34" s="65">
        <v>0</v>
      </c>
      <c r="AA34" s="65">
        <v>2</v>
      </c>
      <c r="AB34" s="65">
        <v>0</v>
      </c>
      <c r="AC34" s="65">
        <v>1</v>
      </c>
      <c r="AD34" s="65">
        <v>0</v>
      </c>
      <c r="AE34" s="65">
        <v>0</v>
      </c>
      <c r="AF34" s="65">
        <v>0</v>
      </c>
    </row>
    <row r="35" spans="1:32" ht="28.5" customHeight="1">
      <c r="A35" s="29" t="s">
        <v>136</v>
      </c>
      <c r="B35" s="122"/>
      <c r="C35" s="122"/>
      <c r="D35" s="122"/>
      <c r="E35" s="149">
        <v>0</v>
      </c>
      <c r="F35" s="149">
        <v>0</v>
      </c>
      <c r="G35" s="149">
        <v>0</v>
      </c>
      <c r="H35" s="149">
        <v>0</v>
      </c>
      <c r="I35" s="64">
        <v>0</v>
      </c>
      <c r="J35" s="64">
        <v>0</v>
      </c>
      <c r="K35" s="64">
        <v>0</v>
      </c>
      <c r="L35" s="64">
        <v>0</v>
      </c>
      <c r="M35" s="64">
        <v>0</v>
      </c>
      <c r="N35" s="64">
        <v>0</v>
      </c>
      <c r="O35" s="64">
        <v>0</v>
      </c>
      <c r="P35" s="64">
        <v>0</v>
      </c>
      <c r="Q35" s="64">
        <v>0</v>
      </c>
      <c r="R35" s="78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  <c r="AD35" s="65"/>
      <c r="AE35" s="65"/>
      <c r="AF35" s="65"/>
    </row>
    <row r="36" spans="1:32">
      <c r="A36" s="30" t="s">
        <v>133</v>
      </c>
      <c r="B36" s="25">
        <v>410</v>
      </c>
      <c r="C36" s="25">
        <v>448</v>
      </c>
      <c r="D36" s="25">
        <v>676</v>
      </c>
      <c r="E36" s="25">
        <v>1156</v>
      </c>
      <c r="F36" s="25">
        <v>689</v>
      </c>
      <c r="G36" s="25">
        <v>137</v>
      </c>
      <c r="H36" s="25">
        <v>280</v>
      </c>
      <c r="I36" s="54">
        <v>262</v>
      </c>
      <c r="J36" s="54">
        <v>39</v>
      </c>
      <c r="K36" s="54">
        <v>73</v>
      </c>
      <c r="L36" s="54">
        <v>22</v>
      </c>
      <c r="M36" s="54">
        <v>-73</v>
      </c>
      <c r="N36" s="54">
        <v>228</v>
      </c>
      <c r="O36" s="54">
        <v>197</v>
      </c>
      <c r="P36" s="54">
        <v>133</v>
      </c>
      <c r="Q36" s="54">
        <v>132</v>
      </c>
      <c r="R36" s="52"/>
      <c r="S36" s="65">
        <v>7834</v>
      </c>
      <c r="T36" s="65">
        <v>10952</v>
      </c>
      <c r="U36" s="65">
        <v>6443</v>
      </c>
      <c r="V36" s="65">
        <v>1244</v>
      </c>
      <c r="W36" s="65">
        <v>2422</v>
      </c>
      <c r="X36" s="65">
        <v>2277</v>
      </c>
      <c r="Y36" s="65">
        <v>355</v>
      </c>
      <c r="Z36" s="65">
        <v>697</v>
      </c>
      <c r="AA36" s="65">
        <v>230</v>
      </c>
      <c r="AB36" s="65">
        <v>-704.00000000000023</v>
      </c>
      <c r="AC36" s="65">
        <v>2109</v>
      </c>
      <c r="AD36" s="65">
        <v>1822</v>
      </c>
      <c r="AE36" s="65">
        <v>1233</v>
      </c>
      <c r="AF36" s="65">
        <v>1205</v>
      </c>
    </row>
    <row r="37" spans="1:32">
      <c r="A37" s="30" t="s">
        <v>135</v>
      </c>
      <c r="B37" s="65" t="s">
        <v>3</v>
      </c>
      <c r="C37" s="65" t="s">
        <v>3</v>
      </c>
      <c r="D37" s="25">
        <v>4</v>
      </c>
      <c r="E37" s="25">
        <v>22</v>
      </c>
      <c r="F37" s="25">
        <v>17</v>
      </c>
      <c r="G37" s="65" t="s">
        <v>3</v>
      </c>
      <c r="H37" s="65" t="s">
        <v>3</v>
      </c>
      <c r="I37" s="65" t="s">
        <v>3</v>
      </c>
      <c r="J37" s="65" t="s">
        <v>3</v>
      </c>
      <c r="K37" s="65" t="s">
        <v>3</v>
      </c>
      <c r="L37" s="65" t="s">
        <v>3</v>
      </c>
      <c r="M37" s="65" t="s">
        <v>3</v>
      </c>
      <c r="N37" s="65" t="s">
        <v>3</v>
      </c>
      <c r="O37" s="65" t="s">
        <v>3</v>
      </c>
      <c r="P37" s="65" t="s">
        <v>3</v>
      </c>
      <c r="Q37" s="65" t="s">
        <v>3</v>
      </c>
      <c r="R37" s="52"/>
      <c r="S37" s="65">
        <v>51</v>
      </c>
      <c r="T37" s="65">
        <v>206</v>
      </c>
      <c r="U37" s="65">
        <v>156</v>
      </c>
      <c r="V37" s="65">
        <v>-1</v>
      </c>
      <c r="W37" s="65">
        <v>0</v>
      </c>
      <c r="X37" s="65">
        <v>0</v>
      </c>
      <c r="Y37" s="65">
        <v>0</v>
      </c>
      <c r="Z37" s="65">
        <v>0</v>
      </c>
      <c r="AA37" s="65">
        <v>0</v>
      </c>
      <c r="AB37" s="65">
        <v>0</v>
      </c>
      <c r="AC37" s="65">
        <v>0</v>
      </c>
      <c r="AD37" s="65">
        <v>0</v>
      </c>
      <c r="AE37" s="65">
        <v>0</v>
      </c>
      <c r="AF37" s="65">
        <v>0</v>
      </c>
    </row>
    <row r="38" spans="1:32">
      <c r="A38" s="30" t="s">
        <v>134</v>
      </c>
      <c r="B38" s="25">
        <v>6</v>
      </c>
      <c r="C38" s="25">
        <v>6</v>
      </c>
      <c r="D38" s="25">
        <v>1</v>
      </c>
      <c r="E38" s="25">
        <v>6</v>
      </c>
      <c r="F38" s="25">
        <v>-5</v>
      </c>
      <c r="G38" s="65" t="s">
        <v>3</v>
      </c>
      <c r="H38" s="65" t="s">
        <v>3</v>
      </c>
      <c r="I38" s="65" t="s">
        <v>3</v>
      </c>
      <c r="J38" s="65" t="s">
        <v>3</v>
      </c>
      <c r="K38" s="65" t="s">
        <v>3</v>
      </c>
      <c r="L38" s="65" t="s">
        <v>3</v>
      </c>
      <c r="M38" s="65" t="s">
        <v>3</v>
      </c>
      <c r="N38" s="65" t="s">
        <v>3</v>
      </c>
      <c r="O38" s="65" t="s">
        <v>3</v>
      </c>
      <c r="P38" s="65" t="s">
        <v>3</v>
      </c>
      <c r="Q38" s="65" t="s">
        <v>3</v>
      </c>
      <c r="R38" s="52"/>
      <c r="S38" s="65">
        <v>11</v>
      </c>
      <c r="T38" s="65">
        <v>56</v>
      </c>
      <c r="U38" s="65">
        <v>-38</v>
      </c>
      <c r="V38" s="65">
        <v>5</v>
      </c>
      <c r="W38" s="65">
        <v>4</v>
      </c>
      <c r="X38" s="65">
        <v>5</v>
      </c>
      <c r="Y38" s="65">
        <v>1</v>
      </c>
      <c r="Z38" s="65">
        <v>0</v>
      </c>
      <c r="AA38" s="65">
        <v>2</v>
      </c>
      <c r="AB38" s="65">
        <v>0</v>
      </c>
      <c r="AC38" s="65">
        <v>1</v>
      </c>
      <c r="AD38" s="65">
        <v>0</v>
      </c>
      <c r="AE38" s="65">
        <v>0</v>
      </c>
      <c r="AF38" s="65">
        <v>0</v>
      </c>
    </row>
    <row r="39" spans="1:32">
      <c r="A39" s="30"/>
      <c r="B39" s="25"/>
      <c r="C39" s="25"/>
      <c r="D39" s="25"/>
      <c r="E39" s="25"/>
      <c r="F39" s="25"/>
      <c r="G39" s="25"/>
      <c r="H39" s="25"/>
      <c r="I39" s="54"/>
      <c r="J39" s="54"/>
      <c r="K39" s="54"/>
      <c r="L39" s="54"/>
      <c r="M39" s="54"/>
      <c r="N39" s="54"/>
      <c r="O39" s="54"/>
      <c r="P39" s="54"/>
      <c r="Q39" s="54"/>
      <c r="R39" s="52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  <c r="AD39" s="65"/>
      <c r="AE39" s="65"/>
      <c r="AF39" s="65"/>
    </row>
    <row r="40" spans="1:32" s="84" customFormat="1">
      <c r="A40" s="83" t="s">
        <v>137</v>
      </c>
      <c r="B40" s="83">
        <v>0.11</v>
      </c>
      <c r="C40" s="83">
        <v>0.15</v>
      </c>
      <c r="D40" s="83">
        <v>0.25</v>
      </c>
      <c r="E40" s="83">
        <v>0.35</v>
      </c>
      <c r="F40" s="83">
        <v>0.25</v>
      </c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S40" s="83">
        <v>2.4300000000000002</v>
      </c>
      <c r="T40" s="83">
        <v>3.37</v>
      </c>
      <c r="U40" s="83">
        <v>2.33</v>
      </c>
      <c r="V40" s="83">
        <v>0.15</v>
      </c>
      <c r="W40" s="83">
        <v>1.21</v>
      </c>
      <c r="X40" s="83"/>
      <c r="Y40" s="83"/>
      <c r="Z40" s="83"/>
      <c r="AA40" s="83"/>
      <c r="AB40" s="83"/>
      <c r="AC40" s="83"/>
      <c r="AD40" s="83"/>
      <c r="AE40" s="83"/>
      <c r="AF40" s="83"/>
    </row>
    <row r="41" spans="1:32"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</row>
    <row r="42" spans="1:32">
      <c r="A42" s="29" t="s">
        <v>138</v>
      </c>
      <c r="B42" s="25">
        <v>3411809140</v>
      </c>
      <c r="C42" s="25">
        <v>3191809140</v>
      </c>
      <c r="D42" s="25">
        <v>3065579400</v>
      </c>
      <c r="E42" s="25">
        <v>2930769400</v>
      </c>
      <c r="F42" s="25">
        <v>2882724000</v>
      </c>
      <c r="G42" s="25">
        <v>2882724000</v>
      </c>
      <c r="H42" s="25">
        <v>2104650000</v>
      </c>
      <c r="I42" s="25">
        <v>1800000000</v>
      </c>
      <c r="J42" s="25">
        <v>1800000000</v>
      </c>
      <c r="K42" s="25">
        <v>1800000000</v>
      </c>
      <c r="L42" s="25">
        <v>1800000000</v>
      </c>
      <c r="M42" s="25">
        <v>1800000000</v>
      </c>
      <c r="N42" s="25">
        <v>1800000000</v>
      </c>
      <c r="O42" s="25">
        <v>1800000000</v>
      </c>
      <c r="P42" s="25">
        <v>1800000000</v>
      </c>
      <c r="Q42" s="25">
        <v>1800000000</v>
      </c>
      <c r="R42" s="22"/>
      <c r="S42" s="25">
        <v>3065579400</v>
      </c>
      <c r="T42" s="25">
        <v>2930769400</v>
      </c>
      <c r="U42" s="25">
        <v>2882724000</v>
      </c>
      <c r="V42" s="25">
        <v>2882724000</v>
      </c>
      <c r="W42" s="25">
        <v>2104650000</v>
      </c>
      <c r="X42" s="25">
        <v>1800000000</v>
      </c>
      <c r="Y42" s="25">
        <v>1800000000</v>
      </c>
      <c r="Z42" s="25">
        <v>1800000000</v>
      </c>
      <c r="AA42" s="25">
        <v>1800000000</v>
      </c>
      <c r="AB42" s="25">
        <v>1800000000</v>
      </c>
      <c r="AC42" s="25">
        <v>1800000000</v>
      </c>
      <c r="AD42" s="25">
        <v>1800000000</v>
      </c>
      <c r="AE42" s="25">
        <v>1800000000</v>
      </c>
      <c r="AF42" s="25">
        <v>1800000000</v>
      </c>
    </row>
    <row r="43" spans="1:32">
      <c r="C43" s="22"/>
      <c r="AA43" s="22"/>
      <c r="AB43" s="22"/>
      <c r="AC43" s="22"/>
      <c r="AD43" s="22"/>
      <c r="AE43" s="22"/>
      <c r="AF43" s="22"/>
    </row>
    <row r="44" spans="1:32">
      <c r="AA44" s="22"/>
      <c r="AB44" s="22"/>
      <c r="AC44" s="22"/>
      <c r="AD44" s="22"/>
      <c r="AE44" s="22"/>
      <c r="AF44" s="22"/>
    </row>
    <row r="45" spans="1:32">
      <c r="A45" s="24" t="s">
        <v>87</v>
      </c>
      <c r="B45" s="155"/>
      <c r="C45" s="155"/>
      <c r="D45" s="155"/>
      <c r="E45" s="19">
        <v>0</v>
      </c>
      <c r="F45" s="19">
        <v>0</v>
      </c>
      <c r="G45" s="19">
        <v>0</v>
      </c>
      <c r="H45" s="19">
        <v>0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/>
      <c r="W45" s="28"/>
      <c r="X45" s="28"/>
      <c r="Y45" s="28"/>
      <c r="AA45" s="22"/>
      <c r="AB45" s="22"/>
      <c r="AC45" s="22"/>
      <c r="AD45" s="22"/>
      <c r="AE45" s="22"/>
      <c r="AF45" s="22"/>
    </row>
    <row r="46" spans="1:32">
      <c r="A46" s="24" t="s">
        <v>90</v>
      </c>
      <c r="B46" s="27">
        <v>10.2773</v>
      </c>
      <c r="C46" s="27">
        <v>9.8497000000000003</v>
      </c>
      <c r="D46" s="27">
        <v>9.5669000000000004</v>
      </c>
      <c r="E46" s="27">
        <v>9.1349999999999998</v>
      </c>
      <c r="F46" s="27">
        <v>9.5154999999999994</v>
      </c>
      <c r="G46" s="27">
        <v>8.9429999999999996</v>
      </c>
      <c r="H46" s="27">
        <v>8.6166</v>
      </c>
      <c r="I46" s="27">
        <v>8.9446999999999992</v>
      </c>
      <c r="J46" s="27">
        <v>9.0020000000000007</v>
      </c>
      <c r="K46" s="27">
        <v>10.353</v>
      </c>
      <c r="L46" s="27">
        <v>10.935499999999999</v>
      </c>
      <c r="M46" s="27">
        <v>9.4734999999999996</v>
      </c>
      <c r="N46" s="27">
        <v>9.0500000000000007</v>
      </c>
      <c r="O46" s="27">
        <v>9.43</v>
      </c>
      <c r="P46" s="27">
        <v>9.0069999999999997</v>
      </c>
      <c r="Q46" s="27">
        <v>9.0939999999999994</v>
      </c>
      <c r="R46" s="27"/>
      <c r="S46" s="12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</row>
    <row r="47" spans="1:32" s="20" customFormat="1">
      <c r="A47" s="24" t="s">
        <v>88</v>
      </c>
      <c r="B47" s="27">
        <v>10.5891</v>
      </c>
      <c r="C47" s="27">
        <v>10.2583</v>
      </c>
      <c r="D47" s="27">
        <v>9.6326000000000001</v>
      </c>
      <c r="E47" s="27">
        <v>9.4703999999999997</v>
      </c>
      <c r="F47" s="27">
        <v>9.3561999999999994</v>
      </c>
      <c r="G47" s="27">
        <v>9.0968</v>
      </c>
      <c r="H47" s="27">
        <v>8.6494</v>
      </c>
      <c r="I47" s="27">
        <v>8.7052999999999994</v>
      </c>
      <c r="J47" s="27">
        <v>9.0335000000000001</v>
      </c>
      <c r="K47" s="27">
        <v>9.5412999999999997</v>
      </c>
      <c r="L47" s="27">
        <v>10.350300000000001</v>
      </c>
      <c r="M47" s="27">
        <v>9.6054999999999993</v>
      </c>
      <c r="N47" s="27">
        <v>9.2481000000000009</v>
      </c>
      <c r="O47" s="27">
        <v>9.2548999999999992</v>
      </c>
      <c r="P47" s="27">
        <v>9.2849000000000004</v>
      </c>
      <c r="Q47" s="27">
        <v>9.1267999999999994</v>
      </c>
      <c r="R47" s="27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</row>
    <row r="48" spans="1:32" s="20" customFormat="1">
      <c r="A48" s="24" t="s">
        <v>89</v>
      </c>
      <c r="B48" s="27">
        <v>10.4468</v>
      </c>
      <c r="C48" s="27">
        <v>10.2773</v>
      </c>
      <c r="D48" s="27">
        <v>9.8497000000000003</v>
      </c>
      <c r="E48" s="27">
        <v>9.5669000000000004</v>
      </c>
      <c r="F48" s="27">
        <v>9.1349999999999998</v>
      </c>
      <c r="G48" s="27">
        <v>9.5154999999999994</v>
      </c>
      <c r="H48" s="27">
        <v>8.9429999999999996</v>
      </c>
      <c r="I48" s="27">
        <v>8.6166</v>
      </c>
      <c r="J48" s="27">
        <v>8.9446999999999992</v>
      </c>
      <c r="K48" s="27">
        <v>9.0020000000000007</v>
      </c>
      <c r="L48" s="27">
        <v>10.353</v>
      </c>
      <c r="M48" s="27">
        <v>10.935499999999999</v>
      </c>
      <c r="N48" s="27">
        <v>9.4734999999999996</v>
      </c>
      <c r="O48" s="27">
        <v>9.0500000000000007</v>
      </c>
      <c r="P48" s="27">
        <v>9.43</v>
      </c>
      <c r="Q48" s="27">
        <v>9.0069999999999997</v>
      </c>
      <c r="R48" s="27"/>
      <c r="S48" s="24"/>
    </row>
  </sheetData>
  <conditionalFormatting sqref="I24:R24">
    <cfRule type="cellIs" dxfId="82" priority="120" operator="lessThan">
      <formula>0</formula>
    </cfRule>
    <cfRule type="cellIs" dxfId="81" priority="121" operator="greaterThan">
      <formula>0</formula>
    </cfRule>
    <cfRule type="cellIs" dxfId="80" priority="125" operator="lessThan">
      <formula>0</formula>
    </cfRule>
    <cfRule type="cellIs" dxfId="79" priority="126" operator="greaterThan">
      <formula>0</formula>
    </cfRule>
  </conditionalFormatting>
  <conditionalFormatting sqref="I31:R31">
    <cfRule type="cellIs" dxfId="78" priority="118" operator="lessThan">
      <formula>0</formula>
    </cfRule>
    <cfRule type="cellIs" dxfId="77" priority="119" operator="greaterThan">
      <formula>0</formula>
    </cfRule>
    <cfRule type="cellIs" dxfId="76" priority="122" operator="lessThan">
      <formula>0</formula>
    </cfRule>
    <cfRule type="cellIs" dxfId="75" priority="123" operator="lessThan">
      <formula>0</formula>
    </cfRule>
    <cfRule type="cellIs" dxfId="74" priority="124" operator="greaterThan">
      <formula>0</formula>
    </cfRule>
  </conditionalFormatting>
  <conditionalFormatting sqref="I35:R35">
    <cfRule type="cellIs" dxfId="73" priority="116" operator="lessThan">
      <formula>0</formula>
    </cfRule>
    <cfRule type="cellIs" dxfId="72" priority="117" operator="greaterThan">
      <formula>0</formula>
    </cfRule>
  </conditionalFormatting>
  <conditionalFormatting sqref="E45:R45">
    <cfRule type="cellIs" dxfId="71" priority="112" operator="lessThan">
      <formula>0</formula>
    </cfRule>
    <cfRule type="cellIs" dxfId="70" priority="113" operator="greaterThan">
      <formula>0</formula>
    </cfRule>
  </conditionalFormatting>
  <conditionalFormatting sqref="D24:H24">
    <cfRule type="cellIs" dxfId="69" priority="53" operator="lessThan">
      <formula>0</formula>
    </cfRule>
    <cfRule type="cellIs" dxfId="68" priority="54" operator="greaterThan">
      <formula>0</formula>
    </cfRule>
    <cfRule type="cellIs" dxfId="67" priority="58" operator="lessThan">
      <formula>0</formula>
    </cfRule>
    <cfRule type="cellIs" dxfId="66" priority="59" operator="greaterThan">
      <formula>0</formula>
    </cfRule>
  </conditionalFormatting>
  <conditionalFormatting sqref="D31:H31">
    <cfRule type="cellIs" dxfId="65" priority="51" operator="lessThan">
      <formula>0</formula>
    </cfRule>
    <cfRule type="cellIs" dxfId="64" priority="52" operator="greaterThan">
      <formula>0</formula>
    </cfRule>
    <cfRule type="cellIs" dxfId="63" priority="55" operator="lessThan">
      <formula>0</formula>
    </cfRule>
    <cfRule type="cellIs" dxfId="62" priority="56" operator="lessThan">
      <formula>0</formula>
    </cfRule>
    <cfRule type="cellIs" dxfId="61" priority="57" operator="greaterThan">
      <formula>0</formula>
    </cfRule>
  </conditionalFormatting>
  <conditionalFormatting sqref="D35:H35">
    <cfRule type="cellIs" dxfId="60" priority="49" operator="lessThan">
      <formula>0</formula>
    </cfRule>
    <cfRule type="cellIs" dxfId="59" priority="50" operator="greaterThan">
      <formula>0</formula>
    </cfRule>
  </conditionalFormatting>
  <conditionalFormatting sqref="B24:C24">
    <cfRule type="cellIs" dxfId="58" priority="5" operator="lessThan">
      <formula>0</formula>
    </cfRule>
    <cfRule type="cellIs" dxfId="57" priority="6" operator="greaterThan">
      <formula>0</formula>
    </cfRule>
    <cfRule type="cellIs" dxfId="56" priority="10" operator="lessThan">
      <formula>0</formula>
    </cfRule>
    <cfRule type="cellIs" dxfId="55" priority="11" operator="greaterThan">
      <formula>0</formula>
    </cfRule>
  </conditionalFormatting>
  <conditionalFormatting sqref="B31:C31">
    <cfRule type="cellIs" dxfId="54" priority="3" operator="lessThan">
      <formula>0</formula>
    </cfRule>
    <cfRule type="cellIs" dxfId="53" priority="4" operator="greaterThan">
      <formula>0</formula>
    </cfRule>
    <cfRule type="cellIs" dxfId="52" priority="7" operator="lessThan">
      <formula>0</formula>
    </cfRule>
    <cfRule type="cellIs" dxfId="51" priority="8" operator="lessThan">
      <formula>0</formula>
    </cfRule>
    <cfRule type="cellIs" dxfId="50" priority="9" operator="greaterThan">
      <formula>0</formula>
    </cfRule>
  </conditionalFormatting>
  <conditionalFormatting sqref="B35:C35">
    <cfRule type="cellIs" dxfId="49" priority="1" operator="lessThan">
      <formula>0</formula>
    </cfRule>
    <cfRule type="cellIs" dxfId="48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40171-31B1-4383-9F25-221B20A28BF0}">
  <sheetPr>
    <tabColor theme="0"/>
  </sheetPr>
  <dimension ref="A1:P61"/>
  <sheetViews>
    <sheetView topLeftCell="A14" zoomScale="80" zoomScaleNormal="80" workbookViewId="0">
      <selection activeCell="B1" sqref="B1:H1048576"/>
    </sheetView>
  </sheetViews>
  <sheetFormatPr defaultColWidth="8.69921875" defaultRowHeight="14.25"/>
  <cols>
    <col min="1" max="1" width="47.59765625" style="45" customWidth="1"/>
    <col min="2" max="2" width="12.3984375" style="221" bestFit="1" customWidth="1"/>
    <col min="3" max="3" width="12.3984375" style="46" bestFit="1" customWidth="1"/>
    <col min="4" max="4" width="12.3984375" style="45" bestFit="1" customWidth="1"/>
    <col min="5" max="6" width="12.3984375" style="46" bestFit="1" customWidth="1"/>
    <col min="7" max="8" width="12.3984375" style="45" bestFit="1" customWidth="1"/>
    <col min="9" max="9" width="14.3984375" style="45" customWidth="1"/>
    <col min="10" max="16384" width="8.69921875" style="45"/>
  </cols>
  <sheetData>
    <row r="1" spans="1:16" ht="18">
      <c r="A1" s="81" t="s">
        <v>247</v>
      </c>
      <c r="B1" s="280"/>
      <c r="C1" s="216"/>
      <c r="D1" s="81"/>
      <c r="E1" s="216"/>
      <c r="F1" s="216"/>
    </row>
    <row r="2" spans="1:16" ht="18">
      <c r="A2" s="81" t="s">
        <v>108</v>
      </c>
      <c r="B2" s="280"/>
      <c r="C2" s="216"/>
      <c r="D2" s="81"/>
      <c r="E2" s="216"/>
      <c r="F2" s="216"/>
      <c r="P2" s="45" t="s">
        <v>327</v>
      </c>
    </row>
    <row r="4" spans="1:16" s="46" customFormat="1">
      <c r="A4" s="269"/>
      <c r="B4" s="47">
        <v>2022</v>
      </c>
      <c r="C4" s="47">
        <v>2022</v>
      </c>
      <c r="D4" s="47">
        <v>2021</v>
      </c>
      <c r="E4" s="47">
        <v>2020</v>
      </c>
      <c r="F4" s="47">
        <v>2019</v>
      </c>
      <c r="G4" s="47">
        <v>2018</v>
      </c>
      <c r="H4" s="47">
        <v>2017</v>
      </c>
    </row>
    <row r="5" spans="1:16" s="46" customFormat="1">
      <c r="A5" s="269"/>
      <c r="B5" s="46" t="s">
        <v>326</v>
      </c>
      <c r="C5" s="46" t="s">
        <v>295</v>
      </c>
      <c r="D5" s="46" t="s">
        <v>1</v>
      </c>
      <c r="E5" s="46" t="s">
        <v>1</v>
      </c>
      <c r="F5" s="46" t="s">
        <v>1</v>
      </c>
      <c r="G5" s="46" t="s">
        <v>1</v>
      </c>
      <c r="H5" s="46" t="s">
        <v>1</v>
      </c>
    </row>
    <row r="6" spans="1:16" s="46" customFormat="1">
      <c r="B6" s="46" t="s">
        <v>328</v>
      </c>
      <c r="C6" s="46" t="s">
        <v>328</v>
      </c>
      <c r="D6" s="46" t="s">
        <v>328</v>
      </c>
      <c r="E6" s="46" t="s">
        <v>328</v>
      </c>
      <c r="F6" s="46" t="s">
        <v>328</v>
      </c>
      <c r="G6" s="46" t="s">
        <v>328</v>
      </c>
      <c r="H6" s="46" t="s">
        <v>328</v>
      </c>
    </row>
    <row r="7" spans="1:16">
      <c r="A7" s="29" t="s">
        <v>109</v>
      </c>
      <c r="B7" s="146">
        <v>140</v>
      </c>
      <c r="C7" s="146">
        <v>66</v>
      </c>
      <c r="D7" s="29">
        <v>212</v>
      </c>
      <c r="E7" s="146">
        <v>471</v>
      </c>
      <c r="F7" s="146">
        <v>496</v>
      </c>
      <c r="G7" s="254">
        <v>482</v>
      </c>
      <c r="H7" s="254">
        <v>469</v>
      </c>
      <c r="I7" s="270"/>
    </row>
    <row r="8" spans="1:16">
      <c r="A8" s="29" t="s">
        <v>110</v>
      </c>
      <c r="B8" s="146">
        <v>-62</v>
      </c>
      <c r="C8" s="146">
        <v>-29</v>
      </c>
      <c r="D8" s="29">
        <v>-98</v>
      </c>
      <c r="E8" s="146">
        <v>-184</v>
      </c>
      <c r="F8" s="146">
        <v>-205</v>
      </c>
      <c r="G8" s="254">
        <v>-194</v>
      </c>
      <c r="H8" s="254">
        <v>-184</v>
      </c>
    </row>
    <row r="9" spans="1:16">
      <c r="A9" s="29" t="s">
        <v>111</v>
      </c>
      <c r="B9" s="146">
        <v>-10</v>
      </c>
      <c r="C9" s="146">
        <v>-5</v>
      </c>
      <c r="D9" s="29">
        <v>-15</v>
      </c>
      <c r="E9" s="146">
        <v>-28</v>
      </c>
      <c r="F9" s="146">
        <v>-31</v>
      </c>
      <c r="G9" s="254">
        <v>-28</v>
      </c>
      <c r="H9" s="254">
        <v>-33</v>
      </c>
    </row>
    <row r="10" spans="1:16" s="178" customFormat="1">
      <c r="A10" s="31" t="s">
        <v>112</v>
      </c>
      <c r="B10" s="222">
        <v>68</v>
      </c>
      <c r="C10" s="222">
        <v>32</v>
      </c>
      <c r="D10" s="31">
        <v>99</v>
      </c>
      <c r="E10" s="222">
        <f>SUM(E7:E9)</f>
        <v>259</v>
      </c>
      <c r="F10" s="222">
        <f t="shared" ref="F10" si="0">SUM(F7:F9)</f>
        <v>260</v>
      </c>
      <c r="G10" s="222">
        <v>260</v>
      </c>
      <c r="H10" s="222">
        <v>252</v>
      </c>
    </row>
    <row r="11" spans="1:16" ht="23.25" customHeight="1">
      <c r="A11" s="29" t="s">
        <v>259</v>
      </c>
      <c r="B11" s="146">
        <v>-13</v>
      </c>
      <c r="C11" s="146">
        <v>-6</v>
      </c>
      <c r="D11" s="29">
        <v>-15</v>
      </c>
      <c r="E11" s="146">
        <v>-37</v>
      </c>
      <c r="F11" s="146">
        <v>-34</v>
      </c>
      <c r="G11" s="254">
        <v>-27</v>
      </c>
      <c r="H11" s="254">
        <v>-21</v>
      </c>
    </row>
    <row r="12" spans="1:16">
      <c r="A12" s="29" t="s">
        <v>113</v>
      </c>
      <c r="B12" s="212" t="s">
        <v>3</v>
      </c>
      <c r="C12" s="212" t="s">
        <v>3</v>
      </c>
      <c r="D12" s="212">
        <v>-2</v>
      </c>
      <c r="E12" s="146">
        <v>-1</v>
      </c>
      <c r="F12" s="146">
        <v>1</v>
      </c>
      <c r="G12" s="254">
        <v>3</v>
      </c>
      <c r="H12" s="254">
        <v>0</v>
      </c>
    </row>
    <row r="13" spans="1:16" s="178" customFormat="1">
      <c r="A13" s="31" t="s">
        <v>260</v>
      </c>
      <c r="B13" s="222">
        <v>55</v>
      </c>
      <c r="C13" s="222">
        <v>26</v>
      </c>
      <c r="D13" s="31">
        <v>82</v>
      </c>
      <c r="E13" s="222">
        <f>SUM(E10:E12)</f>
        <v>221</v>
      </c>
      <c r="F13" s="222">
        <f t="shared" ref="F13" si="1">SUM(F10:F12)</f>
        <v>227</v>
      </c>
      <c r="G13" s="256">
        <v>236</v>
      </c>
      <c r="H13" s="256">
        <v>231</v>
      </c>
    </row>
    <row r="14" spans="1:16" ht="23.25" customHeight="1">
      <c r="A14" s="29" t="s">
        <v>261</v>
      </c>
      <c r="B14" s="146">
        <v>-12</v>
      </c>
      <c r="C14" s="146">
        <v>-2</v>
      </c>
      <c r="D14" s="29">
        <v>-5</v>
      </c>
      <c r="E14" s="146">
        <v>-10</v>
      </c>
      <c r="F14" s="146">
        <v>-5</v>
      </c>
      <c r="G14" s="254">
        <v>-3</v>
      </c>
      <c r="H14" s="254">
        <v>-2</v>
      </c>
    </row>
    <row r="15" spans="1:16">
      <c r="A15" s="29" t="s">
        <v>274</v>
      </c>
      <c r="B15" s="212" t="s">
        <v>3</v>
      </c>
      <c r="C15" s="212" t="s">
        <v>3</v>
      </c>
      <c r="D15" s="212" t="s">
        <v>3</v>
      </c>
      <c r="E15" s="146">
        <v>6</v>
      </c>
      <c r="F15" s="146">
        <v>176</v>
      </c>
      <c r="G15" s="254">
        <v>-1</v>
      </c>
      <c r="H15" s="254">
        <v>36</v>
      </c>
    </row>
    <row r="16" spans="1:16">
      <c r="A16" s="29" t="s">
        <v>275</v>
      </c>
      <c r="B16" s="146">
        <v>15</v>
      </c>
      <c r="C16" s="146">
        <v>13</v>
      </c>
      <c r="D16" s="29">
        <v>-192</v>
      </c>
      <c r="E16" s="146">
        <v>24</v>
      </c>
      <c r="F16" s="146">
        <v>227</v>
      </c>
      <c r="G16" s="254">
        <v>547</v>
      </c>
      <c r="H16" s="254">
        <v>841.18525199999999</v>
      </c>
    </row>
    <row r="17" spans="1:8">
      <c r="A17" s="29" t="s">
        <v>281</v>
      </c>
      <c r="B17" s="212" t="s">
        <v>3</v>
      </c>
      <c r="C17" s="212" t="s">
        <v>3</v>
      </c>
      <c r="D17" s="212">
        <v>3</v>
      </c>
      <c r="E17" s="146">
        <v>-14</v>
      </c>
      <c r="F17" s="146" t="s">
        <v>3</v>
      </c>
      <c r="G17" s="146" t="s">
        <v>3</v>
      </c>
      <c r="H17" s="146" t="s">
        <v>3</v>
      </c>
    </row>
    <row r="18" spans="1:8" s="178" customFormat="1">
      <c r="A18" s="31" t="s">
        <v>116</v>
      </c>
      <c r="B18" s="222">
        <v>58</v>
      </c>
      <c r="C18" s="222">
        <v>37</v>
      </c>
      <c r="D18" s="31">
        <v>-112</v>
      </c>
      <c r="E18" s="222">
        <f>SUM(E13:E17)</f>
        <v>227</v>
      </c>
      <c r="F18" s="222">
        <f>SUM(F13:F17)</f>
        <v>625</v>
      </c>
      <c r="G18" s="256">
        <v>779.17166999999995</v>
      </c>
      <c r="H18" s="256">
        <v>1106.121496</v>
      </c>
    </row>
    <row r="19" spans="1:8" ht="23.25" customHeight="1">
      <c r="A19" s="29" t="s">
        <v>262</v>
      </c>
      <c r="B19" s="146">
        <v>13</v>
      </c>
      <c r="C19" s="146">
        <v>7</v>
      </c>
      <c r="D19" s="29">
        <v>6</v>
      </c>
      <c r="E19" s="146">
        <v>1</v>
      </c>
      <c r="F19" s="146">
        <v>1</v>
      </c>
      <c r="G19" s="254">
        <v>1.109491</v>
      </c>
      <c r="H19" s="146" t="s">
        <v>3</v>
      </c>
    </row>
    <row r="20" spans="1:8">
      <c r="A20" s="29" t="s">
        <v>118</v>
      </c>
      <c r="B20" s="146">
        <v>-30</v>
      </c>
      <c r="C20" s="146">
        <v>-16</v>
      </c>
      <c r="D20" s="29">
        <v>-73</v>
      </c>
      <c r="E20" s="146">
        <v>-88</v>
      </c>
      <c r="F20" s="146">
        <v>-116</v>
      </c>
      <c r="G20" s="254">
        <v>-129</v>
      </c>
      <c r="H20" s="254">
        <v>-117</v>
      </c>
    </row>
    <row r="21" spans="1:8">
      <c r="A21" s="29" t="s">
        <v>263</v>
      </c>
      <c r="B21" s="146">
        <v>-12</v>
      </c>
      <c r="C21" s="146">
        <v>-8</v>
      </c>
      <c r="D21" s="29">
        <v>-31</v>
      </c>
      <c r="E21" s="146">
        <v>-29</v>
      </c>
      <c r="F21" s="146">
        <v>-19</v>
      </c>
      <c r="G21" s="254">
        <v>-14</v>
      </c>
      <c r="H21" s="254" t="s">
        <v>3</v>
      </c>
    </row>
    <row r="22" spans="1:8">
      <c r="A22" s="29" t="s">
        <v>344</v>
      </c>
      <c r="B22" s="146">
        <v>-338</v>
      </c>
      <c r="C22" s="146">
        <v>-175</v>
      </c>
      <c r="D22" s="29">
        <v>-22</v>
      </c>
      <c r="E22" s="146"/>
      <c r="F22" s="146"/>
      <c r="G22" s="254"/>
      <c r="H22" s="254"/>
    </row>
    <row r="23" spans="1:8" s="178" customFormat="1">
      <c r="A23" s="29" t="s">
        <v>264</v>
      </c>
      <c r="B23" s="146">
        <v>94</v>
      </c>
      <c r="C23" s="146">
        <v>11</v>
      </c>
      <c r="D23" s="29">
        <v>15</v>
      </c>
      <c r="E23" s="146">
        <v>-35</v>
      </c>
      <c r="F23" s="146">
        <v>-28</v>
      </c>
      <c r="G23" s="146" t="s">
        <v>3</v>
      </c>
      <c r="H23" s="146" t="s">
        <v>3</v>
      </c>
    </row>
    <row r="24" spans="1:8">
      <c r="A24" s="29" t="s">
        <v>120</v>
      </c>
      <c r="B24" s="146">
        <v>125</v>
      </c>
      <c r="C24" s="146">
        <v>69</v>
      </c>
      <c r="D24" s="29">
        <v>-13</v>
      </c>
      <c r="E24" s="146">
        <v>-4</v>
      </c>
      <c r="F24" s="146">
        <v>1</v>
      </c>
      <c r="G24" s="254">
        <v>-3.1131509999999998</v>
      </c>
      <c r="H24" s="254">
        <v>-5</v>
      </c>
    </row>
    <row r="25" spans="1:8" ht="23.25" customHeight="1">
      <c r="A25" s="31" t="s">
        <v>122</v>
      </c>
      <c r="B25" s="222">
        <v>-90</v>
      </c>
      <c r="C25" s="222">
        <v>-75</v>
      </c>
      <c r="D25" s="31">
        <v>-230</v>
      </c>
      <c r="E25" s="222">
        <f>SUM(E18:E23)</f>
        <v>76</v>
      </c>
      <c r="F25" s="222">
        <f>SUM(F18:F23)</f>
        <v>463</v>
      </c>
      <c r="G25" s="256">
        <v>634.12438699999996</v>
      </c>
      <c r="H25" s="256">
        <v>983.66139899999996</v>
      </c>
    </row>
    <row r="26" spans="1:8">
      <c r="A26" s="29" t="s">
        <v>265</v>
      </c>
      <c r="B26" s="212">
        <v>-2</v>
      </c>
      <c r="C26" s="212">
        <v>-2</v>
      </c>
      <c r="D26" s="212" t="s">
        <v>3</v>
      </c>
      <c r="E26" s="146">
        <v>-13</v>
      </c>
      <c r="F26" s="146">
        <v>-29</v>
      </c>
      <c r="G26" s="254">
        <v>-3</v>
      </c>
      <c r="H26" s="254">
        <v>-3</v>
      </c>
    </row>
    <row r="27" spans="1:8">
      <c r="A27" s="29" t="s">
        <v>266</v>
      </c>
      <c r="B27" s="146">
        <v>15</v>
      </c>
      <c r="C27" s="146">
        <v>19</v>
      </c>
      <c r="D27" s="29">
        <v>4</v>
      </c>
      <c r="E27" s="146">
        <v>57</v>
      </c>
      <c r="F27" s="146">
        <v>-50</v>
      </c>
      <c r="G27" s="254">
        <v>-124</v>
      </c>
      <c r="H27" s="254">
        <v>-175</v>
      </c>
    </row>
    <row r="28" spans="1:8">
      <c r="A28" s="29" t="s">
        <v>332</v>
      </c>
      <c r="B28" s="222">
        <v>-77</v>
      </c>
      <c r="C28" s="222">
        <v>-58</v>
      </c>
      <c r="D28" s="31">
        <v>-226</v>
      </c>
      <c r="E28" s="23"/>
      <c r="F28" s="212"/>
      <c r="G28" s="212"/>
      <c r="H28" s="212"/>
    </row>
    <row r="29" spans="1:8" s="178" customFormat="1">
      <c r="A29" s="236" t="s">
        <v>333</v>
      </c>
      <c r="B29" s="148" t="s">
        <v>3</v>
      </c>
      <c r="C29" s="148" t="s">
        <v>3</v>
      </c>
      <c r="D29" s="26">
        <v>2640</v>
      </c>
      <c r="E29" s="222"/>
      <c r="F29" s="212"/>
      <c r="G29" s="212"/>
      <c r="H29" s="212"/>
    </row>
    <row r="30" spans="1:8" ht="21.75" customHeight="1">
      <c r="A30" s="31" t="s">
        <v>258</v>
      </c>
      <c r="B30" s="148">
        <v>-77</v>
      </c>
      <c r="C30" s="148">
        <v>-58</v>
      </c>
      <c r="D30" s="26">
        <v>2414</v>
      </c>
      <c r="E30" s="222">
        <f>SUM(E25:E27)</f>
        <v>120</v>
      </c>
      <c r="F30" s="222">
        <f>SUM(F25:F27)</f>
        <v>384</v>
      </c>
      <c r="G30" s="256">
        <v>507.49614899999995</v>
      </c>
      <c r="H30" s="256">
        <v>805.62593099999992</v>
      </c>
    </row>
    <row r="31" spans="1:8">
      <c r="A31" s="29" t="s">
        <v>125</v>
      </c>
      <c r="B31" s="146" t="s">
        <v>3</v>
      </c>
      <c r="C31" s="146"/>
      <c r="D31" s="29"/>
      <c r="E31" s="146"/>
      <c r="F31" s="146"/>
      <c r="G31" s="255"/>
      <c r="H31" s="255"/>
    </row>
    <row r="32" spans="1:8">
      <c r="A32" s="29" t="s">
        <v>96</v>
      </c>
      <c r="B32" s="146">
        <v>368</v>
      </c>
      <c r="C32" s="146">
        <v>123</v>
      </c>
      <c r="D32" s="29">
        <v>499</v>
      </c>
      <c r="E32" s="146">
        <v>-218</v>
      </c>
      <c r="F32" s="146">
        <v>124</v>
      </c>
      <c r="G32" s="254">
        <v>35</v>
      </c>
      <c r="H32" s="254">
        <v>-156</v>
      </c>
    </row>
    <row r="33" spans="1:8">
      <c r="A33" s="29" t="s">
        <v>325</v>
      </c>
      <c r="B33" s="146" t="s">
        <v>3</v>
      </c>
      <c r="C33" s="146" t="s">
        <v>3</v>
      </c>
      <c r="D33" s="29">
        <v>-118</v>
      </c>
      <c r="E33" s="146">
        <v>50</v>
      </c>
      <c r="F33" s="146">
        <v>-98</v>
      </c>
      <c r="G33" s="254">
        <v>-113</v>
      </c>
      <c r="H33" s="254">
        <v>38</v>
      </c>
    </row>
    <row r="34" spans="1:8">
      <c r="A34" s="30" t="s">
        <v>270</v>
      </c>
      <c r="B34" s="212" t="s">
        <v>3</v>
      </c>
      <c r="C34" s="212" t="s">
        <v>3</v>
      </c>
      <c r="D34" s="30">
        <v>8</v>
      </c>
      <c r="E34" s="146">
        <v>1</v>
      </c>
      <c r="F34" s="146">
        <v>1</v>
      </c>
      <c r="G34" s="254">
        <v>2</v>
      </c>
      <c r="H34" s="254">
        <v>1</v>
      </c>
    </row>
    <row r="35" spans="1:8">
      <c r="A35" s="30" t="s">
        <v>282</v>
      </c>
      <c r="B35" s="212">
        <v>-52</v>
      </c>
      <c r="C35" s="212">
        <v>-16</v>
      </c>
      <c r="D35" s="30">
        <v>-18</v>
      </c>
      <c r="E35" s="146">
        <v>24</v>
      </c>
      <c r="F35" s="146">
        <v>4</v>
      </c>
      <c r="G35" s="254">
        <v>23</v>
      </c>
      <c r="H35" s="254">
        <v>-8</v>
      </c>
    </row>
    <row r="36" spans="1:8">
      <c r="A36" s="31" t="s">
        <v>267</v>
      </c>
      <c r="B36" s="222">
        <v>316</v>
      </c>
      <c r="C36" s="222">
        <v>107</v>
      </c>
      <c r="D36" s="31">
        <v>371</v>
      </c>
      <c r="E36" s="222">
        <f>SUM(E32:E35)</f>
        <v>-143</v>
      </c>
      <c r="F36" s="222">
        <f t="shared" ref="F36" si="2">SUM(F32:F35)</f>
        <v>31</v>
      </c>
      <c r="G36" s="256">
        <v>-53</v>
      </c>
      <c r="H36" s="256">
        <v>-125</v>
      </c>
    </row>
    <row r="37" spans="1:8" ht="30.75" customHeight="1">
      <c r="A37" s="31" t="s">
        <v>268</v>
      </c>
      <c r="B37" s="148">
        <v>239</v>
      </c>
      <c r="C37" s="148">
        <v>49</v>
      </c>
      <c r="D37" s="148">
        <v>2875</v>
      </c>
      <c r="E37" s="222">
        <f>+E36+E30</f>
        <v>-23</v>
      </c>
      <c r="F37" s="222">
        <f t="shared" ref="F37" si="3">+F36+F30</f>
        <v>415</v>
      </c>
      <c r="G37" s="256">
        <v>454.49614899999995</v>
      </c>
      <c r="H37" s="256">
        <v>680.62593099999992</v>
      </c>
    </row>
    <row r="38" spans="1:8">
      <c r="A38" s="30" t="s">
        <v>132</v>
      </c>
      <c r="B38" s="212"/>
      <c r="C38" s="212"/>
      <c r="D38" s="30"/>
      <c r="E38" s="146"/>
      <c r="F38" s="146"/>
      <c r="G38" s="18"/>
      <c r="H38" s="18"/>
    </row>
    <row r="39" spans="1:8">
      <c r="A39" s="261" t="s">
        <v>334</v>
      </c>
      <c r="B39" s="109">
        <v>-77</v>
      </c>
      <c r="C39" s="109">
        <v>-58</v>
      </c>
      <c r="D39" s="25">
        <v>2380</v>
      </c>
      <c r="E39" s="212">
        <v>112</v>
      </c>
      <c r="F39" s="212">
        <v>379</v>
      </c>
      <c r="G39" s="212">
        <v>501</v>
      </c>
      <c r="H39" s="212">
        <v>802</v>
      </c>
    </row>
    <row r="40" spans="1:8">
      <c r="A40" s="30" t="s">
        <v>335</v>
      </c>
      <c r="B40" s="109">
        <v>-77</v>
      </c>
      <c r="C40" s="109">
        <v>-58</v>
      </c>
      <c r="D40" s="25">
        <v>-226</v>
      </c>
      <c r="E40" s="212"/>
      <c r="F40" s="212"/>
      <c r="G40" s="212"/>
      <c r="H40" s="212"/>
    </row>
    <row r="41" spans="1:8">
      <c r="A41" s="30" t="s">
        <v>336</v>
      </c>
      <c r="B41" s="109" t="s">
        <v>3</v>
      </c>
      <c r="C41" s="109" t="s">
        <v>3</v>
      </c>
      <c r="D41" s="25">
        <v>2606</v>
      </c>
      <c r="E41" s="212"/>
      <c r="F41" s="212"/>
      <c r="G41" s="212"/>
      <c r="H41" s="212"/>
    </row>
    <row r="42" spans="1:8">
      <c r="A42" s="261" t="s">
        <v>337</v>
      </c>
      <c r="B42" s="109" t="s">
        <v>3</v>
      </c>
      <c r="C42" s="109" t="s">
        <v>3</v>
      </c>
      <c r="D42" s="25">
        <v>34</v>
      </c>
      <c r="E42" s="212">
        <v>4</v>
      </c>
      <c r="F42" s="212">
        <v>6</v>
      </c>
      <c r="G42" s="212">
        <v>6</v>
      </c>
      <c r="H42" s="212" t="s">
        <v>3</v>
      </c>
    </row>
    <row r="43" spans="1:8">
      <c r="A43" s="30" t="s">
        <v>335</v>
      </c>
      <c r="B43" s="212" t="s">
        <v>3</v>
      </c>
      <c r="C43" s="212" t="s">
        <v>3</v>
      </c>
      <c r="D43" s="212" t="s">
        <v>3</v>
      </c>
      <c r="E43" s="212"/>
      <c r="F43" s="212"/>
      <c r="G43" s="212"/>
      <c r="H43" s="146"/>
    </row>
    <row r="44" spans="1:8" ht="13.5" customHeight="1">
      <c r="A44" s="30" t="s">
        <v>336</v>
      </c>
      <c r="B44" s="109" t="s">
        <v>3</v>
      </c>
      <c r="C44" s="109" t="s">
        <v>3</v>
      </c>
      <c r="D44" s="25">
        <v>34</v>
      </c>
      <c r="E44" s="212"/>
      <c r="F44" s="212"/>
      <c r="G44" s="76"/>
      <c r="H44" s="20"/>
    </row>
    <row r="45" spans="1:8" ht="28.5" customHeight="1">
      <c r="A45" s="261" t="s">
        <v>338</v>
      </c>
      <c r="B45" s="212" t="s">
        <v>3</v>
      </c>
      <c r="C45" s="212" t="s">
        <v>3</v>
      </c>
      <c r="D45" s="212" t="s">
        <v>3</v>
      </c>
      <c r="E45" s="212" t="s">
        <v>3</v>
      </c>
      <c r="F45" s="212" t="s">
        <v>3</v>
      </c>
      <c r="G45" s="212" t="s">
        <v>3</v>
      </c>
      <c r="H45" s="212">
        <v>4</v>
      </c>
    </row>
    <row r="46" spans="1:8">
      <c r="A46" s="83" t="s">
        <v>136</v>
      </c>
      <c r="B46" s="109"/>
      <c r="C46" s="109"/>
      <c r="D46" s="25"/>
      <c r="E46" s="146"/>
      <c r="F46" s="146"/>
      <c r="G46" s="18"/>
      <c r="H46" s="18"/>
    </row>
    <row r="47" spans="1:8">
      <c r="A47" s="30" t="s">
        <v>271</v>
      </c>
      <c r="B47" s="109">
        <v>238</v>
      </c>
      <c r="C47" s="109">
        <v>48</v>
      </c>
      <c r="D47" s="25">
        <v>2841</v>
      </c>
      <c r="E47" s="212">
        <v>-31</v>
      </c>
      <c r="F47" s="212">
        <v>410</v>
      </c>
      <c r="G47" s="212">
        <v>448</v>
      </c>
      <c r="H47" s="212">
        <v>676</v>
      </c>
    </row>
    <row r="48" spans="1:8">
      <c r="A48" s="30" t="s">
        <v>329</v>
      </c>
      <c r="B48" s="109" t="s">
        <v>3</v>
      </c>
      <c r="C48" s="109" t="s">
        <v>3</v>
      </c>
      <c r="D48" s="109" t="s">
        <v>3</v>
      </c>
      <c r="E48" s="212" t="s">
        <v>3</v>
      </c>
      <c r="F48" s="212" t="s">
        <v>3</v>
      </c>
      <c r="G48" s="212" t="s">
        <v>3</v>
      </c>
      <c r="H48" s="25">
        <v>4</v>
      </c>
    </row>
    <row r="49" spans="1:8">
      <c r="A49" s="30" t="s">
        <v>272</v>
      </c>
      <c r="B49" s="212">
        <v>1</v>
      </c>
      <c r="C49" s="109">
        <v>1</v>
      </c>
      <c r="D49" s="25">
        <v>34</v>
      </c>
      <c r="E49" s="212">
        <v>4</v>
      </c>
      <c r="F49" s="212">
        <v>6</v>
      </c>
      <c r="G49" s="212">
        <v>6</v>
      </c>
      <c r="H49" s="212">
        <v>1</v>
      </c>
    </row>
    <row r="50" spans="1:8" s="271" customFormat="1">
      <c r="A50" s="30"/>
      <c r="B50" s="76"/>
      <c r="C50" s="76"/>
      <c r="D50" s="257"/>
      <c r="E50" s="76"/>
      <c r="F50" s="76"/>
      <c r="G50" s="212"/>
      <c r="H50" s="212"/>
    </row>
    <row r="51" spans="1:8">
      <c r="A51" s="30" t="s">
        <v>269</v>
      </c>
      <c r="B51" s="212">
        <v>-0.02</v>
      </c>
      <c r="C51" s="212">
        <v>-0.02</v>
      </c>
      <c r="D51" s="30">
        <v>0.7</v>
      </c>
      <c r="E51" s="223">
        <v>0.03</v>
      </c>
      <c r="F51" s="223">
        <v>0.11</v>
      </c>
      <c r="G51" s="212">
        <v>0.15</v>
      </c>
      <c r="H51" s="212">
        <v>0.25</v>
      </c>
    </row>
    <row r="52" spans="1:8">
      <c r="A52" s="30"/>
      <c r="B52" s="146"/>
      <c r="C52" s="146"/>
      <c r="D52" s="146"/>
      <c r="E52" s="264"/>
      <c r="F52" s="264"/>
      <c r="G52" s="76"/>
      <c r="H52" s="76"/>
    </row>
    <row r="53" spans="1:8">
      <c r="A53" s="257" t="s">
        <v>280</v>
      </c>
      <c r="B53" s="22">
        <v>5965256436</v>
      </c>
      <c r="C53" s="22">
        <v>3411809140</v>
      </c>
      <c r="D53" s="22">
        <v>3411809140</v>
      </c>
      <c r="E53" s="22">
        <v>3411809140</v>
      </c>
      <c r="F53" s="22">
        <v>3411809140</v>
      </c>
      <c r="G53" s="22">
        <v>3191809140</v>
      </c>
      <c r="H53" s="22">
        <v>3065579400</v>
      </c>
    </row>
    <row r="54" spans="1:8">
      <c r="B54" s="46"/>
    </row>
    <row r="55" spans="1:8">
      <c r="B55" s="46"/>
    </row>
    <row r="56" spans="1:8">
      <c r="A56" s="269" t="s">
        <v>87</v>
      </c>
      <c r="B56" s="46"/>
      <c r="D56" s="269"/>
    </row>
    <row r="57" spans="1:8" s="46" customFormat="1">
      <c r="A57" s="269" t="s">
        <v>90</v>
      </c>
      <c r="B57" s="46">
        <v>10.250299999999999</v>
      </c>
      <c r="C57" s="46">
        <v>10.250299999999999</v>
      </c>
      <c r="D57" s="46">
        <v>10.0343</v>
      </c>
      <c r="E57" s="46">
        <v>10.4468</v>
      </c>
      <c r="F57" s="46">
        <v>10.2773</v>
      </c>
      <c r="G57" s="45">
        <v>9.8497000000000003</v>
      </c>
      <c r="H57" s="45">
        <v>9.5669000000000004</v>
      </c>
    </row>
    <row r="58" spans="1:8" s="46" customFormat="1">
      <c r="A58" s="269" t="s">
        <v>88</v>
      </c>
      <c r="B58" s="46">
        <v>10.4796</v>
      </c>
      <c r="C58" s="46">
        <v>10.480700000000001</v>
      </c>
      <c r="D58" s="46">
        <v>10.1465</v>
      </c>
      <c r="E58" s="46">
        <v>10.4848</v>
      </c>
      <c r="F58" s="46">
        <v>10.5891</v>
      </c>
      <c r="G58" s="46">
        <v>10.2583</v>
      </c>
      <c r="H58" s="46">
        <v>9.6326000000000001</v>
      </c>
    </row>
    <row r="59" spans="1:8">
      <c r="A59" s="269" t="s">
        <v>89</v>
      </c>
      <c r="B59" s="272">
        <v>10.73</v>
      </c>
      <c r="C59" s="272">
        <v>10.337</v>
      </c>
      <c r="D59" s="46">
        <v>10.250299999999999</v>
      </c>
      <c r="E59" s="46">
        <v>10.0343</v>
      </c>
      <c r="F59" s="46">
        <v>10.4468</v>
      </c>
      <c r="G59" s="46">
        <v>10.2773</v>
      </c>
      <c r="H59" s="46">
        <v>9.8497000000000003</v>
      </c>
    </row>
    <row r="60" spans="1:8">
      <c r="D60" s="46"/>
    </row>
    <row r="61" spans="1:8">
      <c r="A61" s="45" t="s">
        <v>352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/>
  </sheetPr>
  <dimension ref="A1:AM60"/>
  <sheetViews>
    <sheetView showGridLines="0" zoomScale="80" zoomScaleNormal="80" workbookViewId="0">
      <selection activeCell="A5" sqref="A5"/>
    </sheetView>
  </sheetViews>
  <sheetFormatPr defaultColWidth="8.796875" defaultRowHeight="14.25"/>
  <cols>
    <col min="1" max="1" width="38" style="2" customWidth="1"/>
    <col min="2" max="2" width="9.19921875" style="277" customWidth="1"/>
    <col min="3" max="5" width="9.19921875" style="20" customWidth="1"/>
    <col min="6" max="33" width="9.19921875" style="10" customWidth="1"/>
    <col min="34" max="35" width="9.19921875" style="277" customWidth="1"/>
    <col min="36" max="37" width="9.19921875" style="10" customWidth="1"/>
    <col min="38" max="38" width="9.19921875" style="13" customWidth="1"/>
    <col min="39" max="62" width="12.69921875" style="2" customWidth="1"/>
    <col min="63" max="16384" width="8.796875" style="2"/>
  </cols>
  <sheetData>
    <row r="1" spans="1:38" s="14" customFormat="1" ht="18">
      <c r="A1" s="51" t="s">
        <v>247</v>
      </c>
      <c r="B1" s="287"/>
      <c r="C1" s="288"/>
      <c r="D1" s="288"/>
      <c r="E1" s="2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289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</row>
    <row r="2" spans="1:38" s="14" customFormat="1" ht="18">
      <c r="A2" s="51" t="s">
        <v>139</v>
      </c>
      <c r="B2" s="287"/>
      <c r="C2" s="288"/>
      <c r="D2" s="288"/>
      <c r="E2" s="2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</row>
    <row r="4" spans="1:38">
      <c r="A4" s="11"/>
      <c r="B4" s="21">
        <v>2022</v>
      </c>
      <c r="C4" s="21">
        <v>2022</v>
      </c>
      <c r="D4" s="21">
        <v>2021</v>
      </c>
      <c r="E4" s="21">
        <v>2020</v>
      </c>
      <c r="F4" s="9">
        <v>2019</v>
      </c>
      <c r="G4" s="9">
        <v>2018</v>
      </c>
      <c r="H4" s="9">
        <v>2017</v>
      </c>
      <c r="I4" s="9">
        <v>2016</v>
      </c>
      <c r="J4" s="9">
        <v>2015</v>
      </c>
      <c r="K4" s="21">
        <v>2014</v>
      </c>
      <c r="L4" s="9">
        <v>2013</v>
      </c>
      <c r="M4" s="9">
        <v>2012</v>
      </c>
      <c r="N4" s="9">
        <v>2011</v>
      </c>
      <c r="O4" s="9">
        <v>2010</v>
      </c>
      <c r="P4" s="9">
        <v>2009</v>
      </c>
      <c r="Q4" s="9">
        <v>2008</v>
      </c>
      <c r="R4" s="9">
        <v>2007</v>
      </c>
      <c r="S4" s="9">
        <v>2006</v>
      </c>
      <c r="T4" s="9">
        <v>2005</v>
      </c>
      <c r="U4" s="9">
        <v>2004</v>
      </c>
      <c r="V4" s="9">
        <v>2003</v>
      </c>
      <c r="W4" s="9"/>
      <c r="X4" s="9">
        <v>2017</v>
      </c>
      <c r="Y4" s="9">
        <v>2016</v>
      </c>
      <c r="Z4" s="9">
        <v>2015</v>
      </c>
      <c r="AA4" s="9">
        <v>2014</v>
      </c>
      <c r="AB4" s="9">
        <v>2013</v>
      </c>
      <c r="AC4" s="9">
        <v>2012</v>
      </c>
      <c r="AD4" s="9">
        <v>2011</v>
      </c>
      <c r="AE4" s="9">
        <v>2010</v>
      </c>
      <c r="AF4" s="9">
        <v>2009</v>
      </c>
      <c r="AG4" s="9">
        <v>2008</v>
      </c>
      <c r="AH4" s="9">
        <v>2007</v>
      </c>
      <c r="AI4" s="9">
        <v>2006</v>
      </c>
      <c r="AJ4" s="9">
        <v>2005</v>
      </c>
      <c r="AK4" s="9">
        <v>2004</v>
      </c>
      <c r="AL4" s="9">
        <v>2003</v>
      </c>
    </row>
    <row r="5" spans="1:38">
      <c r="B5" s="262" t="s">
        <v>277</v>
      </c>
      <c r="C5" s="262" t="s">
        <v>254</v>
      </c>
      <c r="D5" s="262" t="s">
        <v>140</v>
      </c>
      <c r="E5" s="214" t="s">
        <v>140</v>
      </c>
      <c r="F5" s="133" t="s">
        <v>140</v>
      </c>
      <c r="G5" s="133" t="s">
        <v>140</v>
      </c>
      <c r="H5" s="133" t="s">
        <v>140</v>
      </c>
      <c r="I5" s="133" t="s">
        <v>140</v>
      </c>
      <c r="J5" s="133" t="s">
        <v>140</v>
      </c>
      <c r="K5" s="133" t="s">
        <v>140</v>
      </c>
      <c r="L5" s="133" t="s">
        <v>140</v>
      </c>
      <c r="M5" s="133" t="s">
        <v>140</v>
      </c>
      <c r="N5" s="133" t="s">
        <v>140</v>
      </c>
      <c r="O5" s="133" t="s">
        <v>140</v>
      </c>
      <c r="P5" s="133" t="s">
        <v>140</v>
      </c>
      <c r="Q5" s="133" t="s">
        <v>140</v>
      </c>
      <c r="R5" s="133" t="s">
        <v>140</v>
      </c>
      <c r="S5" s="133" t="s">
        <v>140</v>
      </c>
      <c r="T5" s="133" t="s">
        <v>140</v>
      </c>
      <c r="U5" s="133" t="s">
        <v>140</v>
      </c>
      <c r="V5" s="133" t="s">
        <v>140</v>
      </c>
      <c r="X5" s="133" t="s">
        <v>140</v>
      </c>
      <c r="Y5" s="133" t="s">
        <v>140</v>
      </c>
      <c r="Z5" s="133" t="s">
        <v>140</v>
      </c>
      <c r="AA5" s="133" t="s">
        <v>140</v>
      </c>
      <c r="AB5" s="133" t="s">
        <v>140</v>
      </c>
      <c r="AC5" s="133" t="s">
        <v>140</v>
      </c>
      <c r="AD5" s="133" t="s">
        <v>140</v>
      </c>
      <c r="AE5" s="133" t="s">
        <v>140</v>
      </c>
      <c r="AF5" s="133" t="s">
        <v>140</v>
      </c>
      <c r="AG5" s="133" t="s">
        <v>140</v>
      </c>
      <c r="AH5" s="133" t="s">
        <v>140</v>
      </c>
      <c r="AI5" s="133" t="s">
        <v>140</v>
      </c>
      <c r="AJ5" s="133" t="s">
        <v>140</v>
      </c>
      <c r="AK5" s="133" t="s">
        <v>140</v>
      </c>
      <c r="AL5" s="133" t="s">
        <v>140</v>
      </c>
    </row>
    <row r="6" spans="1:38">
      <c r="B6" s="20" t="s">
        <v>27</v>
      </c>
      <c r="C6" s="20" t="s">
        <v>27</v>
      </c>
      <c r="D6" s="20" t="s">
        <v>27</v>
      </c>
      <c r="E6" s="213" t="s">
        <v>27</v>
      </c>
      <c r="F6" s="129" t="s">
        <v>27</v>
      </c>
      <c r="G6" s="129" t="s">
        <v>27</v>
      </c>
      <c r="H6" s="129" t="s">
        <v>27</v>
      </c>
      <c r="I6" s="129" t="s">
        <v>27</v>
      </c>
      <c r="J6" s="129" t="s">
        <v>27</v>
      </c>
      <c r="K6" s="129" t="s">
        <v>27</v>
      </c>
      <c r="L6" s="129" t="s">
        <v>27</v>
      </c>
      <c r="M6" s="129" t="s">
        <v>27</v>
      </c>
      <c r="N6" s="129" t="s">
        <v>27</v>
      </c>
      <c r="O6" s="129" t="s">
        <v>27</v>
      </c>
      <c r="P6" s="129" t="s">
        <v>27</v>
      </c>
      <c r="Q6" s="129" t="s">
        <v>27</v>
      </c>
      <c r="R6" s="129" t="s">
        <v>27</v>
      </c>
      <c r="S6" s="129" t="s">
        <v>27</v>
      </c>
      <c r="T6" s="129" t="s">
        <v>27</v>
      </c>
      <c r="U6" s="129" t="s">
        <v>27</v>
      </c>
      <c r="V6" s="129" t="s">
        <v>27</v>
      </c>
      <c r="X6" s="132" t="s">
        <v>107</v>
      </c>
      <c r="Y6" s="132" t="s">
        <v>107</v>
      </c>
      <c r="Z6" s="132" t="s">
        <v>107</v>
      </c>
      <c r="AA6" s="132" t="s">
        <v>107</v>
      </c>
      <c r="AB6" s="132" t="s">
        <v>107</v>
      </c>
      <c r="AC6" s="132" t="s">
        <v>107</v>
      </c>
      <c r="AD6" s="132" t="s">
        <v>107</v>
      </c>
      <c r="AE6" s="132" t="s">
        <v>107</v>
      </c>
      <c r="AF6" s="132" t="s">
        <v>107</v>
      </c>
      <c r="AG6" s="132" t="s">
        <v>107</v>
      </c>
      <c r="AH6" s="132" t="s">
        <v>107</v>
      </c>
      <c r="AI6" s="132" t="s">
        <v>107</v>
      </c>
      <c r="AJ6" s="132" t="s">
        <v>107</v>
      </c>
      <c r="AK6" s="132" t="s">
        <v>107</v>
      </c>
      <c r="AL6" s="132" t="s">
        <v>107</v>
      </c>
    </row>
    <row r="7" spans="1:38">
      <c r="A7" s="15" t="s">
        <v>141</v>
      </c>
      <c r="B7" s="290"/>
      <c r="C7" s="222"/>
      <c r="D7" s="222"/>
      <c r="E7" s="14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X7" s="29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</row>
    <row r="8" spans="1:38">
      <c r="A8" s="125" t="s">
        <v>142</v>
      </c>
      <c r="B8" s="146">
        <v>9</v>
      </c>
      <c r="C8" s="146">
        <v>18</v>
      </c>
      <c r="D8" s="146">
        <v>18</v>
      </c>
      <c r="E8" s="109">
        <v>23</v>
      </c>
      <c r="F8" s="150">
        <v>19</v>
      </c>
      <c r="G8" s="150">
        <v>11</v>
      </c>
      <c r="H8" s="150">
        <v>6</v>
      </c>
      <c r="I8" s="150">
        <v>5</v>
      </c>
      <c r="J8" s="150">
        <v>3</v>
      </c>
      <c r="K8" s="150">
        <v>1</v>
      </c>
      <c r="L8" s="150" t="s">
        <v>3</v>
      </c>
      <c r="M8" s="150" t="s">
        <v>3</v>
      </c>
      <c r="N8" s="150" t="s">
        <v>3</v>
      </c>
      <c r="O8" s="66">
        <v>2</v>
      </c>
      <c r="P8" s="66">
        <v>1</v>
      </c>
      <c r="Q8" s="150" t="s">
        <v>3</v>
      </c>
      <c r="R8" s="150" t="s">
        <v>3</v>
      </c>
      <c r="S8" s="150" t="s">
        <v>3</v>
      </c>
      <c r="T8" s="118" t="s">
        <v>3</v>
      </c>
      <c r="U8" s="118" t="s">
        <v>3</v>
      </c>
      <c r="V8" s="118" t="s">
        <v>3</v>
      </c>
      <c r="W8" s="58"/>
      <c r="X8" s="66">
        <v>59</v>
      </c>
      <c r="Y8" s="66">
        <v>49</v>
      </c>
      <c r="Z8" s="66">
        <v>27</v>
      </c>
      <c r="AA8" s="66">
        <v>14</v>
      </c>
      <c r="AB8" s="66">
        <v>0</v>
      </c>
      <c r="AC8" s="66">
        <v>0</v>
      </c>
      <c r="AD8" s="66">
        <v>0</v>
      </c>
      <c r="AE8" s="66">
        <v>15</v>
      </c>
      <c r="AF8" s="66">
        <v>15</v>
      </c>
      <c r="AG8" s="66">
        <v>0</v>
      </c>
      <c r="AH8" s="66">
        <v>0</v>
      </c>
      <c r="AI8" s="66">
        <v>0</v>
      </c>
      <c r="AJ8" s="66">
        <v>0</v>
      </c>
      <c r="AK8" s="66">
        <v>0</v>
      </c>
      <c r="AL8" s="66">
        <v>0</v>
      </c>
    </row>
    <row r="9" spans="1:38">
      <c r="A9" s="125" t="s">
        <v>99</v>
      </c>
      <c r="B9" s="109">
        <v>6817</v>
      </c>
      <c r="C9" s="109">
        <v>6299</v>
      </c>
      <c r="D9" s="109">
        <v>5986</v>
      </c>
      <c r="E9" s="109">
        <v>12021</v>
      </c>
      <c r="F9" s="109">
        <v>11760</v>
      </c>
      <c r="G9" s="109">
        <v>11891</v>
      </c>
      <c r="H9" s="109">
        <v>10345</v>
      </c>
      <c r="I9" s="109">
        <v>8847</v>
      </c>
      <c r="J9" s="150">
        <v>7659</v>
      </c>
      <c r="K9" s="150">
        <v>6068</v>
      </c>
      <c r="L9" s="66">
        <v>4930</v>
      </c>
      <c r="M9" s="66">
        <v>4113</v>
      </c>
      <c r="N9" s="66">
        <v>3617</v>
      </c>
      <c r="O9" s="66">
        <v>3140</v>
      </c>
      <c r="P9" s="66">
        <v>2827</v>
      </c>
      <c r="Q9" s="66">
        <v>3023</v>
      </c>
      <c r="R9" s="66">
        <v>2743</v>
      </c>
      <c r="S9" s="66">
        <v>2440</v>
      </c>
      <c r="T9" s="66">
        <v>1999</v>
      </c>
      <c r="U9" s="66">
        <v>1787</v>
      </c>
      <c r="V9" s="66">
        <v>1384</v>
      </c>
      <c r="W9" s="58"/>
      <c r="X9" s="66">
        <v>101898</v>
      </c>
      <c r="Y9" s="66">
        <v>84634</v>
      </c>
      <c r="Z9" s="66">
        <v>69963</v>
      </c>
      <c r="AA9" s="66">
        <v>57736</v>
      </c>
      <c r="AB9" s="66">
        <v>44091</v>
      </c>
      <c r="AC9" s="66">
        <v>35437</v>
      </c>
      <c r="AD9" s="66">
        <v>32353</v>
      </c>
      <c r="AE9" s="66">
        <v>28269</v>
      </c>
      <c r="AF9" s="66">
        <v>29273</v>
      </c>
      <c r="AG9" s="66">
        <v>33053</v>
      </c>
      <c r="AH9" s="66">
        <v>25987</v>
      </c>
      <c r="AI9" s="66">
        <v>22086</v>
      </c>
      <c r="AJ9" s="66">
        <v>18851</v>
      </c>
      <c r="AK9" s="66">
        <v>16096</v>
      </c>
      <c r="AL9" s="66">
        <v>12583</v>
      </c>
    </row>
    <row r="10" spans="1:38">
      <c r="A10" s="125" t="s">
        <v>100</v>
      </c>
      <c r="B10" s="146">
        <v>12</v>
      </c>
      <c r="C10" s="146">
        <v>35</v>
      </c>
      <c r="D10" s="146">
        <v>34</v>
      </c>
      <c r="E10" s="109">
        <v>100</v>
      </c>
      <c r="F10" s="150">
        <v>73</v>
      </c>
      <c r="G10" s="150">
        <v>39</v>
      </c>
      <c r="H10" s="150">
        <v>35</v>
      </c>
      <c r="I10" s="252" t="s">
        <v>3</v>
      </c>
      <c r="J10" s="252" t="s">
        <v>3</v>
      </c>
      <c r="K10" s="150" t="s">
        <v>3</v>
      </c>
      <c r="L10" s="66">
        <v>1</v>
      </c>
      <c r="M10" s="66">
        <v>2</v>
      </c>
      <c r="N10" s="66">
        <v>13</v>
      </c>
      <c r="O10" s="66">
        <v>14</v>
      </c>
      <c r="P10" s="66">
        <v>3</v>
      </c>
      <c r="Q10" s="150" t="s">
        <v>3</v>
      </c>
      <c r="R10" s="150" t="s">
        <v>3</v>
      </c>
      <c r="S10" s="150" t="s">
        <v>3</v>
      </c>
      <c r="T10" s="118" t="s">
        <v>3</v>
      </c>
      <c r="U10" s="118" t="s">
        <v>3</v>
      </c>
      <c r="V10" s="118" t="s">
        <v>3</v>
      </c>
      <c r="W10" s="58"/>
      <c r="X10" s="66">
        <v>344</v>
      </c>
      <c r="Y10" s="66">
        <v>0</v>
      </c>
      <c r="Z10" s="66">
        <v>0</v>
      </c>
      <c r="AA10" s="66">
        <v>0</v>
      </c>
      <c r="AB10" s="66">
        <v>13</v>
      </c>
      <c r="AC10" s="66">
        <v>19</v>
      </c>
      <c r="AD10" s="66">
        <v>120</v>
      </c>
      <c r="AE10" s="66">
        <v>125</v>
      </c>
      <c r="AF10" s="66">
        <v>31</v>
      </c>
      <c r="AG10" s="66">
        <v>0</v>
      </c>
      <c r="AH10" s="66">
        <v>0</v>
      </c>
      <c r="AI10" s="66">
        <v>0</v>
      </c>
      <c r="AJ10" s="66">
        <v>0</v>
      </c>
      <c r="AK10" s="66">
        <v>0</v>
      </c>
      <c r="AL10" s="66">
        <v>0</v>
      </c>
    </row>
    <row r="11" spans="1:38">
      <c r="A11" s="224" t="s">
        <v>283</v>
      </c>
      <c r="B11" s="146">
        <v>8</v>
      </c>
      <c r="C11" s="146">
        <v>5</v>
      </c>
      <c r="D11" s="146">
        <v>5</v>
      </c>
      <c r="E11" s="109">
        <v>14</v>
      </c>
      <c r="F11" s="150">
        <v>16</v>
      </c>
      <c r="G11" s="150" t="s">
        <v>3</v>
      </c>
      <c r="H11" s="150" t="s">
        <v>3</v>
      </c>
      <c r="I11" s="150" t="s">
        <v>3</v>
      </c>
      <c r="J11" s="150" t="s">
        <v>3</v>
      </c>
      <c r="K11" s="150" t="s">
        <v>3</v>
      </c>
      <c r="L11" s="118" t="s">
        <v>3</v>
      </c>
      <c r="M11" s="118" t="s">
        <v>3</v>
      </c>
      <c r="N11" s="118" t="s">
        <v>3</v>
      </c>
      <c r="O11" s="118" t="s">
        <v>3</v>
      </c>
      <c r="P11" s="118" t="s">
        <v>3</v>
      </c>
      <c r="Q11" s="118" t="s">
        <v>3</v>
      </c>
      <c r="R11" s="118" t="s">
        <v>3</v>
      </c>
      <c r="S11" s="118" t="s">
        <v>3</v>
      </c>
      <c r="T11" s="118" t="s">
        <v>3</v>
      </c>
      <c r="U11" s="118" t="s">
        <v>3</v>
      </c>
      <c r="V11" s="118" t="s">
        <v>3</v>
      </c>
      <c r="W11" s="119"/>
      <c r="X11" s="118" t="s">
        <v>3</v>
      </c>
      <c r="Y11" s="118" t="s">
        <v>3</v>
      </c>
      <c r="Z11" s="118" t="s">
        <v>3</v>
      </c>
      <c r="AA11" s="118" t="s">
        <v>3</v>
      </c>
      <c r="AB11" s="118" t="s">
        <v>3</v>
      </c>
      <c r="AC11" s="118" t="s">
        <v>3</v>
      </c>
      <c r="AD11" s="118" t="s">
        <v>3</v>
      </c>
      <c r="AE11" s="118" t="s">
        <v>3</v>
      </c>
      <c r="AF11" s="118" t="s">
        <v>3</v>
      </c>
      <c r="AG11" s="118" t="s">
        <v>3</v>
      </c>
      <c r="AH11" s="118" t="s">
        <v>3</v>
      </c>
      <c r="AI11" s="118" t="s">
        <v>3</v>
      </c>
      <c r="AJ11" s="118" t="s">
        <v>3</v>
      </c>
      <c r="AK11" s="118" t="s">
        <v>3</v>
      </c>
      <c r="AL11" s="118" t="s">
        <v>3</v>
      </c>
    </row>
    <row r="12" spans="1:38">
      <c r="A12" s="125" t="s">
        <v>143</v>
      </c>
      <c r="B12" s="146">
        <v>4</v>
      </c>
      <c r="C12" s="146">
        <v>4</v>
      </c>
      <c r="D12" s="146">
        <v>4</v>
      </c>
      <c r="E12" s="109">
        <v>5</v>
      </c>
      <c r="F12" s="150">
        <v>6</v>
      </c>
      <c r="G12" s="150">
        <v>6</v>
      </c>
      <c r="H12" s="150">
        <v>4</v>
      </c>
      <c r="I12" s="150">
        <v>4</v>
      </c>
      <c r="J12" s="150">
        <v>4</v>
      </c>
      <c r="K12" s="150">
        <v>2</v>
      </c>
      <c r="L12" s="66">
        <v>2</v>
      </c>
      <c r="M12" s="66">
        <v>2</v>
      </c>
      <c r="N12" s="66">
        <v>2</v>
      </c>
      <c r="O12" s="66">
        <v>2</v>
      </c>
      <c r="P12" s="66">
        <v>1</v>
      </c>
      <c r="Q12" s="150" t="s">
        <v>3</v>
      </c>
      <c r="R12" s="150" t="s">
        <v>3</v>
      </c>
      <c r="S12" s="66">
        <v>1</v>
      </c>
      <c r="T12" s="66">
        <v>1</v>
      </c>
      <c r="U12" s="66">
        <v>1</v>
      </c>
      <c r="V12" s="66">
        <v>1</v>
      </c>
      <c r="W12" s="58"/>
      <c r="X12" s="66">
        <v>42</v>
      </c>
      <c r="Y12" s="66">
        <v>39</v>
      </c>
      <c r="Z12" s="66">
        <v>32</v>
      </c>
      <c r="AA12" s="66">
        <v>21</v>
      </c>
      <c r="AB12" s="66">
        <v>18</v>
      </c>
      <c r="AC12" s="66">
        <v>14</v>
      </c>
      <c r="AD12" s="66">
        <v>17</v>
      </c>
      <c r="AE12" s="66">
        <v>17</v>
      </c>
      <c r="AF12" s="66">
        <v>11</v>
      </c>
      <c r="AG12" s="66">
        <v>3</v>
      </c>
      <c r="AH12" s="66">
        <v>3</v>
      </c>
      <c r="AI12" s="66">
        <v>5</v>
      </c>
      <c r="AJ12" s="66">
        <v>6</v>
      </c>
      <c r="AK12" s="66">
        <v>10</v>
      </c>
      <c r="AL12" s="66">
        <v>10</v>
      </c>
    </row>
    <row r="13" spans="1:38">
      <c r="A13" s="224" t="s">
        <v>284</v>
      </c>
      <c r="B13" s="146">
        <v>58</v>
      </c>
      <c r="C13" s="146">
        <v>30</v>
      </c>
      <c r="D13" s="146">
        <v>7</v>
      </c>
      <c r="E13" s="109">
        <v>4</v>
      </c>
      <c r="F13" s="150">
        <v>1</v>
      </c>
      <c r="G13" s="150">
        <v>2</v>
      </c>
      <c r="H13" s="150">
        <v>3</v>
      </c>
      <c r="I13" s="150" t="s">
        <v>3</v>
      </c>
      <c r="J13" s="150">
        <v>3</v>
      </c>
      <c r="K13" s="150" t="s">
        <v>3</v>
      </c>
      <c r="L13" s="66">
        <v>11</v>
      </c>
      <c r="M13" s="66">
        <v>24</v>
      </c>
      <c r="N13" s="66">
        <v>21</v>
      </c>
      <c r="O13" s="66">
        <v>3</v>
      </c>
      <c r="P13" s="66">
        <v>3</v>
      </c>
      <c r="Q13" s="150" t="s">
        <v>3</v>
      </c>
      <c r="R13" s="150" t="s">
        <v>3</v>
      </c>
      <c r="S13" s="66">
        <v>15</v>
      </c>
      <c r="T13" s="118" t="s">
        <v>3</v>
      </c>
      <c r="U13" s="118" t="s">
        <v>3</v>
      </c>
      <c r="V13" s="118" t="s">
        <v>3</v>
      </c>
      <c r="W13" s="58"/>
      <c r="X13" s="66">
        <v>31</v>
      </c>
      <c r="Y13" s="66">
        <v>0</v>
      </c>
      <c r="Z13" s="66">
        <v>25</v>
      </c>
      <c r="AA13" s="66">
        <v>0</v>
      </c>
      <c r="AB13" s="66">
        <v>100</v>
      </c>
      <c r="AC13" s="66">
        <v>206</v>
      </c>
      <c r="AD13" s="66">
        <v>190</v>
      </c>
      <c r="AE13" s="66">
        <v>24</v>
      </c>
      <c r="AF13" s="66">
        <v>28</v>
      </c>
      <c r="AG13" s="66">
        <v>0</v>
      </c>
      <c r="AH13" s="66">
        <v>0</v>
      </c>
      <c r="AI13" s="66">
        <v>140</v>
      </c>
      <c r="AJ13" s="66">
        <v>0</v>
      </c>
      <c r="AK13" s="66">
        <v>0</v>
      </c>
      <c r="AL13" s="66">
        <v>0</v>
      </c>
    </row>
    <row r="14" spans="1:38">
      <c r="A14" s="125" t="s">
        <v>144</v>
      </c>
      <c r="B14" s="146">
        <v>29</v>
      </c>
      <c r="C14" s="146">
        <v>66</v>
      </c>
      <c r="D14" s="146">
        <v>64</v>
      </c>
      <c r="E14" s="109">
        <v>4</v>
      </c>
      <c r="F14" s="150">
        <v>2</v>
      </c>
      <c r="G14" s="150">
        <v>1</v>
      </c>
      <c r="H14" s="150">
        <v>1</v>
      </c>
      <c r="I14" s="150">
        <v>1</v>
      </c>
      <c r="J14" s="150">
        <v>1</v>
      </c>
      <c r="K14" s="150">
        <v>1</v>
      </c>
      <c r="L14" s="66">
        <v>74</v>
      </c>
      <c r="M14" s="66">
        <v>84</v>
      </c>
      <c r="N14" s="66">
        <v>64</v>
      </c>
      <c r="O14" s="66">
        <v>39</v>
      </c>
      <c r="P14" s="66">
        <v>40</v>
      </c>
      <c r="Q14" s="150" t="s">
        <v>3</v>
      </c>
      <c r="R14" s="150" t="s">
        <v>3</v>
      </c>
      <c r="S14" s="150" t="s">
        <v>3</v>
      </c>
      <c r="T14" s="118" t="s">
        <v>3</v>
      </c>
      <c r="U14" s="118" t="s">
        <v>3</v>
      </c>
      <c r="V14" s="118" t="s">
        <v>3</v>
      </c>
      <c r="W14" s="58"/>
      <c r="X14" s="66">
        <v>4</v>
      </c>
      <c r="Y14" s="66">
        <v>6</v>
      </c>
      <c r="Z14" s="66">
        <v>8</v>
      </c>
      <c r="AA14" s="66">
        <v>9</v>
      </c>
      <c r="AB14" s="66">
        <v>663</v>
      </c>
      <c r="AC14" s="66">
        <v>721</v>
      </c>
      <c r="AD14" s="66">
        <v>569</v>
      </c>
      <c r="AE14" s="66">
        <v>354</v>
      </c>
      <c r="AF14" s="66">
        <v>416</v>
      </c>
      <c r="AG14" s="66">
        <v>0</v>
      </c>
      <c r="AH14" s="66">
        <v>0</v>
      </c>
      <c r="AI14" s="66">
        <v>0</v>
      </c>
      <c r="AJ14" s="66">
        <v>0</v>
      </c>
      <c r="AK14" s="66">
        <v>0</v>
      </c>
      <c r="AL14" s="66">
        <v>0</v>
      </c>
    </row>
    <row r="15" spans="1:38">
      <c r="A15" s="125" t="s">
        <v>145</v>
      </c>
      <c r="B15" s="109">
        <v>2171</v>
      </c>
      <c r="C15" s="109">
        <v>4614</v>
      </c>
      <c r="D15" s="109">
        <v>4981</v>
      </c>
      <c r="E15" s="109">
        <v>5</v>
      </c>
      <c r="F15" s="150">
        <v>4</v>
      </c>
      <c r="G15" s="150">
        <v>4</v>
      </c>
      <c r="H15" s="150">
        <v>7</v>
      </c>
      <c r="I15" s="150">
        <v>0</v>
      </c>
      <c r="J15" s="150">
        <v>11</v>
      </c>
      <c r="K15" s="150">
        <v>13</v>
      </c>
      <c r="L15" s="66">
        <v>24</v>
      </c>
      <c r="M15" s="66">
        <v>25</v>
      </c>
      <c r="N15" s="66">
        <v>22</v>
      </c>
      <c r="O15" s="66">
        <v>58</v>
      </c>
      <c r="P15" s="66">
        <v>48</v>
      </c>
      <c r="Q15" s="66">
        <v>97</v>
      </c>
      <c r="R15" s="66">
        <v>44</v>
      </c>
      <c r="S15" s="66">
        <v>3</v>
      </c>
      <c r="T15" s="66">
        <v>3</v>
      </c>
      <c r="U15" s="66">
        <v>2</v>
      </c>
      <c r="V15" s="66">
        <v>12</v>
      </c>
      <c r="W15" s="58"/>
      <c r="X15" s="66">
        <v>70</v>
      </c>
      <c r="Y15" s="66">
        <v>9</v>
      </c>
      <c r="Z15" s="66">
        <v>109</v>
      </c>
      <c r="AA15" s="66">
        <v>119</v>
      </c>
      <c r="AB15" s="66">
        <v>204</v>
      </c>
      <c r="AC15" s="66">
        <v>207</v>
      </c>
      <c r="AD15" s="66">
        <v>195</v>
      </c>
      <c r="AE15" s="66">
        <v>525</v>
      </c>
      <c r="AF15" s="66">
        <v>492</v>
      </c>
      <c r="AG15" s="66">
        <v>1063</v>
      </c>
      <c r="AH15" s="66">
        <v>415</v>
      </c>
      <c r="AI15" s="66">
        <v>27</v>
      </c>
      <c r="AJ15" s="66">
        <v>30</v>
      </c>
      <c r="AK15" s="66">
        <v>15</v>
      </c>
      <c r="AL15" s="66">
        <v>110</v>
      </c>
    </row>
    <row r="16" spans="1:38">
      <c r="A16" s="224" t="s">
        <v>345</v>
      </c>
      <c r="B16" s="146">
        <v>4</v>
      </c>
      <c r="C16" s="146">
        <v>5</v>
      </c>
      <c r="D16" s="146">
        <v>4</v>
      </c>
      <c r="E16" s="109"/>
      <c r="F16" s="150"/>
      <c r="G16" s="150"/>
      <c r="H16" s="150"/>
      <c r="I16" s="150"/>
      <c r="J16" s="150"/>
      <c r="K16" s="150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58"/>
      <c r="X16" s="66"/>
      <c r="Y16" s="66"/>
      <c r="Z16" s="66"/>
      <c r="AA16" s="66"/>
      <c r="AB16" s="66"/>
      <c r="AC16" s="66"/>
      <c r="AD16" s="66"/>
      <c r="AE16" s="66"/>
      <c r="AF16" s="66"/>
      <c r="AG16" s="66"/>
      <c r="AH16" s="66"/>
      <c r="AI16" s="66"/>
      <c r="AJ16" s="66"/>
      <c r="AK16" s="66"/>
      <c r="AL16" s="66"/>
    </row>
    <row r="17" spans="1:39" ht="17.25" customHeight="1">
      <c r="A17" s="15" t="s">
        <v>146</v>
      </c>
      <c r="B17" s="148">
        <v>9112</v>
      </c>
      <c r="C17" s="148">
        <v>11076</v>
      </c>
      <c r="D17" s="148">
        <v>11103</v>
      </c>
      <c r="E17" s="148">
        <f>SUM(E8:E15)</f>
        <v>12176</v>
      </c>
      <c r="F17" s="110">
        <v>11881</v>
      </c>
      <c r="G17" s="110">
        <v>11954</v>
      </c>
      <c r="H17" s="110">
        <v>10401</v>
      </c>
      <c r="I17" s="110">
        <v>8857</v>
      </c>
      <c r="J17" s="110">
        <v>7681</v>
      </c>
      <c r="K17" s="110">
        <v>6085</v>
      </c>
      <c r="L17" s="67">
        <v>5042</v>
      </c>
      <c r="M17" s="67">
        <v>4248</v>
      </c>
      <c r="N17" s="67">
        <v>3739</v>
      </c>
      <c r="O17" s="67">
        <v>3258</v>
      </c>
      <c r="P17" s="67">
        <v>2923</v>
      </c>
      <c r="Q17" s="67">
        <v>3120</v>
      </c>
      <c r="R17" s="67">
        <v>2787</v>
      </c>
      <c r="S17" s="67">
        <v>2459</v>
      </c>
      <c r="T17" s="67">
        <v>2003</v>
      </c>
      <c r="U17" s="67">
        <v>1790</v>
      </c>
      <c r="V17" s="67">
        <v>1397</v>
      </c>
      <c r="W17" s="79"/>
      <c r="X17" s="67">
        <v>102448</v>
      </c>
      <c r="Y17" s="67">
        <v>84737</v>
      </c>
      <c r="Z17" s="67">
        <v>70164</v>
      </c>
      <c r="AA17" s="67">
        <v>57899</v>
      </c>
      <c r="AB17" s="67">
        <v>45089</v>
      </c>
      <c r="AC17" s="67">
        <v>36604</v>
      </c>
      <c r="AD17" s="67">
        <v>33444</v>
      </c>
      <c r="AE17" s="67">
        <v>29329</v>
      </c>
      <c r="AF17" s="67">
        <v>30266</v>
      </c>
      <c r="AG17" s="67">
        <v>34119</v>
      </c>
      <c r="AH17" s="67">
        <v>26405</v>
      </c>
      <c r="AI17" s="67">
        <v>22258</v>
      </c>
      <c r="AJ17" s="67">
        <v>18887</v>
      </c>
      <c r="AK17" s="67">
        <v>16121</v>
      </c>
      <c r="AL17" s="67">
        <v>12703</v>
      </c>
    </row>
    <row r="18" spans="1:39">
      <c r="A18" s="224" t="s">
        <v>346</v>
      </c>
      <c r="B18" s="109">
        <v>317</v>
      </c>
      <c r="C18" s="109">
        <v>289</v>
      </c>
      <c r="D18" s="109">
        <v>95</v>
      </c>
      <c r="E18" s="148"/>
      <c r="F18" s="110"/>
      <c r="G18" s="110"/>
      <c r="H18" s="110"/>
      <c r="I18" s="110"/>
      <c r="J18" s="110"/>
      <c r="K18" s="110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79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7"/>
      <c r="AJ18" s="67"/>
      <c r="AK18" s="67"/>
      <c r="AL18" s="67"/>
    </row>
    <row r="19" spans="1:39">
      <c r="A19" s="224" t="s">
        <v>285</v>
      </c>
      <c r="B19" s="146">
        <v>75</v>
      </c>
      <c r="C19" s="146">
        <v>205</v>
      </c>
      <c r="D19" s="146">
        <v>84</v>
      </c>
      <c r="E19" s="109">
        <v>109</v>
      </c>
      <c r="F19" s="150">
        <v>116</v>
      </c>
      <c r="G19" s="150">
        <v>86</v>
      </c>
      <c r="H19" s="150">
        <v>85</v>
      </c>
      <c r="I19" s="150">
        <v>47</v>
      </c>
      <c r="J19" s="150">
        <v>88</v>
      </c>
      <c r="K19" s="150">
        <v>64</v>
      </c>
      <c r="L19" s="66">
        <v>60</v>
      </c>
      <c r="M19" s="66">
        <v>49</v>
      </c>
      <c r="N19" s="66">
        <v>35</v>
      </c>
      <c r="O19" s="66">
        <v>18</v>
      </c>
      <c r="P19" s="66">
        <v>128</v>
      </c>
      <c r="Q19" s="66">
        <v>26</v>
      </c>
      <c r="R19" s="66">
        <v>67</v>
      </c>
      <c r="S19" s="66">
        <v>33</v>
      </c>
      <c r="T19" s="66">
        <v>14</v>
      </c>
      <c r="U19" s="66">
        <v>10</v>
      </c>
      <c r="V19" s="66">
        <v>11</v>
      </c>
      <c r="W19" s="58"/>
      <c r="X19" s="66">
        <v>838</v>
      </c>
      <c r="Y19" s="66">
        <v>447</v>
      </c>
      <c r="Z19" s="66">
        <v>808</v>
      </c>
      <c r="AA19" s="66">
        <v>612</v>
      </c>
      <c r="AB19" s="66">
        <v>544</v>
      </c>
      <c r="AC19" s="66">
        <v>416</v>
      </c>
      <c r="AD19" s="66">
        <v>309</v>
      </c>
      <c r="AE19" s="66">
        <v>157</v>
      </c>
      <c r="AF19" s="66">
        <v>1318</v>
      </c>
      <c r="AG19" s="66">
        <v>285</v>
      </c>
      <c r="AH19" s="66">
        <v>625</v>
      </c>
      <c r="AI19" s="66">
        <v>302</v>
      </c>
      <c r="AJ19" s="66">
        <v>130</v>
      </c>
      <c r="AK19" s="66">
        <v>96</v>
      </c>
      <c r="AL19" s="66">
        <v>106</v>
      </c>
    </row>
    <row r="20" spans="1:39">
      <c r="A20" s="224" t="s">
        <v>284</v>
      </c>
      <c r="B20" s="29">
        <v>22</v>
      </c>
      <c r="C20" s="29">
        <v>3</v>
      </c>
      <c r="D20" s="292" t="s">
        <v>3</v>
      </c>
      <c r="E20" s="109">
        <v>10</v>
      </c>
      <c r="F20" s="150">
        <v>2</v>
      </c>
      <c r="G20" s="150">
        <v>14</v>
      </c>
      <c r="H20" s="150">
        <v>3</v>
      </c>
      <c r="I20" s="150">
        <v>1</v>
      </c>
      <c r="J20" s="150">
        <v>1</v>
      </c>
      <c r="K20" s="245" t="s">
        <v>3</v>
      </c>
      <c r="L20" s="245" t="s">
        <v>3</v>
      </c>
      <c r="M20" s="66">
        <v>2</v>
      </c>
      <c r="N20" s="245" t="s">
        <v>3</v>
      </c>
      <c r="O20" s="245" t="s">
        <v>3</v>
      </c>
      <c r="P20" s="245" t="s">
        <v>3</v>
      </c>
      <c r="Q20" s="245" t="s">
        <v>3</v>
      </c>
      <c r="R20" s="245" t="s">
        <v>3</v>
      </c>
      <c r="S20" s="245" t="s">
        <v>3</v>
      </c>
      <c r="T20" s="245" t="s">
        <v>3</v>
      </c>
      <c r="U20" s="245" t="s">
        <v>3</v>
      </c>
      <c r="V20" s="245" t="s">
        <v>3</v>
      </c>
      <c r="W20" s="58"/>
      <c r="X20" s="66">
        <v>28</v>
      </c>
      <c r="Y20" s="66">
        <v>9</v>
      </c>
      <c r="Z20" s="66">
        <v>12</v>
      </c>
      <c r="AA20" s="245" t="s">
        <v>3</v>
      </c>
      <c r="AB20" s="245" t="s">
        <v>3</v>
      </c>
      <c r="AC20" s="66">
        <v>20</v>
      </c>
      <c r="AD20" s="66">
        <v>1</v>
      </c>
      <c r="AE20" s="245" t="s">
        <v>3</v>
      </c>
      <c r="AF20" s="245" t="s">
        <v>3</v>
      </c>
      <c r="AG20" s="245" t="s">
        <v>3</v>
      </c>
      <c r="AH20" s="245" t="s">
        <v>3</v>
      </c>
      <c r="AI20" s="245" t="s">
        <v>3</v>
      </c>
      <c r="AJ20" s="245" t="s">
        <v>3</v>
      </c>
      <c r="AK20" s="245" t="s">
        <v>3</v>
      </c>
      <c r="AL20" s="245" t="s">
        <v>3</v>
      </c>
    </row>
    <row r="21" spans="1:39">
      <c r="A21" s="125" t="s">
        <v>147</v>
      </c>
      <c r="B21" s="109">
        <v>403</v>
      </c>
      <c r="C21" s="109">
        <v>612</v>
      </c>
      <c r="D21" s="109">
        <v>1193</v>
      </c>
      <c r="E21" s="109">
        <v>250</v>
      </c>
      <c r="F21" s="150">
        <v>19</v>
      </c>
      <c r="G21" s="150">
        <v>13</v>
      </c>
      <c r="H21" s="150">
        <v>16</v>
      </c>
      <c r="I21" s="150">
        <v>14</v>
      </c>
      <c r="J21" s="150">
        <v>26</v>
      </c>
      <c r="K21" s="150">
        <v>29</v>
      </c>
      <c r="L21" s="66">
        <v>7</v>
      </c>
      <c r="M21" s="66">
        <v>3</v>
      </c>
      <c r="N21" s="66">
        <v>3</v>
      </c>
      <c r="O21" s="66">
        <v>2</v>
      </c>
      <c r="P21" s="66">
        <v>2</v>
      </c>
      <c r="Q21" s="66">
        <v>2</v>
      </c>
      <c r="R21" s="66">
        <v>2</v>
      </c>
      <c r="S21" s="66">
        <v>1</v>
      </c>
      <c r="T21" s="66">
        <v>14</v>
      </c>
      <c r="U21" s="66">
        <v>11</v>
      </c>
      <c r="V21" s="66">
        <v>28</v>
      </c>
      <c r="W21" s="58"/>
      <c r="X21" s="66">
        <v>155</v>
      </c>
      <c r="Y21" s="66">
        <v>137</v>
      </c>
      <c r="Z21" s="66">
        <v>238</v>
      </c>
      <c r="AA21" s="66">
        <v>278</v>
      </c>
      <c r="AB21" s="66">
        <v>59</v>
      </c>
      <c r="AC21" s="66">
        <v>28</v>
      </c>
      <c r="AD21" s="66">
        <v>30</v>
      </c>
      <c r="AE21" s="66">
        <v>20</v>
      </c>
      <c r="AF21" s="66">
        <v>24</v>
      </c>
      <c r="AG21" s="66">
        <v>23</v>
      </c>
      <c r="AH21" s="66">
        <v>22</v>
      </c>
      <c r="AI21" s="66">
        <v>6</v>
      </c>
      <c r="AJ21" s="66">
        <v>132</v>
      </c>
      <c r="AK21" s="66">
        <v>97</v>
      </c>
      <c r="AL21" s="66">
        <v>254</v>
      </c>
    </row>
    <row r="22" spans="1:39">
      <c r="A22" s="125" t="s">
        <v>148</v>
      </c>
      <c r="B22" s="146" t="s">
        <v>3</v>
      </c>
      <c r="C22" s="146" t="s">
        <v>3</v>
      </c>
      <c r="D22" s="146" t="s">
        <v>3</v>
      </c>
      <c r="E22" s="109">
        <v>18</v>
      </c>
      <c r="F22" s="150">
        <v>131</v>
      </c>
      <c r="G22" s="150">
        <v>449</v>
      </c>
      <c r="H22" s="150">
        <v>244</v>
      </c>
      <c r="I22" s="150">
        <v>325</v>
      </c>
      <c r="J22" s="150">
        <v>307</v>
      </c>
      <c r="K22" s="245" t="s">
        <v>3</v>
      </c>
      <c r="L22" s="245" t="s">
        <v>3</v>
      </c>
      <c r="M22" s="245" t="s">
        <v>3</v>
      </c>
      <c r="N22" s="245" t="s">
        <v>3</v>
      </c>
      <c r="O22" s="245" t="s">
        <v>3</v>
      </c>
      <c r="P22" s="245" t="s">
        <v>3</v>
      </c>
      <c r="Q22" s="245" t="s">
        <v>3</v>
      </c>
      <c r="R22" s="245" t="s">
        <v>3</v>
      </c>
      <c r="S22" s="245" t="s">
        <v>3</v>
      </c>
      <c r="T22" s="245" t="s">
        <v>3</v>
      </c>
      <c r="U22" s="245" t="s">
        <v>3</v>
      </c>
      <c r="V22" s="245" t="s">
        <v>3</v>
      </c>
      <c r="W22" s="58"/>
      <c r="X22" s="66">
        <v>2402</v>
      </c>
      <c r="Y22" s="66">
        <v>3108</v>
      </c>
      <c r="Z22" s="66">
        <v>2802</v>
      </c>
      <c r="AA22" s="245" t="s">
        <v>3</v>
      </c>
      <c r="AB22" s="245" t="s">
        <v>3</v>
      </c>
      <c r="AC22" s="245" t="s">
        <v>3</v>
      </c>
      <c r="AD22" s="245" t="s">
        <v>3</v>
      </c>
      <c r="AE22" s="245" t="s">
        <v>3</v>
      </c>
      <c r="AF22" s="245" t="s">
        <v>3</v>
      </c>
      <c r="AG22" s="245" t="s">
        <v>3</v>
      </c>
      <c r="AH22" s="245" t="s">
        <v>3</v>
      </c>
      <c r="AI22" s="245" t="s">
        <v>3</v>
      </c>
      <c r="AJ22" s="245" t="s">
        <v>3</v>
      </c>
      <c r="AK22" s="245" t="s">
        <v>3</v>
      </c>
      <c r="AL22" s="245" t="s">
        <v>3</v>
      </c>
    </row>
    <row r="23" spans="1:39">
      <c r="A23" s="15" t="s">
        <v>149</v>
      </c>
      <c r="B23" s="148">
        <v>817</v>
      </c>
      <c r="C23" s="148">
        <v>1109</v>
      </c>
      <c r="D23" s="148">
        <v>1372</v>
      </c>
      <c r="E23" s="148">
        <f>SUM(E19:E22)</f>
        <v>387</v>
      </c>
      <c r="F23" s="110">
        <v>268</v>
      </c>
      <c r="G23" s="110">
        <v>562</v>
      </c>
      <c r="H23" s="110">
        <v>348</v>
      </c>
      <c r="I23" s="110">
        <v>387</v>
      </c>
      <c r="J23" s="110">
        <v>422</v>
      </c>
      <c r="K23" s="110">
        <v>93</v>
      </c>
      <c r="L23" s="67">
        <v>67</v>
      </c>
      <c r="M23" s="67">
        <v>54</v>
      </c>
      <c r="N23" s="67">
        <v>38</v>
      </c>
      <c r="O23" s="67">
        <v>20</v>
      </c>
      <c r="P23" s="67">
        <v>130</v>
      </c>
      <c r="Q23" s="67">
        <v>28</v>
      </c>
      <c r="R23" s="67">
        <v>69</v>
      </c>
      <c r="S23" s="67">
        <v>34</v>
      </c>
      <c r="T23" s="67">
        <v>28</v>
      </c>
      <c r="U23" s="67">
        <v>21</v>
      </c>
      <c r="V23" s="67">
        <v>39</v>
      </c>
      <c r="W23" s="79"/>
      <c r="X23" s="67">
        <v>3423</v>
      </c>
      <c r="Y23" s="67">
        <v>3701</v>
      </c>
      <c r="Z23" s="67">
        <v>3860</v>
      </c>
      <c r="AA23" s="67">
        <v>890</v>
      </c>
      <c r="AB23" s="67">
        <v>603</v>
      </c>
      <c r="AC23" s="67">
        <v>464</v>
      </c>
      <c r="AD23" s="67">
        <v>340</v>
      </c>
      <c r="AE23" s="67">
        <v>177</v>
      </c>
      <c r="AF23" s="67">
        <v>1342</v>
      </c>
      <c r="AG23" s="67">
        <v>308</v>
      </c>
      <c r="AH23" s="67">
        <v>647</v>
      </c>
      <c r="AI23" s="67">
        <v>308</v>
      </c>
      <c r="AJ23" s="67">
        <v>262</v>
      </c>
      <c r="AK23" s="67">
        <v>193</v>
      </c>
      <c r="AL23" s="67">
        <v>360</v>
      </c>
    </row>
    <row r="24" spans="1:39" ht="30" customHeight="1">
      <c r="A24" s="15" t="s">
        <v>150</v>
      </c>
      <c r="B24" s="148">
        <v>9929</v>
      </c>
      <c r="C24" s="148">
        <v>12185</v>
      </c>
      <c r="D24" s="148">
        <v>12475</v>
      </c>
      <c r="E24" s="148">
        <f>+E23+E17</f>
        <v>12563</v>
      </c>
      <c r="F24" s="110">
        <v>12149</v>
      </c>
      <c r="G24" s="110">
        <v>12516</v>
      </c>
      <c r="H24" s="110">
        <v>10749</v>
      </c>
      <c r="I24" s="110">
        <v>9244</v>
      </c>
      <c r="J24" s="110">
        <v>8103</v>
      </c>
      <c r="K24" s="110">
        <v>6178</v>
      </c>
      <c r="L24" s="67">
        <v>5109</v>
      </c>
      <c r="M24" s="67">
        <v>4302</v>
      </c>
      <c r="N24" s="67">
        <v>3777</v>
      </c>
      <c r="O24" s="67">
        <v>3278</v>
      </c>
      <c r="P24" s="67">
        <v>3053</v>
      </c>
      <c r="Q24" s="67">
        <v>3148</v>
      </c>
      <c r="R24" s="67">
        <v>2856</v>
      </c>
      <c r="S24" s="67">
        <v>2493</v>
      </c>
      <c r="T24" s="67">
        <v>2031</v>
      </c>
      <c r="U24" s="67">
        <v>1811</v>
      </c>
      <c r="V24" s="67">
        <v>1436</v>
      </c>
      <c r="W24" s="79"/>
      <c r="X24" s="67">
        <v>105871</v>
      </c>
      <c r="Y24" s="67">
        <v>88438</v>
      </c>
      <c r="Z24" s="67">
        <v>74024</v>
      </c>
      <c r="AA24" s="67">
        <v>58789</v>
      </c>
      <c r="AB24" s="67">
        <v>45692</v>
      </c>
      <c r="AC24" s="67">
        <v>37068</v>
      </c>
      <c r="AD24" s="67">
        <v>33784</v>
      </c>
      <c r="AE24" s="67">
        <v>29506</v>
      </c>
      <c r="AF24" s="67">
        <v>31608</v>
      </c>
      <c r="AG24" s="67">
        <v>34427</v>
      </c>
      <c r="AH24" s="67">
        <v>27052</v>
      </c>
      <c r="AI24" s="67">
        <v>22566</v>
      </c>
      <c r="AJ24" s="67">
        <v>19149</v>
      </c>
      <c r="AK24" s="67">
        <v>16314</v>
      </c>
      <c r="AL24" s="67">
        <v>13063</v>
      </c>
    </row>
    <row r="25" spans="1:39" ht="35.25" customHeight="1">
      <c r="A25" s="15" t="s">
        <v>151</v>
      </c>
      <c r="B25" s="222"/>
      <c r="C25" s="222"/>
      <c r="D25" s="222"/>
      <c r="E25" s="109"/>
      <c r="F25" s="115"/>
      <c r="G25" s="115"/>
      <c r="H25" s="115">
        <v>0</v>
      </c>
      <c r="I25" s="115">
        <v>0</v>
      </c>
      <c r="J25" s="115">
        <v>0</v>
      </c>
      <c r="K25" s="115">
        <v>0</v>
      </c>
      <c r="L25" s="68">
        <v>0</v>
      </c>
      <c r="M25" s="68">
        <v>0</v>
      </c>
      <c r="N25" s="68">
        <v>0</v>
      </c>
      <c r="O25" s="68">
        <v>0</v>
      </c>
      <c r="P25" s="68">
        <v>0</v>
      </c>
      <c r="Q25" s="68">
        <v>0</v>
      </c>
      <c r="R25" s="68">
        <v>0</v>
      </c>
      <c r="S25" s="68">
        <v>0</v>
      </c>
      <c r="T25" s="68">
        <v>0</v>
      </c>
      <c r="U25" s="68">
        <v>0</v>
      </c>
      <c r="V25" s="68">
        <v>0</v>
      </c>
      <c r="W25" s="69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</row>
    <row r="26" spans="1:39" s="18" customFormat="1" ht="14.25" customHeight="1">
      <c r="A26" s="236" t="s">
        <v>294</v>
      </c>
      <c r="B26" s="109">
        <v>5276</v>
      </c>
      <c r="C26" s="109">
        <v>7087</v>
      </c>
      <c r="D26" s="109">
        <v>7039</v>
      </c>
      <c r="E26" s="109">
        <v>5292</v>
      </c>
      <c r="F26" s="150">
        <v>5441</v>
      </c>
      <c r="G26" s="150">
        <f>5370-586-78</f>
        <v>4706</v>
      </c>
      <c r="H26" s="150">
        <f t="shared" ref="H26:K26" si="0">H30-H29-H28-H27</f>
        <v>4269.6102114785226</v>
      </c>
      <c r="I26" s="150">
        <f t="shared" si="0"/>
        <v>3420.6237234631908</v>
      </c>
      <c r="J26" s="150">
        <f t="shared" si="0"/>
        <v>2534.9967159277508</v>
      </c>
      <c r="K26" s="150">
        <f t="shared" si="0"/>
        <v>1803.8233934107511</v>
      </c>
      <c r="L26" s="108">
        <f t="shared" ref="L26:V26" si="1">L30-L29-L28-L27</f>
        <v>1692.5336016996534</v>
      </c>
      <c r="M26" s="108">
        <f t="shared" si="1"/>
        <v>1153.866513473992</v>
      </c>
      <c r="N26" s="108">
        <f t="shared" si="1"/>
        <v>957.32921171196347</v>
      </c>
      <c r="O26" s="108">
        <f t="shared" si="1"/>
        <v>911.44456787380579</v>
      </c>
      <c r="P26" s="108">
        <f t="shared" si="1"/>
        <v>726</v>
      </c>
      <c r="Q26" s="108">
        <f t="shared" si="1"/>
        <v>666</v>
      </c>
      <c r="R26" s="108">
        <f t="shared" si="1"/>
        <v>843</v>
      </c>
      <c r="S26" s="108">
        <f t="shared" si="1"/>
        <v>649</v>
      </c>
      <c r="T26" s="108">
        <f t="shared" si="1"/>
        <v>429</v>
      </c>
      <c r="U26" s="108">
        <f t="shared" si="1"/>
        <v>313</v>
      </c>
      <c r="V26" s="108">
        <f t="shared" si="1"/>
        <v>177</v>
      </c>
      <c r="W26" s="19"/>
      <c r="X26" s="108">
        <f t="shared" ref="X26:AL26" si="2">X30-X29-X28-X27</f>
        <v>42051</v>
      </c>
      <c r="Y26" s="108">
        <f t="shared" si="2"/>
        <v>32725</v>
      </c>
      <c r="Z26" s="108">
        <f t="shared" si="2"/>
        <v>23158</v>
      </c>
      <c r="AA26" s="108">
        <f t="shared" si="2"/>
        <v>17167</v>
      </c>
      <c r="AB26" s="108">
        <f t="shared" si="2"/>
        <v>15138</v>
      </c>
      <c r="AC26" s="108">
        <f t="shared" si="2"/>
        <v>9943</v>
      </c>
      <c r="AD26" s="108">
        <f t="shared" si="2"/>
        <v>8561</v>
      </c>
      <c r="AE26" s="108">
        <f t="shared" si="2"/>
        <v>8205</v>
      </c>
      <c r="AF26" s="108">
        <f t="shared" si="2"/>
        <v>7512</v>
      </c>
      <c r="AG26" s="108">
        <f t="shared" si="2"/>
        <v>7282</v>
      </c>
      <c r="AH26" s="108">
        <f t="shared" si="2"/>
        <v>7985</v>
      </c>
      <c r="AI26" s="108">
        <f t="shared" si="2"/>
        <v>5876</v>
      </c>
      <c r="AJ26" s="108">
        <f t="shared" si="2"/>
        <v>4048</v>
      </c>
      <c r="AK26" s="108">
        <f t="shared" si="2"/>
        <v>2815</v>
      </c>
      <c r="AL26" s="108">
        <f t="shared" si="2"/>
        <v>1610</v>
      </c>
      <c r="AM26" s="2"/>
    </row>
    <row r="27" spans="1:39" s="18" customFormat="1" ht="14.25" customHeight="1">
      <c r="A27" s="29" t="s">
        <v>166</v>
      </c>
      <c r="B27" s="146" t="s">
        <v>3</v>
      </c>
      <c r="C27" s="146" t="s">
        <v>3</v>
      </c>
      <c r="D27" s="146" t="s">
        <v>3</v>
      </c>
      <c r="E27" s="109" t="s">
        <v>3</v>
      </c>
      <c r="F27" s="109" t="s">
        <v>3</v>
      </c>
      <c r="G27" s="109">
        <v>586</v>
      </c>
      <c r="H27" s="109">
        <f t="shared" ref="H27:K29" si="3">X27/H$59</f>
        <v>611.18612749626891</v>
      </c>
      <c r="I27" s="109">
        <f t="shared" si="3"/>
        <v>629.25294505012073</v>
      </c>
      <c r="J27" s="109">
        <f t="shared" si="3"/>
        <v>659.0038314176245</v>
      </c>
      <c r="K27" s="109">
        <f t="shared" si="3"/>
        <v>422.46860385686512</v>
      </c>
      <c r="L27" s="109">
        <f t="shared" ref="L27:V29" si="4">AB27/L$59</f>
        <v>0</v>
      </c>
      <c r="M27" s="109">
        <f t="shared" si="4"/>
        <v>0</v>
      </c>
      <c r="N27" s="109">
        <f t="shared" si="4"/>
        <v>0</v>
      </c>
      <c r="O27" s="109">
        <f t="shared" si="4"/>
        <v>0</v>
      </c>
      <c r="P27" s="109">
        <f t="shared" si="4"/>
        <v>0</v>
      </c>
      <c r="Q27" s="109">
        <f t="shared" si="4"/>
        <v>0</v>
      </c>
      <c r="R27" s="109">
        <f t="shared" si="4"/>
        <v>0</v>
      </c>
      <c r="S27" s="109">
        <f t="shared" si="4"/>
        <v>0</v>
      </c>
      <c r="T27" s="109">
        <f t="shared" si="4"/>
        <v>0</v>
      </c>
      <c r="U27" s="109">
        <f t="shared" si="4"/>
        <v>0</v>
      </c>
      <c r="V27" s="109">
        <f t="shared" si="4"/>
        <v>0</v>
      </c>
      <c r="W27" s="22"/>
      <c r="X27" s="109">
        <v>6020</v>
      </c>
      <c r="Y27" s="109">
        <v>6020</v>
      </c>
      <c r="Z27" s="109">
        <v>6020</v>
      </c>
      <c r="AA27" s="109">
        <v>4020</v>
      </c>
      <c r="AB27" s="109">
        <v>0</v>
      </c>
      <c r="AC27" s="109">
        <v>0</v>
      </c>
      <c r="AD27" s="109">
        <v>0</v>
      </c>
      <c r="AE27" s="109">
        <v>0</v>
      </c>
      <c r="AF27" s="109">
        <v>0</v>
      </c>
      <c r="AG27" s="109">
        <v>0</v>
      </c>
      <c r="AH27" s="109">
        <v>0</v>
      </c>
      <c r="AI27" s="109">
        <v>0</v>
      </c>
      <c r="AJ27" s="109">
        <v>0</v>
      </c>
      <c r="AK27" s="109">
        <v>0</v>
      </c>
      <c r="AL27" s="109">
        <v>0</v>
      </c>
    </row>
    <row r="28" spans="1:39" s="18" customFormat="1" ht="14.25" customHeight="1">
      <c r="A28" s="29" t="s">
        <v>152</v>
      </c>
      <c r="B28" s="146" t="s">
        <v>3</v>
      </c>
      <c r="C28" s="146" t="s">
        <v>3</v>
      </c>
      <c r="D28" s="146" t="s">
        <v>3</v>
      </c>
      <c r="E28" s="109" t="s">
        <v>3</v>
      </c>
      <c r="F28" s="109" t="s">
        <v>3</v>
      </c>
      <c r="G28" s="109" t="s">
        <v>3</v>
      </c>
      <c r="H28" s="109">
        <f t="shared" si="3"/>
        <v>0</v>
      </c>
      <c r="I28" s="109">
        <f t="shared" si="3"/>
        <v>209.99487817370309</v>
      </c>
      <c r="J28" s="109">
        <f t="shared" si="3"/>
        <v>149.97263273125341</v>
      </c>
      <c r="K28" s="109">
        <f t="shared" si="3"/>
        <v>137.88030056224056</v>
      </c>
      <c r="L28" s="109">
        <f t="shared" si="4"/>
        <v>0</v>
      </c>
      <c r="M28" s="109">
        <f t="shared" si="4"/>
        <v>0</v>
      </c>
      <c r="N28" s="109">
        <f t="shared" si="4"/>
        <v>0</v>
      </c>
      <c r="O28" s="109">
        <f t="shared" si="4"/>
        <v>0</v>
      </c>
      <c r="P28" s="109">
        <f t="shared" si="4"/>
        <v>0</v>
      </c>
      <c r="Q28" s="109">
        <f t="shared" si="4"/>
        <v>0</v>
      </c>
      <c r="R28" s="109">
        <f t="shared" si="4"/>
        <v>0</v>
      </c>
      <c r="S28" s="109">
        <f t="shared" si="4"/>
        <v>0</v>
      </c>
      <c r="T28" s="109">
        <f t="shared" si="4"/>
        <v>0</v>
      </c>
      <c r="U28" s="109">
        <f t="shared" si="4"/>
        <v>0</v>
      </c>
      <c r="V28" s="109">
        <f t="shared" si="4"/>
        <v>0</v>
      </c>
      <c r="W28" s="22"/>
      <c r="X28" s="109">
        <v>0</v>
      </c>
      <c r="Y28" s="109">
        <v>2009</v>
      </c>
      <c r="Z28" s="109">
        <v>1370</v>
      </c>
      <c r="AA28" s="109">
        <v>1312</v>
      </c>
      <c r="AB28" s="109">
        <v>0</v>
      </c>
      <c r="AC28" s="109">
        <v>0</v>
      </c>
      <c r="AD28" s="109">
        <v>0</v>
      </c>
      <c r="AE28" s="109">
        <v>0</v>
      </c>
      <c r="AF28" s="109">
        <v>0</v>
      </c>
      <c r="AG28" s="109">
        <v>0</v>
      </c>
      <c r="AH28" s="109">
        <v>0</v>
      </c>
      <c r="AI28" s="109">
        <v>0</v>
      </c>
      <c r="AJ28" s="109">
        <v>0</v>
      </c>
      <c r="AK28" s="109">
        <v>0</v>
      </c>
      <c r="AL28" s="109">
        <v>0</v>
      </c>
    </row>
    <row r="29" spans="1:39">
      <c r="A29" s="29" t="s">
        <v>153</v>
      </c>
      <c r="B29" s="146" t="s">
        <v>3</v>
      </c>
      <c r="C29" s="146" t="s">
        <v>3</v>
      </c>
      <c r="D29" s="146">
        <v>10</v>
      </c>
      <c r="E29" s="109">
        <v>82</v>
      </c>
      <c r="F29" s="109">
        <v>85</v>
      </c>
      <c r="G29" s="109">
        <v>78</v>
      </c>
      <c r="H29" s="109">
        <f t="shared" si="3"/>
        <v>20.203661025208888</v>
      </c>
      <c r="I29" s="109">
        <f t="shared" si="3"/>
        <v>19.128453312985396</v>
      </c>
      <c r="J29" s="109">
        <f t="shared" si="3"/>
        <v>13.026819923371647</v>
      </c>
      <c r="K29" s="109">
        <f t="shared" si="3"/>
        <v>8.8277021701434499</v>
      </c>
      <c r="L29" s="109">
        <f t="shared" si="4"/>
        <v>3.4663983003466399</v>
      </c>
      <c r="M29" s="109">
        <f t="shared" si="4"/>
        <v>3.1334865260079381</v>
      </c>
      <c r="N29" s="109">
        <f t="shared" si="4"/>
        <v>0.67078828803649093</v>
      </c>
      <c r="O29" s="109">
        <f t="shared" si="4"/>
        <v>0.55543212619417903</v>
      </c>
      <c r="P29" s="109">
        <f t="shared" si="4"/>
        <v>0</v>
      </c>
      <c r="Q29" s="109">
        <f t="shared" si="4"/>
        <v>0</v>
      </c>
      <c r="R29" s="109">
        <f t="shared" si="4"/>
        <v>0</v>
      </c>
      <c r="S29" s="109">
        <f t="shared" si="4"/>
        <v>0</v>
      </c>
      <c r="T29" s="109">
        <f t="shared" si="4"/>
        <v>0</v>
      </c>
      <c r="U29" s="109">
        <f t="shared" si="4"/>
        <v>0</v>
      </c>
      <c r="V29" s="109">
        <f t="shared" si="4"/>
        <v>0</v>
      </c>
      <c r="W29" s="22"/>
      <c r="X29" s="109">
        <v>199</v>
      </c>
      <c r="Y29" s="109">
        <v>183</v>
      </c>
      <c r="Z29" s="109">
        <v>119</v>
      </c>
      <c r="AA29" s="109">
        <v>84</v>
      </c>
      <c r="AB29" s="109">
        <v>31</v>
      </c>
      <c r="AC29" s="109">
        <v>27</v>
      </c>
      <c r="AD29" s="109">
        <v>6</v>
      </c>
      <c r="AE29" s="109">
        <v>5</v>
      </c>
      <c r="AF29" s="109">
        <v>0</v>
      </c>
      <c r="AG29" s="109">
        <v>0</v>
      </c>
      <c r="AH29" s="109">
        <v>0</v>
      </c>
      <c r="AI29" s="109">
        <v>0</v>
      </c>
      <c r="AJ29" s="109">
        <v>0</v>
      </c>
      <c r="AK29" s="109">
        <v>0</v>
      </c>
      <c r="AL29" s="109">
        <v>0</v>
      </c>
      <c r="AM29" s="18"/>
    </row>
    <row r="30" spans="1:39" ht="32.25" customHeight="1">
      <c r="A30" s="151" t="s">
        <v>243</v>
      </c>
      <c r="B30" s="148">
        <v>5276</v>
      </c>
      <c r="C30" s="148">
        <v>7087</v>
      </c>
      <c r="D30" s="148">
        <v>7139</v>
      </c>
      <c r="E30" s="148">
        <f>+E29+E26</f>
        <v>5374</v>
      </c>
      <c r="F30" s="110">
        <v>5526</v>
      </c>
      <c r="G30" s="110">
        <v>5370</v>
      </c>
      <c r="H30" s="110">
        <v>4901</v>
      </c>
      <c r="I30" s="110">
        <v>4279</v>
      </c>
      <c r="J30" s="110">
        <v>3357</v>
      </c>
      <c r="K30" s="110">
        <v>2373</v>
      </c>
      <c r="L30" s="110">
        <v>1696</v>
      </c>
      <c r="M30" s="110">
        <v>1157</v>
      </c>
      <c r="N30" s="110">
        <v>958</v>
      </c>
      <c r="O30" s="110">
        <v>912</v>
      </c>
      <c r="P30" s="110">
        <v>726</v>
      </c>
      <c r="Q30" s="110">
        <v>666</v>
      </c>
      <c r="R30" s="110">
        <v>843</v>
      </c>
      <c r="S30" s="110">
        <v>649</v>
      </c>
      <c r="T30" s="110">
        <v>429</v>
      </c>
      <c r="U30" s="110">
        <v>313</v>
      </c>
      <c r="V30" s="110">
        <v>177</v>
      </c>
      <c r="W30" s="111"/>
      <c r="X30" s="110">
        <v>48270</v>
      </c>
      <c r="Y30" s="110">
        <v>40937</v>
      </c>
      <c r="Z30" s="110">
        <v>30667</v>
      </c>
      <c r="AA30" s="110">
        <v>22583</v>
      </c>
      <c r="AB30" s="110">
        <v>15169</v>
      </c>
      <c r="AC30" s="110">
        <v>9970</v>
      </c>
      <c r="AD30" s="110">
        <v>8567</v>
      </c>
      <c r="AE30" s="110">
        <v>8210</v>
      </c>
      <c r="AF30" s="110">
        <v>7512</v>
      </c>
      <c r="AG30" s="110">
        <v>7282</v>
      </c>
      <c r="AH30" s="110">
        <v>7985</v>
      </c>
      <c r="AI30" s="110">
        <v>5876</v>
      </c>
      <c r="AJ30" s="110">
        <v>4048</v>
      </c>
      <c r="AK30" s="110">
        <v>2815</v>
      </c>
      <c r="AL30" s="110">
        <v>1610</v>
      </c>
    </row>
    <row r="31" spans="1:39">
      <c r="A31" s="125" t="s">
        <v>154</v>
      </c>
      <c r="B31" s="109">
        <v>3734</v>
      </c>
      <c r="C31" s="109">
        <v>4159</v>
      </c>
      <c r="D31" s="109">
        <v>4166</v>
      </c>
      <c r="E31" s="109">
        <v>4810</v>
      </c>
      <c r="F31" s="150">
        <v>4267</v>
      </c>
      <c r="G31" s="150">
        <v>5180</v>
      </c>
      <c r="H31" s="150">
        <v>4431</v>
      </c>
      <c r="I31" s="150">
        <v>3129</v>
      </c>
      <c r="J31" s="150">
        <v>3515</v>
      </c>
      <c r="K31" s="150">
        <v>2787</v>
      </c>
      <c r="L31" s="66">
        <v>2505</v>
      </c>
      <c r="M31" s="66">
        <v>2158</v>
      </c>
      <c r="N31" s="66">
        <v>1635</v>
      </c>
      <c r="O31" s="66">
        <v>1827</v>
      </c>
      <c r="P31" s="66">
        <v>1464</v>
      </c>
      <c r="Q31" s="66">
        <v>2034</v>
      </c>
      <c r="R31" s="66">
        <v>1660</v>
      </c>
      <c r="S31" s="66">
        <v>1515</v>
      </c>
      <c r="T31" s="66">
        <v>1164</v>
      </c>
      <c r="U31" s="66">
        <v>1173</v>
      </c>
      <c r="V31" s="66">
        <v>855</v>
      </c>
      <c r="W31" s="58"/>
      <c r="X31" s="66">
        <v>43641</v>
      </c>
      <c r="Y31" s="66">
        <v>29932</v>
      </c>
      <c r="Z31" s="66">
        <v>32108</v>
      </c>
      <c r="AA31" s="66">
        <v>26519</v>
      </c>
      <c r="AB31" s="66">
        <v>22398</v>
      </c>
      <c r="AC31" s="66">
        <v>18598</v>
      </c>
      <c r="AD31" s="66">
        <v>14622</v>
      </c>
      <c r="AE31" s="66">
        <v>16447</v>
      </c>
      <c r="AF31" s="66">
        <v>15157</v>
      </c>
      <c r="AG31" s="66">
        <v>22246</v>
      </c>
      <c r="AH31" s="66">
        <v>15727</v>
      </c>
      <c r="AI31" s="66">
        <v>13712</v>
      </c>
      <c r="AJ31" s="66">
        <v>10974</v>
      </c>
      <c r="AK31" s="66">
        <v>10562</v>
      </c>
      <c r="AL31" s="66">
        <v>7775</v>
      </c>
    </row>
    <row r="32" spans="1:39">
      <c r="A32" s="207" t="s">
        <v>255</v>
      </c>
      <c r="B32" s="146">
        <v>650</v>
      </c>
      <c r="C32" s="146">
        <v>649</v>
      </c>
      <c r="D32" s="146">
        <v>971</v>
      </c>
      <c r="E32" s="109">
        <v>999</v>
      </c>
      <c r="F32" s="150">
        <v>499</v>
      </c>
      <c r="G32" s="150">
        <v>499</v>
      </c>
      <c r="H32" s="150" t="s">
        <v>3</v>
      </c>
      <c r="I32" s="150" t="s">
        <v>3</v>
      </c>
      <c r="J32" s="150" t="s">
        <v>3</v>
      </c>
      <c r="K32" s="150" t="s">
        <v>3</v>
      </c>
      <c r="L32" s="118" t="s">
        <v>3</v>
      </c>
      <c r="M32" s="118" t="s">
        <v>3</v>
      </c>
      <c r="N32" s="118" t="s">
        <v>3</v>
      </c>
      <c r="O32" s="118" t="s">
        <v>3</v>
      </c>
      <c r="P32" s="118" t="s">
        <v>3</v>
      </c>
      <c r="Q32" s="118" t="s">
        <v>3</v>
      </c>
      <c r="R32" s="118" t="s">
        <v>3</v>
      </c>
      <c r="S32" s="118" t="s">
        <v>3</v>
      </c>
      <c r="T32" s="118" t="s">
        <v>3</v>
      </c>
      <c r="U32" s="118" t="s">
        <v>3</v>
      </c>
      <c r="V32" s="118" t="s">
        <v>3</v>
      </c>
      <c r="W32" s="58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  <c r="AI32" s="66"/>
      <c r="AJ32" s="66"/>
      <c r="AK32" s="66"/>
      <c r="AL32" s="66"/>
    </row>
    <row r="33" spans="1:38">
      <c r="A33" s="207" t="s">
        <v>256</v>
      </c>
      <c r="B33" s="146">
        <v>7</v>
      </c>
      <c r="C33" s="146">
        <v>5</v>
      </c>
      <c r="D33" s="146">
        <v>5</v>
      </c>
      <c r="E33" s="109">
        <v>12</v>
      </c>
      <c r="F33" s="150">
        <v>13</v>
      </c>
      <c r="G33" s="150" t="s">
        <v>3</v>
      </c>
      <c r="H33" s="150" t="s">
        <v>3</v>
      </c>
      <c r="I33" s="150" t="s">
        <v>3</v>
      </c>
      <c r="J33" s="150" t="s">
        <v>3</v>
      </c>
      <c r="K33" s="150" t="s">
        <v>3</v>
      </c>
      <c r="L33" s="118" t="s">
        <v>3</v>
      </c>
      <c r="M33" s="118" t="s">
        <v>3</v>
      </c>
      <c r="N33" s="118" t="s">
        <v>3</v>
      </c>
      <c r="O33" s="118" t="s">
        <v>3</v>
      </c>
      <c r="P33" s="118" t="s">
        <v>3</v>
      </c>
      <c r="Q33" s="118" t="s">
        <v>3</v>
      </c>
      <c r="R33" s="118" t="s">
        <v>3</v>
      </c>
      <c r="S33" s="118" t="s">
        <v>3</v>
      </c>
      <c r="T33" s="118" t="s">
        <v>3</v>
      </c>
      <c r="U33" s="118" t="s">
        <v>3</v>
      </c>
      <c r="V33" s="118" t="s">
        <v>3</v>
      </c>
      <c r="W33" s="58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6"/>
      <c r="AJ33" s="66"/>
      <c r="AK33" s="66"/>
      <c r="AL33" s="66"/>
    </row>
    <row r="34" spans="1:38">
      <c r="A34" s="224" t="s">
        <v>284</v>
      </c>
      <c r="B34" s="146">
        <v>19</v>
      </c>
      <c r="C34" s="146">
        <v>20</v>
      </c>
      <c r="D34" s="146">
        <v>40</v>
      </c>
      <c r="E34" s="109">
        <v>75</v>
      </c>
      <c r="F34" s="150">
        <v>60</v>
      </c>
      <c r="G34" s="150">
        <v>46</v>
      </c>
      <c r="H34" s="150">
        <v>100</v>
      </c>
      <c r="I34" s="150">
        <v>141</v>
      </c>
      <c r="J34" s="150">
        <v>217</v>
      </c>
      <c r="K34" s="150">
        <v>259</v>
      </c>
      <c r="L34" s="66">
        <v>167</v>
      </c>
      <c r="M34" s="66">
        <v>291</v>
      </c>
      <c r="N34" s="66">
        <v>256</v>
      </c>
      <c r="O34" s="66">
        <v>151</v>
      </c>
      <c r="P34" s="66">
        <v>139</v>
      </c>
      <c r="Q34" s="66">
        <v>157</v>
      </c>
      <c r="R34" s="66">
        <v>0</v>
      </c>
      <c r="S34" s="66">
        <v>0</v>
      </c>
      <c r="T34" s="66">
        <v>13</v>
      </c>
      <c r="U34" s="66">
        <v>0</v>
      </c>
      <c r="V34" s="66" t="s">
        <v>3</v>
      </c>
      <c r="W34" s="58"/>
      <c r="X34" s="66">
        <v>985</v>
      </c>
      <c r="Y34" s="66">
        <v>1350</v>
      </c>
      <c r="Z34" s="66">
        <v>1983</v>
      </c>
      <c r="AA34" s="66">
        <v>2466</v>
      </c>
      <c r="AB34" s="66">
        <v>1496</v>
      </c>
      <c r="AC34" s="66">
        <v>2505</v>
      </c>
      <c r="AD34" s="66">
        <v>2294</v>
      </c>
      <c r="AE34" s="66">
        <v>1363</v>
      </c>
      <c r="AF34" s="66">
        <v>1444</v>
      </c>
      <c r="AG34" s="66">
        <v>1715</v>
      </c>
      <c r="AH34" s="66">
        <v>0</v>
      </c>
      <c r="AI34" s="66">
        <v>0</v>
      </c>
      <c r="AJ34" s="66">
        <v>120</v>
      </c>
      <c r="AK34" s="66">
        <v>0</v>
      </c>
      <c r="AL34" s="66">
        <v>0</v>
      </c>
    </row>
    <row r="35" spans="1:38">
      <c r="A35" s="125" t="s">
        <v>155</v>
      </c>
      <c r="B35" s="146">
        <v>69</v>
      </c>
      <c r="C35" s="146">
        <v>64</v>
      </c>
      <c r="D35" s="146">
        <v>62</v>
      </c>
      <c r="E35" s="109">
        <v>869</v>
      </c>
      <c r="F35" s="150">
        <v>935</v>
      </c>
      <c r="G35" s="150">
        <v>885</v>
      </c>
      <c r="H35" s="150">
        <v>838</v>
      </c>
      <c r="I35" s="150">
        <v>698</v>
      </c>
      <c r="J35" s="150">
        <v>457</v>
      </c>
      <c r="K35" s="150">
        <v>251</v>
      </c>
      <c r="L35" s="66">
        <v>301</v>
      </c>
      <c r="M35" s="66">
        <v>235</v>
      </c>
      <c r="N35" s="66">
        <v>207</v>
      </c>
      <c r="O35" s="66">
        <v>175</v>
      </c>
      <c r="P35" s="66">
        <v>164</v>
      </c>
      <c r="Q35" s="66">
        <v>210</v>
      </c>
      <c r="R35" s="66">
        <v>254</v>
      </c>
      <c r="S35" s="66">
        <v>254</v>
      </c>
      <c r="T35" s="66">
        <v>242</v>
      </c>
      <c r="U35" s="66">
        <v>177</v>
      </c>
      <c r="V35" s="66">
        <v>112</v>
      </c>
      <c r="W35" s="58"/>
      <c r="X35" s="66">
        <v>8259</v>
      </c>
      <c r="Y35" s="66">
        <v>6676</v>
      </c>
      <c r="Z35" s="66">
        <v>4175</v>
      </c>
      <c r="AA35" s="66">
        <v>2384</v>
      </c>
      <c r="AB35" s="66">
        <v>2695</v>
      </c>
      <c r="AC35" s="66">
        <v>2028</v>
      </c>
      <c r="AD35" s="66">
        <v>1851</v>
      </c>
      <c r="AE35" s="66">
        <v>1571</v>
      </c>
      <c r="AF35" s="66">
        <v>1700</v>
      </c>
      <c r="AG35" s="66">
        <v>2294</v>
      </c>
      <c r="AH35" s="66">
        <v>2405</v>
      </c>
      <c r="AI35" s="66">
        <v>2295</v>
      </c>
      <c r="AJ35" s="66">
        <v>2286</v>
      </c>
      <c r="AK35" s="66">
        <v>1594</v>
      </c>
      <c r="AL35" s="66">
        <v>1016</v>
      </c>
    </row>
    <row r="36" spans="1:38">
      <c r="A36" s="125" t="s">
        <v>156</v>
      </c>
      <c r="B36" s="146">
        <v>6</v>
      </c>
      <c r="C36" s="146">
        <v>6</v>
      </c>
      <c r="D36" s="146">
        <v>6</v>
      </c>
      <c r="E36" s="109">
        <v>1</v>
      </c>
      <c r="F36" s="109">
        <v>2</v>
      </c>
      <c r="G36" s="109">
        <v>1</v>
      </c>
      <c r="H36" s="109">
        <v>0</v>
      </c>
      <c r="I36" s="109">
        <v>0</v>
      </c>
      <c r="J36" s="109">
        <v>0</v>
      </c>
      <c r="K36" s="109">
        <v>0</v>
      </c>
      <c r="L36" s="65">
        <v>0</v>
      </c>
      <c r="M36" s="65">
        <v>0</v>
      </c>
      <c r="N36" s="65">
        <v>0</v>
      </c>
      <c r="O36" s="65">
        <v>0</v>
      </c>
      <c r="P36" s="65">
        <v>0</v>
      </c>
      <c r="Q36" s="65">
        <v>0</v>
      </c>
      <c r="R36" s="65">
        <v>0</v>
      </c>
      <c r="S36" s="65">
        <v>0</v>
      </c>
      <c r="T36" s="65">
        <v>0</v>
      </c>
      <c r="U36" s="65">
        <v>0</v>
      </c>
      <c r="V36" s="65">
        <v>0</v>
      </c>
      <c r="W36" s="80"/>
      <c r="X36" s="66">
        <v>1</v>
      </c>
      <c r="Y36" s="66">
        <v>0</v>
      </c>
      <c r="Z36" s="66">
        <v>0</v>
      </c>
      <c r="AA36" s="66">
        <v>0</v>
      </c>
      <c r="AB36" s="66">
        <v>0</v>
      </c>
      <c r="AC36" s="66">
        <v>0</v>
      </c>
      <c r="AD36" s="66">
        <v>0</v>
      </c>
      <c r="AE36" s="66">
        <v>0</v>
      </c>
      <c r="AF36" s="66">
        <v>0</v>
      </c>
      <c r="AG36" s="66">
        <v>0</v>
      </c>
      <c r="AH36" s="66">
        <v>0</v>
      </c>
      <c r="AI36" s="66">
        <v>0</v>
      </c>
      <c r="AJ36" s="66">
        <v>0</v>
      </c>
      <c r="AK36" s="66">
        <v>0</v>
      </c>
      <c r="AL36" s="66">
        <v>0</v>
      </c>
    </row>
    <row r="37" spans="1:38">
      <c r="A37" s="125" t="s">
        <v>157</v>
      </c>
      <c r="B37" s="146">
        <v>17</v>
      </c>
      <c r="C37" s="146">
        <v>26</v>
      </c>
      <c r="D37" s="146">
        <v>13</v>
      </c>
      <c r="E37" s="109">
        <v>16</v>
      </c>
      <c r="F37" s="109">
        <v>17</v>
      </c>
      <c r="G37" s="109">
        <v>16</v>
      </c>
      <c r="H37" s="109">
        <v>15</v>
      </c>
      <c r="I37" s="109">
        <v>7</v>
      </c>
      <c r="J37" s="150">
        <v>5</v>
      </c>
      <c r="K37" s="150">
        <v>3</v>
      </c>
      <c r="L37" s="66">
        <v>3</v>
      </c>
      <c r="M37" s="66">
        <v>12</v>
      </c>
      <c r="N37" s="66">
        <v>8</v>
      </c>
      <c r="O37" s="66">
        <v>0</v>
      </c>
      <c r="P37" s="66">
        <v>1</v>
      </c>
      <c r="Q37" s="66">
        <v>0</v>
      </c>
      <c r="R37" s="66">
        <v>1</v>
      </c>
      <c r="S37" s="66">
        <v>0</v>
      </c>
      <c r="T37" s="66">
        <v>2</v>
      </c>
      <c r="U37" s="66">
        <v>1</v>
      </c>
      <c r="V37" s="66">
        <v>71</v>
      </c>
      <c r="W37" s="58"/>
      <c r="X37" s="66">
        <v>145</v>
      </c>
      <c r="Y37" s="66">
        <v>72</v>
      </c>
      <c r="Z37" s="66">
        <v>49</v>
      </c>
      <c r="AA37" s="66">
        <v>33</v>
      </c>
      <c r="AB37" s="66">
        <v>25</v>
      </c>
      <c r="AC37" s="66">
        <v>101</v>
      </c>
      <c r="AD37" s="66">
        <v>76</v>
      </c>
      <c r="AE37" s="66">
        <v>3</v>
      </c>
      <c r="AF37" s="66">
        <v>5</v>
      </c>
      <c r="AG37" s="66">
        <v>5</v>
      </c>
      <c r="AH37" s="66">
        <v>11</v>
      </c>
      <c r="AI37" s="66">
        <v>4</v>
      </c>
      <c r="AJ37" s="66">
        <v>18</v>
      </c>
      <c r="AK37" s="66">
        <v>11</v>
      </c>
      <c r="AL37" s="66">
        <v>650</v>
      </c>
    </row>
    <row r="38" spans="1:38" ht="20.25" customHeight="1">
      <c r="A38" s="15" t="s">
        <v>158</v>
      </c>
      <c r="B38" s="148">
        <v>4502</v>
      </c>
      <c r="C38" s="148">
        <v>4929</v>
      </c>
      <c r="D38" s="148">
        <v>5263</v>
      </c>
      <c r="E38" s="148">
        <f>SUM(E31:E37)</f>
        <v>6782</v>
      </c>
      <c r="F38" s="110">
        <v>5793</v>
      </c>
      <c r="G38" s="110">
        <v>6627</v>
      </c>
      <c r="H38" s="110">
        <v>5384</v>
      </c>
      <c r="I38" s="110">
        <v>3975</v>
      </c>
      <c r="J38" s="110">
        <v>4194</v>
      </c>
      <c r="K38" s="110">
        <v>3300</v>
      </c>
      <c r="L38" s="67">
        <v>2976</v>
      </c>
      <c r="M38" s="67">
        <v>2696</v>
      </c>
      <c r="N38" s="67">
        <v>2106</v>
      </c>
      <c r="O38" s="67">
        <v>2153</v>
      </c>
      <c r="P38" s="67">
        <v>1768</v>
      </c>
      <c r="Q38" s="67">
        <v>2401</v>
      </c>
      <c r="R38" s="67">
        <v>1915</v>
      </c>
      <c r="S38" s="67">
        <v>1769</v>
      </c>
      <c r="T38" s="67">
        <v>1421</v>
      </c>
      <c r="U38" s="67">
        <v>1351</v>
      </c>
      <c r="V38" s="67">
        <v>1038</v>
      </c>
      <c r="W38" s="79"/>
      <c r="X38" s="67">
        <v>53031</v>
      </c>
      <c r="Y38" s="67">
        <v>38030</v>
      </c>
      <c r="Z38" s="67">
        <v>38315</v>
      </c>
      <c r="AA38" s="67">
        <v>31402</v>
      </c>
      <c r="AB38" s="67">
        <v>26614</v>
      </c>
      <c r="AC38" s="67">
        <v>23232</v>
      </c>
      <c r="AD38" s="67">
        <v>18843</v>
      </c>
      <c r="AE38" s="67">
        <v>19384</v>
      </c>
      <c r="AF38" s="67">
        <v>18306</v>
      </c>
      <c r="AG38" s="67">
        <v>26260</v>
      </c>
      <c r="AH38" s="67">
        <v>18143</v>
      </c>
      <c r="AI38" s="67">
        <v>16011</v>
      </c>
      <c r="AJ38" s="67">
        <v>13398</v>
      </c>
      <c r="AK38" s="67">
        <v>12167</v>
      </c>
      <c r="AL38" s="67">
        <v>9441</v>
      </c>
    </row>
    <row r="39" spans="1:38" ht="17.25" customHeight="1">
      <c r="A39" s="125" t="s">
        <v>154</v>
      </c>
      <c r="B39" s="146">
        <v>47</v>
      </c>
      <c r="C39" s="146">
        <v>50</v>
      </c>
      <c r="D39" s="146">
        <v>53</v>
      </c>
      <c r="E39" s="109">
        <v>233</v>
      </c>
      <c r="F39" s="150">
        <v>590</v>
      </c>
      <c r="G39" s="150">
        <v>339</v>
      </c>
      <c r="H39" s="150">
        <v>316</v>
      </c>
      <c r="I39" s="150">
        <v>853</v>
      </c>
      <c r="J39" s="150">
        <v>421</v>
      </c>
      <c r="K39" s="150">
        <v>401</v>
      </c>
      <c r="L39" s="66">
        <v>349</v>
      </c>
      <c r="M39" s="66">
        <v>392</v>
      </c>
      <c r="N39" s="66">
        <v>642</v>
      </c>
      <c r="O39" s="66">
        <v>142</v>
      </c>
      <c r="P39" s="66">
        <v>491</v>
      </c>
      <c r="Q39" s="66">
        <v>21</v>
      </c>
      <c r="R39" s="66">
        <v>15</v>
      </c>
      <c r="S39" s="66">
        <v>5</v>
      </c>
      <c r="T39" s="66">
        <v>131</v>
      </c>
      <c r="U39" s="66">
        <v>97</v>
      </c>
      <c r="V39" s="66">
        <v>172</v>
      </c>
      <c r="W39" s="58"/>
      <c r="X39" s="66">
        <v>3115</v>
      </c>
      <c r="Y39" s="66">
        <v>8163</v>
      </c>
      <c r="Z39" s="66">
        <v>3847</v>
      </c>
      <c r="AA39" s="66">
        <v>3816</v>
      </c>
      <c r="AB39" s="66">
        <v>3123</v>
      </c>
      <c r="AC39" s="66">
        <v>3381</v>
      </c>
      <c r="AD39" s="66">
        <v>5743</v>
      </c>
      <c r="AE39" s="66">
        <v>1274</v>
      </c>
      <c r="AF39" s="66">
        <v>5080</v>
      </c>
      <c r="AG39" s="66">
        <v>228</v>
      </c>
      <c r="AH39" s="66">
        <v>146</v>
      </c>
      <c r="AI39" s="66">
        <v>41</v>
      </c>
      <c r="AJ39" s="66">
        <v>1237</v>
      </c>
      <c r="AK39" s="66">
        <v>873</v>
      </c>
      <c r="AL39" s="66">
        <v>1565</v>
      </c>
    </row>
    <row r="40" spans="1:38">
      <c r="A40" s="207" t="s">
        <v>256</v>
      </c>
      <c r="B40" s="146">
        <v>1</v>
      </c>
      <c r="C40" s="146">
        <v>1</v>
      </c>
      <c r="D40" s="146">
        <v>1</v>
      </c>
      <c r="E40" s="146">
        <v>2</v>
      </c>
      <c r="F40" s="138">
        <v>3</v>
      </c>
      <c r="G40" s="138" t="s">
        <v>3</v>
      </c>
      <c r="H40" s="138" t="s">
        <v>3</v>
      </c>
      <c r="I40" s="138" t="s">
        <v>3</v>
      </c>
      <c r="J40" s="138" t="s">
        <v>3</v>
      </c>
      <c r="K40" s="138" t="s">
        <v>3</v>
      </c>
      <c r="L40" s="120" t="s">
        <v>3</v>
      </c>
      <c r="M40" s="120" t="s">
        <v>3</v>
      </c>
      <c r="N40" s="120" t="s">
        <v>3</v>
      </c>
      <c r="O40" s="120" t="s">
        <v>3</v>
      </c>
      <c r="P40" s="120" t="s">
        <v>3</v>
      </c>
      <c r="Q40" s="120" t="s">
        <v>3</v>
      </c>
      <c r="R40" s="120" t="s">
        <v>3</v>
      </c>
      <c r="S40" s="120" t="s">
        <v>3</v>
      </c>
      <c r="T40" s="120" t="s">
        <v>3</v>
      </c>
      <c r="U40" s="120" t="s">
        <v>3</v>
      </c>
      <c r="V40" s="120" t="s">
        <v>3</v>
      </c>
      <c r="W40" s="58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</row>
    <row r="41" spans="1:38">
      <c r="A41" s="224" t="s">
        <v>284</v>
      </c>
      <c r="B41" s="146">
        <v>1</v>
      </c>
      <c r="C41" s="146">
        <v>39</v>
      </c>
      <c r="D41" s="146">
        <v>7</v>
      </c>
      <c r="E41" s="109">
        <v>21</v>
      </c>
      <c r="F41" s="150">
        <v>4</v>
      </c>
      <c r="G41" s="150" t="s">
        <v>3</v>
      </c>
      <c r="H41" s="150">
        <v>7</v>
      </c>
      <c r="I41" s="150">
        <v>10</v>
      </c>
      <c r="J41" s="150">
        <v>0</v>
      </c>
      <c r="K41" s="150">
        <v>6</v>
      </c>
      <c r="L41" s="66">
        <v>3</v>
      </c>
      <c r="M41" s="66">
        <v>1</v>
      </c>
      <c r="N41" s="66">
        <v>0</v>
      </c>
      <c r="O41" s="66">
        <v>0</v>
      </c>
      <c r="P41" s="66">
        <v>0</v>
      </c>
      <c r="Q41" s="66">
        <v>0</v>
      </c>
      <c r="R41" s="66">
        <v>0</v>
      </c>
      <c r="S41" s="66">
        <v>0</v>
      </c>
      <c r="T41" s="66">
        <v>0</v>
      </c>
      <c r="U41" s="66">
        <v>0</v>
      </c>
      <c r="V41" s="66">
        <v>0</v>
      </c>
      <c r="W41" s="58"/>
      <c r="X41" s="66">
        <v>69</v>
      </c>
      <c r="Y41" s="66">
        <v>98</v>
      </c>
      <c r="Z41" s="66">
        <v>2</v>
      </c>
      <c r="AA41" s="66">
        <v>53</v>
      </c>
      <c r="AB41" s="66">
        <v>24</v>
      </c>
      <c r="AC41" s="66">
        <v>7</v>
      </c>
      <c r="AD41" s="66">
        <v>0</v>
      </c>
      <c r="AE41" s="66">
        <v>0</v>
      </c>
      <c r="AF41" s="66">
        <v>0</v>
      </c>
      <c r="AG41" s="66">
        <v>0</v>
      </c>
      <c r="AH41" s="66">
        <v>0</v>
      </c>
      <c r="AI41" s="66">
        <v>0</v>
      </c>
      <c r="AJ41" s="66">
        <v>0</v>
      </c>
      <c r="AK41" s="66">
        <v>0</v>
      </c>
      <c r="AL41" s="66">
        <v>0</v>
      </c>
    </row>
    <row r="42" spans="1:38">
      <c r="A42" s="125" t="s">
        <v>156</v>
      </c>
      <c r="B42" s="146">
        <v>12</v>
      </c>
      <c r="C42" s="146">
        <v>12</v>
      </c>
      <c r="D42" s="146">
        <v>13</v>
      </c>
      <c r="E42" s="109">
        <v>8</v>
      </c>
      <c r="F42" s="109">
        <v>0</v>
      </c>
      <c r="G42" s="109">
        <v>1</v>
      </c>
      <c r="H42" s="109">
        <v>2</v>
      </c>
      <c r="I42" s="109">
        <v>0</v>
      </c>
      <c r="J42" s="109">
        <v>0</v>
      </c>
      <c r="K42" s="109">
        <v>0</v>
      </c>
      <c r="L42" s="65">
        <v>0</v>
      </c>
      <c r="M42" s="65">
        <v>0</v>
      </c>
      <c r="N42" s="65">
        <v>0</v>
      </c>
      <c r="O42" s="65">
        <v>0</v>
      </c>
      <c r="P42" s="65">
        <v>0</v>
      </c>
      <c r="Q42" s="65">
        <v>0</v>
      </c>
      <c r="R42" s="65">
        <v>0</v>
      </c>
      <c r="S42" s="65">
        <v>0</v>
      </c>
      <c r="T42" s="65">
        <v>0</v>
      </c>
      <c r="U42" s="65">
        <v>0</v>
      </c>
      <c r="V42" s="65">
        <v>0</v>
      </c>
      <c r="W42" s="80"/>
      <c r="X42" s="66">
        <v>19</v>
      </c>
      <c r="Y42" s="66">
        <v>0</v>
      </c>
      <c r="Z42" s="66">
        <v>0</v>
      </c>
      <c r="AA42" s="66">
        <v>0</v>
      </c>
      <c r="AB42" s="66">
        <v>0</v>
      </c>
      <c r="AC42" s="66">
        <v>0</v>
      </c>
      <c r="AD42" s="66">
        <v>0</v>
      </c>
      <c r="AE42" s="66">
        <v>0</v>
      </c>
      <c r="AF42" s="66">
        <v>0</v>
      </c>
      <c r="AG42" s="66">
        <v>0</v>
      </c>
      <c r="AH42" s="66">
        <v>0</v>
      </c>
      <c r="AI42" s="66">
        <v>0</v>
      </c>
      <c r="AJ42" s="66">
        <v>0</v>
      </c>
      <c r="AK42" s="66">
        <v>0</v>
      </c>
      <c r="AL42" s="66">
        <v>0</v>
      </c>
    </row>
    <row r="43" spans="1:38">
      <c r="A43" s="224" t="s">
        <v>157</v>
      </c>
      <c r="B43" s="146">
        <v>90</v>
      </c>
      <c r="C43" s="146">
        <v>67</v>
      </c>
      <c r="D43" s="146">
        <v>89</v>
      </c>
      <c r="E43" s="109">
        <v>140</v>
      </c>
      <c r="F43" s="109">
        <v>220</v>
      </c>
      <c r="G43" s="109">
        <v>121</v>
      </c>
      <c r="H43" s="109">
        <v>110</v>
      </c>
      <c r="I43" s="109">
        <v>98</v>
      </c>
      <c r="J43" s="150">
        <v>114</v>
      </c>
      <c r="K43" s="150">
        <v>98</v>
      </c>
      <c r="L43" s="66">
        <v>85</v>
      </c>
      <c r="M43" s="66">
        <v>56</v>
      </c>
      <c r="N43" s="66">
        <v>71</v>
      </c>
      <c r="O43" s="66">
        <v>71</v>
      </c>
      <c r="P43" s="66">
        <v>68</v>
      </c>
      <c r="Q43" s="66">
        <v>60</v>
      </c>
      <c r="R43" s="66">
        <v>83</v>
      </c>
      <c r="S43" s="66">
        <v>70</v>
      </c>
      <c r="T43" s="66">
        <v>50</v>
      </c>
      <c r="U43" s="66">
        <v>50</v>
      </c>
      <c r="V43" s="66">
        <v>49</v>
      </c>
      <c r="W43" s="58"/>
      <c r="X43" s="66">
        <v>1084</v>
      </c>
      <c r="Y43" s="66">
        <v>932</v>
      </c>
      <c r="Z43" s="66">
        <v>1035</v>
      </c>
      <c r="AA43" s="66">
        <v>935</v>
      </c>
      <c r="AB43" s="66">
        <v>762</v>
      </c>
      <c r="AC43" s="66">
        <v>478</v>
      </c>
      <c r="AD43" s="66">
        <v>631</v>
      </c>
      <c r="AE43" s="66">
        <v>638</v>
      </c>
      <c r="AF43" s="66">
        <v>710</v>
      </c>
      <c r="AG43" s="66">
        <v>657</v>
      </c>
      <c r="AH43" s="66">
        <v>778</v>
      </c>
      <c r="AI43" s="66">
        <v>638</v>
      </c>
      <c r="AJ43" s="66">
        <v>466</v>
      </c>
      <c r="AK43" s="66">
        <v>459</v>
      </c>
      <c r="AL43" s="66">
        <v>447</v>
      </c>
    </row>
    <row r="44" spans="1:38">
      <c r="A44" s="125" t="s">
        <v>159</v>
      </c>
      <c r="B44" s="109" t="s">
        <v>3</v>
      </c>
      <c r="C44" s="109" t="s">
        <v>3</v>
      </c>
      <c r="D44" s="109" t="s">
        <v>3</v>
      </c>
      <c r="E44" s="109">
        <v>3</v>
      </c>
      <c r="F44" s="150">
        <v>13</v>
      </c>
      <c r="G44" s="150">
        <v>58</v>
      </c>
      <c r="H44" s="150">
        <v>29</v>
      </c>
      <c r="I44" s="150">
        <v>29</v>
      </c>
      <c r="J44" s="150">
        <v>17</v>
      </c>
      <c r="K44" s="150">
        <v>0</v>
      </c>
      <c r="L44" s="66">
        <v>0</v>
      </c>
      <c r="M44" s="66">
        <v>0</v>
      </c>
      <c r="N44" s="66">
        <v>0</v>
      </c>
      <c r="O44" s="66">
        <v>0</v>
      </c>
      <c r="P44" s="66">
        <v>0</v>
      </c>
      <c r="Q44" s="66">
        <v>0</v>
      </c>
      <c r="R44" s="66">
        <v>0</v>
      </c>
      <c r="S44" s="66">
        <v>0</v>
      </c>
      <c r="T44" s="66">
        <v>0</v>
      </c>
      <c r="U44" s="66">
        <v>0</v>
      </c>
      <c r="V44" s="66">
        <v>0</v>
      </c>
      <c r="W44" s="58"/>
      <c r="X44" s="66">
        <v>283</v>
      </c>
      <c r="Y44" s="66">
        <v>278</v>
      </c>
      <c r="Z44" s="66">
        <v>158</v>
      </c>
      <c r="AA44" s="66">
        <v>0</v>
      </c>
      <c r="AB44" s="66">
        <v>0</v>
      </c>
      <c r="AC44" s="66">
        <v>0</v>
      </c>
      <c r="AD44" s="66">
        <v>0</v>
      </c>
      <c r="AE44" s="66">
        <v>0</v>
      </c>
      <c r="AF44" s="66">
        <v>0</v>
      </c>
      <c r="AG44" s="66">
        <v>0</v>
      </c>
      <c r="AH44" s="66">
        <v>0</v>
      </c>
      <c r="AI44" s="66">
        <v>0</v>
      </c>
      <c r="AJ44" s="66">
        <v>0</v>
      </c>
      <c r="AK44" s="66">
        <v>0</v>
      </c>
      <c r="AL44" s="66">
        <v>0</v>
      </c>
    </row>
    <row r="45" spans="1:38">
      <c r="A45" s="15" t="s">
        <v>160</v>
      </c>
      <c r="B45" s="148">
        <v>151</v>
      </c>
      <c r="C45" s="148">
        <v>169</v>
      </c>
      <c r="D45" s="148">
        <v>163</v>
      </c>
      <c r="E45" s="148">
        <f>SUM(E39:E44)</f>
        <v>407</v>
      </c>
      <c r="F45" s="110">
        <v>830</v>
      </c>
      <c r="G45" s="110">
        <v>519</v>
      </c>
      <c r="H45" s="110">
        <v>464</v>
      </c>
      <c r="I45" s="110">
        <v>990</v>
      </c>
      <c r="J45" s="110">
        <v>552</v>
      </c>
      <c r="K45" s="110">
        <v>505</v>
      </c>
      <c r="L45" s="67">
        <v>437</v>
      </c>
      <c r="M45" s="67">
        <v>449</v>
      </c>
      <c r="N45" s="67">
        <v>713</v>
      </c>
      <c r="O45" s="67">
        <v>213</v>
      </c>
      <c r="P45" s="67">
        <v>559</v>
      </c>
      <c r="Q45" s="67">
        <v>81</v>
      </c>
      <c r="R45" s="67">
        <v>98</v>
      </c>
      <c r="S45" s="67">
        <v>75</v>
      </c>
      <c r="T45" s="67">
        <v>181</v>
      </c>
      <c r="U45" s="67">
        <v>147</v>
      </c>
      <c r="V45" s="67">
        <v>221</v>
      </c>
      <c r="W45" s="79"/>
      <c r="X45" s="67">
        <v>4570</v>
      </c>
      <c r="Y45" s="67">
        <v>9471</v>
      </c>
      <c r="Z45" s="67">
        <v>5042</v>
      </c>
      <c r="AA45" s="67">
        <v>4804</v>
      </c>
      <c r="AB45" s="67">
        <v>3909</v>
      </c>
      <c r="AC45" s="67">
        <v>3866</v>
      </c>
      <c r="AD45" s="67">
        <v>6374</v>
      </c>
      <c r="AE45" s="67">
        <v>1912</v>
      </c>
      <c r="AF45" s="67">
        <v>5790</v>
      </c>
      <c r="AG45" s="67">
        <v>885</v>
      </c>
      <c r="AH45" s="67">
        <v>924</v>
      </c>
      <c r="AI45" s="67">
        <v>679</v>
      </c>
      <c r="AJ45" s="67">
        <v>1703</v>
      </c>
      <c r="AK45" s="67">
        <v>1332</v>
      </c>
      <c r="AL45" s="67">
        <v>2012</v>
      </c>
    </row>
    <row r="46" spans="1:38">
      <c r="A46" s="15" t="s">
        <v>161</v>
      </c>
      <c r="B46" s="148">
        <v>9929</v>
      </c>
      <c r="C46" s="148">
        <v>12185</v>
      </c>
      <c r="D46" s="148">
        <v>12475</v>
      </c>
      <c r="E46" s="148">
        <f>+E45+E38+E30</f>
        <v>12563</v>
      </c>
      <c r="F46" s="110">
        <v>12149</v>
      </c>
      <c r="G46" s="110">
        <v>12516</v>
      </c>
      <c r="H46" s="110">
        <v>10749</v>
      </c>
      <c r="I46" s="110">
        <v>9244</v>
      </c>
      <c r="J46" s="110">
        <v>8103</v>
      </c>
      <c r="K46" s="110">
        <v>6178</v>
      </c>
      <c r="L46" s="67">
        <v>5109</v>
      </c>
      <c r="M46" s="67">
        <v>4302</v>
      </c>
      <c r="N46" s="67">
        <v>3777</v>
      </c>
      <c r="O46" s="67">
        <v>3278</v>
      </c>
      <c r="P46" s="67">
        <v>3053</v>
      </c>
      <c r="Q46" s="67">
        <v>3148</v>
      </c>
      <c r="R46" s="67">
        <v>2856</v>
      </c>
      <c r="S46" s="67">
        <v>2493</v>
      </c>
      <c r="T46" s="67">
        <v>2031</v>
      </c>
      <c r="U46" s="67">
        <v>1811</v>
      </c>
      <c r="V46" s="67">
        <v>1436</v>
      </c>
      <c r="W46" s="79"/>
      <c r="X46" s="67">
        <v>105871</v>
      </c>
      <c r="Y46" s="67">
        <v>88438</v>
      </c>
      <c r="Z46" s="67">
        <v>74024</v>
      </c>
      <c r="AA46" s="67">
        <v>58789</v>
      </c>
      <c r="AB46" s="67">
        <v>45692</v>
      </c>
      <c r="AC46" s="67">
        <v>37068</v>
      </c>
      <c r="AD46" s="67">
        <v>33784</v>
      </c>
      <c r="AE46" s="67">
        <v>29506</v>
      </c>
      <c r="AF46" s="67">
        <v>31608</v>
      </c>
      <c r="AG46" s="67">
        <v>34427</v>
      </c>
      <c r="AH46" s="67">
        <v>27052</v>
      </c>
      <c r="AI46" s="67">
        <v>22566</v>
      </c>
      <c r="AJ46" s="67">
        <v>19149</v>
      </c>
      <c r="AK46" s="67">
        <v>16314</v>
      </c>
      <c r="AL46" s="67">
        <v>13063</v>
      </c>
    </row>
    <row r="47" spans="1:38">
      <c r="A47" s="18"/>
      <c r="B47" s="20"/>
      <c r="E47" s="109"/>
      <c r="F47" s="115"/>
      <c r="G47" s="115"/>
      <c r="H47" s="115">
        <v>0</v>
      </c>
      <c r="I47" s="115">
        <v>0</v>
      </c>
      <c r="J47" s="115">
        <v>0</v>
      </c>
      <c r="K47" s="115">
        <v>0</v>
      </c>
      <c r="L47" s="68">
        <v>0</v>
      </c>
      <c r="M47" s="68">
        <v>0</v>
      </c>
      <c r="N47" s="68">
        <v>0</v>
      </c>
      <c r="O47" s="68">
        <v>0</v>
      </c>
      <c r="P47" s="68">
        <v>0</v>
      </c>
      <c r="Q47" s="68">
        <v>0</v>
      </c>
      <c r="R47" s="68">
        <v>0</v>
      </c>
      <c r="S47" s="68">
        <v>0</v>
      </c>
      <c r="T47" s="68">
        <v>0</v>
      </c>
      <c r="U47" s="68">
        <v>0</v>
      </c>
      <c r="V47" s="68">
        <v>0</v>
      </c>
      <c r="W47" s="69"/>
      <c r="X47" s="69">
        <v>0</v>
      </c>
      <c r="Y47" s="69">
        <v>0</v>
      </c>
      <c r="Z47" s="69">
        <v>0</v>
      </c>
      <c r="AA47" s="69">
        <v>0</v>
      </c>
      <c r="AB47" s="69">
        <v>0</v>
      </c>
      <c r="AC47" s="69">
        <v>0</v>
      </c>
      <c r="AD47" s="69">
        <v>0</v>
      </c>
      <c r="AE47" s="69">
        <v>0</v>
      </c>
      <c r="AF47" s="69">
        <v>0</v>
      </c>
      <c r="AG47" s="69">
        <v>0</v>
      </c>
      <c r="AH47" s="69">
        <v>0</v>
      </c>
      <c r="AI47" s="69">
        <v>0</v>
      </c>
      <c r="AJ47" s="69">
        <v>0</v>
      </c>
      <c r="AK47" s="69">
        <v>0</v>
      </c>
      <c r="AL47" s="69">
        <v>0</v>
      </c>
    </row>
    <row r="48" spans="1:38">
      <c r="A48" s="224" t="s">
        <v>286</v>
      </c>
      <c r="B48" s="146"/>
      <c r="C48" s="146"/>
      <c r="D48" s="146"/>
      <c r="E48" s="109"/>
      <c r="F48" s="115"/>
      <c r="G48" s="115"/>
      <c r="H48" s="115">
        <v>0</v>
      </c>
      <c r="I48" s="115">
        <v>0</v>
      </c>
      <c r="J48" s="115">
        <v>0</v>
      </c>
      <c r="K48" s="115">
        <v>0</v>
      </c>
      <c r="L48" s="68">
        <v>0</v>
      </c>
      <c r="M48" s="68">
        <v>0</v>
      </c>
      <c r="N48" s="68">
        <v>0</v>
      </c>
      <c r="O48" s="68">
        <v>0</v>
      </c>
      <c r="P48" s="68">
        <v>0</v>
      </c>
      <c r="Q48" s="68">
        <v>0</v>
      </c>
      <c r="R48" s="68">
        <v>0</v>
      </c>
      <c r="S48" s="68">
        <v>0</v>
      </c>
      <c r="T48" s="68">
        <v>0</v>
      </c>
      <c r="U48" s="68">
        <v>0</v>
      </c>
      <c r="V48" s="68">
        <v>0</v>
      </c>
      <c r="W48" s="69"/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6"/>
      <c r="AJ48" s="66"/>
      <c r="AK48" s="66"/>
      <c r="AL48" s="66"/>
    </row>
    <row r="49" spans="1:39">
      <c r="A49" s="131" t="s">
        <v>162</v>
      </c>
      <c r="B49" s="109">
        <v>3569</v>
      </c>
      <c r="C49" s="109">
        <v>3999</v>
      </c>
      <c r="D49" s="109">
        <v>4010</v>
      </c>
      <c r="E49" s="109">
        <v>3686</v>
      </c>
      <c r="F49" s="150">
        <v>3199</v>
      </c>
      <c r="G49" s="150">
        <v>3173</v>
      </c>
      <c r="H49" s="150">
        <v>2814</v>
      </c>
      <c r="I49" s="150">
        <v>1737</v>
      </c>
      <c r="J49" s="150">
        <v>967</v>
      </c>
      <c r="K49" s="150">
        <v>281</v>
      </c>
      <c r="L49" s="66">
        <v>341</v>
      </c>
      <c r="M49" s="66">
        <v>269</v>
      </c>
      <c r="N49" s="66">
        <v>371</v>
      </c>
      <c r="O49" s="66">
        <v>426</v>
      </c>
      <c r="P49" s="66">
        <v>329</v>
      </c>
      <c r="Q49" s="66">
        <v>247</v>
      </c>
      <c r="R49" s="66">
        <v>306</v>
      </c>
      <c r="S49" s="66">
        <v>259</v>
      </c>
      <c r="T49" s="66">
        <v>266</v>
      </c>
      <c r="U49" s="66">
        <v>236</v>
      </c>
      <c r="V49" s="66">
        <v>203</v>
      </c>
      <c r="W49" s="58"/>
      <c r="X49" s="66">
        <v>27718</v>
      </c>
      <c r="Y49" s="66">
        <v>16613</v>
      </c>
      <c r="Z49" s="66">
        <v>8829</v>
      </c>
      <c r="AA49" s="66">
        <v>2670</v>
      </c>
      <c r="AB49" s="66">
        <v>3049</v>
      </c>
      <c r="AC49" s="66">
        <v>2320</v>
      </c>
      <c r="AD49" s="66">
        <v>3317</v>
      </c>
      <c r="AE49" s="66">
        <v>3837</v>
      </c>
      <c r="AF49" s="66">
        <v>3405</v>
      </c>
      <c r="AG49" s="66">
        <v>2702</v>
      </c>
      <c r="AH49" s="66">
        <v>2898</v>
      </c>
      <c r="AI49" s="66">
        <v>2345</v>
      </c>
      <c r="AJ49" s="66">
        <v>2511</v>
      </c>
      <c r="AK49" s="66">
        <v>2122</v>
      </c>
      <c r="AL49" s="66">
        <v>1850</v>
      </c>
    </row>
    <row r="50" spans="1:39">
      <c r="A50" s="131" t="s">
        <v>163</v>
      </c>
      <c r="B50" s="212">
        <v>212</v>
      </c>
      <c r="C50" s="212">
        <v>210</v>
      </c>
      <c r="D50" s="212">
        <v>209</v>
      </c>
      <c r="E50" s="109">
        <v>1357</v>
      </c>
      <c r="F50" s="150">
        <v>1658</v>
      </c>
      <c r="G50" s="150">
        <v>2346</v>
      </c>
      <c r="H50" s="150">
        <v>1933</v>
      </c>
      <c r="I50" s="150">
        <v>2245</v>
      </c>
      <c r="J50" s="150">
        <v>2969</v>
      </c>
      <c r="K50" s="150">
        <v>2907</v>
      </c>
      <c r="L50" s="66">
        <v>2513</v>
      </c>
      <c r="M50" s="66">
        <v>2283</v>
      </c>
      <c r="N50" s="66">
        <v>1906</v>
      </c>
      <c r="O50" s="66">
        <v>1543</v>
      </c>
      <c r="P50" s="66">
        <v>1626</v>
      </c>
      <c r="Q50" s="66">
        <v>1808</v>
      </c>
      <c r="R50" s="66">
        <v>1369</v>
      </c>
      <c r="S50" s="66">
        <v>1261</v>
      </c>
      <c r="T50" s="66">
        <v>1029</v>
      </c>
      <c r="U50" s="66">
        <v>1034</v>
      </c>
      <c r="V50" s="66">
        <v>824</v>
      </c>
      <c r="X50" s="66">
        <v>19038</v>
      </c>
      <c r="Y50" s="66">
        <v>21482</v>
      </c>
      <c r="Z50" s="66">
        <v>27126</v>
      </c>
      <c r="AA50" s="66">
        <v>27665</v>
      </c>
      <c r="AB50" s="66">
        <v>22472</v>
      </c>
      <c r="AC50" s="66">
        <v>19659</v>
      </c>
      <c r="AD50" s="66">
        <v>17048</v>
      </c>
      <c r="AE50" s="66">
        <v>13884</v>
      </c>
      <c r="AF50" s="66">
        <v>16832</v>
      </c>
      <c r="AG50" s="66">
        <v>19772</v>
      </c>
      <c r="AH50" s="66">
        <v>12975</v>
      </c>
      <c r="AI50" s="66">
        <v>11408</v>
      </c>
      <c r="AJ50" s="66">
        <v>9700</v>
      </c>
      <c r="AK50" s="66">
        <v>9313</v>
      </c>
      <c r="AL50" s="66">
        <v>7490</v>
      </c>
    </row>
    <row r="51" spans="1:39">
      <c r="A51" s="15" t="s">
        <v>287</v>
      </c>
      <c r="B51" s="148">
        <v>3781</v>
      </c>
      <c r="C51" s="148">
        <v>4209</v>
      </c>
      <c r="D51" s="148">
        <v>4219</v>
      </c>
      <c r="E51" s="148">
        <f>+E49+E50</f>
        <v>5043</v>
      </c>
      <c r="F51" s="110">
        <v>4857</v>
      </c>
      <c r="G51" s="110">
        <v>5519</v>
      </c>
      <c r="H51" s="110">
        <v>4747</v>
      </c>
      <c r="I51" s="110">
        <v>3982</v>
      </c>
      <c r="J51" s="110">
        <v>3936</v>
      </c>
      <c r="K51" s="110">
        <v>3188</v>
      </c>
      <c r="L51" s="67">
        <v>2854</v>
      </c>
      <c r="M51" s="67">
        <v>2551</v>
      </c>
      <c r="N51" s="67">
        <v>2277</v>
      </c>
      <c r="O51" s="67">
        <v>1969</v>
      </c>
      <c r="P51" s="67">
        <v>1955</v>
      </c>
      <c r="Q51" s="67">
        <v>2055</v>
      </c>
      <c r="R51" s="67">
        <v>1675</v>
      </c>
      <c r="S51" s="67">
        <v>1520</v>
      </c>
      <c r="T51" s="67">
        <v>1295</v>
      </c>
      <c r="U51" s="67">
        <v>1270</v>
      </c>
      <c r="V51" s="67">
        <v>1027</v>
      </c>
      <c r="W51" s="58"/>
      <c r="X51" s="67">
        <v>46756</v>
      </c>
      <c r="Y51" s="67">
        <v>38095</v>
      </c>
      <c r="Z51" s="67">
        <v>35955</v>
      </c>
      <c r="AA51" s="67">
        <v>30335</v>
      </c>
      <c r="AB51" s="67">
        <v>25521</v>
      </c>
      <c r="AC51" s="67">
        <v>21979</v>
      </c>
      <c r="AD51" s="67">
        <v>20365</v>
      </c>
      <c r="AE51" s="67">
        <v>17721</v>
      </c>
      <c r="AF51" s="67">
        <v>20237</v>
      </c>
      <c r="AG51" s="67">
        <v>22474</v>
      </c>
      <c r="AH51" s="67">
        <v>15873</v>
      </c>
      <c r="AI51" s="67">
        <v>13753</v>
      </c>
      <c r="AJ51" s="67">
        <v>12211</v>
      </c>
      <c r="AK51" s="67">
        <v>11435</v>
      </c>
      <c r="AL51" s="67">
        <v>9340</v>
      </c>
    </row>
    <row r="52" spans="1:39">
      <c r="A52" s="208" t="s">
        <v>253</v>
      </c>
      <c r="B52" s="212">
        <v>650</v>
      </c>
      <c r="C52" s="212">
        <v>649</v>
      </c>
      <c r="D52" s="212">
        <v>971</v>
      </c>
      <c r="E52" s="109">
        <v>999</v>
      </c>
      <c r="F52" s="150">
        <v>499</v>
      </c>
      <c r="G52" s="150">
        <v>499</v>
      </c>
      <c r="H52" s="150"/>
      <c r="I52" s="150"/>
      <c r="J52" s="150"/>
      <c r="K52" s="150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58"/>
      <c r="X52" s="79"/>
      <c r="Y52" s="79"/>
      <c r="Z52" s="79"/>
      <c r="AA52" s="79"/>
      <c r="AB52" s="79"/>
      <c r="AC52" s="79"/>
      <c r="AD52" s="79"/>
      <c r="AE52" s="79"/>
      <c r="AF52" s="79"/>
      <c r="AG52" s="79"/>
      <c r="AH52" s="79"/>
      <c r="AI52" s="79"/>
      <c r="AJ52" s="79"/>
      <c r="AK52" s="79"/>
      <c r="AL52" s="79"/>
    </row>
    <row r="53" spans="1:39">
      <c r="A53" s="15" t="s">
        <v>288</v>
      </c>
      <c r="B53" s="148">
        <v>4431</v>
      </c>
      <c r="C53" s="148">
        <v>4858</v>
      </c>
      <c r="D53" s="148">
        <v>5190</v>
      </c>
      <c r="E53" s="148">
        <f>+E51+E52</f>
        <v>6042</v>
      </c>
      <c r="F53" s="110">
        <v>5356</v>
      </c>
      <c r="G53" s="110">
        <v>6018</v>
      </c>
      <c r="H53" s="110">
        <f t="shared" ref="H53:K53" si="5">+H51+H52</f>
        <v>4747</v>
      </c>
      <c r="I53" s="110">
        <f t="shared" si="5"/>
        <v>3982</v>
      </c>
      <c r="J53" s="110">
        <f t="shared" si="5"/>
        <v>3936</v>
      </c>
      <c r="K53" s="110">
        <f t="shared" si="5"/>
        <v>3188</v>
      </c>
      <c r="L53" s="67">
        <f t="shared" ref="L53:V53" si="6">+L51+L52</f>
        <v>2854</v>
      </c>
      <c r="M53" s="67">
        <f t="shared" si="6"/>
        <v>2551</v>
      </c>
      <c r="N53" s="67">
        <f t="shared" si="6"/>
        <v>2277</v>
      </c>
      <c r="O53" s="67">
        <f t="shared" si="6"/>
        <v>1969</v>
      </c>
      <c r="P53" s="67">
        <f t="shared" si="6"/>
        <v>1955</v>
      </c>
      <c r="Q53" s="67">
        <f t="shared" si="6"/>
        <v>2055</v>
      </c>
      <c r="R53" s="67">
        <f t="shared" si="6"/>
        <v>1675</v>
      </c>
      <c r="S53" s="67">
        <f t="shared" si="6"/>
        <v>1520</v>
      </c>
      <c r="T53" s="67">
        <f t="shared" si="6"/>
        <v>1295</v>
      </c>
      <c r="U53" s="67">
        <f t="shared" si="6"/>
        <v>1270</v>
      </c>
      <c r="V53" s="67">
        <f t="shared" si="6"/>
        <v>1027</v>
      </c>
      <c r="W53" s="58"/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79"/>
      <c r="AL53" s="79"/>
    </row>
    <row r="54" spans="1:39" s="4" customFormat="1">
      <c r="A54" s="2"/>
      <c r="B54" s="20"/>
      <c r="C54" s="20"/>
      <c r="D54" s="20"/>
      <c r="E54" s="22"/>
      <c r="F54" s="19"/>
      <c r="G54" s="19"/>
      <c r="H54" s="19">
        <v>0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58"/>
      <c r="X54" s="69">
        <v>0</v>
      </c>
      <c r="Y54" s="69">
        <v>0</v>
      </c>
      <c r="Z54" s="69">
        <v>0</v>
      </c>
      <c r="AA54" s="69">
        <v>0</v>
      </c>
      <c r="AB54" s="69">
        <v>0</v>
      </c>
      <c r="AC54" s="69">
        <v>0</v>
      </c>
      <c r="AD54" s="69">
        <v>0</v>
      </c>
      <c r="AE54" s="69">
        <v>0</v>
      </c>
      <c r="AF54" s="69">
        <v>0</v>
      </c>
      <c r="AG54" s="69">
        <v>0</v>
      </c>
      <c r="AH54" s="69">
        <v>0</v>
      </c>
      <c r="AI54" s="69">
        <v>0</v>
      </c>
      <c r="AJ54" s="69">
        <v>0</v>
      </c>
      <c r="AK54" s="69">
        <v>0</v>
      </c>
      <c r="AL54" s="69">
        <v>0</v>
      </c>
      <c r="AM54" s="2"/>
    </row>
    <row r="55" spans="1:39" s="4" customFormat="1">
      <c r="A55" s="2"/>
      <c r="B55" s="20"/>
      <c r="C55" s="20"/>
      <c r="D55" s="20"/>
      <c r="E55" s="22"/>
      <c r="F55" s="19"/>
      <c r="G55" s="19"/>
      <c r="H55" s="19">
        <v>0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/>
      <c r="X55" s="35"/>
      <c r="Y55" s="58"/>
      <c r="Z55" s="58"/>
      <c r="AA55" s="58"/>
      <c r="AB55" s="58"/>
      <c r="AC55" s="58"/>
      <c r="AD55" s="58"/>
      <c r="AE55" s="58"/>
      <c r="AF55" s="58"/>
      <c r="AG55" s="58"/>
      <c r="AH55" s="293"/>
      <c r="AI55" s="293"/>
      <c r="AJ55" s="58"/>
      <c r="AK55" s="58"/>
      <c r="AL55" s="58"/>
    </row>
    <row r="56" spans="1:39">
      <c r="A56" s="24" t="s">
        <v>87</v>
      </c>
      <c r="B56" s="20"/>
      <c r="E56" s="294"/>
      <c r="F56" s="48"/>
      <c r="G56" s="48"/>
      <c r="H56" s="48"/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/>
      <c r="X56" s="35"/>
      <c r="Y56" s="58"/>
      <c r="Z56" s="58"/>
      <c r="AA56" s="58"/>
      <c r="AB56" s="58"/>
      <c r="AC56" s="58"/>
      <c r="AD56" s="58"/>
      <c r="AE56" s="58"/>
      <c r="AF56" s="58"/>
      <c r="AG56" s="58"/>
      <c r="AH56" s="293"/>
      <c r="AI56" s="293"/>
      <c r="AJ56" s="58"/>
      <c r="AK56" s="58"/>
      <c r="AL56" s="58"/>
      <c r="AM56" s="4"/>
    </row>
    <row r="57" spans="1:39">
      <c r="A57" s="24" t="s">
        <v>90</v>
      </c>
      <c r="B57" s="20">
        <v>10.250299999999999</v>
      </c>
      <c r="C57" s="20">
        <v>10.250299999999999</v>
      </c>
      <c r="D57" s="20">
        <v>10.0343</v>
      </c>
      <c r="E57" s="195">
        <v>10.4468</v>
      </c>
      <c r="F57" s="49">
        <v>10.2773</v>
      </c>
      <c r="G57" s="49">
        <v>9.8497000000000003</v>
      </c>
      <c r="H57" s="49">
        <v>9.5669000000000004</v>
      </c>
      <c r="I57" s="49">
        <v>9.1349999999999998</v>
      </c>
      <c r="J57" s="49">
        <v>9.5154999999999994</v>
      </c>
      <c r="K57" s="49">
        <v>8.9429999999999996</v>
      </c>
      <c r="L57" s="49">
        <v>8.6166</v>
      </c>
      <c r="M57" s="49">
        <v>8.9446999999999992</v>
      </c>
      <c r="N57" s="49">
        <v>9.0020000000000007</v>
      </c>
      <c r="O57" s="49">
        <v>10.353</v>
      </c>
      <c r="P57" s="49">
        <v>10.935499999999999</v>
      </c>
      <c r="Q57" s="49">
        <v>9.4734999999999996</v>
      </c>
      <c r="R57" s="49">
        <v>9.0500000000000007</v>
      </c>
      <c r="S57" s="49">
        <v>9.43</v>
      </c>
      <c r="T57" s="49">
        <v>9.0069999999999997</v>
      </c>
      <c r="U57" s="49">
        <v>9.0939999999999994</v>
      </c>
      <c r="V57" s="49"/>
      <c r="W57" s="58"/>
      <c r="X57" s="295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</row>
    <row r="58" spans="1:39">
      <c r="A58" s="24" t="s">
        <v>88</v>
      </c>
      <c r="B58" s="20">
        <v>10.4796</v>
      </c>
      <c r="C58" s="20">
        <v>10.480700000000001</v>
      </c>
      <c r="D58" s="20">
        <v>10.1465</v>
      </c>
      <c r="E58" s="195">
        <v>10.4848</v>
      </c>
      <c r="F58" s="49">
        <v>10.5891</v>
      </c>
      <c r="G58" s="49">
        <v>10.2583</v>
      </c>
      <c r="H58" s="49">
        <v>9.6326000000000001</v>
      </c>
      <c r="I58" s="49">
        <v>9.4703999999999997</v>
      </c>
      <c r="J58" s="49">
        <v>9.3561999999999994</v>
      </c>
      <c r="K58" s="49">
        <v>9.0968</v>
      </c>
      <c r="L58" s="49">
        <v>8.6494</v>
      </c>
      <c r="M58" s="49">
        <v>8.7052999999999994</v>
      </c>
      <c r="N58" s="49">
        <v>9.0335000000000001</v>
      </c>
      <c r="O58" s="49">
        <v>9.5412999999999997</v>
      </c>
      <c r="P58" s="49">
        <v>10.350300000000001</v>
      </c>
      <c r="Q58" s="49">
        <v>9.6054999999999993</v>
      </c>
      <c r="R58" s="49">
        <v>9.2481000000000009</v>
      </c>
      <c r="S58" s="49">
        <v>9.2548999999999992</v>
      </c>
      <c r="T58" s="49">
        <v>9.2849000000000004</v>
      </c>
      <c r="U58" s="49">
        <v>9.1267999999999994</v>
      </c>
      <c r="V58" s="49"/>
      <c r="W58" s="49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</row>
    <row r="59" spans="1:39">
      <c r="A59" s="24" t="s">
        <v>89</v>
      </c>
      <c r="B59" s="268">
        <v>10.73</v>
      </c>
      <c r="C59" s="268">
        <v>10.337</v>
      </c>
      <c r="D59" s="20">
        <v>10.250299999999999</v>
      </c>
      <c r="E59" s="195">
        <v>10.0343</v>
      </c>
      <c r="F59" s="49">
        <v>10.4468</v>
      </c>
      <c r="G59" s="49">
        <v>10.2773</v>
      </c>
      <c r="H59" s="49">
        <v>9.8497000000000003</v>
      </c>
      <c r="I59" s="49">
        <v>9.5669000000000004</v>
      </c>
      <c r="J59" s="49">
        <v>9.1349999999999998</v>
      </c>
      <c r="K59" s="49">
        <v>9.5154999999999994</v>
      </c>
      <c r="L59" s="49">
        <v>8.9429999999999996</v>
      </c>
      <c r="M59" s="49">
        <v>8.6166</v>
      </c>
      <c r="N59" s="49">
        <v>8.9446999999999992</v>
      </c>
      <c r="O59" s="49">
        <v>9.0020000000000007</v>
      </c>
      <c r="P59" s="49">
        <v>10.353</v>
      </c>
      <c r="Q59" s="49">
        <v>10.935499999999999</v>
      </c>
      <c r="R59" s="49">
        <v>9.4734999999999996</v>
      </c>
      <c r="S59" s="49">
        <v>9.0500000000000007</v>
      </c>
      <c r="T59" s="49">
        <v>9.43</v>
      </c>
      <c r="U59" s="49">
        <v>9.0069999999999997</v>
      </c>
      <c r="V59" s="49">
        <v>9.0939999999999994</v>
      </c>
      <c r="W59" s="49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296"/>
      <c r="AI59" s="296"/>
      <c r="AJ59" s="48"/>
      <c r="AK59" s="48"/>
      <c r="AL59" s="297"/>
    </row>
    <row r="60" spans="1:39">
      <c r="A60" s="10"/>
    </row>
  </sheetData>
  <conditionalFormatting sqref="X47:AL47">
    <cfRule type="cellIs" dxfId="47" priority="141" operator="notEqual">
      <formula>0</formula>
    </cfRule>
  </conditionalFormatting>
  <conditionalFormatting sqref="L47:W47">
    <cfRule type="cellIs" dxfId="46" priority="134" operator="notEqual">
      <formula>0</formula>
    </cfRule>
  </conditionalFormatting>
  <conditionalFormatting sqref="H54:V54">
    <cfRule type="cellIs" dxfId="45" priority="132" operator="notEqual">
      <formula>0</formula>
    </cfRule>
  </conditionalFormatting>
  <conditionalFormatting sqref="X54:AL54">
    <cfRule type="cellIs" dxfId="44" priority="129" operator="lessThan">
      <formula>0</formula>
    </cfRule>
    <cfRule type="cellIs" dxfId="43" priority="130" operator="greaterThan">
      <formula>0</formula>
    </cfRule>
  </conditionalFormatting>
  <conditionalFormatting sqref="L25:W25 W26">
    <cfRule type="cellIs" dxfId="42" priority="127" operator="lessThan">
      <formula>0</formula>
    </cfRule>
    <cfRule type="cellIs" dxfId="41" priority="128" operator="greaterThan">
      <formula>0</formula>
    </cfRule>
  </conditionalFormatting>
  <conditionalFormatting sqref="L47:W47">
    <cfRule type="cellIs" dxfId="40" priority="125" operator="lessThan">
      <formula>0</formula>
    </cfRule>
    <cfRule type="cellIs" dxfId="39" priority="126" operator="greaterThan">
      <formula>0</formula>
    </cfRule>
  </conditionalFormatting>
  <conditionalFormatting sqref="L48:W48">
    <cfRule type="cellIs" dxfId="38" priority="123" operator="lessThan">
      <formula>0</formula>
    </cfRule>
    <cfRule type="cellIs" dxfId="37" priority="124" operator="greaterThan">
      <formula>0</formula>
    </cfRule>
  </conditionalFormatting>
  <conditionalFormatting sqref="H54:V54">
    <cfRule type="cellIs" dxfId="36" priority="121" operator="lessThan">
      <formula>0</formula>
    </cfRule>
    <cfRule type="cellIs" dxfId="35" priority="122" operator="greaterThan">
      <formula>0</formula>
    </cfRule>
  </conditionalFormatting>
  <conditionalFormatting sqref="I56:W56">
    <cfRule type="cellIs" dxfId="34" priority="119" operator="lessThan">
      <formula>0</formula>
    </cfRule>
    <cfRule type="cellIs" dxfId="33" priority="120" operator="greaterThan">
      <formula>0</formula>
    </cfRule>
  </conditionalFormatting>
  <conditionalFormatting sqref="H55:W55">
    <cfRule type="cellIs" dxfId="32" priority="117" operator="lessThan">
      <formula>0</formula>
    </cfRule>
    <cfRule type="cellIs" dxfId="31" priority="118" operator="greaterThan">
      <formula>0</formula>
    </cfRule>
  </conditionalFormatting>
  <conditionalFormatting sqref="H47:K47">
    <cfRule type="cellIs" dxfId="30" priority="95" operator="notEqual">
      <formula>0</formula>
    </cfRule>
  </conditionalFormatting>
  <conditionalFormatting sqref="H25:K25">
    <cfRule type="cellIs" dxfId="29" priority="93" operator="lessThan">
      <formula>0</formula>
    </cfRule>
    <cfRule type="cellIs" dxfId="28" priority="94" operator="greaterThan">
      <formula>0</formula>
    </cfRule>
  </conditionalFormatting>
  <conditionalFormatting sqref="H47:K47">
    <cfRule type="cellIs" dxfId="27" priority="91" operator="lessThan">
      <formula>0</formula>
    </cfRule>
    <cfRule type="cellIs" dxfId="26" priority="92" operator="greaterThan">
      <formula>0</formula>
    </cfRule>
  </conditionalFormatting>
  <conditionalFormatting sqref="H48:K48">
    <cfRule type="cellIs" dxfId="25" priority="89" operator="lessThan">
      <formula>0</formula>
    </cfRule>
    <cfRule type="cellIs" dxfId="24" priority="90" operator="greaterThan">
      <formula>0</formula>
    </cfRule>
  </conditionalFormatting>
  <conditionalFormatting sqref="F54:G54">
    <cfRule type="cellIs" dxfId="23" priority="67" operator="notEqual">
      <formula>0</formula>
    </cfRule>
  </conditionalFormatting>
  <conditionalFormatting sqref="F54:G54">
    <cfRule type="cellIs" dxfId="22" priority="65" operator="lessThan">
      <formula>0</formula>
    </cfRule>
    <cfRule type="cellIs" dxfId="21" priority="66" operator="greaterThan">
      <formula>0</formula>
    </cfRule>
  </conditionalFormatting>
  <conditionalFormatting sqref="F55:G55">
    <cfRule type="cellIs" dxfId="20" priority="63" operator="lessThan">
      <formula>0</formula>
    </cfRule>
    <cfRule type="cellIs" dxfId="19" priority="64" operator="greaterThan">
      <formula>0</formula>
    </cfRule>
  </conditionalFormatting>
  <conditionalFormatting sqref="F47:G47">
    <cfRule type="cellIs" dxfId="18" priority="62" operator="notEqual">
      <formula>0</formula>
    </cfRule>
  </conditionalFormatting>
  <conditionalFormatting sqref="F25:G25">
    <cfRule type="cellIs" dxfId="17" priority="60" operator="lessThan">
      <formula>0</formula>
    </cfRule>
    <cfRule type="cellIs" dxfId="16" priority="61" operator="greaterThan">
      <formula>0</formula>
    </cfRule>
  </conditionalFormatting>
  <conditionalFormatting sqref="F47:G47">
    <cfRule type="cellIs" dxfId="15" priority="58" operator="lessThan">
      <formula>0</formula>
    </cfRule>
    <cfRule type="cellIs" dxfId="14" priority="59" operator="greaterThan">
      <formula>0</formula>
    </cfRule>
  </conditionalFormatting>
  <conditionalFormatting sqref="F48:G48">
    <cfRule type="cellIs" dxfId="13" priority="56" operator="lessThan">
      <formula>0</formula>
    </cfRule>
    <cfRule type="cellIs" dxfId="12" priority="57" operator="greaterThan">
      <formula>0</formula>
    </cfRule>
  </conditionalFormatting>
  <conditionalFormatting sqref="E54">
    <cfRule type="cellIs" dxfId="11" priority="18" operator="notEqual">
      <formula>0</formula>
    </cfRule>
  </conditionalFormatting>
  <conditionalFormatting sqref="E25">
    <cfRule type="cellIs" dxfId="10" priority="5" operator="lessThan">
      <formula>0</formula>
    </cfRule>
    <cfRule type="cellIs" dxfId="9" priority="6" operator="greaterThan">
      <formula>0</formula>
    </cfRule>
  </conditionalFormatting>
  <conditionalFormatting sqref="E54">
    <cfRule type="cellIs" dxfId="8" priority="10" operator="lessThan">
      <formula>0</formula>
    </cfRule>
    <cfRule type="cellIs" dxfId="7" priority="11" operator="greaterThan">
      <formula>0</formula>
    </cfRule>
  </conditionalFormatting>
  <conditionalFormatting sqref="E55">
    <cfRule type="cellIs" dxfId="6" priority="8" operator="lessThan">
      <formula>0</formula>
    </cfRule>
    <cfRule type="cellIs" dxfId="5" priority="9" operator="greaterThan">
      <formula>0</formula>
    </cfRule>
  </conditionalFormatting>
  <conditionalFormatting sqref="E47">
    <cfRule type="cellIs" dxfId="4" priority="7" operator="notEqual">
      <formula>0</formula>
    </cfRule>
  </conditionalFormatting>
  <conditionalFormatting sqref="E47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E4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249977111117893"/>
  </sheetPr>
  <dimension ref="A1:AG248"/>
  <sheetViews>
    <sheetView zoomScale="80" zoomScaleNormal="80" workbookViewId="0">
      <pane ySplit="5" topLeftCell="A33" activePane="bottomLeft" state="frozen"/>
      <selection activeCell="E50" sqref="E50"/>
      <selection pane="bottomLeft" activeCell="I49" sqref="I49"/>
    </sheetView>
  </sheetViews>
  <sheetFormatPr defaultColWidth="8.796875" defaultRowHeight="14.25"/>
  <cols>
    <col min="1" max="1" width="31.5" style="34" bestFit="1" customWidth="1"/>
    <col min="2" max="2" width="11.59765625" style="34" bestFit="1" customWidth="1"/>
    <col min="3" max="3" width="14" style="34" bestFit="1" customWidth="1"/>
    <col min="4" max="4" width="12.09765625" style="34" customWidth="1"/>
    <col min="5" max="5" width="14" style="34" bestFit="1" customWidth="1"/>
    <col min="6" max="6" width="11.8984375" style="34" customWidth="1"/>
    <col min="7" max="7" width="14.59765625" style="34" bestFit="1" customWidth="1"/>
    <col min="8" max="8" width="9.796875" style="34" customWidth="1"/>
    <col min="9" max="9" width="11.796875" style="34" bestFit="1" customWidth="1"/>
    <col min="10" max="10" width="11.3984375" style="34" bestFit="1" customWidth="1"/>
    <col min="11" max="11" width="10.296875" style="34" customWidth="1"/>
    <col min="12" max="12" width="8.8984375" style="34" bestFit="1" customWidth="1"/>
    <col min="13" max="13" width="25.09765625" style="34" bestFit="1" customWidth="1"/>
    <col min="14" max="14" width="11.5" style="34" customWidth="1"/>
    <col min="15" max="15" width="12.296875" style="34" bestFit="1" customWidth="1"/>
    <col min="16" max="16384" width="8.796875" style="34"/>
  </cols>
  <sheetData>
    <row r="1" spans="1:33" s="112" customFormat="1" ht="18">
      <c r="A1" s="51" t="s">
        <v>247</v>
      </c>
      <c r="S1" s="114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</row>
    <row r="2" spans="1:33" ht="18">
      <c r="A2" s="81" t="s">
        <v>246</v>
      </c>
      <c r="B2" s="99"/>
      <c r="D2"/>
      <c r="E2" s="154"/>
      <c r="F2" s="100"/>
      <c r="G2" s="100"/>
      <c r="H2" s="100"/>
      <c r="I2" s="100"/>
      <c r="J2" s="100"/>
      <c r="K2" s="100"/>
      <c r="L2" s="100"/>
      <c r="M2" s="100"/>
      <c r="N2" s="100"/>
      <c r="O2" s="99"/>
    </row>
    <row r="3" spans="1:33" ht="18">
      <c r="A3" s="81" t="s">
        <v>28</v>
      </c>
      <c r="B3" s="99"/>
      <c r="C3" s="100"/>
      <c r="D3" s="100"/>
      <c r="E3" s="100"/>
      <c r="F3" s="99"/>
      <c r="G3" s="99"/>
      <c r="H3" s="99"/>
      <c r="I3" s="99"/>
      <c r="J3" s="99"/>
      <c r="K3" s="99"/>
      <c r="L3" s="99"/>
      <c r="M3" s="99"/>
      <c r="N3" s="99"/>
      <c r="O3" s="99"/>
    </row>
    <row r="4" spans="1:33" ht="15">
      <c r="A4" s="101"/>
      <c r="B4" s="99"/>
      <c r="C4" s="333"/>
      <c r="D4" s="333"/>
      <c r="E4" s="333"/>
      <c r="F4" s="134" t="s">
        <v>179</v>
      </c>
      <c r="G4" s="151" t="s">
        <v>180</v>
      </c>
      <c r="H4" s="102" t="s">
        <v>194</v>
      </c>
      <c r="I4" s="117" t="s">
        <v>182</v>
      </c>
      <c r="J4" s="333" t="s">
        <v>197</v>
      </c>
      <c r="K4" s="151" t="s">
        <v>164</v>
      </c>
      <c r="L4" s="102" t="s">
        <v>184</v>
      </c>
      <c r="M4" s="117" t="s">
        <v>185</v>
      </c>
      <c r="N4" s="151" t="s">
        <v>187</v>
      </c>
      <c r="O4" s="99"/>
    </row>
    <row r="5" spans="1:33">
      <c r="A5" s="101"/>
      <c r="B5" s="99"/>
      <c r="C5" s="134" t="s">
        <v>177</v>
      </c>
      <c r="D5" s="134" t="s">
        <v>178</v>
      </c>
      <c r="E5" s="134" t="s">
        <v>196</v>
      </c>
      <c r="F5" s="102"/>
      <c r="G5" s="152" t="s">
        <v>181</v>
      </c>
      <c r="H5" s="102" t="s">
        <v>195</v>
      </c>
      <c r="I5" s="117" t="s">
        <v>183</v>
      </c>
      <c r="J5" s="334"/>
      <c r="K5" s="102"/>
      <c r="L5" s="102"/>
      <c r="M5" s="117" t="s">
        <v>186</v>
      </c>
      <c r="N5" s="102" t="s">
        <v>188</v>
      </c>
      <c r="O5" s="99"/>
    </row>
    <row r="6" spans="1:33">
      <c r="A6" s="105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</row>
    <row r="7" spans="1:33" s="82" customFormat="1" ht="15">
      <c r="A7" s="151" t="s">
        <v>167</v>
      </c>
      <c r="B7" s="163">
        <v>43100</v>
      </c>
      <c r="C7" s="164">
        <v>3065579400</v>
      </c>
      <c r="D7" s="164">
        <v>18835606</v>
      </c>
      <c r="E7" s="164">
        <v>3084415006</v>
      </c>
      <c r="F7" s="164">
        <f>SUM(F8:F27)</f>
        <v>1851</v>
      </c>
      <c r="G7" s="164">
        <f>SUM(G8:G27)</f>
        <v>13891</v>
      </c>
      <c r="H7" s="164">
        <f>SUM(H8:H27)</f>
        <v>1036</v>
      </c>
      <c r="I7" s="164"/>
      <c r="J7" s="164">
        <f>SUM(J8:J27)-1</f>
        <v>31293</v>
      </c>
      <c r="K7" s="164">
        <f>+F7+G7+H7+I7+J7</f>
        <v>48071</v>
      </c>
      <c r="L7" s="164">
        <f>SUM(L8:L27)</f>
        <v>0</v>
      </c>
      <c r="M7" s="164">
        <f>SUM(M8:M27)</f>
        <v>199</v>
      </c>
      <c r="N7" s="164">
        <f>+K7+L7+M7</f>
        <v>48270</v>
      </c>
      <c r="O7" s="103" t="s">
        <v>21</v>
      </c>
    </row>
    <row r="8" spans="1:33">
      <c r="A8" s="105"/>
      <c r="B8" s="165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</row>
    <row r="9" spans="1:33">
      <c r="A9" s="153" t="s">
        <v>192</v>
      </c>
      <c r="B9" s="166"/>
      <c r="C9" s="167"/>
      <c r="D9" s="167"/>
      <c r="E9" s="167"/>
      <c r="F9" s="167"/>
      <c r="G9" s="167"/>
      <c r="H9" s="167"/>
      <c r="I9" s="167"/>
      <c r="J9" s="167"/>
      <c r="K9" s="167"/>
      <c r="L9" s="167"/>
      <c r="M9" s="167"/>
      <c r="N9" s="167"/>
      <c r="O9" s="99"/>
    </row>
    <row r="10" spans="1:33">
      <c r="A10" s="106"/>
      <c r="B10" s="166"/>
      <c r="C10" s="167"/>
      <c r="D10" s="167"/>
      <c r="E10" s="167"/>
      <c r="F10" s="167"/>
      <c r="G10" s="167"/>
      <c r="H10" s="167"/>
      <c r="I10" s="167"/>
      <c r="J10" s="167"/>
      <c r="K10" s="167"/>
      <c r="L10" s="167"/>
      <c r="M10" s="167"/>
      <c r="N10" s="167"/>
      <c r="O10" s="99"/>
    </row>
    <row r="11" spans="1:33" ht="15">
      <c r="A11" s="116" t="s">
        <v>168</v>
      </c>
      <c r="B11" s="166"/>
      <c r="C11" s="165"/>
      <c r="D11" s="165"/>
      <c r="E11" s="165"/>
      <c r="F11" s="167"/>
      <c r="G11" s="167"/>
      <c r="H11" s="167"/>
      <c r="I11" s="167"/>
      <c r="J11" s="167">
        <v>7721</v>
      </c>
      <c r="K11" s="167">
        <f>+F11+G11+H11+I11+J11</f>
        <v>7721</v>
      </c>
      <c r="L11" s="167">
        <v>42</v>
      </c>
      <c r="M11" s="167">
        <v>5</v>
      </c>
      <c r="N11" s="167">
        <f>+K11+L11+M11</f>
        <v>7768</v>
      </c>
      <c r="O11" s="99"/>
    </row>
    <row r="12" spans="1:33" ht="15">
      <c r="A12" s="116" t="s">
        <v>169</v>
      </c>
      <c r="B12" s="166"/>
      <c r="C12" s="167"/>
      <c r="D12" s="167"/>
      <c r="E12" s="167"/>
      <c r="F12" s="167"/>
      <c r="G12" s="167"/>
      <c r="H12" s="167">
        <v>101</v>
      </c>
      <c r="I12" s="167"/>
      <c r="J12" s="167">
        <v>12</v>
      </c>
      <c r="K12" s="167">
        <f>+F12+G12+H12+I12+J12</f>
        <v>113</v>
      </c>
      <c r="L12" s="167">
        <v>9</v>
      </c>
      <c r="M12" s="167">
        <v>6</v>
      </c>
      <c r="N12" s="167">
        <f>+K12+L12+M12</f>
        <v>128</v>
      </c>
      <c r="O12" s="99"/>
    </row>
    <row r="13" spans="1:33" ht="15">
      <c r="A13" s="116" t="s">
        <v>170</v>
      </c>
      <c r="B13" s="166"/>
      <c r="C13" s="167">
        <v>134810000</v>
      </c>
      <c r="D13" s="167"/>
      <c r="E13" s="167">
        <v>134810000</v>
      </c>
      <c r="F13" s="167">
        <v>81</v>
      </c>
      <c r="G13" s="167">
        <v>9976</v>
      </c>
      <c r="H13" s="167"/>
      <c r="I13" s="167"/>
      <c r="J13" s="167"/>
      <c r="K13" s="167">
        <f>+F13+G13+H13+I13+J13</f>
        <v>10057</v>
      </c>
      <c r="L13" s="167"/>
      <c r="M13" s="167"/>
      <c r="N13" s="167">
        <f>+K13+L13+M13</f>
        <v>10057</v>
      </c>
      <c r="O13" s="99"/>
    </row>
    <row r="14" spans="1:33" ht="15">
      <c r="A14" s="116" t="s">
        <v>189</v>
      </c>
      <c r="B14" s="166"/>
      <c r="C14" s="167"/>
      <c r="D14" s="167"/>
      <c r="E14" s="167"/>
      <c r="F14" s="167"/>
      <c r="G14" s="167"/>
      <c r="H14" s="167"/>
      <c r="I14" s="167"/>
      <c r="J14" s="167"/>
      <c r="K14" s="167"/>
      <c r="L14" s="167"/>
      <c r="M14" s="167"/>
      <c r="N14" s="167"/>
      <c r="O14" s="99"/>
    </row>
    <row r="15" spans="1:33" ht="15">
      <c r="A15" s="116" t="s">
        <v>171</v>
      </c>
      <c r="B15" s="166"/>
      <c r="C15" s="167"/>
      <c r="D15" s="167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99"/>
    </row>
    <row r="16" spans="1:33" ht="15">
      <c r="A16" s="116" t="s">
        <v>233</v>
      </c>
      <c r="B16" s="166"/>
      <c r="C16" s="167"/>
      <c r="D16" s="167"/>
      <c r="E16" s="167">
        <f>110*11</f>
        <v>1210</v>
      </c>
      <c r="F16" s="167"/>
      <c r="G16" s="167"/>
      <c r="H16" s="167"/>
      <c r="I16" s="167"/>
      <c r="J16" s="167"/>
      <c r="K16" s="167"/>
      <c r="L16" s="167"/>
      <c r="M16" s="167"/>
      <c r="N16" s="167"/>
      <c r="O16" s="99"/>
    </row>
    <row r="17" spans="1:16" ht="17.45" customHeight="1">
      <c r="A17" s="116" t="s">
        <v>172</v>
      </c>
      <c r="B17" s="166"/>
      <c r="C17" s="167"/>
      <c r="D17" s="167"/>
      <c r="E17" s="167"/>
      <c r="F17" s="167"/>
      <c r="G17" s="167">
        <v>-8253</v>
      </c>
      <c r="H17" s="167"/>
      <c r="I17" s="167"/>
      <c r="J17" s="167">
        <v>-183</v>
      </c>
      <c r="K17" s="167">
        <f>+F17+G17+H17+I17+J17</f>
        <v>-8436</v>
      </c>
      <c r="L17" s="167"/>
      <c r="M17" s="167"/>
      <c r="N17" s="167">
        <f>+K17+L17+M17</f>
        <v>-8436</v>
      </c>
      <c r="O17" s="99"/>
    </row>
    <row r="18" spans="1:16" ht="15">
      <c r="A18" s="116" t="s">
        <v>190</v>
      </c>
      <c r="B18" s="166"/>
      <c r="C18" s="167"/>
      <c r="D18" s="167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99"/>
      <c r="P18" s="121"/>
    </row>
    <row r="19" spans="1:16" ht="15">
      <c r="A19" s="116" t="s">
        <v>232</v>
      </c>
      <c r="B19" s="166"/>
      <c r="C19" s="167"/>
      <c r="D19" s="167"/>
      <c r="E19" s="167"/>
      <c r="F19" s="167"/>
      <c r="G19" s="167"/>
      <c r="H19" s="167"/>
      <c r="I19" s="167"/>
      <c r="J19" s="167"/>
      <c r="K19" s="167"/>
      <c r="L19" s="167">
        <v>-2188</v>
      </c>
      <c r="M19" s="167"/>
      <c r="N19" s="167">
        <f>+K19+L19+M19</f>
        <v>-2188</v>
      </c>
      <c r="O19" s="99"/>
    </row>
    <row r="20" spans="1:16" ht="15">
      <c r="A20" s="116" t="s">
        <v>191</v>
      </c>
      <c r="B20" s="166"/>
      <c r="C20" s="167"/>
      <c r="D20" s="167"/>
      <c r="E20" s="167"/>
      <c r="F20" s="167"/>
      <c r="G20" s="167"/>
      <c r="H20" s="167"/>
      <c r="I20" s="167"/>
      <c r="J20" s="167">
        <v>-128</v>
      </c>
      <c r="K20" s="167">
        <f>+F20+G20+H20+I20+J20</f>
        <v>-128</v>
      </c>
      <c r="L20" s="167">
        <v>128</v>
      </c>
      <c r="M20" s="167"/>
      <c r="N20" s="167">
        <f>+K20+L20+M20</f>
        <v>0</v>
      </c>
      <c r="O20" s="99"/>
    </row>
    <row r="21" spans="1:16" ht="15">
      <c r="A21" s="116" t="s">
        <v>173</v>
      </c>
      <c r="B21" s="166"/>
      <c r="C21" s="167"/>
      <c r="D21" s="167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99"/>
    </row>
    <row r="22" spans="1:16" ht="15">
      <c r="A22" s="116" t="s">
        <v>174</v>
      </c>
      <c r="B22" s="166"/>
      <c r="C22" s="167"/>
      <c r="D22" s="167"/>
      <c r="E22" s="167"/>
      <c r="F22" s="167"/>
      <c r="G22" s="167"/>
      <c r="H22" s="167"/>
      <c r="I22" s="167"/>
      <c r="J22" s="167"/>
      <c r="K22" s="167"/>
      <c r="L22" s="167"/>
      <c r="M22" s="167">
        <v>5</v>
      </c>
      <c r="N22" s="167">
        <f>+K22+L22+M22</f>
        <v>5</v>
      </c>
      <c r="O22" s="99"/>
    </row>
    <row r="23" spans="1:16" ht="15">
      <c r="A23" s="116" t="s">
        <v>175</v>
      </c>
      <c r="B23" s="166"/>
      <c r="C23" s="167"/>
      <c r="D23" s="167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99"/>
    </row>
    <row r="24" spans="1:16" ht="15">
      <c r="A24" s="116" t="s">
        <v>176</v>
      </c>
      <c r="B24" s="166"/>
      <c r="C24" s="167"/>
      <c r="D24" s="167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99"/>
    </row>
    <row r="25" spans="1:16" ht="15">
      <c r="A25" s="116" t="s">
        <v>193</v>
      </c>
      <c r="B25" s="166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99"/>
    </row>
    <row r="26" spans="1:16">
      <c r="A26" s="106"/>
      <c r="B26" s="166"/>
      <c r="C26" s="167"/>
      <c r="D26" s="167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99"/>
    </row>
    <row r="27" spans="1:16" s="82" customFormat="1" ht="15">
      <c r="A27" s="151" t="s">
        <v>167</v>
      </c>
      <c r="B27" s="163">
        <v>42735</v>
      </c>
      <c r="C27" s="164">
        <v>2930769400</v>
      </c>
      <c r="D27" s="164">
        <v>18835606</v>
      </c>
      <c r="E27" s="164">
        <v>2949605006</v>
      </c>
      <c r="F27" s="164">
        <v>1770</v>
      </c>
      <c r="G27" s="164">
        <v>12168</v>
      </c>
      <c r="H27" s="168">
        <f>909+26</f>
        <v>935</v>
      </c>
      <c r="I27" s="164"/>
      <c r="J27" s="164">
        <v>23872</v>
      </c>
      <c r="K27" s="164">
        <v>38745</v>
      </c>
      <c r="L27" s="164">
        <v>2009</v>
      </c>
      <c r="M27" s="164">
        <v>183</v>
      </c>
      <c r="N27" s="164">
        <v>40937</v>
      </c>
      <c r="O27" s="103" t="s">
        <v>21</v>
      </c>
      <c r="P27" s="34"/>
    </row>
    <row r="28" spans="1:16">
      <c r="A28" s="105"/>
      <c r="B28" s="165"/>
      <c r="C28" s="165"/>
      <c r="D28" s="165"/>
      <c r="E28" s="165"/>
      <c r="F28" s="165"/>
      <c r="G28" s="165"/>
      <c r="H28" s="165"/>
      <c r="I28" s="165"/>
      <c r="J28" s="165"/>
      <c r="K28" s="165"/>
      <c r="L28" s="165"/>
      <c r="M28" s="165"/>
      <c r="N28" s="165"/>
    </row>
    <row r="29" spans="1:16">
      <c r="A29" s="153" t="s">
        <v>192</v>
      </c>
      <c r="B29" s="166"/>
      <c r="C29" s="165"/>
      <c r="D29" s="165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99"/>
    </row>
    <row r="30" spans="1:16">
      <c r="A30" s="106"/>
      <c r="B30" s="166"/>
      <c r="C30" s="160"/>
      <c r="D30" s="160"/>
      <c r="E30" s="160"/>
      <c r="F30" s="160"/>
      <c r="G30" s="160"/>
      <c r="H30" s="160"/>
      <c r="I30" s="160"/>
      <c r="J30" s="160"/>
      <c r="K30" s="160"/>
      <c r="L30" s="160"/>
      <c r="M30" s="160"/>
      <c r="N30" s="160"/>
      <c r="O30" s="99"/>
    </row>
    <row r="31" spans="1:16" ht="15">
      <c r="A31" s="116" t="s">
        <v>168</v>
      </c>
      <c r="B31" s="166"/>
      <c r="C31" s="161"/>
      <c r="D31" s="161"/>
      <c r="E31" s="161"/>
      <c r="F31" s="161"/>
      <c r="G31" s="161"/>
      <c r="H31" s="161"/>
      <c r="I31" s="161"/>
      <c r="J31" s="161">
        <v>10187</v>
      </c>
      <c r="K31" s="161">
        <v>10187</v>
      </c>
      <c r="L31" s="161">
        <v>125</v>
      </c>
      <c r="M31" s="161">
        <v>50</v>
      </c>
      <c r="N31" s="161">
        <v>10362</v>
      </c>
      <c r="O31" s="99"/>
    </row>
    <row r="32" spans="1:16" ht="15">
      <c r="A32" s="116" t="s">
        <v>169</v>
      </c>
      <c r="B32" s="166"/>
      <c r="C32" s="161"/>
      <c r="D32" s="161"/>
      <c r="E32" s="161"/>
      <c r="F32" s="161"/>
      <c r="G32" s="161"/>
      <c r="H32" s="161">
        <v>765</v>
      </c>
      <c r="I32" s="161"/>
      <c r="J32" s="161"/>
      <c r="K32" s="161">
        <v>765</v>
      </c>
      <c r="L32" s="161">
        <v>81</v>
      </c>
      <c r="M32" s="161">
        <v>6</v>
      </c>
      <c r="N32" s="161">
        <v>852</v>
      </c>
      <c r="O32" s="99"/>
    </row>
    <row r="33" spans="1:15" ht="15">
      <c r="A33" s="116" t="s">
        <v>170</v>
      </c>
      <c r="B33" s="166"/>
      <c r="C33" s="161">
        <v>48045400</v>
      </c>
      <c r="D33" s="161"/>
      <c r="E33" s="161">
        <v>48045400</v>
      </c>
      <c r="F33" s="161">
        <v>29</v>
      </c>
      <c r="G33" s="161">
        <v>4007</v>
      </c>
      <c r="H33" s="161"/>
      <c r="I33" s="161"/>
      <c r="J33" s="161"/>
      <c r="K33" s="161">
        <v>4036</v>
      </c>
      <c r="L33" s="161"/>
      <c r="M33" s="161"/>
      <c r="N33" s="161">
        <v>4036</v>
      </c>
      <c r="O33" s="99"/>
    </row>
    <row r="34" spans="1:15" ht="15">
      <c r="A34" s="116" t="s">
        <v>189</v>
      </c>
      <c r="B34" s="166"/>
      <c r="C34" s="161"/>
      <c r="D34" s="161"/>
      <c r="E34" s="161"/>
      <c r="F34" s="161"/>
      <c r="G34" s="161"/>
      <c r="H34" s="161"/>
      <c r="I34" s="161"/>
      <c r="J34" s="161"/>
      <c r="K34" s="160"/>
      <c r="L34" s="160"/>
      <c r="M34" s="160"/>
      <c r="N34" s="160"/>
      <c r="O34" s="99"/>
    </row>
    <row r="35" spans="1:15" ht="15">
      <c r="A35" s="116" t="s">
        <v>171</v>
      </c>
      <c r="B35" s="166"/>
      <c r="C35" s="161"/>
      <c r="D35" s="161"/>
      <c r="E35" s="161"/>
      <c r="F35" s="161"/>
      <c r="G35" s="160"/>
      <c r="H35" s="160"/>
      <c r="I35" s="160"/>
      <c r="J35" s="160"/>
      <c r="K35" s="161">
        <v>0</v>
      </c>
      <c r="L35" s="161"/>
      <c r="M35" s="161"/>
      <c r="N35" s="161">
        <v>0</v>
      </c>
      <c r="O35" s="99"/>
    </row>
    <row r="36" spans="1:15" ht="15">
      <c r="A36" s="116" t="s">
        <v>172</v>
      </c>
      <c r="B36" s="166"/>
      <c r="C36" s="161"/>
      <c r="D36" s="161"/>
      <c r="E36" s="161"/>
      <c r="F36" s="161"/>
      <c r="G36" s="161">
        <v>-2295</v>
      </c>
      <c r="H36" s="161"/>
      <c r="I36" s="161"/>
      <c r="J36" s="161">
        <v>-3126</v>
      </c>
      <c r="K36" s="161">
        <v>-5421</v>
      </c>
      <c r="L36" s="161">
        <v>-125</v>
      </c>
      <c r="M36" s="161"/>
      <c r="N36" s="161">
        <v>-5546</v>
      </c>
      <c r="O36" s="99"/>
    </row>
    <row r="37" spans="1:15" ht="15">
      <c r="A37" s="116" t="s">
        <v>233</v>
      </c>
      <c r="B37" s="166"/>
      <c r="C37" s="161"/>
      <c r="D37" s="161"/>
      <c r="E37" s="161"/>
      <c r="F37" s="161"/>
      <c r="G37" s="161"/>
      <c r="H37" s="161"/>
      <c r="I37" s="161"/>
      <c r="J37" s="161"/>
      <c r="K37" s="161">
        <v>0</v>
      </c>
      <c r="L37" s="161">
        <v>558</v>
      </c>
      <c r="M37" s="161"/>
      <c r="N37" s="161">
        <v>558</v>
      </c>
      <c r="O37" s="99"/>
    </row>
    <row r="38" spans="1:15" ht="15">
      <c r="A38" s="116" t="s">
        <v>190</v>
      </c>
      <c r="B38" s="166"/>
      <c r="C38" s="161"/>
      <c r="D38" s="161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99"/>
    </row>
    <row r="39" spans="1:15" ht="15">
      <c r="A39" s="116" t="s">
        <v>173</v>
      </c>
      <c r="B39" s="166"/>
      <c r="C39" s="161"/>
      <c r="D39" s="161"/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99"/>
    </row>
    <row r="40" spans="1:15" ht="15">
      <c r="A40" s="116" t="s">
        <v>174</v>
      </c>
      <c r="B40" s="166"/>
      <c r="C40" s="161"/>
      <c r="D40" s="161"/>
      <c r="E40" s="161"/>
      <c r="F40" s="161"/>
      <c r="G40" s="161"/>
      <c r="H40" s="161"/>
      <c r="I40" s="161"/>
      <c r="J40" s="161"/>
      <c r="K40" s="161">
        <v>0</v>
      </c>
      <c r="L40" s="161"/>
      <c r="M40" s="161">
        <v>8</v>
      </c>
      <c r="N40" s="161">
        <v>8</v>
      </c>
      <c r="O40" s="99"/>
    </row>
    <row r="41" spans="1:15" ht="15">
      <c r="A41" s="116" t="s">
        <v>175</v>
      </c>
      <c r="B41" s="166"/>
      <c r="C41" s="161"/>
      <c r="D41" s="161"/>
      <c r="E41" s="161"/>
      <c r="F41" s="161"/>
      <c r="G41" s="161"/>
      <c r="H41" s="161"/>
      <c r="I41" s="161"/>
      <c r="J41" s="161"/>
      <c r="K41" s="160"/>
      <c r="L41" s="160"/>
      <c r="M41" s="160"/>
      <c r="N41" s="160"/>
      <c r="O41" s="99"/>
    </row>
    <row r="42" spans="1:15" ht="15">
      <c r="A42" s="116" t="s">
        <v>176</v>
      </c>
      <c r="B42" s="166"/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99"/>
    </row>
    <row r="43" spans="1:15">
      <c r="A43" s="106"/>
      <c r="B43" s="166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99"/>
    </row>
    <row r="44" spans="1:15" s="82" customFormat="1">
      <c r="A44" s="107" t="s">
        <v>167</v>
      </c>
      <c r="B44" s="163">
        <v>42369</v>
      </c>
      <c r="C44" s="164">
        <v>2882724000</v>
      </c>
      <c r="D44" s="164">
        <v>18835606</v>
      </c>
      <c r="E44" s="164">
        <v>2901559606</v>
      </c>
      <c r="F44" s="164">
        <v>1741</v>
      </c>
      <c r="G44" s="164">
        <v>10456</v>
      </c>
      <c r="H44" s="164">
        <f>144+26</f>
        <v>170</v>
      </c>
      <c r="I44" s="164"/>
      <c r="J44" s="164">
        <v>16811</v>
      </c>
      <c r="K44" s="164">
        <v>29178</v>
      </c>
      <c r="L44" s="164">
        <v>1370</v>
      </c>
      <c r="M44" s="164">
        <v>119</v>
      </c>
      <c r="N44" s="164">
        <v>30667</v>
      </c>
      <c r="O44" s="103" t="s">
        <v>21</v>
      </c>
    </row>
    <row r="45" spans="1:15">
      <c r="A45" s="105"/>
      <c r="B45" s="165"/>
      <c r="C45" s="165"/>
      <c r="D45" s="165"/>
      <c r="E45" s="165"/>
      <c r="F45" s="165"/>
      <c r="G45" s="165"/>
      <c r="H45" s="165"/>
      <c r="I45" s="165"/>
      <c r="J45" s="165"/>
      <c r="K45" s="165"/>
      <c r="L45" s="165"/>
      <c r="M45" s="165"/>
      <c r="N45" s="165"/>
    </row>
    <row r="46" spans="1:15">
      <c r="A46" s="105" t="s">
        <v>192</v>
      </c>
      <c r="B46" s="166"/>
      <c r="C46" s="167"/>
      <c r="D46" s="167"/>
      <c r="E46" s="167"/>
      <c r="F46" s="167"/>
      <c r="G46" s="167"/>
      <c r="H46" s="165"/>
      <c r="I46" s="165"/>
      <c r="J46" s="165"/>
      <c r="K46" s="165"/>
      <c r="L46" s="165"/>
      <c r="M46" s="165"/>
      <c r="N46" s="165"/>
      <c r="O46" s="99"/>
    </row>
    <row r="47" spans="1:15">
      <c r="A47" s="105"/>
      <c r="B47" s="166"/>
      <c r="C47" s="167"/>
      <c r="D47" s="167"/>
      <c r="E47" s="167"/>
      <c r="F47" s="167"/>
      <c r="G47" s="167"/>
      <c r="H47" s="165"/>
      <c r="I47" s="165"/>
      <c r="J47" s="165"/>
      <c r="K47" s="165"/>
      <c r="L47" s="165"/>
      <c r="M47" s="165"/>
      <c r="N47" s="165"/>
      <c r="O47" s="99"/>
    </row>
    <row r="48" spans="1:15">
      <c r="A48" s="105" t="s">
        <v>168</v>
      </c>
      <c r="B48" s="166"/>
      <c r="C48" s="160"/>
      <c r="D48" s="160"/>
      <c r="E48" s="160"/>
      <c r="F48" s="160"/>
      <c r="G48" s="160"/>
      <c r="H48" s="161"/>
      <c r="I48" s="161"/>
      <c r="J48" s="161">
        <v>7055</v>
      </c>
      <c r="K48" s="161">
        <v>7055</v>
      </c>
      <c r="L48" s="161">
        <v>98</v>
      </c>
      <c r="M48" s="161">
        <v>18</v>
      </c>
      <c r="N48" s="161">
        <v>7171</v>
      </c>
      <c r="O48" s="99"/>
    </row>
    <row r="49" spans="1:15" ht="15">
      <c r="A49" s="116" t="s">
        <v>169</v>
      </c>
      <c r="B49" s="166"/>
      <c r="C49" s="161"/>
      <c r="D49" s="161"/>
      <c r="E49" s="161"/>
      <c r="F49" s="161"/>
      <c r="G49" s="161"/>
      <c r="H49" s="161">
        <v>-612</v>
      </c>
      <c r="I49" s="161"/>
      <c r="J49" s="161"/>
      <c r="K49" s="161">
        <v>-612</v>
      </c>
      <c r="L49" s="161">
        <v>58</v>
      </c>
      <c r="M49" s="161">
        <v>-56</v>
      </c>
      <c r="N49" s="161">
        <v>-610</v>
      </c>
      <c r="O49" s="99"/>
    </row>
    <row r="50" spans="1:15" ht="15">
      <c r="A50" s="116" t="s">
        <v>170</v>
      </c>
      <c r="B50" s="166"/>
      <c r="C50" s="161">
        <v>0</v>
      </c>
      <c r="D50" s="161">
        <v>6060606</v>
      </c>
      <c r="E50" s="161">
        <v>6060606</v>
      </c>
      <c r="F50" s="161">
        <v>4</v>
      </c>
      <c r="G50" s="161">
        <v>1971</v>
      </c>
      <c r="H50" s="161"/>
      <c r="I50" s="161"/>
      <c r="J50" s="161"/>
      <c r="K50" s="161">
        <v>1975</v>
      </c>
      <c r="L50" s="161"/>
      <c r="M50" s="161">
        <v>-1</v>
      </c>
      <c r="N50" s="161">
        <v>1974</v>
      </c>
      <c r="O50" s="99"/>
    </row>
    <row r="51" spans="1:15" ht="15">
      <c r="A51" s="116" t="s">
        <v>189</v>
      </c>
      <c r="B51" s="166"/>
      <c r="C51" s="161"/>
      <c r="D51" s="161"/>
      <c r="E51" s="161"/>
      <c r="F51" s="161"/>
      <c r="G51" s="161"/>
      <c r="H51" s="161"/>
      <c r="I51" s="161"/>
      <c r="J51" s="160"/>
      <c r="K51" s="160"/>
      <c r="L51" s="160"/>
      <c r="M51" s="160"/>
      <c r="N51" s="160"/>
      <c r="O51" s="99"/>
    </row>
    <row r="52" spans="1:15" ht="15">
      <c r="A52" s="116" t="s">
        <v>171</v>
      </c>
      <c r="B52" s="166"/>
      <c r="C52" s="161"/>
      <c r="D52" s="161"/>
      <c r="E52" s="161"/>
      <c r="F52" s="161"/>
      <c r="G52" s="161"/>
      <c r="H52" s="161"/>
      <c r="I52" s="161"/>
      <c r="J52" s="160"/>
      <c r="K52" s="160"/>
      <c r="L52" s="160"/>
      <c r="M52" s="160"/>
      <c r="N52" s="160"/>
      <c r="O52" s="99"/>
    </row>
    <row r="53" spans="1:15" ht="15">
      <c r="A53" s="116" t="s">
        <v>172</v>
      </c>
      <c r="B53" s="166"/>
      <c r="C53" s="161"/>
      <c r="D53" s="161"/>
      <c r="E53" s="161"/>
      <c r="F53" s="161"/>
      <c r="G53" s="160"/>
      <c r="H53" s="160"/>
      <c r="I53" s="160"/>
      <c r="J53" s="161">
        <v>-377</v>
      </c>
      <c r="K53" s="161">
        <v>-377</v>
      </c>
      <c r="L53" s="161">
        <v>-98</v>
      </c>
      <c r="M53" s="161"/>
      <c r="N53" s="161">
        <v>-475</v>
      </c>
      <c r="O53" s="99"/>
    </row>
    <row r="54" spans="1:15" ht="15">
      <c r="A54" s="116" t="s">
        <v>233</v>
      </c>
      <c r="B54" s="166"/>
      <c r="C54" s="161"/>
      <c r="D54" s="161"/>
      <c r="E54" s="161"/>
      <c r="F54" s="161"/>
      <c r="G54" s="161"/>
      <c r="H54" s="161"/>
      <c r="I54" s="161"/>
      <c r="J54" s="160"/>
      <c r="K54" s="161">
        <v>0</v>
      </c>
      <c r="L54" s="161"/>
      <c r="M54" s="161"/>
      <c r="N54" s="161">
        <v>0</v>
      </c>
      <c r="O54" s="99"/>
    </row>
    <row r="55" spans="1:15" ht="15">
      <c r="A55" s="116" t="s">
        <v>190</v>
      </c>
      <c r="B55" s="166"/>
      <c r="C55" s="161"/>
      <c r="D55" s="161"/>
      <c r="E55" s="161"/>
      <c r="F55" s="161"/>
      <c r="G55" s="160"/>
      <c r="H55" s="160"/>
      <c r="I55" s="160"/>
      <c r="J55" s="160"/>
      <c r="K55" s="160"/>
      <c r="L55" s="160"/>
      <c r="M55" s="160"/>
      <c r="N55" s="160"/>
      <c r="O55" s="99"/>
    </row>
    <row r="56" spans="1:15" ht="15">
      <c r="A56" s="116" t="s">
        <v>173</v>
      </c>
      <c r="B56" s="166"/>
      <c r="C56" s="161"/>
      <c r="D56" s="161"/>
      <c r="E56" s="161"/>
      <c r="F56" s="161"/>
      <c r="G56" s="161">
        <v>0</v>
      </c>
      <c r="H56" s="161"/>
      <c r="I56" s="161"/>
      <c r="J56" s="161">
        <v>-52</v>
      </c>
      <c r="K56" s="161">
        <v>-52</v>
      </c>
      <c r="L56" s="161"/>
      <c r="M56" s="161">
        <v>52</v>
      </c>
      <c r="N56" s="161">
        <v>0</v>
      </c>
      <c r="O56" s="99"/>
    </row>
    <row r="57" spans="1:15" ht="15">
      <c r="A57" s="116" t="s">
        <v>174</v>
      </c>
      <c r="B57" s="166"/>
      <c r="C57" s="161"/>
      <c r="D57" s="161"/>
      <c r="E57" s="161"/>
      <c r="F57" s="161"/>
      <c r="G57" s="161"/>
      <c r="H57" s="161"/>
      <c r="I57" s="161"/>
      <c r="J57" s="161"/>
      <c r="K57" s="161">
        <v>0</v>
      </c>
      <c r="L57" s="161"/>
      <c r="M57" s="161">
        <v>22</v>
      </c>
      <c r="N57" s="161">
        <v>22</v>
      </c>
      <c r="O57" s="99"/>
    </row>
    <row r="58" spans="1:15" ht="15">
      <c r="A58" s="116" t="s">
        <v>175</v>
      </c>
      <c r="B58" s="166"/>
      <c r="C58" s="161"/>
      <c r="D58" s="161"/>
      <c r="E58" s="161"/>
      <c r="F58" s="161"/>
      <c r="G58" s="161"/>
      <c r="H58" s="161"/>
      <c r="I58" s="161"/>
      <c r="J58" s="161">
        <v>3</v>
      </c>
      <c r="K58" s="161">
        <v>3</v>
      </c>
      <c r="L58" s="161"/>
      <c r="M58" s="161">
        <v>0</v>
      </c>
      <c r="N58" s="161">
        <v>3</v>
      </c>
      <c r="O58" s="99"/>
    </row>
    <row r="59" spans="1:15" ht="15">
      <c r="A59" s="116" t="s">
        <v>176</v>
      </c>
      <c r="B59" s="166"/>
      <c r="C59" s="161"/>
      <c r="D59" s="161"/>
      <c r="E59" s="161"/>
      <c r="F59" s="161"/>
      <c r="G59" s="161"/>
      <c r="H59" s="161"/>
      <c r="I59" s="161"/>
      <c r="J59" s="161">
        <v>-1</v>
      </c>
      <c r="K59" s="161">
        <v>-1</v>
      </c>
      <c r="L59" s="161"/>
      <c r="M59" s="161">
        <v>0</v>
      </c>
      <c r="N59" s="161">
        <v>-1</v>
      </c>
      <c r="O59" s="99"/>
    </row>
    <row r="60" spans="1:15">
      <c r="A60" s="105"/>
      <c r="B60" s="165"/>
      <c r="C60" s="165"/>
      <c r="D60" s="165"/>
      <c r="E60" s="165"/>
      <c r="F60" s="165"/>
      <c r="G60" s="165"/>
      <c r="H60" s="169"/>
      <c r="I60" s="165"/>
      <c r="J60" s="165"/>
      <c r="K60" s="165"/>
      <c r="L60" s="165"/>
      <c r="M60" s="165"/>
      <c r="N60" s="165"/>
    </row>
    <row r="61" spans="1:15" s="82" customFormat="1">
      <c r="A61" s="107" t="s">
        <v>167</v>
      </c>
      <c r="B61" s="163">
        <v>42004</v>
      </c>
      <c r="C61" s="164">
        <v>2882724000</v>
      </c>
      <c r="D61" s="164">
        <v>12775000</v>
      </c>
      <c r="E61" s="164">
        <v>2895499000</v>
      </c>
      <c r="F61" s="164">
        <v>1737</v>
      </c>
      <c r="G61" s="164">
        <v>8485</v>
      </c>
      <c r="H61" s="168">
        <f>756+26</f>
        <v>782</v>
      </c>
      <c r="I61" s="164"/>
      <c r="J61" s="164">
        <v>10183</v>
      </c>
      <c r="K61" s="164">
        <v>21187</v>
      </c>
      <c r="L61" s="164">
        <v>1312</v>
      </c>
      <c r="M61" s="164">
        <v>84</v>
      </c>
      <c r="N61" s="164">
        <v>22583</v>
      </c>
      <c r="O61" s="103" t="s">
        <v>21</v>
      </c>
    </row>
    <row r="62" spans="1:15">
      <c r="A62" s="105"/>
      <c r="B62" s="165"/>
      <c r="C62" s="165"/>
      <c r="D62" s="165"/>
      <c r="E62" s="165"/>
      <c r="F62" s="165"/>
      <c r="G62" s="165"/>
      <c r="H62" s="165"/>
      <c r="I62" s="165"/>
      <c r="J62" s="165"/>
      <c r="K62" s="165"/>
      <c r="L62" s="165"/>
      <c r="M62" s="165"/>
      <c r="N62" s="165"/>
    </row>
    <row r="63" spans="1:15">
      <c r="A63" s="105" t="s">
        <v>192</v>
      </c>
      <c r="B63" s="166"/>
      <c r="C63" s="167">
        <v>2104182300</v>
      </c>
      <c r="D63" s="167"/>
      <c r="E63" s="167">
        <v>2104182300</v>
      </c>
      <c r="F63" s="167"/>
      <c r="G63" s="167"/>
      <c r="H63" s="167"/>
      <c r="I63" s="167"/>
      <c r="J63" s="167"/>
      <c r="K63" s="167"/>
      <c r="L63" s="167"/>
      <c r="M63" s="167"/>
      <c r="N63" s="167"/>
      <c r="O63" s="99"/>
    </row>
    <row r="64" spans="1:15">
      <c r="A64" s="105"/>
      <c r="B64" s="166"/>
      <c r="C64" s="165"/>
      <c r="D64" s="165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99"/>
    </row>
    <row r="65" spans="1:15">
      <c r="A65" s="105" t="s">
        <v>168</v>
      </c>
      <c r="B65" s="166"/>
      <c r="C65" s="167"/>
      <c r="D65" s="167"/>
      <c r="E65" s="167"/>
      <c r="F65" s="167"/>
      <c r="G65" s="167"/>
      <c r="H65" s="167"/>
      <c r="I65" s="167"/>
      <c r="J65" s="167">
        <v>503</v>
      </c>
      <c r="K65" s="167">
        <v>503</v>
      </c>
      <c r="L65" s="167"/>
      <c r="M65" s="167"/>
      <c r="N65" s="167">
        <v>503</v>
      </c>
      <c r="O65" s="99"/>
    </row>
    <row r="66" spans="1:15">
      <c r="A66" s="105" t="s">
        <v>169</v>
      </c>
      <c r="B66" s="166"/>
      <c r="C66" s="167"/>
      <c r="D66" s="167"/>
      <c r="E66" s="167"/>
      <c r="F66" s="167"/>
      <c r="G66" s="167"/>
      <c r="H66" s="167">
        <v>741</v>
      </c>
      <c r="I66" s="167"/>
      <c r="J66" s="167"/>
      <c r="K66" s="167">
        <v>741</v>
      </c>
      <c r="L66" s="167">
        <v>-1</v>
      </c>
      <c r="M66" s="167">
        <v>5</v>
      </c>
      <c r="N66" s="167">
        <v>745</v>
      </c>
      <c r="O66" s="99"/>
    </row>
    <row r="67" spans="1:15">
      <c r="A67" s="105" t="s">
        <v>170</v>
      </c>
      <c r="B67" s="166"/>
      <c r="C67" s="167">
        <v>778074000</v>
      </c>
      <c r="D67" s="167">
        <v>12775000</v>
      </c>
      <c r="E67" s="167">
        <v>790849000</v>
      </c>
      <c r="F67" s="167">
        <v>474</v>
      </c>
      <c r="G67" s="167">
        <v>8548</v>
      </c>
      <c r="H67" s="167"/>
      <c r="I67" s="167"/>
      <c r="J67" s="167">
        <v>-62</v>
      </c>
      <c r="K67" s="167">
        <v>8960</v>
      </c>
      <c r="L67" s="167"/>
      <c r="M67" s="167"/>
      <c r="N67" s="167">
        <v>8960</v>
      </c>
      <c r="O67" s="99"/>
    </row>
    <row r="68" spans="1:15">
      <c r="A68" s="105" t="s">
        <v>189</v>
      </c>
      <c r="B68" s="166"/>
      <c r="C68" s="167"/>
      <c r="D68" s="167"/>
      <c r="E68" s="167"/>
      <c r="F68" s="167"/>
      <c r="G68" s="165"/>
      <c r="H68" s="165"/>
      <c r="I68" s="165"/>
      <c r="J68" s="165"/>
      <c r="K68" s="165"/>
      <c r="L68" s="165"/>
      <c r="M68" s="165"/>
      <c r="N68" s="165"/>
      <c r="O68" s="99"/>
    </row>
    <row r="69" spans="1:15">
      <c r="A69" s="105" t="s">
        <v>171</v>
      </c>
      <c r="B69" s="166"/>
      <c r="C69" s="167"/>
      <c r="D69" s="167"/>
      <c r="E69" s="167"/>
      <c r="F69" s="167"/>
      <c r="G69" s="167"/>
      <c r="H69" s="167"/>
      <c r="I69" s="167"/>
      <c r="J69" s="165"/>
      <c r="K69" s="165"/>
      <c r="L69" s="165"/>
      <c r="M69" s="165"/>
      <c r="N69" s="165"/>
      <c r="O69" s="99"/>
    </row>
    <row r="70" spans="1:15">
      <c r="A70" s="105" t="s">
        <v>172</v>
      </c>
      <c r="B70" s="166"/>
      <c r="C70" s="167"/>
      <c r="D70" s="167"/>
      <c r="E70" s="167"/>
      <c r="F70" s="167"/>
      <c r="G70" s="167">
        <v>-1937</v>
      </c>
      <c r="H70" s="167"/>
      <c r="I70" s="167"/>
      <c r="J70" s="167">
        <v>-2211</v>
      </c>
      <c r="K70" s="167">
        <v>-4148</v>
      </c>
      <c r="L70" s="167">
        <v>-52</v>
      </c>
      <c r="M70" s="167"/>
      <c r="N70" s="167">
        <v>-4200</v>
      </c>
      <c r="O70" s="99"/>
    </row>
    <row r="71" spans="1:15">
      <c r="A71" s="105" t="s">
        <v>233</v>
      </c>
      <c r="B71" s="166"/>
      <c r="C71" s="167"/>
      <c r="D71" s="167"/>
      <c r="E71" s="167"/>
      <c r="F71" s="167"/>
      <c r="G71" s="167"/>
      <c r="H71" s="167"/>
      <c r="I71" s="167"/>
      <c r="J71" s="167"/>
      <c r="K71" s="167">
        <v>0</v>
      </c>
      <c r="L71" s="167">
        <v>1365</v>
      </c>
      <c r="M71" s="167"/>
      <c r="N71" s="167">
        <v>1365</v>
      </c>
      <c r="O71" s="99"/>
    </row>
    <row r="72" spans="1:15">
      <c r="A72" s="105" t="s">
        <v>190</v>
      </c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99"/>
    </row>
    <row r="73" spans="1:15">
      <c r="A73" s="105" t="s">
        <v>173</v>
      </c>
      <c r="B73" s="166"/>
      <c r="C73" s="167"/>
      <c r="D73" s="167"/>
      <c r="E73" s="167"/>
      <c r="F73" s="167"/>
      <c r="G73" s="167">
        <v>-63</v>
      </c>
      <c r="H73" s="167">
        <v>-1</v>
      </c>
      <c r="I73" s="167"/>
      <c r="J73" s="167">
        <v>57</v>
      </c>
      <c r="K73" s="167">
        <v>-7</v>
      </c>
      <c r="L73" s="167"/>
      <c r="M73" s="167">
        <v>7</v>
      </c>
      <c r="N73" s="167">
        <v>0</v>
      </c>
      <c r="O73" s="99"/>
    </row>
    <row r="74" spans="1:15">
      <c r="A74" s="105" t="s">
        <v>174</v>
      </c>
      <c r="B74" s="166"/>
      <c r="C74" s="167"/>
      <c r="D74" s="167"/>
      <c r="E74" s="167"/>
      <c r="F74" s="167"/>
      <c r="G74" s="167"/>
      <c r="H74" s="167"/>
      <c r="I74" s="167"/>
      <c r="J74" s="167"/>
      <c r="K74" s="167">
        <v>0</v>
      </c>
      <c r="L74" s="167"/>
      <c r="M74" s="167">
        <v>41</v>
      </c>
      <c r="N74" s="167">
        <v>41</v>
      </c>
      <c r="O74" s="99"/>
    </row>
    <row r="75" spans="1:15">
      <c r="A75" s="105" t="s">
        <v>175</v>
      </c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99"/>
    </row>
    <row r="76" spans="1:15">
      <c r="A76" s="105" t="s">
        <v>176</v>
      </c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99"/>
    </row>
    <row r="77" spans="1:15">
      <c r="A77" s="105"/>
      <c r="B77" s="165"/>
      <c r="C77" s="165"/>
      <c r="D77" s="165"/>
      <c r="E77" s="165"/>
      <c r="F77" s="165"/>
      <c r="G77" s="165"/>
      <c r="H77" s="165"/>
      <c r="I77" s="165"/>
      <c r="J77" s="165"/>
      <c r="K77" s="165"/>
      <c r="L77" s="165"/>
      <c r="M77" s="165"/>
      <c r="N77" s="165"/>
    </row>
    <row r="78" spans="1:15" s="82" customFormat="1">
      <c r="A78" s="107" t="s">
        <v>167</v>
      </c>
      <c r="B78" s="163">
        <v>41639</v>
      </c>
      <c r="C78" s="164">
        <v>467700</v>
      </c>
      <c r="D78" s="164">
        <v>0</v>
      </c>
      <c r="E78" s="164">
        <v>467700</v>
      </c>
      <c r="F78" s="164">
        <v>1263</v>
      </c>
      <c r="G78" s="164">
        <v>1937</v>
      </c>
      <c r="H78" s="164">
        <f>16+26</f>
        <v>42</v>
      </c>
      <c r="I78" s="164"/>
      <c r="J78" s="164">
        <v>11896</v>
      </c>
      <c r="K78" s="164">
        <v>15138</v>
      </c>
      <c r="L78" s="164">
        <v>0</v>
      </c>
      <c r="M78" s="164">
        <v>31</v>
      </c>
      <c r="N78" s="164">
        <v>15169</v>
      </c>
      <c r="O78" s="103" t="s">
        <v>21</v>
      </c>
    </row>
    <row r="79" spans="1:15">
      <c r="A79" s="105"/>
      <c r="B79" s="165"/>
      <c r="C79" s="165"/>
      <c r="D79" s="165"/>
      <c r="E79" s="165"/>
      <c r="F79" s="165"/>
      <c r="G79" s="165"/>
      <c r="H79" s="165"/>
      <c r="I79" s="165"/>
      <c r="J79" s="165"/>
      <c r="K79" s="165"/>
      <c r="L79" s="165"/>
      <c r="M79" s="165"/>
      <c r="N79" s="165"/>
    </row>
    <row r="80" spans="1:15">
      <c r="A80" s="105" t="s">
        <v>192</v>
      </c>
      <c r="B80" s="165"/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99"/>
    </row>
    <row r="81" spans="1:15">
      <c r="A81" s="105"/>
      <c r="B81" s="165"/>
      <c r="C81" s="165"/>
      <c r="D81" s="165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99"/>
    </row>
    <row r="82" spans="1:15">
      <c r="A82" s="105" t="s">
        <v>168</v>
      </c>
      <c r="B82" s="166"/>
      <c r="C82" s="167"/>
      <c r="D82" s="167"/>
      <c r="E82" s="167"/>
      <c r="F82" s="167"/>
      <c r="G82" s="167"/>
      <c r="H82" s="167"/>
      <c r="I82" s="167"/>
      <c r="J82" s="167">
        <v>2216</v>
      </c>
      <c r="K82" s="167">
        <v>2216</v>
      </c>
      <c r="L82" s="167"/>
      <c r="M82" s="167">
        <v>4</v>
      </c>
      <c r="N82" s="167">
        <v>2220</v>
      </c>
      <c r="O82" s="99"/>
    </row>
    <row r="83" spans="1:15">
      <c r="A83" s="105" t="s">
        <v>169</v>
      </c>
      <c r="B83" s="166"/>
      <c r="C83" s="167"/>
      <c r="D83" s="167"/>
      <c r="E83" s="167"/>
      <c r="F83" s="165"/>
      <c r="G83" s="165"/>
      <c r="H83" s="167">
        <v>206</v>
      </c>
      <c r="I83" s="167"/>
      <c r="J83" s="167"/>
      <c r="K83" s="167">
        <v>206</v>
      </c>
      <c r="L83" s="167"/>
      <c r="M83" s="167"/>
      <c r="N83" s="167">
        <v>206</v>
      </c>
      <c r="O83" s="99"/>
    </row>
    <row r="84" spans="1:15">
      <c r="A84" s="105" t="s">
        <v>170</v>
      </c>
      <c r="B84" s="166" t="s">
        <v>22</v>
      </c>
      <c r="C84" s="167">
        <v>67700</v>
      </c>
      <c r="D84" s="167"/>
      <c r="E84" s="167">
        <v>67700</v>
      </c>
      <c r="F84" s="167">
        <v>183</v>
      </c>
      <c r="G84" s="167">
        <v>1937</v>
      </c>
      <c r="H84" s="167"/>
      <c r="I84" s="167"/>
      <c r="J84" s="167"/>
      <c r="K84" s="167">
        <v>2120</v>
      </c>
      <c r="L84" s="167"/>
      <c r="M84" s="167"/>
      <c r="N84" s="167">
        <v>2120</v>
      </c>
      <c r="O84" s="99"/>
    </row>
    <row r="85" spans="1:15">
      <c r="A85" s="105" t="s">
        <v>189</v>
      </c>
      <c r="B85" s="166"/>
      <c r="C85" s="167"/>
      <c r="D85" s="167"/>
      <c r="E85" s="167"/>
      <c r="F85" s="167">
        <v>680</v>
      </c>
      <c r="G85" s="167"/>
      <c r="H85" s="167"/>
      <c r="I85" s="167"/>
      <c r="J85" s="167">
        <v>-680</v>
      </c>
      <c r="K85" s="167">
        <v>0</v>
      </c>
      <c r="L85" s="167"/>
      <c r="M85" s="167"/>
      <c r="N85" s="167">
        <v>0</v>
      </c>
      <c r="O85" s="99"/>
    </row>
    <row r="86" spans="1:15">
      <c r="A86" s="105" t="s">
        <v>171</v>
      </c>
      <c r="B86" s="166"/>
      <c r="C86" s="167"/>
      <c r="D86" s="167"/>
      <c r="E86" s="167"/>
      <c r="F86" s="167"/>
      <c r="G86" s="167"/>
      <c r="H86" s="167"/>
      <c r="I86" s="167"/>
      <c r="J86" s="167">
        <v>680</v>
      </c>
      <c r="K86" s="167">
        <v>680</v>
      </c>
      <c r="L86" s="167"/>
      <c r="M86" s="167"/>
      <c r="N86" s="167">
        <v>680</v>
      </c>
      <c r="O86" s="99"/>
    </row>
    <row r="87" spans="1:15">
      <c r="A87" s="105" t="s">
        <v>172</v>
      </c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99"/>
    </row>
    <row r="88" spans="1:15">
      <c r="A88" s="105" t="s">
        <v>233</v>
      </c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99"/>
    </row>
    <row r="89" spans="1:15">
      <c r="A89" s="105" t="s">
        <v>190</v>
      </c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99"/>
    </row>
    <row r="90" spans="1:15">
      <c r="A90" s="105" t="s">
        <v>173</v>
      </c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99"/>
    </row>
    <row r="91" spans="1:15">
      <c r="A91" s="105" t="s">
        <v>174</v>
      </c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99"/>
    </row>
    <row r="92" spans="1:15">
      <c r="A92" s="105" t="s">
        <v>175</v>
      </c>
      <c r="B92" s="166"/>
      <c r="C92" s="167"/>
      <c r="D92" s="167"/>
      <c r="E92" s="167"/>
      <c r="F92" s="167"/>
      <c r="G92" s="167"/>
      <c r="H92" s="167"/>
      <c r="I92" s="167"/>
      <c r="J92" s="167">
        <v>-27</v>
      </c>
      <c r="K92" s="167">
        <v>-27</v>
      </c>
      <c r="L92" s="167"/>
      <c r="M92" s="167"/>
      <c r="N92" s="167">
        <v>-27</v>
      </c>
      <c r="O92" s="99"/>
    </row>
    <row r="93" spans="1:15">
      <c r="A93" s="105" t="s">
        <v>176</v>
      </c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99"/>
    </row>
    <row r="94" spans="1:15">
      <c r="A94" s="105"/>
      <c r="B94" s="165"/>
      <c r="C94" s="165"/>
      <c r="D94" s="165"/>
      <c r="E94" s="165"/>
      <c r="F94" s="165"/>
      <c r="G94" s="165"/>
      <c r="H94" s="165"/>
      <c r="I94" s="165"/>
      <c r="J94" s="165"/>
      <c r="K94" s="165"/>
      <c r="L94" s="165"/>
      <c r="M94" s="165"/>
      <c r="N94" s="165"/>
    </row>
    <row r="95" spans="1:15" s="82" customFormat="1">
      <c r="A95" s="107" t="s">
        <v>167</v>
      </c>
      <c r="B95" s="163">
        <v>41274</v>
      </c>
      <c r="C95" s="164">
        <v>400000</v>
      </c>
      <c r="D95" s="164">
        <v>0</v>
      </c>
      <c r="E95" s="164">
        <v>400000</v>
      </c>
      <c r="F95" s="164">
        <v>400</v>
      </c>
      <c r="G95" s="164">
        <v>0</v>
      </c>
      <c r="H95" s="164">
        <f>-190+26</f>
        <v>-164</v>
      </c>
      <c r="I95" s="164"/>
      <c r="J95" s="164">
        <v>9707</v>
      </c>
      <c r="K95" s="164">
        <v>9943</v>
      </c>
      <c r="L95" s="164">
        <v>0</v>
      </c>
      <c r="M95" s="164">
        <v>27</v>
      </c>
      <c r="N95" s="164">
        <v>9970</v>
      </c>
      <c r="O95" s="103" t="s">
        <v>21</v>
      </c>
    </row>
    <row r="96" spans="1:15">
      <c r="A96" s="105"/>
      <c r="B96" s="165"/>
      <c r="C96" s="165"/>
      <c r="D96" s="165"/>
      <c r="E96" s="165"/>
      <c r="F96" s="165"/>
      <c r="G96" s="165"/>
      <c r="H96" s="165"/>
      <c r="I96" s="165"/>
      <c r="J96" s="165"/>
      <c r="K96" s="165"/>
      <c r="L96" s="165"/>
      <c r="M96" s="165"/>
      <c r="N96" s="165"/>
    </row>
    <row r="97" spans="1:15">
      <c r="A97" s="105" t="s">
        <v>192</v>
      </c>
      <c r="B97" s="166"/>
      <c r="C97" s="167"/>
      <c r="D97" s="167"/>
      <c r="E97" s="167"/>
      <c r="F97" s="167"/>
      <c r="G97" s="167"/>
      <c r="H97" s="167"/>
      <c r="I97" s="167"/>
      <c r="J97" s="165"/>
      <c r="K97" s="165"/>
      <c r="L97" s="165"/>
      <c r="M97" s="165"/>
      <c r="N97" s="165"/>
      <c r="O97" s="99"/>
    </row>
    <row r="98" spans="1:15">
      <c r="A98" s="105"/>
      <c r="B98" s="166"/>
      <c r="C98" s="167"/>
      <c r="D98" s="167"/>
      <c r="E98" s="167"/>
      <c r="F98" s="167"/>
      <c r="G98" s="167"/>
      <c r="H98" s="167"/>
      <c r="I98" s="167"/>
      <c r="J98" s="167"/>
      <c r="K98" s="165"/>
      <c r="L98" s="165"/>
      <c r="M98" s="165"/>
      <c r="N98" s="165"/>
      <c r="O98" s="99"/>
    </row>
    <row r="99" spans="1:15">
      <c r="A99" s="105" t="s">
        <v>168</v>
      </c>
      <c r="B99" s="166"/>
      <c r="C99" s="167"/>
      <c r="D99" s="167"/>
      <c r="E99" s="167"/>
      <c r="F99" s="167"/>
      <c r="G99" s="167"/>
      <c r="H99" s="167"/>
      <c r="I99" s="167"/>
      <c r="J99" s="167">
        <v>2435</v>
      </c>
      <c r="K99" s="167">
        <v>2435</v>
      </c>
      <c r="L99" s="167"/>
      <c r="M99" s="167">
        <v>5</v>
      </c>
      <c r="N99" s="167">
        <v>2440</v>
      </c>
      <c r="O99" s="99"/>
    </row>
    <row r="100" spans="1:15">
      <c r="A100" s="105" t="s">
        <v>169</v>
      </c>
      <c r="B100" s="166"/>
      <c r="C100" s="167"/>
      <c r="D100" s="167"/>
      <c r="E100" s="167"/>
      <c r="F100" s="167"/>
      <c r="G100" s="167"/>
      <c r="H100" s="167">
        <v>-158</v>
      </c>
      <c r="I100" s="167"/>
      <c r="J100" s="167"/>
      <c r="K100" s="167">
        <v>-158</v>
      </c>
      <c r="L100" s="167"/>
      <c r="M100" s="167"/>
      <c r="N100" s="167">
        <v>-158</v>
      </c>
      <c r="O100" s="99"/>
    </row>
    <row r="101" spans="1:15">
      <c r="A101" s="105" t="s">
        <v>170</v>
      </c>
      <c r="B101" s="166"/>
      <c r="C101" s="167"/>
      <c r="D101" s="167"/>
      <c r="E101" s="167"/>
      <c r="F101" s="167"/>
      <c r="G101" s="167"/>
      <c r="H101" s="165"/>
      <c r="I101" s="165"/>
      <c r="J101" s="165"/>
      <c r="K101" s="165"/>
      <c r="L101" s="165"/>
      <c r="M101" s="165"/>
      <c r="N101" s="165"/>
      <c r="O101" s="99"/>
    </row>
    <row r="102" spans="1:15">
      <c r="A102" s="105" t="s">
        <v>189</v>
      </c>
      <c r="B102" s="166"/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99"/>
    </row>
    <row r="103" spans="1:15">
      <c r="A103" s="105" t="s">
        <v>171</v>
      </c>
      <c r="B103" s="166"/>
      <c r="C103" s="167"/>
      <c r="D103" s="167"/>
      <c r="E103" s="167"/>
      <c r="F103" s="167"/>
      <c r="G103" s="167"/>
      <c r="H103" s="167"/>
      <c r="I103" s="167"/>
      <c r="J103" s="167"/>
      <c r="K103" s="167"/>
      <c r="L103" s="167"/>
      <c r="M103" s="167"/>
      <c r="N103" s="167"/>
      <c r="O103" s="99"/>
    </row>
    <row r="104" spans="1:15">
      <c r="A104" s="105" t="s">
        <v>172</v>
      </c>
      <c r="B104" s="166"/>
      <c r="C104" s="167"/>
      <c r="D104" s="167"/>
      <c r="E104" s="167"/>
      <c r="F104" s="167"/>
      <c r="G104" s="167"/>
      <c r="H104" s="167"/>
      <c r="I104" s="167"/>
      <c r="J104" s="167">
        <v>-900</v>
      </c>
      <c r="K104" s="167">
        <v>-900</v>
      </c>
      <c r="L104" s="167"/>
      <c r="M104" s="167"/>
      <c r="N104" s="167">
        <v>-900</v>
      </c>
      <c r="O104" s="99"/>
    </row>
    <row r="105" spans="1:15">
      <c r="A105" s="105" t="s">
        <v>233</v>
      </c>
      <c r="B105" s="166"/>
      <c r="C105" s="167"/>
      <c r="D105" s="167"/>
      <c r="E105" s="167"/>
      <c r="F105" s="167"/>
      <c r="G105" s="167"/>
      <c r="H105" s="167"/>
      <c r="I105" s="167"/>
      <c r="J105" s="167"/>
      <c r="K105" s="167"/>
      <c r="L105" s="167"/>
      <c r="M105" s="167"/>
      <c r="N105" s="167"/>
      <c r="O105" s="99"/>
    </row>
    <row r="106" spans="1:15">
      <c r="A106" s="105" t="s">
        <v>190</v>
      </c>
      <c r="B106" s="166"/>
      <c r="C106" s="167"/>
      <c r="D106" s="167"/>
      <c r="E106" s="167"/>
      <c r="F106" s="167"/>
      <c r="G106" s="167"/>
      <c r="H106" s="167"/>
      <c r="I106" s="167"/>
      <c r="J106" s="167"/>
      <c r="K106" s="167"/>
      <c r="L106" s="167"/>
      <c r="M106" s="167"/>
      <c r="N106" s="167"/>
      <c r="O106" s="99"/>
    </row>
    <row r="107" spans="1:15">
      <c r="A107" s="105" t="s">
        <v>173</v>
      </c>
      <c r="B107" s="166"/>
      <c r="C107" s="167"/>
      <c r="D107" s="167"/>
      <c r="E107" s="167"/>
      <c r="F107" s="167"/>
      <c r="G107" s="167"/>
      <c r="H107" s="167"/>
      <c r="I107" s="167"/>
      <c r="J107" s="167">
        <v>5</v>
      </c>
      <c r="K107" s="167">
        <v>5</v>
      </c>
      <c r="L107" s="167"/>
      <c r="M107" s="167">
        <v>-5</v>
      </c>
      <c r="N107" s="167">
        <v>0</v>
      </c>
      <c r="O107" s="99"/>
    </row>
    <row r="108" spans="1:15">
      <c r="A108" s="105" t="s">
        <v>174</v>
      </c>
      <c r="B108" s="166"/>
      <c r="C108" s="167"/>
      <c r="D108" s="167"/>
      <c r="E108" s="167"/>
      <c r="F108" s="167"/>
      <c r="G108" s="167"/>
      <c r="H108" s="167"/>
      <c r="I108" s="167"/>
      <c r="J108" s="167"/>
      <c r="K108" s="167">
        <v>0</v>
      </c>
      <c r="L108" s="167"/>
      <c r="M108" s="167">
        <v>21</v>
      </c>
      <c r="N108" s="167">
        <v>21</v>
      </c>
      <c r="O108" s="99"/>
    </row>
    <row r="109" spans="1:15">
      <c r="A109" s="105" t="s">
        <v>175</v>
      </c>
      <c r="B109" s="166"/>
      <c r="C109" s="167"/>
      <c r="D109" s="167"/>
      <c r="E109" s="167"/>
      <c r="F109" s="167"/>
      <c r="G109" s="167"/>
      <c r="H109" s="167"/>
      <c r="I109" s="167"/>
      <c r="J109" s="167"/>
      <c r="K109" s="167"/>
      <c r="L109" s="167"/>
      <c r="M109" s="167"/>
      <c r="N109" s="167"/>
      <c r="O109" s="99"/>
    </row>
    <row r="110" spans="1:15">
      <c r="A110" s="105" t="s">
        <v>176</v>
      </c>
      <c r="B110" s="165"/>
      <c r="C110" s="165"/>
      <c r="D110" s="165"/>
      <c r="E110" s="165"/>
      <c r="F110" s="165"/>
      <c r="G110" s="165"/>
      <c r="H110" s="165"/>
      <c r="I110" s="165"/>
      <c r="J110" s="165"/>
      <c r="K110" s="165"/>
      <c r="L110" s="165"/>
      <c r="M110" s="165"/>
      <c r="N110" s="165"/>
    </row>
    <row r="111" spans="1:15">
      <c r="A111" s="105"/>
      <c r="B111" s="165"/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</row>
    <row r="112" spans="1:15" s="82" customFormat="1">
      <c r="A112" s="107" t="s">
        <v>167</v>
      </c>
      <c r="B112" s="163">
        <v>40908</v>
      </c>
      <c r="C112" s="164">
        <v>400000</v>
      </c>
      <c r="D112" s="164">
        <v>0</v>
      </c>
      <c r="E112" s="164">
        <v>400000</v>
      </c>
      <c r="F112" s="164">
        <v>400</v>
      </c>
      <c r="G112" s="164">
        <v>0</v>
      </c>
      <c r="H112" s="164">
        <f>-32+26</f>
        <v>-6</v>
      </c>
      <c r="I112" s="164"/>
      <c r="J112" s="164">
        <v>8167</v>
      </c>
      <c r="K112" s="164">
        <v>8561</v>
      </c>
      <c r="L112" s="164">
        <v>0</v>
      </c>
      <c r="M112" s="164">
        <v>6</v>
      </c>
      <c r="N112" s="164">
        <v>8567</v>
      </c>
      <c r="O112" s="103" t="s">
        <v>21</v>
      </c>
    </row>
    <row r="113" spans="1:15">
      <c r="A113" s="106"/>
      <c r="B113" s="166"/>
      <c r="C113" s="167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7"/>
      <c r="O113" s="99"/>
    </row>
    <row r="114" spans="1:15">
      <c r="A114" s="105" t="s">
        <v>192</v>
      </c>
      <c r="B114" s="166"/>
      <c r="C114" s="167"/>
      <c r="D114" s="167"/>
      <c r="E114" s="167"/>
      <c r="F114" s="167"/>
      <c r="G114" s="167"/>
      <c r="H114" s="165"/>
      <c r="I114" s="165"/>
      <c r="J114" s="165"/>
      <c r="K114" s="165"/>
      <c r="L114" s="165"/>
      <c r="M114" s="165"/>
      <c r="N114" s="165"/>
      <c r="O114" s="99"/>
    </row>
    <row r="115" spans="1:15">
      <c r="A115" s="105"/>
      <c r="B115" s="166"/>
      <c r="C115" s="167"/>
      <c r="D115" s="167"/>
      <c r="E115" s="167"/>
      <c r="F115" s="167"/>
      <c r="G115" s="167"/>
      <c r="H115" s="165"/>
      <c r="I115" s="165"/>
      <c r="J115" s="165"/>
      <c r="K115" s="165"/>
      <c r="L115" s="165"/>
      <c r="M115" s="165"/>
      <c r="N115" s="165"/>
      <c r="O115" s="99"/>
    </row>
    <row r="116" spans="1:15">
      <c r="A116" s="105" t="s">
        <v>168</v>
      </c>
      <c r="B116" s="166"/>
      <c r="C116" s="167"/>
      <c r="D116" s="167"/>
      <c r="E116" s="167"/>
      <c r="F116" s="167"/>
      <c r="G116" s="167"/>
      <c r="H116" s="167"/>
      <c r="I116" s="167"/>
      <c r="J116" s="167">
        <v>388</v>
      </c>
      <c r="K116" s="167">
        <v>388</v>
      </c>
      <c r="L116" s="167"/>
      <c r="M116" s="167">
        <v>1</v>
      </c>
      <c r="N116" s="167">
        <v>389</v>
      </c>
      <c r="O116" s="99"/>
    </row>
    <row r="117" spans="1:15">
      <c r="A117" s="105" t="s">
        <v>169</v>
      </c>
      <c r="B117" s="166"/>
      <c r="C117" s="167"/>
      <c r="D117" s="167"/>
      <c r="E117" s="167"/>
      <c r="F117" s="167"/>
      <c r="G117" s="167"/>
      <c r="H117" s="167">
        <f>-32+26</f>
        <v>-6</v>
      </c>
      <c r="I117" s="167"/>
      <c r="J117" s="167"/>
      <c r="K117" s="167">
        <v>-32</v>
      </c>
      <c r="L117" s="167"/>
      <c r="M117" s="167"/>
      <c r="N117" s="167">
        <v>-32</v>
      </c>
      <c r="O117" s="99"/>
    </row>
    <row r="118" spans="1:15">
      <c r="A118" s="105" t="s">
        <v>170</v>
      </c>
      <c r="B118" s="166"/>
      <c r="C118" s="167"/>
      <c r="D118" s="167"/>
      <c r="E118" s="167"/>
      <c r="F118" s="167"/>
      <c r="G118" s="167"/>
      <c r="H118" s="167"/>
      <c r="I118" s="167"/>
      <c r="J118" s="167"/>
      <c r="K118" s="167"/>
      <c r="L118" s="167"/>
      <c r="M118" s="167"/>
      <c r="N118" s="167"/>
      <c r="O118" s="99"/>
    </row>
    <row r="119" spans="1:15">
      <c r="A119" s="105" t="s">
        <v>189</v>
      </c>
      <c r="B119" s="166"/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7"/>
      <c r="N119" s="167"/>
      <c r="O119" s="99"/>
    </row>
    <row r="120" spans="1:15">
      <c r="A120" s="105" t="s">
        <v>171</v>
      </c>
      <c r="B120" s="166"/>
      <c r="C120" s="167"/>
      <c r="D120" s="167"/>
      <c r="E120" s="167"/>
      <c r="F120" s="167"/>
      <c r="G120" s="167"/>
      <c r="H120" s="167"/>
      <c r="I120" s="167"/>
      <c r="J120" s="167"/>
      <c r="K120" s="167"/>
      <c r="L120" s="167"/>
      <c r="M120" s="167"/>
      <c r="N120" s="167"/>
      <c r="O120" s="99"/>
    </row>
    <row r="121" spans="1:15">
      <c r="A121" s="105" t="s">
        <v>172</v>
      </c>
      <c r="B121" s="166"/>
      <c r="C121" s="167"/>
      <c r="D121" s="167"/>
      <c r="E121" s="167"/>
      <c r="F121" s="167"/>
      <c r="G121" s="167"/>
      <c r="H121" s="167"/>
      <c r="I121" s="167"/>
      <c r="J121" s="167"/>
      <c r="K121" s="167"/>
      <c r="L121" s="167"/>
      <c r="M121" s="167"/>
      <c r="N121" s="167"/>
      <c r="O121" s="99"/>
    </row>
    <row r="122" spans="1:15">
      <c r="A122" s="105" t="s">
        <v>233</v>
      </c>
      <c r="B122" s="166"/>
      <c r="C122" s="167"/>
      <c r="D122" s="167"/>
      <c r="E122" s="167"/>
      <c r="F122" s="167"/>
      <c r="G122" s="167"/>
      <c r="H122" s="167"/>
      <c r="I122" s="167"/>
      <c r="J122" s="167"/>
      <c r="K122" s="167"/>
      <c r="L122" s="167"/>
      <c r="M122" s="167"/>
      <c r="N122" s="167"/>
      <c r="O122" s="99"/>
    </row>
    <row r="123" spans="1:15">
      <c r="A123" s="105" t="s">
        <v>190</v>
      </c>
      <c r="B123" s="166"/>
      <c r="C123" s="167"/>
      <c r="D123" s="167"/>
      <c r="E123" s="167"/>
      <c r="F123" s="167"/>
      <c r="G123" s="167"/>
      <c r="H123" s="167"/>
      <c r="I123" s="167"/>
      <c r="J123" s="167"/>
      <c r="K123" s="167"/>
      <c r="L123" s="167"/>
      <c r="M123" s="167"/>
      <c r="N123" s="167"/>
      <c r="O123" s="99"/>
    </row>
    <row r="124" spans="1:15">
      <c r="A124" s="105" t="s">
        <v>173</v>
      </c>
      <c r="B124" s="166"/>
      <c r="C124" s="167"/>
      <c r="D124" s="167"/>
      <c r="E124" s="167"/>
      <c r="F124" s="167"/>
      <c r="G124" s="167"/>
      <c r="H124" s="167"/>
      <c r="I124" s="167"/>
      <c r="J124" s="167"/>
      <c r="K124" s="167"/>
      <c r="L124" s="167"/>
      <c r="M124" s="167"/>
      <c r="N124" s="167"/>
      <c r="O124" s="99"/>
    </row>
    <row r="125" spans="1:15">
      <c r="A125" s="105" t="s">
        <v>174</v>
      </c>
      <c r="B125" s="166"/>
      <c r="C125" s="167"/>
      <c r="D125" s="167"/>
      <c r="E125" s="167"/>
      <c r="F125" s="167"/>
      <c r="G125" s="167"/>
      <c r="H125" s="167"/>
      <c r="I125" s="167"/>
      <c r="J125" s="167"/>
      <c r="K125" s="167"/>
      <c r="L125" s="167"/>
      <c r="M125" s="167"/>
      <c r="N125" s="167"/>
      <c r="O125" s="99"/>
    </row>
    <row r="126" spans="1:15">
      <c r="A126" s="105" t="s">
        <v>175</v>
      </c>
      <c r="B126" s="166"/>
      <c r="C126" s="167"/>
      <c r="D126" s="167"/>
      <c r="E126" s="167"/>
      <c r="F126" s="167"/>
      <c r="G126" s="167"/>
      <c r="H126" s="167"/>
      <c r="I126" s="167"/>
      <c r="J126" s="167"/>
      <c r="K126" s="167"/>
      <c r="L126" s="167"/>
      <c r="M126" s="167"/>
      <c r="N126" s="167"/>
      <c r="O126" s="99"/>
    </row>
    <row r="127" spans="1:15">
      <c r="A127" s="105" t="s">
        <v>176</v>
      </c>
      <c r="B127" s="166"/>
      <c r="C127" s="167"/>
      <c r="D127" s="167"/>
      <c r="E127" s="167"/>
      <c r="F127" s="167"/>
      <c r="G127" s="167"/>
      <c r="H127" s="167"/>
      <c r="I127" s="167"/>
      <c r="J127" s="167"/>
      <c r="K127" s="167"/>
      <c r="L127" s="167"/>
      <c r="M127" s="167"/>
      <c r="N127" s="167"/>
      <c r="O127" s="99"/>
    </row>
    <row r="128" spans="1:15">
      <c r="A128" s="105"/>
      <c r="B128" s="165"/>
      <c r="C128" s="165"/>
      <c r="D128" s="165"/>
      <c r="E128" s="165"/>
      <c r="F128" s="165"/>
      <c r="G128" s="165"/>
      <c r="H128" s="165"/>
      <c r="I128" s="165"/>
      <c r="J128" s="165"/>
      <c r="K128" s="165"/>
      <c r="L128" s="165"/>
      <c r="M128" s="165"/>
      <c r="N128" s="165"/>
    </row>
    <row r="129" spans="1:15" s="82" customFormat="1">
      <c r="A129" s="107" t="s">
        <v>167</v>
      </c>
      <c r="B129" s="163">
        <v>40543</v>
      </c>
      <c r="C129" s="164">
        <v>400000</v>
      </c>
      <c r="D129" s="164">
        <v>0</v>
      </c>
      <c r="E129" s="164">
        <v>400000</v>
      </c>
      <c r="F129" s="164">
        <v>400</v>
      </c>
      <c r="G129" s="164">
        <v>0</v>
      </c>
      <c r="H129" s="164">
        <v>0</v>
      </c>
      <c r="I129" s="164">
        <v>26</v>
      </c>
      <c r="J129" s="164">
        <v>7779</v>
      </c>
      <c r="K129" s="164">
        <v>8205</v>
      </c>
      <c r="L129" s="164">
        <v>0</v>
      </c>
      <c r="M129" s="164">
        <v>5</v>
      </c>
      <c r="N129" s="164">
        <v>8210</v>
      </c>
      <c r="O129" s="103" t="s">
        <v>21</v>
      </c>
    </row>
    <row r="130" spans="1:15">
      <c r="A130" s="106"/>
      <c r="B130" s="170"/>
      <c r="C130" s="167"/>
      <c r="D130" s="167"/>
      <c r="E130" s="167"/>
      <c r="F130" s="167"/>
      <c r="G130" s="167"/>
      <c r="H130" s="167"/>
      <c r="I130" s="167"/>
      <c r="J130" s="167"/>
      <c r="K130" s="167"/>
      <c r="L130" s="167"/>
      <c r="M130" s="167"/>
      <c r="N130" s="167"/>
      <c r="O130" s="104"/>
    </row>
    <row r="131" spans="1:15">
      <c r="A131" s="105" t="s">
        <v>192</v>
      </c>
      <c r="B131" s="170"/>
      <c r="C131" s="167"/>
      <c r="D131" s="167"/>
      <c r="E131" s="167"/>
      <c r="F131" s="167"/>
      <c r="G131" s="167"/>
      <c r="H131" s="167"/>
      <c r="I131" s="165"/>
      <c r="J131" s="165"/>
      <c r="K131" s="165"/>
      <c r="L131" s="165"/>
      <c r="M131" s="165"/>
      <c r="N131" s="165"/>
      <c r="O131" s="104"/>
    </row>
    <row r="132" spans="1:15">
      <c r="A132" s="105"/>
      <c r="B132" s="170"/>
      <c r="C132" s="167"/>
      <c r="D132" s="167"/>
      <c r="E132" s="167"/>
      <c r="F132" s="167"/>
      <c r="G132" s="167"/>
      <c r="H132" s="167"/>
      <c r="I132" s="165"/>
      <c r="J132" s="165"/>
      <c r="K132" s="165"/>
      <c r="L132" s="165"/>
      <c r="M132" s="165"/>
      <c r="N132" s="165"/>
      <c r="O132" s="104"/>
    </row>
    <row r="133" spans="1:15">
      <c r="A133" s="105" t="s">
        <v>168</v>
      </c>
      <c r="B133" s="170"/>
      <c r="C133" s="167"/>
      <c r="D133" s="167"/>
      <c r="E133" s="167"/>
      <c r="F133" s="167"/>
      <c r="G133" s="167"/>
      <c r="H133" s="167"/>
      <c r="I133" s="167"/>
      <c r="J133" s="167">
        <v>672</v>
      </c>
      <c r="K133" s="167">
        <v>672</v>
      </c>
      <c r="L133" s="167"/>
      <c r="M133" s="167"/>
      <c r="N133" s="167">
        <v>672</v>
      </c>
      <c r="O133" s="104"/>
    </row>
    <row r="134" spans="1:15">
      <c r="A134" s="105" t="s">
        <v>169</v>
      </c>
      <c r="B134" s="170"/>
      <c r="C134" s="167"/>
      <c r="D134" s="167"/>
      <c r="E134" s="167"/>
      <c r="F134" s="167"/>
      <c r="G134" s="167"/>
      <c r="H134" s="167"/>
      <c r="I134" s="167">
        <v>26</v>
      </c>
      <c r="J134" s="167"/>
      <c r="K134" s="167">
        <v>26</v>
      </c>
      <c r="L134" s="167"/>
      <c r="M134" s="167"/>
      <c r="N134" s="167">
        <v>26</v>
      </c>
      <c r="O134" s="104"/>
    </row>
    <row r="135" spans="1:15">
      <c r="A135" s="105" t="s">
        <v>170</v>
      </c>
      <c r="B135" s="170"/>
      <c r="C135" s="167"/>
      <c r="D135" s="167"/>
      <c r="E135" s="167"/>
      <c r="F135" s="167"/>
      <c r="G135" s="167"/>
      <c r="H135" s="167"/>
      <c r="I135" s="167"/>
      <c r="J135" s="167"/>
      <c r="K135" s="167"/>
      <c r="L135" s="167"/>
      <c r="M135" s="167"/>
      <c r="N135" s="167"/>
      <c r="O135" s="104"/>
    </row>
    <row r="136" spans="1:15">
      <c r="A136" s="105" t="s">
        <v>189</v>
      </c>
      <c r="B136" s="170"/>
      <c r="C136" s="167"/>
      <c r="D136" s="167"/>
      <c r="E136" s="167"/>
      <c r="F136" s="167"/>
      <c r="G136" s="167"/>
      <c r="H136" s="167"/>
      <c r="I136" s="167"/>
      <c r="J136" s="167"/>
      <c r="K136" s="167"/>
      <c r="L136" s="167"/>
      <c r="M136" s="167"/>
      <c r="N136" s="167"/>
      <c r="O136" s="104"/>
    </row>
    <row r="137" spans="1:15">
      <c r="A137" s="105" t="s">
        <v>171</v>
      </c>
      <c r="B137" s="170"/>
      <c r="C137" s="167"/>
      <c r="D137" s="167"/>
      <c r="E137" s="167"/>
      <c r="F137" s="167"/>
      <c r="G137" s="167"/>
      <c r="H137" s="167"/>
      <c r="I137" s="167"/>
      <c r="J137" s="167"/>
      <c r="K137" s="167"/>
      <c r="L137" s="167"/>
      <c r="M137" s="167"/>
      <c r="N137" s="167"/>
      <c r="O137" s="104"/>
    </row>
    <row r="138" spans="1:15">
      <c r="A138" s="105" t="s">
        <v>172</v>
      </c>
      <c r="B138" s="170"/>
      <c r="C138" s="167"/>
      <c r="D138" s="167"/>
      <c r="E138" s="167"/>
      <c r="F138" s="167"/>
      <c r="G138" s="167"/>
      <c r="H138" s="167"/>
      <c r="I138" s="167"/>
      <c r="J138" s="167"/>
      <c r="K138" s="167"/>
      <c r="L138" s="167"/>
      <c r="M138" s="167"/>
      <c r="N138" s="167"/>
      <c r="O138" s="104"/>
    </row>
    <row r="139" spans="1:15">
      <c r="A139" s="105" t="s">
        <v>233</v>
      </c>
      <c r="B139" s="170"/>
      <c r="C139" s="167"/>
      <c r="D139" s="167"/>
      <c r="E139" s="167"/>
      <c r="F139" s="167"/>
      <c r="G139" s="167"/>
      <c r="H139" s="167"/>
      <c r="I139" s="167"/>
      <c r="J139" s="167"/>
      <c r="K139" s="167"/>
      <c r="L139" s="167"/>
      <c r="M139" s="167"/>
      <c r="N139" s="167"/>
      <c r="O139" s="104"/>
    </row>
    <row r="140" spans="1:15">
      <c r="A140" s="105" t="s">
        <v>190</v>
      </c>
      <c r="B140" s="170"/>
      <c r="C140" s="167"/>
      <c r="D140" s="167"/>
      <c r="E140" s="167"/>
      <c r="F140" s="167"/>
      <c r="G140" s="167"/>
      <c r="H140" s="167"/>
      <c r="I140" s="167"/>
      <c r="J140" s="167"/>
      <c r="K140" s="167"/>
      <c r="L140" s="167"/>
      <c r="M140" s="167"/>
      <c r="N140" s="167"/>
      <c r="O140" s="104"/>
    </row>
    <row r="141" spans="1:15">
      <c r="A141" s="105" t="s">
        <v>173</v>
      </c>
      <c r="B141" s="170"/>
      <c r="C141" s="167"/>
      <c r="D141" s="167"/>
      <c r="E141" s="167"/>
      <c r="F141" s="167"/>
      <c r="G141" s="167"/>
      <c r="H141" s="167"/>
      <c r="I141" s="167"/>
      <c r="J141" s="167"/>
      <c r="K141" s="167"/>
      <c r="L141" s="167"/>
      <c r="M141" s="167"/>
      <c r="N141" s="167"/>
      <c r="O141" s="104"/>
    </row>
    <row r="142" spans="1:15">
      <c r="A142" s="105" t="s">
        <v>174</v>
      </c>
      <c r="B142" s="170"/>
      <c r="C142" s="167"/>
      <c r="D142" s="167"/>
      <c r="E142" s="167"/>
      <c r="F142" s="167"/>
      <c r="G142" s="167"/>
      <c r="H142" s="167"/>
      <c r="I142" s="167"/>
      <c r="J142" s="167"/>
      <c r="K142" s="167"/>
      <c r="L142" s="167"/>
      <c r="M142" s="167"/>
      <c r="N142" s="167"/>
      <c r="O142" s="104"/>
    </row>
    <row r="143" spans="1:15">
      <c r="A143" s="105" t="s">
        <v>175</v>
      </c>
      <c r="B143" s="170"/>
      <c r="C143" s="167"/>
      <c r="D143" s="167"/>
      <c r="E143" s="167"/>
      <c r="F143" s="167"/>
      <c r="G143" s="167"/>
      <c r="H143" s="167"/>
      <c r="I143" s="167"/>
      <c r="J143" s="167"/>
      <c r="K143" s="167"/>
      <c r="L143" s="167"/>
      <c r="M143" s="167"/>
      <c r="N143" s="167"/>
      <c r="O143" s="104"/>
    </row>
    <row r="144" spans="1:15">
      <c r="A144" s="105" t="s">
        <v>176</v>
      </c>
      <c r="B144" s="170"/>
      <c r="C144" s="167"/>
      <c r="D144" s="167"/>
      <c r="E144" s="167"/>
      <c r="F144" s="167"/>
      <c r="G144" s="167"/>
      <c r="H144" s="167"/>
      <c r="I144" s="167"/>
      <c r="J144" s="167"/>
      <c r="K144" s="167"/>
      <c r="L144" s="167"/>
      <c r="M144" s="167"/>
      <c r="N144" s="167"/>
      <c r="O144" s="104"/>
    </row>
    <row r="145" spans="1:15">
      <c r="A145" s="105"/>
      <c r="B145" s="165"/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</row>
    <row r="146" spans="1:15" s="82" customFormat="1">
      <c r="A146" s="107" t="s">
        <v>167</v>
      </c>
      <c r="B146" s="163">
        <v>40178</v>
      </c>
      <c r="C146" s="164">
        <v>400000</v>
      </c>
      <c r="D146" s="164">
        <v>0</v>
      </c>
      <c r="E146" s="164">
        <v>400000</v>
      </c>
      <c r="F146" s="164">
        <v>400</v>
      </c>
      <c r="G146" s="164">
        <v>0</v>
      </c>
      <c r="H146" s="164">
        <v>0</v>
      </c>
      <c r="I146" s="164">
        <v>0</v>
      </c>
      <c r="J146" s="164">
        <v>7107</v>
      </c>
      <c r="K146" s="164">
        <v>7507</v>
      </c>
      <c r="L146" s="164">
        <v>0</v>
      </c>
      <c r="M146" s="164">
        <v>5</v>
      </c>
      <c r="N146" s="164">
        <v>7512</v>
      </c>
      <c r="O146" s="103" t="s">
        <v>21</v>
      </c>
    </row>
    <row r="147" spans="1:15">
      <c r="A147" s="106"/>
      <c r="B147" s="163"/>
      <c r="C147" s="167"/>
      <c r="D147" s="167"/>
      <c r="E147" s="167"/>
      <c r="F147" s="167"/>
      <c r="G147" s="167"/>
      <c r="H147" s="167"/>
      <c r="I147" s="167"/>
      <c r="J147" s="167"/>
      <c r="K147" s="167"/>
      <c r="L147" s="167"/>
      <c r="M147" s="167"/>
      <c r="N147" s="167"/>
      <c r="O147" s="99"/>
    </row>
    <row r="148" spans="1:15">
      <c r="A148" s="105" t="s">
        <v>192</v>
      </c>
      <c r="B148" s="163"/>
      <c r="C148" s="167"/>
      <c r="D148" s="167"/>
      <c r="E148" s="167"/>
      <c r="F148" s="167"/>
      <c r="G148" s="167"/>
      <c r="H148" s="167"/>
      <c r="I148" s="167"/>
      <c r="J148" s="167"/>
      <c r="K148" s="165"/>
      <c r="L148" s="165"/>
      <c r="M148" s="165"/>
      <c r="N148" s="165"/>
      <c r="O148" s="99"/>
    </row>
    <row r="149" spans="1:15">
      <c r="A149" s="105"/>
      <c r="B149" s="163"/>
      <c r="C149" s="167"/>
      <c r="D149" s="167"/>
      <c r="E149" s="167"/>
      <c r="F149" s="167"/>
      <c r="G149" s="167"/>
      <c r="H149" s="165"/>
      <c r="I149" s="165"/>
      <c r="J149" s="165"/>
      <c r="K149" s="165"/>
      <c r="L149" s="165"/>
      <c r="M149" s="165"/>
      <c r="N149" s="165"/>
      <c r="O149" s="99"/>
    </row>
    <row r="150" spans="1:15">
      <c r="A150" s="105" t="s">
        <v>168</v>
      </c>
      <c r="B150" s="163"/>
      <c r="C150" s="167"/>
      <c r="D150" s="167"/>
      <c r="E150" s="167"/>
      <c r="F150" s="167"/>
      <c r="G150" s="167"/>
      <c r="H150" s="167"/>
      <c r="I150" s="167"/>
      <c r="J150" s="167">
        <v>622</v>
      </c>
      <c r="K150" s="167">
        <v>622</v>
      </c>
      <c r="L150" s="167"/>
      <c r="M150" s="167">
        <v>2</v>
      </c>
      <c r="N150" s="164">
        <v>624</v>
      </c>
      <c r="O150" s="99"/>
    </row>
    <row r="151" spans="1:15">
      <c r="A151" s="105" t="s">
        <v>169</v>
      </c>
      <c r="B151" s="171"/>
      <c r="C151" s="172"/>
      <c r="D151" s="167"/>
      <c r="E151" s="167"/>
      <c r="F151" s="167"/>
      <c r="G151" s="167"/>
      <c r="H151" s="167"/>
      <c r="I151" s="167">
        <v>0</v>
      </c>
      <c r="J151" s="167">
        <v>-392</v>
      </c>
      <c r="K151" s="167">
        <v>-392</v>
      </c>
      <c r="L151" s="167"/>
      <c r="M151" s="167"/>
      <c r="N151" s="164">
        <v>-392</v>
      </c>
      <c r="O151" s="99"/>
    </row>
    <row r="152" spans="1:15">
      <c r="A152" s="105" t="s">
        <v>170</v>
      </c>
      <c r="B152" s="171"/>
      <c r="C152" s="172"/>
      <c r="D152" s="167"/>
      <c r="E152" s="167"/>
      <c r="F152" s="167"/>
      <c r="G152" s="167"/>
      <c r="H152" s="167"/>
      <c r="I152" s="167"/>
      <c r="J152" s="167"/>
      <c r="K152" s="167"/>
      <c r="L152" s="167"/>
      <c r="M152" s="167"/>
      <c r="N152" s="164"/>
      <c r="O152" s="99"/>
    </row>
    <row r="153" spans="1:15">
      <c r="A153" s="105" t="s">
        <v>189</v>
      </c>
      <c r="B153" s="171"/>
      <c r="C153" s="172"/>
      <c r="D153" s="167"/>
      <c r="E153" s="167"/>
      <c r="F153" s="167"/>
      <c r="G153" s="167"/>
      <c r="H153" s="167"/>
      <c r="I153" s="167"/>
      <c r="J153" s="167"/>
      <c r="K153" s="167"/>
      <c r="L153" s="167"/>
      <c r="M153" s="167"/>
      <c r="N153" s="164"/>
      <c r="O153" s="99"/>
    </row>
    <row r="154" spans="1:15">
      <c r="A154" s="105" t="s">
        <v>171</v>
      </c>
      <c r="B154" s="171"/>
      <c r="C154" s="172"/>
      <c r="D154" s="167"/>
      <c r="E154" s="167"/>
      <c r="F154" s="167"/>
      <c r="G154" s="167"/>
      <c r="H154" s="167"/>
      <c r="I154" s="167"/>
      <c r="J154" s="167"/>
      <c r="K154" s="167">
        <v>0</v>
      </c>
      <c r="L154" s="167"/>
      <c r="M154" s="167">
        <v>-2</v>
      </c>
      <c r="N154" s="164">
        <v>-2</v>
      </c>
      <c r="O154" s="99"/>
    </row>
    <row r="155" spans="1:15">
      <c r="A155" s="105" t="s">
        <v>172</v>
      </c>
      <c r="B155" s="171"/>
      <c r="C155" s="172"/>
      <c r="D155" s="167"/>
      <c r="E155" s="167"/>
      <c r="F155" s="167"/>
      <c r="G155" s="167"/>
      <c r="H155" s="167"/>
      <c r="I155" s="167"/>
      <c r="J155" s="167"/>
      <c r="K155" s="167"/>
      <c r="L155" s="167"/>
      <c r="M155" s="167"/>
      <c r="N155" s="164"/>
      <c r="O155" s="99"/>
    </row>
    <row r="156" spans="1:15">
      <c r="A156" s="105" t="s">
        <v>233</v>
      </c>
      <c r="B156" s="171"/>
      <c r="C156" s="172"/>
      <c r="D156" s="167"/>
      <c r="E156" s="167"/>
      <c r="F156" s="167"/>
      <c r="G156" s="167"/>
      <c r="H156" s="167"/>
      <c r="I156" s="167"/>
      <c r="J156" s="167"/>
      <c r="K156" s="167"/>
      <c r="L156" s="167"/>
      <c r="M156" s="167"/>
      <c r="N156" s="164"/>
      <c r="O156" s="99"/>
    </row>
    <row r="157" spans="1:15">
      <c r="A157" s="105" t="s">
        <v>190</v>
      </c>
      <c r="B157" s="171"/>
      <c r="C157" s="172"/>
      <c r="D157" s="167"/>
      <c r="E157" s="167"/>
      <c r="F157" s="167"/>
      <c r="G157" s="167"/>
      <c r="H157" s="167"/>
      <c r="I157" s="167"/>
      <c r="J157" s="167"/>
      <c r="K157" s="167"/>
      <c r="L157" s="167"/>
      <c r="M157" s="167"/>
      <c r="N157" s="164"/>
      <c r="O157" s="99"/>
    </row>
    <row r="158" spans="1:15">
      <c r="A158" s="105" t="s">
        <v>173</v>
      </c>
      <c r="B158" s="171"/>
      <c r="C158" s="172"/>
      <c r="D158" s="167"/>
      <c r="E158" s="167"/>
      <c r="F158" s="167"/>
      <c r="G158" s="167"/>
      <c r="H158" s="167">
        <v>-262</v>
      </c>
      <c r="I158" s="167">
        <v>29</v>
      </c>
      <c r="J158" s="167">
        <v>233</v>
      </c>
      <c r="K158" s="167">
        <v>0</v>
      </c>
      <c r="L158" s="167"/>
      <c r="M158" s="167"/>
      <c r="N158" s="164">
        <v>0</v>
      </c>
      <c r="O158" s="99"/>
    </row>
    <row r="159" spans="1:15">
      <c r="A159" s="105" t="s">
        <v>174</v>
      </c>
      <c r="B159" s="171"/>
      <c r="C159" s="172"/>
      <c r="D159" s="167"/>
      <c r="E159" s="167"/>
      <c r="F159" s="167"/>
      <c r="G159" s="167"/>
      <c r="H159" s="167"/>
      <c r="I159" s="167"/>
      <c r="J159" s="167"/>
      <c r="K159" s="167"/>
      <c r="L159" s="167"/>
      <c r="M159" s="167"/>
      <c r="N159" s="164"/>
      <c r="O159" s="99"/>
    </row>
    <row r="160" spans="1:15">
      <c r="A160" s="105" t="s">
        <v>175</v>
      </c>
      <c r="B160" s="171"/>
      <c r="C160" s="172"/>
      <c r="D160" s="167"/>
      <c r="E160" s="167"/>
      <c r="F160" s="167"/>
      <c r="G160" s="167"/>
      <c r="H160" s="167"/>
      <c r="I160" s="167"/>
      <c r="J160" s="167"/>
      <c r="K160" s="167"/>
      <c r="L160" s="167"/>
      <c r="M160" s="167"/>
      <c r="N160" s="164"/>
      <c r="O160" s="99"/>
    </row>
    <row r="161" spans="1:15">
      <c r="A161" s="105" t="s">
        <v>176</v>
      </c>
      <c r="B161" s="171"/>
      <c r="C161" s="172"/>
      <c r="D161" s="167"/>
      <c r="E161" s="167"/>
      <c r="F161" s="167"/>
      <c r="G161" s="167"/>
      <c r="H161" s="167"/>
      <c r="I161" s="167"/>
      <c r="J161" s="167"/>
      <c r="K161" s="167"/>
      <c r="L161" s="167"/>
      <c r="M161" s="167"/>
      <c r="N161" s="164"/>
      <c r="O161" s="99"/>
    </row>
    <row r="162" spans="1:15">
      <c r="A162" s="105"/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</row>
    <row r="163" spans="1:15" s="82" customFormat="1">
      <c r="A163" s="107" t="s">
        <v>167</v>
      </c>
      <c r="B163" s="163">
        <v>39813</v>
      </c>
      <c r="C163" s="164">
        <v>400000</v>
      </c>
      <c r="D163" s="164">
        <v>0</v>
      </c>
      <c r="E163" s="164">
        <v>400000</v>
      </c>
      <c r="F163" s="164">
        <v>400</v>
      </c>
      <c r="G163" s="164">
        <v>0</v>
      </c>
      <c r="H163" s="164">
        <v>262</v>
      </c>
      <c r="I163" s="164">
        <v>-29</v>
      </c>
      <c r="J163" s="164">
        <v>6644</v>
      </c>
      <c r="K163" s="164">
        <v>7277</v>
      </c>
      <c r="L163" s="164">
        <v>0</v>
      </c>
      <c r="M163" s="164">
        <v>5</v>
      </c>
      <c r="N163" s="164">
        <v>7282</v>
      </c>
      <c r="O163" s="113" t="s">
        <v>20</v>
      </c>
    </row>
    <row r="164" spans="1:15">
      <c r="A164" s="106"/>
      <c r="B164" s="163"/>
      <c r="C164" s="167"/>
      <c r="D164" s="167"/>
      <c r="E164" s="167"/>
      <c r="F164" s="167"/>
      <c r="G164" s="167"/>
      <c r="H164" s="167"/>
      <c r="I164" s="167"/>
      <c r="J164" s="167"/>
      <c r="K164" s="167"/>
      <c r="L164" s="167"/>
      <c r="M164" s="167"/>
      <c r="N164" s="167"/>
      <c r="O164" s="99"/>
    </row>
    <row r="165" spans="1:15">
      <c r="A165" s="105" t="s">
        <v>192</v>
      </c>
      <c r="B165" s="163"/>
      <c r="C165" s="167"/>
      <c r="D165" s="167"/>
      <c r="E165" s="167"/>
      <c r="F165" s="167"/>
      <c r="G165" s="167"/>
      <c r="H165" s="167"/>
      <c r="I165" s="167"/>
      <c r="J165" s="167"/>
      <c r="K165" s="165"/>
      <c r="L165" s="165"/>
      <c r="M165" s="165"/>
      <c r="N165" s="165"/>
      <c r="O165" s="99"/>
    </row>
    <row r="166" spans="1:15">
      <c r="A166" s="105"/>
      <c r="B166" s="163"/>
      <c r="C166" s="167"/>
      <c r="D166" s="167"/>
      <c r="E166" s="167"/>
      <c r="F166" s="167"/>
      <c r="G166" s="167"/>
      <c r="H166" s="165"/>
      <c r="I166" s="165"/>
      <c r="J166" s="165"/>
      <c r="K166" s="165"/>
      <c r="L166" s="165"/>
      <c r="M166" s="165"/>
      <c r="N166" s="165"/>
      <c r="O166" s="99"/>
    </row>
    <row r="167" spans="1:15">
      <c r="A167" s="105" t="s">
        <v>168</v>
      </c>
      <c r="B167" s="163"/>
      <c r="C167" s="167"/>
      <c r="D167" s="167"/>
      <c r="E167" s="167"/>
      <c r="F167" s="167"/>
      <c r="G167" s="167"/>
      <c r="H167" s="167"/>
      <c r="I167" s="167"/>
      <c r="J167" s="167">
        <v>-730.00000000000023</v>
      </c>
      <c r="K167" s="167">
        <v>-730.00000000000023</v>
      </c>
      <c r="L167" s="167"/>
      <c r="M167" s="167">
        <v>0</v>
      </c>
      <c r="N167" s="164">
        <v>-730.00000000000023</v>
      </c>
      <c r="O167" s="99"/>
    </row>
    <row r="168" spans="1:15">
      <c r="A168" s="105" t="s">
        <v>169</v>
      </c>
      <c r="B168" s="171"/>
      <c r="C168" s="172"/>
      <c r="D168" s="167"/>
      <c r="E168" s="167"/>
      <c r="F168" s="167"/>
      <c r="G168" s="167"/>
      <c r="H168" s="167"/>
      <c r="I168" s="167">
        <v>0</v>
      </c>
      <c r="J168" s="167">
        <v>26</v>
      </c>
      <c r="K168" s="167">
        <v>26</v>
      </c>
      <c r="L168" s="167"/>
      <c r="M168" s="167"/>
      <c r="N168" s="164">
        <v>26</v>
      </c>
      <c r="O168" s="99"/>
    </row>
    <row r="169" spans="1:15">
      <c r="A169" s="105" t="s">
        <v>170</v>
      </c>
      <c r="B169" s="171"/>
      <c r="C169" s="172"/>
      <c r="D169" s="167"/>
      <c r="E169" s="167"/>
      <c r="F169" s="167"/>
      <c r="G169" s="167"/>
      <c r="H169" s="167"/>
      <c r="I169" s="167"/>
      <c r="J169" s="167"/>
      <c r="K169" s="167"/>
      <c r="L169" s="167"/>
      <c r="M169" s="167"/>
      <c r="N169" s="164"/>
      <c r="O169" s="99"/>
    </row>
    <row r="170" spans="1:15">
      <c r="A170" s="105" t="s">
        <v>189</v>
      </c>
      <c r="B170" s="171"/>
      <c r="C170" s="172"/>
      <c r="D170" s="167"/>
      <c r="E170" s="167"/>
      <c r="F170" s="167"/>
      <c r="G170" s="167"/>
      <c r="H170" s="167"/>
      <c r="I170" s="167"/>
      <c r="J170" s="167"/>
      <c r="K170" s="167"/>
      <c r="L170" s="167"/>
      <c r="M170" s="167"/>
      <c r="N170" s="164"/>
      <c r="O170" s="99"/>
    </row>
    <row r="171" spans="1:15">
      <c r="A171" s="105" t="s">
        <v>171</v>
      </c>
      <c r="B171" s="171"/>
      <c r="C171" s="172"/>
      <c r="D171" s="167"/>
      <c r="E171" s="167"/>
      <c r="F171" s="167"/>
      <c r="G171" s="167"/>
      <c r="H171" s="167"/>
      <c r="I171" s="167"/>
      <c r="J171" s="167"/>
      <c r="K171" s="167">
        <v>0</v>
      </c>
      <c r="L171" s="167"/>
      <c r="M171" s="167">
        <v>1</v>
      </c>
      <c r="N171" s="164">
        <v>1</v>
      </c>
      <c r="O171" s="99"/>
    </row>
    <row r="172" spans="1:15">
      <c r="A172" s="105" t="s">
        <v>172</v>
      </c>
      <c r="B172" s="171"/>
      <c r="C172" s="172"/>
      <c r="D172" s="167"/>
      <c r="E172" s="167"/>
      <c r="F172" s="167"/>
      <c r="G172" s="167"/>
      <c r="H172" s="167"/>
      <c r="I172" s="167"/>
      <c r="J172" s="167"/>
      <c r="K172" s="167"/>
      <c r="L172" s="167"/>
      <c r="M172" s="167"/>
      <c r="N172" s="164"/>
      <c r="O172" s="99"/>
    </row>
    <row r="173" spans="1:15">
      <c r="A173" s="105" t="s">
        <v>233</v>
      </c>
      <c r="B173" s="171"/>
      <c r="C173" s="172"/>
      <c r="D173" s="167"/>
      <c r="E173" s="167"/>
      <c r="F173" s="167"/>
      <c r="G173" s="167"/>
      <c r="H173" s="167"/>
      <c r="I173" s="167"/>
      <c r="J173" s="167"/>
      <c r="K173" s="167"/>
      <c r="L173" s="167"/>
      <c r="M173" s="167"/>
      <c r="N173" s="164"/>
      <c r="O173" s="99"/>
    </row>
    <row r="174" spans="1:15">
      <c r="A174" s="105" t="s">
        <v>190</v>
      </c>
      <c r="B174" s="171"/>
      <c r="C174" s="172"/>
      <c r="D174" s="167"/>
      <c r="E174" s="167"/>
      <c r="F174" s="167"/>
      <c r="G174" s="167"/>
      <c r="H174" s="167"/>
      <c r="I174" s="167"/>
      <c r="J174" s="167"/>
      <c r="K174" s="167"/>
      <c r="L174" s="167"/>
      <c r="M174" s="167"/>
      <c r="N174" s="164"/>
      <c r="O174" s="99"/>
    </row>
    <row r="175" spans="1:15">
      <c r="A175" s="105" t="s">
        <v>173</v>
      </c>
      <c r="B175" s="171"/>
      <c r="C175" s="172"/>
      <c r="D175" s="167"/>
      <c r="E175" s="167"/>
      <c r="F175" s="167"/>
      <c r="G175" s="167"/>
      <c r="H175" s="167">
        <v>217</v>
      </c>
      <c r="I175" s="167">
        <v>-31</v>
      </c>
      <c r="J175" s="167">
        <v>-186</v>
      </c>
      <c r="K175" s="167">
        <v>0</v>
      </c>
      <c r="L175" s="167"/>
      <c r="M175" s="167"/>
      <c r="N175" s="164">
        <v>0</v>
      </c>
      <c r="O175" s="99"/>
    </row>
    <row r="176" spans="1:15">
      <c r="A176" s="105" t="s">
        <v>174</v>
      </c>
      <c r="B176" s="171"/>
      <c r="C176" s="172"/>
      <c r="D176" s="167"/>
      <c r="E176" s="167"/>
      <c r="F176" s="167"/>
      <c r="G176" s="167"/>
      <c r="H176" s="167"/>
      <c r="I176" s="167"/>
      <c r="J176" s="167"/>
      <c r="K176" s="167"/>
      <c r="L176" s="167"/>
      <c r="M176" s="167"/>
      <c r="N176" s="164"/>
      <c r="O176" s="99"/>
    </row>
    <row r="177" spans="1:15">
      <c r="A177" s="105" t="s">
        <v>175</v>
      </c>
      <c r="B177" s="171"/>
      <c r="C177" s="172"/>
      <c r="D177" s="167"/>
      <c r="E177" s="167"/>
      <c r="F177" s="167"/>
      <c r="G177" s="167"/>
      <c r="H177" s="167"/>
      <c r="I177" s="167"/>
      <c r="J177" s="167"/>
      <c r="K177" s="167"/>
      <c r="L177" s="167"/>
      <c r="M177" s="167"/>
      <c r="N177" s="164"/>
      <c r="O177" s="99"/>
    </row>
    <row r="178" spans="1:15">
      <c r="A178" s="105" t="s">
        <v>176</v>
      </c>
      <c r="B178" s="171"/>
      <c r="C178" s="172"/>
      <c r="D178" s="167"/>
      <c r="E178" s="167"/>
      <c r="F178" s="167"/>
      <c r="G178" s="167"/>
      <c r="H178" s="167"/>
      <c r="I178" s="167"/>
      <c r="J178" s="167"/>
      <c r="K178" s="167"/>
      <c r="L178" s="167"/>
      <c r="M178" s="167"/>
      <c r="N178" s="164"/>
      <c r="O178" s="99"/>
    </row>
    <row r="179" spans="1:15">
      <c r="A179" s="105"/>
      <c r="B179" s="165"/>
      <c r="C179" s="165"/>
      <c r="D179" s="165"/>
      <c r="E179" s="165"/>
      <c r="F179" s="165"/>
      <c r="G179" s="165"/>
      <c r="H179" s="165"/>
      <c r="I179" s="165"/>
      <c r="J179" s="165"/>
      <c r="K179" s="165"/>
      <c r="L179" s="165"/>
      <c r="M179" s="165"/>
      <c r="N179" s="165"/>
    </row>
    <row r="180" spans="1:15" s="82" customFormat="1">
      <c r="A180" s="107" t="s">
        <v>167</v>
      </c>
      <c r="B180" s="163">
        <v>39447</v>
      </c>
      <c r="C180" s="164">
        <v>400000</v>
      </c>
      <c r="D180" s="164">
        <v>0</v>
      </c>
      <c r="E180" s="164">
        <v>400000</v>
      </c>
      <c r="F180" s="164">
        <v>400</v>
      </c>
      <c r="G180" s="164">
        <v>0</v>
      </c>
      <c r="H180" s="164">
        <v>45</v>
      </c>
      <c r="I180" s="164">
        <v>2</v>
      </c>
      <c r="J180" s="164">
        <v>7534</v>
      </c>
      <c r="K180" s="164">
        <v>7981</v>
      </c>
      <c r="L180" s="164">
        <v>0</v>
      </c>
      <c r="M180" s="164">
        <v>4</v>
      </c>
      <c r="N180" s="164">
        <v>7985</v>
      </c>
      <c r="O180" s="113" t="s">
        <v>20</v>
      </c>
    </row>
    <row r="181" spans="1:15">
      <c r="A181" s="106"/>
      <c r="B181" s="163"/>
      <c r="C181" s="167"/>
      <c r="D181" s="167"/>
      <c r="E181" s="167"/>
      <c r="F181" s="167"/>
      <c r="G181" s="167"/>
      <c r="H181" s="167"/>
      <c r="I181" s="167"/>
      <c r="J181" s="167"/>
      <c r="K181" s="167"/>
      <c r="L181" s="167"/>
      <c r="M181" s="167"/>
      <c r="N181" s="167"/>
      <c r="O181" s="99"/>
    </row>
    <row r="182" spans="1:15">
      <c r="A182" s="105" t="s">
        <v>192</v>
      </c>
      <c r="B182" s="163"/>
      <c r="C182" s="167"/>
      <c r="D182" s="167"/>
      <c r="E182" s="167"/>
      <c r="F182" s="167"/>
      <c r="G182" s="167"/>
      <c r="H182" s="167"/>
      <c r="I182" s="167"/>
      <c r="J182" s="167"/>
      <c r="K182" s="165"/>
      <c r="L182" s="165"/>
      <c r="M182" s="165"/>
      <c r="N182" s="165"/>
      <c r="O182" s="99"/>
    </row>
    <row r="183" spans="1:15">
      <c r="A183" s="105"/>
      <c r="B183" s="163"/>
      <c r="C183" s="167"/>
      <c r="D183" s="167"/>
      <c r="E183" s="167"/>
      <c r="F183" s="167"/>
      <c r="G183" s="167"/>
      <c r="H183" s="165"/>
      <c r="I183" s="165"/>
      <c r="J183" s="165"/>
      <c r="K183" s="165"/>
      <c r="L183" s="165"/>
      <c r="M183" s="165"/>
      <c r="N183" s="165"/>
      <c r="O183" s="99"/>
    </row>
    <row r="184" spans="1:15">
      <c r="A184" s="105" t="s">
        <v>168</v>
      </c>
      <c r="B184" s="163"/>
      <c r="C184" s="167"/>
      <c r="D184" s="167"/>
      <c r="E184" s="167"/>
      <c r="F184" s="167"/>
      <c r="G184" s="167"/>
      <c r="H184" s="167"/>
      <c r="I184" s="167"/>
      <c r="J184" s="167">
        <v>1657</v>
      </c>
      <c r="K184" s="167">
        <v>1657</v>
      </c>
      <c r="L184" s="167"/>
      <c r="M184" s="167">
        <v>1</v>
      </c>
      <c r="N184" s="164">
        <v>1658</v>
      </c>
      <c r="O184" s="99"/>
    </row>
    <row r="185" spans="1:15">
      <c r="A185" s="105" t="s">
        <v>169</v>
      </c>
      <c r="B185" s="171"/>
      <c r="C185" s="172"/>
      <c r="D185" s="167"/>
      <c r="E185" s="167"/>
      <c r="F185" s="167"/>
      <c r="G185" s="167"/>
      <c r="H185" s="167"/>
      <c r="I185" s="167">
        <v>-4</v>
      </c>
      <c r="J185" s="167">
        <v>452</v>
      </c>
      <c r="K185" s="167">
        <v>448</v>
      </c>
      <c r="L185" s="167"/>
      <c r="M185" s="167"/>
      <c r="N185" s="164">
        <v>448</v>
      </c>
      <c r="O185" s="99"/>
    </row>
    <row r="186" spans="1:15">
      <c r="A186" s="105" t="s">
        <v>170</v>
      </c>
      <c r="B186" s="171"/>
      <c r="C186" s="172"/>
      <c r="D186" s="167"/>
      <c r="E186" s="167"/>
      <c r="F186" s="167"/>
      <c r="G186" s="167"/>
      <c r="H186" s="167"/>
      <c r="I186" s="167"/>
      <c r="J186" s="167"/>
      <c r="K186" s="167"/>
      <c r="L186" s="167"/>
      <c r="M186" s="167"/>
      <c r="N186" s="164"/>
      <c r="O186" s="99"/>
    </row>
    <row r="187" spans="1:15">
      <c r="A187" s="105" t="s">
        <v>189</v>
      </c>
      <c r="B187" s="171"/>
      <c r="C187" s="172"/>
      <c r="D187" s="167"/>
      <c r="E187" s="167"/>
      <c r="F187" s="167"/>
      <c r="G187" s="167"/>
      <c r="H187" s="167"/>
      <c r="I187" s="167"/>
      <c r="J187" s="167"/>
      <c r="K187" s="167"/>
      <c r="L187" s="167"/>
      <c r="M187" s="167"/>
      <c r="N187" s="164"/>
      <c r="O187" s="99"/>
    </row>
    <row r="188" spans="1:15">
      <c r="A188" s="105" t="s">
        <v>171</v>
      </c>
      <c r="B188" s="171"/>
      <c r="C188" s="172"/>
      <c r="D188" s="167"/>
      <c r="E188" s="167"/>
      <c r="F188" s="167"/>
      <c r="G188" s="167"/>
      <c r="H188" s="167"/>
      <c r="I188" s="167"/>
      <c r="J188" s="167"/>
      <c r="K188" s="167">
        <v>0</v>
      </c>
      <c r="L188" s="167"/>
      <c r="M188" s="167">
        <v>3</v>
      </c>
      <c r="N188" s="164">
        <v>3</v>
      </c>
      <c r="O188" s="99"/>
    </row>
    <row r="189" spans="1:15">
      <c r="A189" s="105" t="s">
        <v>172</v>
      </c>
      <c r="B189" s="171"/>
      <c r="C189" s="172"/>
      <c r="D189" s="167"/>
      <c r="E189" s="167"/>
      <c r="F189" s="167"/>
      <c r="G189" s="167"/>
      <c r="H189" s="167"/>
      <c r="I189" s="167"/>
      <c r="J189" s="167"/>
      <c r="K189" s="167"/>
      <c r="L189" s="167"/>
      <c r="M189" s="167"/>
      <c r="N189" s="164"/>
      <c r="O189" s="99"/>
    </row>
    <row r="190" spans="1:15">
      <c r="A190" s="105" t="s">
        <v>233</v>
      </c>
      <c r="B190" s="171"/>
      <c r="C190" s="172"/>
      <c r="D190" s="167"/>
      <c r="E190" s="167"/>
      <c r="F190" s="167"/>
      <c r="G190" s="167"/>
      <c r="H190" s="167"/>
      <c r="I190" s="167"/>
      <c r="J190" s="167"/>
      <c r="K190" s="167"/>
      <c r="L190" s="167"/>
      <c r="M190" s="167"/>
      <c r="N190" s="164"/>
      <c r="O190" s="99"/>
    </row>
    <row r="191" spans="1:15">
      <c r="A191" s="105" t="s">
        <v>190</v>
      </c>
      <c r="B191" s="171"/>
      <c r="C191" s="172"/>
      <c r="D191" s="167"/>
      <c r="E191" s="167"/>
      <c r="F191" s="167"/>
      <c r="G191" s="167"/>
      <c r="H191" s="167"/>
      <c r="I191" s="167"/>
      <c r="J191" s="167"/>
      <c r="K191" s="167"/>
      <c r="L191" s="167"/>
      <c r="M191" s="167"/>
      <c r="N191" s="164"/>
      <c r="O191" s="99"/>
    </row>
    <row r="192" spans="1:15">
      <c r="A192" s="105" t="s">
        <v>173</v>
      </c>
      <c r="B192" s="171"/>
      <c r="C192" s="172"/>
      <c r="D192" s="167"/>
      <c r="E192" s="167"/>
      <c r="F192" s="167"/>
      <c r="G192" s="167"/>
      <c r="H192" s="167">
        <v>-30</v>
      </c>
      <c r="I192" s="167"/>
      <c r="J192" s="167">
        <v>30</v>
      </c>
      <c r="K192" s="167">
        <v>0</v>
      </c>
      <c r="L192" s="167"/>
      <c r="M192" s="167"/>
      <c r="N192" s="164">
        <v>0</v>
      </c>
      <c r="O192" s="99"/>
    </row>
    <row r="193" spans="1:15">
      <c r="A193" s="105" t="s">
        <v>174</v>
      </c>
      <c r="B193" s="171"/>
      <c r="C193" s="172"/>
      <c r="D193" s="167"/>
      <c r="E193" s="167"/>
      <c r="F193" s="167"/>
      <c r="G193" s="167"/>
      <c r="H193" s="165"/>
      <c r="I193" s="165"/>
      <c r="J193" s="165"/>
      <c r="K193" s="165"/>
      <c r="L193" s="165"/>
      <c r="M193" s="165"/>
      <c r="N193" s="165"/>
      <c r="O193" s="99"/>
    </row>
    <row r="194" spans="1:15">
      <c r="A194" s="105" t="s">
        <v>175</v>
      </c>
      <c r="B194" s="171"/>
      <c r="C194" s="172"/>
      <c r="D194" s="167"/>
      <c r="E194" s="167"/>
      <c r="F194" s="167"/>
      <c r="G194" s="167"/>
      <c r="H194" s="167"/>
      <c r="I194" s="167"/>
      <c r="J194" s="167"/>
      <c r="K194" s="167"/>
      <c r="L194" s="167"/>
      <c r="M194" s="167"/>
      <c r="N194" s="164"/>
      <c r="O194" s="99"/>
    </row>
    <row r="195" spans="1:15">
      <c r="A195" s="105" t="s">
        <v>176</v>
      </c>
      <c r="B195" s="171"/>
      <c r="C195" s="172"/>
      <c r="D195" s="167"/>
      <c r="E195" s="167"/>
      <c r="F195" s="167"/>
      <c r="G195" s="167"/>
      <c r="H195" s="167"/>
      <c r="I195" s="167"/>
      <c r="J195" s="167"/>
      <c r="K195" s="167"/>
      <c r="L195" s="167"/>
      <c r="M195" s="167"/>
      <c r="N195" s="164"/>
      <c r="O195" s="99"/>
    </row>
    <row r="196" spans="1:15">
      <c r="A196" s="105"/>
      <c r="B196" s="165"/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</row>
    <row r="197" spans="1:15" s="82" customFormat="1">
      <c r="A197" s="107" t="s">
        <v>167</v>
      </c>
      <c r="B197" s="163">
        <v>39082</v>
      </c>
      <c r="C197" s="164">
        <v>400000</v>
      </c>
      <c r="D197" s="164">
        <v>0</v>
      </c>
      <c r="E197" s="164">
        <v>400000</v>
      </c>
      <c r="F197" s="164">
        <v>400</v>
      </c>
      <c r="G197" s="164">
        <v>0</v>
      </c>
      <c r="H197" s="164">
        <v>75</v>
      </c>
      <c r="I197" s="164">
        <v>6</v>
      </c>
      <c r="J197" s="164">
        <v>5395</v>
      </c>
      <c r="K197" s="164">
        <v>5876</v>
      </c>
      <c r="L197" s="164">
        <v>0</v>
      </c>
      <c r="M197" s="164">
        <v>0</v>
      </c>
      <c r="N197" s="164">
        <v>5876</v>
      </c>
      <c r="O197" s="113" t="s">
        <v>20</v>
      </c>
    </row>
    <row r="198" spans="1:15">
      <c r="A198" s="106"/>
      <c r="B198" s="163"/>
      <c r="C198" s="167"/>
      <c r="D198" s="167"/>
      <c r="E198" s="167"/>
      <c r="F198" s="167"/>
      <c r="G198" s="167"/>
      <c r="H198" s="167"/>
      <c r="I198" s="167"/>
      <c r="J198" s="167"/>
      <c r="K198" s="167"/>
      <c r="L198" s="167"/>
      <c r="M198" s="167"/>
      <c r="N198" s="167"/>
      <c r="O198" s="99"/>
    </row>
    <row r="199" spans="1:15">
      <c r="A199" s="105" t="s">
        <v>192</v>
      </c>
      <c r="B199" s="163"/>
      <c r="C199" s="167"/>
      <c r="D199" s="167"/>
      <c r="E199" s="167"/>
      <c r="F199" s="167"/>
      <c r="G199" s="167"/>
      <c r="H199" s="165"/>
      <c r="I199" s="165"/>
      <c r="J199" s="165"/>
      <c r="K199" s="165"/>
      <c r="L199" s="165"/>
      <c r="M199" s="165"/>
      <c r="N199" s="165"/>
      <c r="O199" s="99"/>
    </row>
    <row r="200" spans="1:15">
      <c r="A200" s="105"/>
      <c r="B200" s="163"/>
      <c r="C200" s="167"/>
      <c r="D200" s="167"/>
      <c r="E200" s="167"/>
      <c r="F200" s="167"/>
      <c r="G200" s="167"/>
      <c r="H200" s="167"/>
      <c r="I200" s="165"/>
      <c r="J200" s="165"/>
      <c r="K200" s="165"/>
      <c r="L200" s="165"/>
      <c r="M200" s="165"/>
      <c r="N200" s="165"/>
      <c r="O200" s="99"/>
    </row>
    <row r="201" spans="1:15">
      <c r="A201" s="105" t="s">
        <v>168</v>
      </c>
      <c r="B201" s="171"/>
      <c r="C201" s="172"/>
      <c r="D201" s="167"/>
      <c r="E201" s="167"/>
      <c r="F201" s="167"/>
      <c r="G201" s="167"/>
      <c r="H201" s="167"/>
      <c r="I201" s="167"/>
      <c r="J201" s="167">
        <v>1741</v>
      </c>
      <c r="K201" s="167">
        <v>1741</v>
      </c>
      <c r="L201" s="167"/>
      <c r="M201" s="167"/>
      <c r="N201" s="164">
        <v>1741</v>
      </c>
      <c r="O201" s="99"/>
    </row>
    <row r="202" spans="1:15">
      <c r="A202" s="105" t="s">
        <v>169</v>
      </c>
      <c r="B202" s="171"/>
      <c r="C202" s="172"/>
      <c r="D202" s="167"/>
      <c r="E202" s="167"/>
      <c r="F202" s="167"/>
      <c r="G202" s="167"/>
      <c r="H202" s="167"/>
      <c r="I202" s="167">
        <v>6</v>
      </c>
      <c r="J202" s="167">
        <v>81</v>
      </c>
      <c r="K202" s="167">
        <v>87</v>
      </c>
      <c r="L202" s="167"/>
      <c r="M202" s="167"/>
      <c r="N202" s="164">
        <v>87</v>
      </c>
      <c r="O202" s="99"/>
    </row>
    <row r="203" spans="1:15">
      <c r="A203" s="105" t="s">
        <v>170</v>
      </c>
      <c r="B203" s="171"/>
      <c r="C203" s="172"/>
      <c r="D203" s="167"/>
      <c r="E203" s="167"/>
      <c r="F203" s="167"/>
      <c r="G203" s="167"/>
      <c r="H203" s="167"/>
      <c r="I203" s="167"/>
      <c r="J203" s="167"/>
      <c r="K203" s="167"/>
      <c r="L203" s="167"/>
      <c r="M203" s="167"/>
      <c r="N203" s="164"/>
      <c r="O203" s="99"/>
    </row>
    <row r="204" spans="1:15">
      <c r="A204" s="105" t="s">
        <v>189</v>
      </c>
      <c r="B204" s="171"/>
      <c r="C204" s="172"/>
      <c r="D204" s="167"/>
      <c r="E204" s="167"/>
      <c r="F204" s="167"/>
      <c r="G204" s="167"/>
      <c r="H204" s="167"/>
      <c r="I204" s="167"/>
      <c r="J204" s="167"/>
      <c r="K204" s="167"/>
      <c r="L204" s="167"/>
      <c r="M204" s="167"/>
      <c r="N204" s="164"/>
      <c r="O204" s="99"/>
    </row>
    <row r="205" spans="1:15">
      <c r="A205" s="105" t="s">
        <v>171</v>
      </c>
      <c r="B205" s="171"/>
      <c r="C205" s="172"/>
      <c r="D205" s="167"/>
      <c r="E205" s="167"/>
      <c r="F205" s="167"/>
      <c r="G205" s="167"/>
      <c r="H205" s="167"/>
      <c r="I205" s="167"/>
      <c r="J205" s="167"/>
      <c r="K205" s="167"/>
      <c r="L205" s="167"/>
      <c r="M205" s="167"/>
      <c r="N205" s="164"/>
      <c r="O205" s="99"/>
    </row>
    <row r="206" spans="1:15">
      <c r="A206" s="105" t="s">
        <v>172</v>
      </c>
      <c r="B206" s="171"/>
      <c r="C206" s="172"/>
      <c r="D206" s="167"/>
      <c r="E206" s="167"/>
      <c r="F206" s="167"/>
      <c r="G206" s="167"/>
      <c r="H206" s="167"/>
      <c r="I206" s="167"/>
      <c r="J206" s="167"/>
      <c r="K206" s="167"/>
      <c r="L206" s="167"/>
      <c r="M206" s="167"/>
      <c r="N206" s="164"/>
      <c r="O206" s="99"/>
    </row>
    <row r="207" spans="1:15">
      <c r="A207" s="105" t="s">
        <v>233</v>
      </c>
      <c r="B207" s="171"/>
      <c r="C207" s="172"/>
      <c r="D207" s="167"/>
      <c r="E207" s="167"/>
      <c r="F207" s="167"/>
      <c r="G207" s="167"/>
      <c r="H207" s="167"/>
      <c r="I207" s="167"/>
      <c r="J207" s="167"/>
      <c r="K207" s="167"/>
      <c r="L207" s="167"/>
      <c r="M207" s="167"/>
      <c r="N207" s="164"/>
      <c r="O207" s="99"/>
    </row>
    <row r="208" spans="1:15">
      <c r="A208" s="105" t="s">
        <v>190</v>
      </c>
      <c r="B208" s="171"/>
      <c r="C208" s="172"/>
      <c r="D208" s="167"/>
      <c r="E208" s="167"/>
      <c r="F208" s="167"/>
      <c r="G208" s="167"/>
      <c r="H208" s="167"/>
      <c r="I208" s="167"/>
      <c r="J208" s="167"/>
      <c r="K208" s="167"/>
      <c r="L208" s="167"/>
      <c r="M208" s="167"/>
      <c r="N208" s="164"/>
      <c r="O208" s="99"/>
    </row>
    <row r="209" spans="1:15">
      <c r="A209" s="105" t="s">
        <v>173</v>
      </c>
      <c r="B209" s="171"/>
      <c r="C209" s="172"/>
      <c r="D209" s="167"/>
      <c r="E209" s="167"/>
      <c r="F209" s="167"/>
      <c r="G209" s="167"/>
      <c r="H209" s="167">
        <v>-398</v>
      </c>
      <c r="I209" s="167"/>
      <c r="J209" s="167">
        <v>398</v>
      </c>
      <c r="K209" s="167">
        <v>0</v>
      </c>
      <c r="L209" s="167"/>
      <c r="M209" s="167"/>
      <c r="N209" s="164">
        <v>0</v>
      </c>
      <c r="O209" s="99"/>
    </row>
    <row r="210" spans="1:15">
      <c r="A210" s="105" t="s">
        <v>174</v>
      </c>
      <c r="B210" s="171"/>
      <c r="C210" s="172"/>
      <c r="D210" s="167"/>
      <c r="E210" s="167"/>
      <c r="F210" s="167"/>
      <c r="G210" s="167"/>
      <c r="H210" s="167"/>
      <c r="I210" s="167"/>
      <c r="J210" s="167"/>
      <c r="K210" s="167"/>
      <c r="L210" s="167"/>
      <c r="M210" s="167"/>
      <c r="N210" s="164"/>
      <c r="O210" s="99"/>
    </row>
    <row r="211" spans="1:15">
      <c r="A211" s="105" t="s">
        <v>175</v>
      </c>
      <c r="B211" s="171"/>
      <c r="C211" s="172"/>
      <c r="D211" s="167"/>
      <c r="E211" s="167"/>
      <c r="F211" s="167"/>
      <c r="G211" s="167"/>
      <c r="H211" s="167"/>
      <c r="I211" s="167"/>
      <c r="J211" s="167"/>
      <c r="K211" s="167"/>
      <c r="L211" s="167"/>
      <c r="M211" s="167"/>
      <c r="N211" s="164"/>
      <c r="O211" s="99"/>
    </row>
    <row r="212" spans="1:15">
      <c r="A212" s="105" t="s">
        <v>176</v>
      </c>
      <c r="B212" s="171"/>
      <c r="C212" s="172"/>
      <c r="D212" s="167"/>
      <c r="E212" s="167"/>
      <c r="F212" s="167"/>
      <c r="G212" s="167"/>
      <c r="H212" s="167"/>
      <c r="I212" s="167"/>
      <c r="J212" s="167"/>
      <c r="K212" s="167"/>
      <c r="L212" s="167"/>
      <c r="M212" s="167"/>
      <c r="N212" s="164"/>
      <c r="O212" s="99"/>
    </row>
    <row r="213" spans="1:15">
      <c r="A213" s="105"/>
      <c r="B213" s="165"/>
      <c r="C213" s="165"/>
      <c r="D213" s="165"/>
      <c r="E213" s="165"/>
      <c r="F213" s="165"/>
      <c r="G213" s="165"/>
      <c r="H213" s="165"/>
      <c r="I213" s="165"/>
      <c r="J213" s="165"/>
      <c r="K213" s="165"/>
      <c r="L213" s="165"/>
      <c r="M213" s="165"/>
      <c r="N213" s="165"/>
    </row>
    <row r="214" spans="1:15" s="82" customFormat="1">
      <c r="A214" s="107" t="s">
        <v>167</v>
      </c>
      <c r="B214" s="163">
        <v>38717</v>
      </c>
      <c r="C214" s="164">
        <v>400000</v>
      </c>
      <c r="D214" s="164">
        <v>0</v>
      </c>
      <c r="E214" s="164">
        <v>400000</v>
      </c>
      <c r="F214" s="164">
        <v>400</v>
      </c>
      <c r="G214" s="164">
        <v>0</v>
      </c>
      <c r="H214" s="164">
        <v>473</v>
      </c>
      <c r="I214" s="164">
        <v>0</v>
      </c>
      <c r="J214" s="164">
        <v>3175</v>
      </c>
      <c r="K214" s="164">
        <v>4048</v>
      </c>
      <c r="L214" s="164">
        <v>0</v>
      </c>
      <c r="M214" s="164">
        <v>0</v>
      </c>
      <c r="N214" s="164">
        <v>4048</v>
      </c>
      <c r="O214" s="113" t="s">
        <v>20</v>
      </c>
    </row>
    <row r="215" spans="1:15">
      <c r="A215" s="106"/>
      <c r="B215" s="163"/>
      <c r="C215" s="167"/>
      <c r="D215" s="167"/>
      <c r="E215" s="167"/>
      <c r="F215" s="167"/>
      <c r="G215" s="167"/>
      <c r="H215" s="167"/>
      <c r="I215" s="167"/>
      <c r="J215" s="167"/>
      <c r="K215" s="167"/>
      <c r="L215" s="167"/>
      <c r="M215" s="167"/>
      <c r="N215" s="167"/>
      <c r="O215" s="99"/>
    </row>
    <row r="216" spans="1:15">
      <c r="A216" s="105" t="s">
        <v>192</v>
      </c>
      <c r="B216" s="163"/>
      <c r="C216" s="167"/>
      <c r="D216" s="167"/>
      <c r="E216" s="167"/>
      <c r="F216" s="167"/>
      <c r="G216" s="167"/>
      <c r="H216" s="165"/>
      <c r="I216" s="165"/>
      <c r="J216" s="165"/>
      <c r="K216" s="165"/>
      <c r="L216" s="165"/>
      <c r="M216" s="165"/>
      <c r="N216" s="165"/>
      <c r="O216" s="99"/>
    </row>
    <row r="217" spans="1:15">
      <c r="A217" s="105"/>
      <c r="B217" s="163"/>
      <c r="C217" s="167"/>
      <c r="D217" s="167"/>
      <c r="E217" s="167"/>
      <c r="F217" s="167"/>
      <c r="G217" s="167"/>
      <c r="H217" s="167"/>
      <c r="I217" s="167"/>
      <c r="J217" s="165"/>
      <c r="K217" s="165"/>
      <c r="L217" s="165"/>
      <c r="M217" s="165"/>
      <c r="N217" s="165"/>
      <c r="O217" s="99"/>
    </row>
    <row r="218" spans="1:15">
      <c r="A218" s="105" t="s">
        <v>168</v>
      </c>
      <c r="B218" s="171"/>
      <c r="C218" s="172"/>
      <c r="D218" s="167"/>
      <c r="E218" s="167"/>
      <c r="F218" s="167"/>
      <c r="G218" s="167"/>
      <c r="H218" s="167"/>
      <c r="I218" s="167"/>
      <c r="J218" s="167">
        <v>1442</v>
      </c>
      <c r="K218" s="167">
        <v>1442</v>
      </c>
      <c r="L218" s="167"/>
      <c r="M218" s="167"/>
      <c r="N218" s="164">
        <v>1442</v>
      </c>
      <c r="O218" s="99"/>
    </row>
    <row r="219" spans="1:15">
      <c r="A219" s="105" t="s">
        <v>169</v>
      </c>
      <c r="B219" s="171"/>
      <c r="C219" s="172"/>
      <c r="D219" s="167"/>
      <c r="E219" s="167"/>
      <c r="F219" s="167"/>
      <c r="G219" s="167"/>
      <c r="H219" s="167"/>
      <c r="I219" s="167"/>
      <c r="J219" s="167">
        <v>-209</v>
      </c>
      <c r="K219" s="167">
        <v>-209</v>
      </c>
      <c r="L219" s="167"/>
      <c r="M219" s="167"/>
      <c r="N219" s="164">
        <v>-209</v>
      </c>
      <c r="O219" s="99"/>
    </row>
    <row r="220" spans="1:15">
      <c r="A220" s="105" t="s">
        <v>170</v>
      </c>
      <c r="B220" s="171"/>
      <c r="C220" s="172"/>
      <c r="D220" s="167"/>
      <c r="E220" s="167"/>
      <c r="F220" s="167"/>
      <c r="G220" s="167"/>
      <c r="H220" s="167"/>
      <c r="I220" s="167"/>
      <c r="J220" s="167"/>
      <c r="K220" s="167"/>
      <c r="L220" s="167"/>
      <c r="M220" s="167"/>
      <c r="N220" s="164"/>
      <c r="O220" s="99"/>
    </row>
    <row r="221" spans="1:15">
      <c r="A221" s="105" t="s">
        <v>189</v>
      </c>
      <c r="B221" s="171"/>
      <c r="C221" s="172"/>
      <c r="D221" s="167"/>
      <c r="E221" s="167"/>
      <c r="F221" s="167"/>
      <c r="G221" s="167"/>
      <c r="H221" s="167"/>
      <c r="I221" s="167"/>
      <c r="J221" s="167"/>
      <c r="K221" s="167"/>
      <c r="L221" s="167"/>
      <c r="M221" s="167"/>
      <c r="N221" s="164"/>
      <c r="O221" s="99"/>
    </row>
    <row r="222" spans="1:15">
      <c r="A222" s="105" t="s">
        <v>171</v>
      </c>
      <c r="B222" s="171"/>
      <c r="C222" s="172"/>
      <c r="D222" s="167"/>
      <c r="E222" s="167"/>
      <c r="F222" s="167"/>
      <c r="G222" s="167"/>
      <c r="H222" s="167"/>
      <c r="I222" s="167"/>
      <c r="J222" s="167"/>
      <c r="K222" s="167"/>
      <c r="L222" s="167"/>
      <c r="M222" s="167"/>
      <c r="N222" s="164"/>
      <c r="O222" s="99"/>
    </row>
    <row r="223" spans="1:15">
      <c r="A223" s="105" t="s">
        <v>172</v>
      </c>
      <c r="B223" s="171"/>
      <c r="C223" s="172"/>
      <c r="D223" s="167"/>
      <c r="E223" s="167"/>
      <c r="F223" s="167"/>
      <c r="G223" s="167"/>
      <c r="H223" s="167"/>
      <c r="I223" s="167"/>
      <c r="J223" s="167"/>
      <c r="K223" s="167"/>
      <c r="L223" s="167"/>
      <c r="M223" s="167"/>
      <c r="N223" s="164"/>
      <c r="O223" s="99"/>
    </row>
    <row r="224" spans="1:15">
      <c r="A224" s="105" t="s">
        <v>233</v>
      </c>
      <c r="B224" s="171"/>
      <c r="C224" s="172"/>
      <c r="D224" s="167"/>
      <c r="E224" s="167"/>
      <c r="F224" s="167"/>
      <c r="G224" s="167"/>
      <c r="H224" s="167"/>
      <c r="I224" s="167"/>
      <c r="J224" s="167"/>
      <c r="K224" s="167"/>
      <c r="L224" s="167"/>
      <c r="M224" s="167"/>
      <c r="N224" s="164"/>
      <c r="O224" s="99"/>
    </row>
    <row r="225" spans="1:15">
      <c r="A225" s="105" t="s">
        <v>190</v>
      </c>
      <c r="B225" s="171"/>
      <c r="C225" s="172"/>
      <c r="D225" s="167"/>
      <c r="E225" s="167"/>
      <c r="F225" s="167"/>
      <c r="G225" s="167"/>
      <c r="H225" s="167"/>
      <c r="I225" s="167"/>
      <c r="J225" s="167"/>
      <c r="K225" s="167"/>
      <c r="L225" s="167"/>
      <c r="M225" s="167"/>
      <c r="N225" s="164"/>
      <c r="O225" s="99"/>
    </row>
    <row r="226" spans="1:15">
      <c r="A226" s="105" t="s">
        <v>173</v>
      </c>
      <c r="B226" s="171"/>
      <c r="C226" s="172"/>
      <c r="D226" s="167"/>
      <c r="E226" s="167"/>
      <c r="F226" s="167"/>
      <c r="G226" s="167"/>
      <c r="H226" s="167">
        <v>19</v>
      </c>
      <c r="I226" s="167"/>
      <c r="J226" s="167">
        <v>-19</v>
      </c>
      <c r="K226" s="167">
        <v>0</v>
      </c>
      <c r="L226" s="167"/>
      <c r="M226" s="167"/>
      <c r="N226" s="164">
        <v>0</v>
      </c>
      <c r="O226" s="99"/>
    </row>
    <row r="227" spans="1:15">
      <c r="A227" s="105" t="s">
        <v>174</v>
      </c>
      <c r="B227" s="171"/>
      <c r="C227" s="172"/>
      <c r="D227" s="167"/>
      <c r="E227" s="167"/>
      <c r="F227" s="167"/>
      <c r="G227" s="167"/>
      <c r="H227" s="167"/>
      <c r="I227" s="167"/>
      <c r="J227" s="167"/>
      <c r="K227" s="167"/>
      <c r="L227" s="167"/>
      <c r="M227" s="167"/>
      <c r="N227" s="164"/>
      <c r="O227" s="99"/>
    </row>
    <row r="228" spans="1:15">
      <c r="A228" s="105" t="s">
        <v>175</v>
      </c>
      <c r="B228" s="171"/>
      <c r="C228" s="172"/>
      <c r="D228" s="167"/>
      <c r="E228" s="167"/>
      <c r="F228" s="167"/>
      <c r="G228" s="167"/>
      <c r="H228" s="167"/>
      <c r="I228" s="167"/>
      <c r="J228" s="167"/>
      <c r="K228" s="167"/>
      <c r="L228" s="167"/>
      <c r="M228" s="167"/>
      <c r="N228" s="164"/>
      <c r="O228" s="99"/>
    </row>
    <row r="229" spans="1:15">
      <c r="A229" s="105" t="s">
        <v>176</v>
      </c>
      <c r="B229" s="171"/>
      <c r="C229" s="172"/>
      <c r="D229" s="167"/>
      <c r="E229" s="167"/>
      <c r="F229" s="167"/>
      <c r="G229" s="167"/>
      <c r="H229" s="167"/>
      <c r="I229" s="167"/>
      <c r="J229" s="167"/>
      <c r="K229" s="167"/>
      <c r="L229" s="167"/>
      <c r="M229" s="167"/>
      <c r="N229" s="164"/>
      <c r="O229" s="99"/>
    </row>
    <row r="230" spans="1:15">
      <c r="A230" s="105"/>
      <c r="B230" s="165"/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</row>
    <row r="231" spans="1:15" s="82" customFormat="1">
      <c r="A231" s="107" t="s">
        <v>167</v>
      </c>
      <c r="B231" s="163">
        <v>38352</v>
      </c>
      <c r="C231" s="164">
        <v>400000</v>
      </c>
      <c r="D231" s="164">
        <v>0</v>
      </c>
      <c r="E231" s="164">
        <v>400000</v>
      </c>
      <c r="F231" s="164">
        <v>400</v>
      </c>
      <c r="G231" s="164">
        <v>0</v>
      </c>
      <c r="H231" s="164">
        <v>454</v>
      </c>
      <c r="I231" s="164"/>
      <c r="J231" s="164">
        <v>1961</v>
      </c>
      <c r="K231" s="164">
        <v>2815</v>
      </c>
      <c r="L231" s="164">
        <v>0</v>
      </c>
      <c r="M231" s="164">
        <v>0</v>
      </c>
      <c r="N231" s="164">
        <v>2815</v>
      </c>
      <c r="O231" s="113" t="s">
        <v>20</v>
      </c>
    </row>
    <row r="232" spans="1:15">
      <c r="A232" s="106"/>
      <c r="B232" s="163"/>
      <c r="C232" s="167"/>
      <c r="D232" s="167"/>
      <c r="E232" s="167"/>
      <c r="F232" s="167"/>
      <c r="G232" s="167"/>
      <c r="H232" s="167"/>
      <c r="I232" s="167"/>
      <c r="J232" s="167"/>
      <c r="K232" s="167"/>
      <c r="L232" s="167"/>
      <c r="M232" s="167"/>
      <c r="N232" s="167"/>
      <c r="O232" s="99"/>
    </row>
    <row r="233" spans="1:15">
      <c r="A233" s="106" t="s">
        <v>192</v>
      </c>
      <c r="B233" s="163"/>
      <c r="C233" s="167"/>
      <c r="D233" s="167"/>
      <c r="E233" s="167"/>
      <c r="F233" s="167"/>
      <c r="G233" s="167"/>
      <c r="H233" s="165"/>
      <c r="I233" s="165"/>
      <c r="J233" s="165"/>
      <c r="K233" s="165"/>
      <c r="L233" s="165"/>
      <c r="M233" s="165"/>
      <c r="N233" s="165"/>
      <c r="O233" s="99"/>
    </row>
    <row r="234" spans="1:15">
      <c r="A234" s="106"/>
      <c r="B234" s="163"/>
      <c r="C234" s="167"/>
      <c r="D234" s="167"/>
      <c r="E234" s="167"/>
      <c r="F234" s="167"/>
      <c r="G234" s="167"/>
      <c r="H234" s="167"/>
      <c r="I234" s="167"/>
      <c r="J234" s="165"/>
      <c r="K234" s="165"/>
      <c r="L234" s="165"/>
      <c r="M234" s="165"/>
      <c r="N234" s="165"/>
      <c r="O234" s="99"/>
    </row>
    <row r="235" spans="1:15">
      <c r="A235" s="106" t="s">
        <v>168</v>
      </c>
      <c r="B235" s="163"/>
      <c r="C235" s="167"/>
      <c r="D235" s="167"/>
      <c r="E235" s="167"/>
      <c r="F235" s="167"/>
      <c r="G235" s="167"/>
      <c r="H235" s="167"/>
      <c r="I235" s="167"/>
      <c r="J235" s="167">
        <v>1205</v>
      </c>
      <c r="K235" s="167">
        <v>1205</v>
      </c>
      <c r="L235" s="167"/>
      <c r="M235" s="167"/>
      <c r="N235" s="164">
        <v>1205</v>
      </c>
      <c r="O235" s="99"/>
    </row>
    <row r="236" spans="1:15">
      <c r="A236" s="106" t="s">
        <v>169</v>
      </c>
      <c r="B236" s="163"/>
      <c r="C236" s="167"/>
      <c r="D236" s="167"/>
      <c r="E236" s="167"/>
      <c r="F236" s="167"/>
      <c r="G236" s="167"/>
      <c r="H236" s="167"/>
      <c r="I236" s="167"/>
      <c r="J236" s="167"/>
      <c r="K236" s="167">
        <v>0</v>
      </c>
      <c r="L236" s="167"/>
      <c r="M236" s="167"/>
      <c r="N236" s="164">
        <v>0</v>
      </c>
      <c r="O236" s="99"/>
    </row>
    <row r="237" spans="1:15">
      <c r="A237" s="106" t="s">
        <v>170</v>
      </c>
      <c r="B237" s="163"/>
      <c r="C237" s="167"/>
      <c r="D237" s="167"/>
      <c r="E237" s="167"/>
      <c r="F237" s="167"/>
      <c r="G237" s="167"/>
      <c r="H237" s="167"/>
      <c r="I237" s="167"/>
      <c r="J237" s="165"/>
      <c r="K237" s="165"/>
      <c r="L237" s="165"/>
      <c r="M237" s="165"/>
      <c r="N237" s="165"/>
      <c r="O237" s="99"/>
    </row>
    <row r="238" spans="1:15">
      <c r="A238" s="106" t="s">
        <v>189</v>
      </c>
      <c r="B238" s="163"/>
      <c r="C238" s="167"/>
      <c r="D238" s="167"/>
      <c r="E238" s="167"/>
      <c r="F238" s="167"/>
      <c r="G238" s="167"/>
      <c r="H238" s="167"/>
      <c r="I238" s="167"/>
      <c r="J238" s="167"/>
      <c r="K238" s="167"/>
      <c r="L238" s="167"/>
      <c r="M238" s="167"/>
      <c r="N238" s="167"/>
      <c r="O238" s="99"/>
    </row>
    <row r="239" spans="1:15">
      <c r="A239" s="106" t="s">
        <v>171</v>
      </c>
      <c r="B239" s="163"/>
      <c r="C239" s="167"/>
      <c r="D239" s="167"/>
      <c r="E239" s="167"/>
      <c r="F239" s="167"/>
      <c r="G239" s="167"/>
      <c r="H239" s="167"/>
      <c r="I239" s="167"/>
      <c r="J239" s="167"/>
      <c r="K239" s="167"/>
      <c r="L239" s="167"/>
      <c r="M239" s="167"/>
      <c r="N239" s="167"/>
      <c r="O239" s="99"/>
    </row>
    <row r="240" spans="1:15">
      <c r="A240" s="106" t="s">
        <v>172</v>
      </c>
      <c r="B240" s="163"/>
      <c r="C240" s="167"/>
      <c r="D240" s="167"/>
      <c r="E240" s="167"/>
      <c r="F240" s="167"/>
      <c r="G240" s="167"/>
      <c r="H240" s="167"/>
      <c r="I240" s="167"/>
      <c r="J240" s="167"/>
      <c r="K240" s="167"/>
      <c r="L240" s="167"/>
      <c r="M240" s="167"/>
      <c r="N240" s="167"/>
      <c r="O240" s="99"/>
    </row>
    <row r="241" spans="1:15">
      <c r="A241" s="106" t="s">
        <v>233</v>
      </c>
      <c r="B241" s="163"/>
      <c r="C241" s="167"/>
      <c r="D241" s="167"/>
      <c r="E241" s="167"/>
      <c r="F241" s="167"/>
      <c r="G241" s="167"/>
      <c r="H241" s="167"/>
      <c r="I241" s="167"/>
      <c r="J241" s="167"/>
      <c r="K241" s="167"/>
      <c r="L241" s="167"/>
      <c r="M241" s="167"/>
      <c r="N241" s="167"/>
      <c r="O241" s="99"/>
    </row>
    <row r="242" spans="1:15">
      <c r="A242" s="106" t="s">
        <v>190</v>
      </c>
      <c r="B242" s="163"/>
      <c r="C242" s="167"/>
      <c r="D242" s="167"/>
      <c r="E242" s="167"/>
      <c r="F242" s="167"/>
      <c r="G242" s="167"/>
      <c r="H242" s="167"/>
      <c r="I242" s="167"/>
      <c r="J242" s="167"/>
      <c r="K242" s="167"/>
      <c r="L242" s="167"/>
      <c r="M242" s="167"/>
      <c r="N242" s="167"/>
      <c r="O242" s="99"/>
    </row>
    <row r="243" spans="1:15">
      <c r="A243" s="106" t="s">
        <v>173</v>
      </c>
      <c r="B243" s="163"/>
      <c r="C243" s="167"/>
      <c r="D243" s="167"/>
      <c r="E243" s="167"/>
      <c r="F243" s="167"/>
      <c r="G243" s="167"/>
      <c r="H243" s="167">
        <v>-521</v>
      </c>
      <c r="I243" s="167"/>
      <c r="J243" s="167">
        <v>521</v>
      </c>
      <c r="K243" s="167">
        <v>0</v>
      </c>
      <c r="L243" s="167"/>
      <c r="M243" s="167"/>
      <c r="N243" s="164">
        <v>0</v>
      </c>
      <c r="O243" s="99"/>
    </row>
    <row r="244" spans="1:15">
      <c r="A244" s="106" t="s">
        <v>174</v>
      </c>
      <c r="B244" s="163"/>
      <c r="C244" s="167"/>
      <c r="D244" s="167"/>
      <c r="E244" s="167"/>
      <c r="F244" s="167"/>
      <c r="G244" s="167"/>
      <c r="H244" s="167"/>
      <c r="I244" s="167"/>
      <c r="J244" s="167"/>
      <c r="K244" s="167"/>
      <c r="L244" s="167"/>
      <c r="M244" s="167"/>
      <c r="N244" s="167"/>
      <c r="O244" s="99"/>
    </row>
    <row r="245" spans="1:15">
      <c r="A245" s="106" t="s">
        <v>175</v>
      </c>
      <c r="B245" s="163"/>
      <c r="C245" s="167"/>
      <c r="D245" s="167"/>
      <c r="E245" s="167"/>
      <c r="F245" s="167"/>
      <c r="G245" s="167"/>
      <c r="H245" s="167"/>
      <c r="I245" s="167"/>
      <c r="J245" s="167"/>
      <c r="K245" s="167"/>
      <c r="L245" s="167"/>
      <c r="M245" s="167"/>
      <c r="N245" s="167"/>
      <c r="O245" s="99"/>
    </row>
    <row r="246" spans="1:15">
      <c r="A246" s="106" t="s">
        <v>176</v>
      </c>
      <c r="B246" s="163"/>
      <c r="C246" s="167"/>
      <c r="D246" s="167"/>
      <c r="E246" s="167"/>
      <c r="F246" s="167"/>
      <c r="G246" s="167"/>
      <c r="H246" s="167"/>
      <c r="I246" s="167"/>
      <c r="J246" s="167"/>
      <c r="K246" s="167"/>
      <c r="L246" s="167"/>
      <c r="M246" s="167"/>
      <c r="N246" s="167"/>
      <c r="O246" s="99"/>
    </row>
    <row r="247" spans="1:15">
      <c r="A247" s="105"/>
      <c r="B247" s="165"/>
      <c r="C247" s="165"/>
      <c r="D247" s="165"/>
      <c r="E247" s="165"/>
      <c r="F247" s="165"/>
      <c r="G247" s="165"/>
      <c r="H247" s="165"/>
      <c r="I247" s="165"/>
      <c r="J247" s="165"/>
      <c r="K247" s="165"/>
      <c r="L247" s="165"/>
      <c r="M247" s="165"/>
      <c r="N247" s="165"/>
    </row>
    <row r="248" spans="1:15" s="82" customFormat="1">
      <c r="A248" s="107" t="s">
        <v>167</v>
      </c>
      <c r="B248" s="163">
        <v>37986</v>
      </c>
      <c r="C248" s="164">
        <v>400000</v>
      </c>
      <c r="D248" s="164"/>
      <c r="E248" s="164">
        <v>400000</v>
      </c>
      <c r="F248" s="159">
        <v>400</v>
      </c>
      <c r="G248" s="159">
        <v>0</v>
      </c>
      <c r="H248" s="159">
        <v>975</v>
      </c>
      <c r="I248" s="159">
        <v>0</v>
      </c>
      <c r="J248" s="159">
        <v>235</v>
      </c>
      <c r="K248" s="164">
        <v>1610</v>
      </c>
      <c r="L248" s="164">
        <v>0</v>
      </c>
      <c r="M248" s="164">
        <v>0</v>
      </c>
      <c r="N248" s="164">
        <v>1610</v>
      </c>
      <c r="O248" s="113" t="s">
        <v>20</v>
      </c>
    </row>
  </sheetData>
  <mergeCells count="2">
    <mergeCell ref="C4:E4"/>
    <mergeCell ref="J4:J5"/>
  </mergeCells>
  <pageMargins left="0.7" right="0.7" top="0.75" bottom="0.75" header="0.3" footer="0.3"/>
  <pageSetup paperSize="9" orientation="portrait" verticalDpi="9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1BC1A-446C-4E32-8B10-13785C6567AA}">
  <sheetPr>
    <tabColor theme="0"/>
  </sheetPr>
  <dimension ref="A1:M87"/>
  <sheetViews>
    <sheetView topLeftCell="A13" zoomScale="93" zoomScaleNormal="93" workbookViewId="0">
      <selection activeCell="B1" sqref="B1:H1048576"/>
    </sheetView>
  </sheetViews>
  <sheetFormatPr defaultColWidth="9.19921875" defaultRowHeight="12.75"/>
  <cols>
    <col min="1" max="1" width="38.8984375" style="300" customWidth="1"/>
    <col min="2" max="6" width="10" style="177" customWidth="1"/>
    <col min="7" max="7" width="10" style="298" customWidth="1"/>
    <col min="8" max="8" width="10" style="299" customWidth="1"/>
    <col min="9" max="9" width="11" style="320" bestFit="1" customWidth="1"/>
    <col min="10" max="10" width="9.8984375" style="321" bestFit="1" customWidth="1"/>
    <col min="11" max="11" width="6.19921875" style="300" bestFit="1" customWidth="1"/>
    <col min="12" max="12" width="13.296875" style="321" bestFit="1" customWidth="1"/>
    <col min="13" max="13" width="10.59765625" style="300" bestFit="1" customWidth="1"/>
    <col min="14" max="14" width="5" style="300" bestFit="1" customWidth="1"/>
    <col min="15" max="16384" width="9.19921875" style="300"/>
  </cols>
  <sheetData>
    <row r="1" spans="1:8" s="300" customFormat="1">
      <c r="A1" s="8" t="s">
        <v>247</v>
      </c>
      <c r="B1" s="177"/>
      <c r="C1" s="177"/>
      <c r="D1" s="177"/>
      <c r="E1" s="177"/>
      <c r="F1" s="177"/>
      <c r="G1" s="298"/>
      <c r="H1" s="299"/>
    </row>
    <row r="2" spans="1:8" s="300" customFormat="1">
      <c r="A2" s="301" t="s">
        <v>246</v>
      </c>
      <c r="B2" s="302"/>
      <c r="C2" s="302"/>
      <c r="D2" s="302"/>
      <c r="E2" s="302"/>
      <c r="F2" s="302"/>
      <c r="G2" s="303"/>
      <c r="H2" s="304"/>
    </row>
    <row r="3" spans="1:8" s="300" customFormat="1">
      <c r="A3" s="301" t="s">
        <v>27</v>
      </c>
      <c r="B3" s="302"/>
      <c r="C3" s="302"/>
      <c r="D3" s="302"/>
      <c r="E3" s="302"/>
      <c r="F3" s="302"/>
      <c r="G3" s="303"/>
      <c r="H3" s="304"/>
    </row>
    <row r="4" spans="1:8" s="300" customFormat="1">
      <c r="A4" s="305"/>
      <c r="B4" s="302"/>
      <c r="C4" s="335"/>
      <c r="D4" s="335"/>
      <c r="E4" s="335"/>
      <c r="F4" s="306"/>
      <c r="G4" s="306"/>
      <c r="H4" s="307"/>
    </row>
    <row r="5" spans="1:8" s="300" customFormat="1">
      <c r="B5" s="302"/>
      <c r="C5" s="306"/>
      <c r="D5" s="306"/>
      <c r="E5" s="306"/>
      <c r="F5" s="306"/>
      <c r="G5" s="306"/>
      <c r="H5" s="307"/>
    </row>
    <row r="6" spans="1:8" s="300" customFormat="1" ht="46.9" customHeight="1">
      <c r="A6" s="308"/>
      <c r="B6" s="309" t="s">
        <v>237</v>
      </c>
      <c r="C6" s="309" t="s">
        <v>238</v>
      </c>
      <c r="D6" s="309" t="s">
        <v>239</v>
      </c>
      <c r="E6" s="309" t="s">
        <v>240</v>
      </c>
      <c r="F6" s="310" t="s">
        <v>165</v>
      </c>
      <c r="G6" s="309" t="s">
        <v>153</v>
      </c>
      <c r="H6" s="310" t="s">
        <v>243</v>
      </c>
    </row>
    <row r="7" spans="1:8" s="300" customFormat="1">
      <c r="A7" s="238" t="s">
        <v>305</v>
      </c>
      <c r="B7" s="311">
        <v>204</v>
      </c>
      <c r="C7" s="311">
        <v>1504</v>
      </c>
      <c r="D7" s="311">
        <v>-154</v>
      </c>
      <c r="E7" s="311">
        <v>3327</v>
      </c>
      <c r="F7" s="311">
        <v>4881</v>
      </c>
      <c r="G7" s="311">
        <v>20</v>
      </c>
      <c r="H7" s="311">
        <v>4901</v>
      </c>
    </row>
    <row r="8" spans="1:8" s="300" customFormat="1">
      <c r="A8" s="239" t="s">
        <v>124</v>
      </c>
      <c r="B8" s="312" t="s">
        <v>3</v>
      </c>
      <c r="C8" s="312" t="s">
        <v>3</v>
      </c>
      <c r="D8" s="312" t="s">
        <v>3</v>
      </c>
      <c r="E8" s="312">
        <v>501</v>
      </c>
      <c r="F8" s="312">
        <v>501</v>
      </c>
      <c r="G8" s="312">
        <v>6</v>
      </c>
      <c r="H8" s="312">
        <v>507</v>
      </c>
    </row>
    <row r="9" spans="1:8" s="300" customFormat="1">
      <c r="A9" s="239" t="s">
        <v>306</v>
      </c>
      <c r="B9" s="312" t="s">
        <v>3</v>
      </c>
      <c r="C9" s="312" t="s">
        <v>3</v>
      </c>
      <c r="D9" s="312">
        <v>-55</v>
      </c>
      <c r="E9" s="312">
        <v>2</v>
      </c>
      <c r="F9" s="312">
        <v>-53</v>
      </c>
      <c r="G9" s="312" t="s">
        <v>3</v>
      </c>
      <c r="H9" s="312">
        <v>-53</v>
      </c>
    </row>
    <row r="10" spans="1:8" s="300" customFormat="1">
      <c r="A10" s="240" t="s">
        <v>289</v>
      </c>
      <c r="B10" s="313" t="s">
        <v>3</v>
      </c>
      <c r="C10" s="313" t="s">
        <v>3</v>
      </c>
      <c r="D10" s="314">
        <v>-55</v>
      </c>
      <c r="E10" s="314">
        <v>503</v>
      </c>
      <c r="F10" s="313">
        <v>448</v>
      </c>
      <c r="G10" s="313">
        <v>6</v>
      </c>
      <c r="H10" s="313">
        <v>454</v>
      </c>
    </row>
    <row r="11" spans="1:8" s="300" customFormat="1">
      <c r="A11" s="239" t="s">
        <v>174</v>
      </c>
      <c r="B11" s="312" t="s">
        <v>3</v>
      </c>
      <c r="C11" s="312" t="s">
        <v>3</v>
      </c>
      <c r="D11" s="312" t="s">
        <v>3</v>
      </c>
      <c r="E11" s="312" t="s">
        <v>3</v>
      </c>
      <c r="F11" s="312" t="s">
        <v>3</v>
      </c>
      <c r="G11" s="312">
        <v>52</v>
      </c>
      <c r="H11" s="312">
        <v>52</v>
      </c>
    </row>
    <row r="12" spans="1:8" s="300" customFormat="1">
      <c r="A12" s="239" t="s">
        <v>172</v>
      </c>
      <c r="B12" s="312" t="s">
        <v>3</v>
      </c>
      <c r="C12" s="312">
        <v>-846</v>
      </c>
      <c r="D12" s="312" t="s">
        <v>3</v>
      </c>
      <c r="E12" s="312" t="s">
        <v>3</v>
      </c>
      <c r="F12" s="312">
        <v>-846</v>
      </c>
      <c r="G12" s="312" t="s">
        <v>3</v>
      </c>
      <c r="H12" s="312">
        <v>-846</v>
      </c>
    </row>
    <row r="13" spans="1:8" s="300" customFormat="1">
      <c r="A13" s="239" t="s">
        <v>170</v>
      </c>
      <c r="B13" s="312">
        <v>7</v>
      </c>
      <c r="C13" s="312">
        <v>802</v>
      </c>
      <c r="D13" s="312" t="s">
        <v>3</v>
      </c>
      <c r="E13" s="312" t="s">
        <v>3</v>
      </c>
      <c r="F13" s="312">
        <v>809</v>
      </c>
      <c r="G13" s="312" t="s">
        <v>3</v>
      </c>
      <c r="H13" s="312">
        <v>809</v>
      </c>
    </row>
    <row r="14" spans="1:8" s="300" customFormat="1">
      <c r="A14" s="238" t="s">
        <v>307</v>
      </c>
      <c r="B14" s="313">
        <v>211</v>
      </c>
      <c r="C14" s="314">
        <v>1460</v>
      </c>
      <c r="D14" s="314">
        <v>-209</v>
      </c>
      <c r="E14" s="314">
        <v>3830</v>
      </c>
      <c r="F14" s="313">
        <v>5292</v>
      </c>
      <c r="G14" s="313">
        <v>78</v>
      </c>
      <c r="H14" s="313">
        <v>5370</v>
      </c>
    </row>
    <row r="15" spans="1:8" s="300" customFormat="1">
      <c r="A15" s="238" t="s">
        <v>308</v>
      </c>
      <c r="B15" s="313">
        <v>211</v>
      </c>
      <c r="C15" s="314">
        <v>1460</v>
      </c>
      <c r="D15" s="314">
        <v>-209</v>
      </c>
      <c r="E15" s="314">
        <v>3830</v>
      </c>
      <c r="F15" s="313">
        <v>5292</v>
      </c>
      <c r="G15" s="313">
        <v>78</v>
      </c>
      <c r="H15" s="313">
        <v>5370</v>
      </c>
    </row>
    <row r="16" spans="1:8" s="300" customFormat="1">
      <c r="A16" s="239" t="s">
        <v>309</v>
      </c>
      <c r="B16" s="312">
        <v>-24</v>
      </c>
      <c r="C16" s="312">
        <v>-145</v>
      </c>
      <c r="D16" s="312">
        <v>24</v>
      </c>
      <c r="E16" s="312">
        <v>145</v>
      </c>
      <c r="F16" s="312">
        <v>0</v>
      </c>
      <c r="G16" s="312">
        <v>0</v>
      </c>
      <c r="H16" s="312">
        <v>0</v>
      </c>
    </row>
    <row r="17" spans="1:8" s="300" customFormat="1">
      <c r="A17" s="238" t="s">
        <v>310</v>
      </c>
      <c r="B17" s="313">
        <v>187</v>
      </c>
      <c r="C17" s="314">
        <v>1315</v>
      </c>
      <c r="D17" s="314">
        <v>-185</v>
      </c>
      <c r="E17" s="314">
        <v>3975</v>
      </c>
      <c r="F17" s="313">
        <v>5292</v>
      </c>
      <c r="G17" s="313">
        <v>78</v>
      </c>
      <c r="H17" s="313">
        <v>5370</v>
      </c>
    </row>
    <row r="18" spans="1:8" s="300" customFormat="1">
      <c r="A18" s="239" t="s">
        <v>124</v>
      </c>
      <c r="B18" s="312" t="s">
        <v>3</v>
      </c>
      <c r="C18" s="312" t="s">
        <v>3</v>
      </c>
      <c r="D18" s="312" t="s">
        <v>3</v>
      </c>
      <c r="E18" s="312">
        <v>379</v>
      </c>
      <c r="F18" s="312">
        <v>379</v>
      </c>
      <c r="G18" s="312">
        <v>6</v>
      </c>
      <c r="H18" s="312">
        <v>385</v>
      </c>
    </row>
    <row r="19" spans="1:8" s="300" customFormat="1">
      <c r="A19" s="239" t="s">
        <v>306</v>
      </c>
      <c r="B19" s="312" t="s">
        <v>3</v>
      </c>
      <c r="C19" s="312" t="s">
        <v>3</v>
      </c>
      <c r="D19" s="312">
        <v>30</v>
      </c>
      <c r="E19" s="312">
        <v>1</v>
      </c>
      <c r="F19" s="312">
        <v>31</v>
      </c>
      <c r="G19" s="312" t="s">
        <v>3</v>
      </c>
      <c r="H19" s="312">
        <v>31</v>
      </c>
    </row>
    <row r="20" spans="1:8" s="300" customFormat="1">
      <c r="A20" s="240" t="s">
        <v>289</v>
      </c>
      <c r="B20" s="313" t="s">
        <v>3</v>
      </c>
      <c r="C20" s="313" t="s">
        <v>3</v>
      </c>
      <c r="D20" s="314">
        <v>30</v>
      </c>
      <c r="E20" s="314">
        <v>380</v>
      </c>
      <c r="F20" s="313">
        <v>410</v>
      </c>
      <c r="G20" s="313">
        <v>6</v>
      </c>
      <c r="H20" s="313">
        <v>416</v>
      </c>
    </row>
    <row r="21" spans="1:8" s="300" customFormat="1">
      <c r="A21" s="239" t="s">
        <v>174</v>
      </c>
      <c r="B21" s="312" t="s">
        <v>3</v>
      </c>
      <c r="C21" s="312" t="s">
        <v>3</v>
      </c>
      <c r="D21" s="312" t="s">
        <v>3</v>
      </c>
      <c r="E21" s="312" t="s">
        <v>3</v>
      </c>
      <c r="F21" s="312" t="s">
        <v>3</v>
      </c>
      <c r="G21" s="312">
        <v>1</v>
      </c>
      <c r="H21" s="312">
        <v>1</v>
      </c>
    </row>
    <row r="22" spans="1:8" s="300" customFormat="1">
      <c r="A22" s="241" t="s">
        <v>170</v>
      </c>
      <c r="B22" s="312">
        <v>13</v>
      </c>
      <c r="C22" s="315">
        <v>372</v>
      </c>
      <c r="D22" s="312" t="s">
        <v>3</v>
      </c>
      <c r="E22" s="315">
        <v>-7</v>
      </c>
      <c r="F22" s="312">
        <v>378</v>
      </c>
      <c r="G22" s="312" t="s">
        <v>3</v>
      </c>
      <c r="H22" s="312">
        <v>378</v>
      </c>
    </row>
    <row r="23" spans="1:8" s="300" customFormat="1">
      <c r="A23" s="241" t="s">
        <v>311</v>
      </c>
      <c r="B23" s="312">
        <v>-1</v>
      </c>
      <c r="C23" s="315">
        <v>-585</v>
      </c>
      <c r="D23" s="312" t="s">
        <v>3</v>
      </c>
      <c r="E23" s="315">
        <v>-21</v>
      </c>
      <c r="F23" s="312">
        <v>-607</v>
      </c>
      <c r="G23" s="312" t="s">
        <v>3</v>
      </c>
      <c r="H23" s="312">
        <v>-607</v>
      </c>
    </row>
    <row r="24" spans="1:8" s="300" customFormat="1">
      <c r="A24" s="241" t="s">
        <v>172</v>
      </c>
      <c r="B24" s="312" t="s">
        <v>3</v>
      </c>
      <c r="C24" s="312" t="s">
        <v>3</v>
      </c>
      <c r="D24" s="312" t="s">
        <v>3</v>
      </c>
      <c r="E24" s="315">
        <v>-32</v>
      </c>
      <c r="F24" s="312">
        <v>-32</v>
      </c>
      <c r="G24" s="312" t="s">
        <v>3</v>
      </c>
      <c r="H24" s="312">
        <v>-32</v>
      </c>
    </row>
    <row r="25" spans="1:8" s="300" customFormat="1">
      <c r="A25" s="238" t="s">
        <v>312</v>
      </c>
      <c r="B25" s="313">
        <v>199</v>
      </c>
      <c r="C25" s="314">
        <v>1102</v>
      </c>
      <c r="D25" s="314">
        <v>-155</v>
      </c>
      <c r="E25" s="313">
        <v>4295</v>
      </c>
      <c r="F25" s="313">
        <v>5441</v>
      </c>
      <c r="G25" s="313">
        <v>85</v>
      </c>
      <c r="H25" s="313">
        <v>5526</v>
      </c>
    </row>
    <row r="26" spans="1:8" s="300" customFormat="1">
      <c r="A26" s="238" t="s">
        <v>313</v>
      </c>
      <c r="B26" s="313">
        <v>199</v>
      </c>
      <c r="C26" s="314">
        <v>1102</v>
      </c>
      <c r="D26" s="314">
        <v>-155</v>
      </c>
      <c r="E26" s="313">
        <v>4295</v>
      </c>
      <c r="F26" s="313">
        <v>5441</v>
      </c>
      <c r="G26" s="313">
        <v>85</v>
      </c>
      <c r="H26" s="313">
        <v>5526</v>
      </c>
    </row>
    <row r="27" spans="1:8" s="300" customFormat="1">
      <c r="A27" s="239" t="s">
        <v>124</v>
      </c>
      <c r="B27" s="312" t="s">
        <v>3</v>
      </c>
      <c r="C27" s="312" t="s">
        <v>3</v>
      </c>
      <c r="D27" s="312" t="s">
        <v>3</v>
      </c>
      <c r="E27" s="312">
        <v>112</v>
      </c>
      <c r="F27" s="312">
        <v>112</v>
      </c>
      <c r="G27" s="312">
        <v>4</v>
      </c>
      <c r="H27" s="312">
        <v>116</v>
      </c>
    </row>
    <row r="28" spans="1:8" s="300" customFormat="1">
      <c r="A28" s="239" t="s">
        <v>306</v>
      </c>
      <c r="B28" s="312" t="s">
        <v>3</v>
      </c>
      <c r="C28" s="312" t="s">
        <v>3</v>
      </c>
      <c r="D28" s="312">
        <v>-143</v>
      </c>
      <c r="E28" s="312" t="s">
        <v>3</v>
      </c>
      <c r="F28" s="312">
        <v>-143</v>
      </c>
      <c r="G28" s="312" t="s">
        <v>3</v>
      </c>
      <c r="H28" s="312">
        <v>-143</v>
      </c>
    </row>
    <row r="29" spans="1:8" s="300" customFormat="1">
      <c r="A29" s="240" t="s">
        <v>289</v>
      </c>
      <c r="B29" s="313" t="s">
        <v>3</v>
      </c>
      <c r="C29" s="313" t="s">
        <v>3</v>
      </c>
      <c r="D29" s="314">
        <v>-143</v>
      </c>
      <c r="E29" s="314">
        <v>112</v>
      </c>
      <c r="F29" s="313">
        <v>-31</v>
      </c>
      <c r="G29" s="313">
        <v>4</v>
      </c>
      <c r="H29" s="313">
        <v>-27</v>
      </c>
    </row>
    <row r="30" spans="1:8" s="300" customFormat="1">
      <c r="A30" s="239" t="s">
        <v>257</v>
      </c>
      <c r="B30" s="312" t="s">
        <v>3</v>
      </c>
      <c r="C30" s="312" t="s">
        <v>3</v>
      </c>
      <c r="D30" s="312" t="s">
        <v>3</v>
      </c>
      <c r="E30" s="312" t="s">
        <v>3</v>
      </c>
      <c r="F30" s="312" t="s">
        <v>3</v>
      </c>
      <c r="G30" s="312">
        <v>-5</v>
      </c>
      <c r="H30" s="312">
        <v>-5</v>
      </c>
    </row>
    <row r="31" spans="1:8" s="300" customFormat="1">
      <c r="A31" s="239" t="s">
        <v>290</v>
      </c>
      <c r="B31" s="312" t="s">
        <v>3</v>
      </c>
      <c r="C31" s="312" t="s">
        <v>3</v>
      </c>
      <c r="D31" s="312" t="s">
        <v>3</v>
      </c>
      <c r="E31" s="312" t="s">
        <v>3</v>
      </c>
      <c r="F31" s="312" t="s">
        <v>3</v>
      </c>
      <c r="G31" s="312">
        <v>-2</v>
      </c>
      <c r="H31" s="312">
        <v>-2</v>
      </c>
    </row>
    <row r="32" spans="1:8" s="300" customFormat="1">
      <c r="A32" s="239" t="s">
        <v>172</v>
      </c>
      <c r="B32" s="312" t="s">
        <v>3</v>
      </c>
      <c r="C32" s="312" t="s">
        <v>3</v>
      </c>
      <c r="D32" s="312" t="s">
        <v>3</v>
      </c>
      <c r="E32" s="312">
        <v>-118</v>
      </c>
      <c r="F32" s="312">
        <v>-118</v>
      </c>
      <c r="G32" s="312" t="s">
        <v>3</v>
      </c>
      <c r="H32" s="312">
        <v>-118</v>
      </c>
    </row>
    <row r="33" spans="1:8" s="300" customFormat="1">
      <c r="A33" s="238" t="s">
        <v>314</v>
      </c>
      <c r="B33" s="313">
        <v>199</v>
      </c>
      <c r="C33" s="314">
        <v>1102</v>
      </c>
      <c r="D33" s="314">
        <v>-298</v>
      </c>
      <c r="E33" s="314">
        <v>4289</v>
      </c>
      <c r="F33" s="313">
        <v>5292</v>
      </c>
      <c r="G33" s="313">
        <v>82</v>
      </c>
      <c r="H33" s="313">
        <v>5374</v>
      </c>
    </row>
    <row r="34" spans="1:8" s="300" customFormat="1">
      <c r="A34" s="238" t="s">
        <v>331</v>
      </c>
      <c r="B34" s="313">
        <v>199</v>
      </c>
      <c r="C34" s="314">
        <v>1102</v>
      </c>
      <c r="D34" s="314">
        <v>-298</v>
      </c>
      <c r="E34" s="314">
        <v>4289</v>
      </c>
      <c r="F34" s="313">
        <v>5292</v>
      </c>
      <c r="G34" s="313">
        <v>82</v>
      </c>
      <c r="H34" s="313">
        <v>5374</v>
      </c>
    </row>
    <row r="35" spans="1:8" s="300" customFormat="1">
      <c r="A35" s="239" t="s">
        <v>258</v>
      </c>
      <c r="B35" s="312" t="s">
        <v>3</v>
      </c>
      <c r="C35" s="312" t="s">
        <v>3</v>
      </c>
      <c r="D35" s="315">
        <v>0</v>
      </c>
      <c r="E35" s="315">
        <v>2380</v>
      </c>
      <c r="F35" s="312">
        <v>2380</v>
      </c>
      <c r="G35" s="312">
        <v>34</v>
      </c>
      <c r="H35" s="312">
        <v>2414</v>
      </c>
    </row>
    <row r="36" spans="1:8" s="300" customFormat="1">
      <c r="A36" s="239" t="s">
        <v>306</v>
      </c>
      <c r="B36" s="312" t="s">
        <v>3</v>
      </c>
      <c r="C36" s="312" t="s">
        <v>3</v>
      </c>
      <c r="D36" s="315">
        <v>365</v>
      </c>
      <c r="E36" s="315">
        <v>6</v>
      </c>
      <c r="F36" s="312">
        <v>371</v>
      </c>
      <c r="G36" s="312" t="s">
        <v>3</v>
      </c>
      <c r="H36" s="312">
        <v>371</v>
      </c>
    </row>
    <row r="37" spans="1:8" s="300" customFormat="1">
      <c r="A37" s="240" t="s">
        <v>289</v>
      </c>
      <c r="B37" s="313" t="s">
        <v>3</v>
      </c>
      <c r="C37" s="313" t="s">
        <v>3</v>
      </c>
      <c r="D37" s="314">
        <v>365</v>
      </c>
      <c r="E37" s="314">
        <v>2386</v>
      </c>
      <c r="F37" s="313">
        <v>2751</v>
      </c>
      <c r="G37" s="313">
        <v>34</v>
      </c>
      <c r="H37" s="313">
        <v>2785</v>
      </c>
    </row>
    <row r="38" spans="1:8" s="300" customFormat="1">
      <c r="A38" s="241" t="s">
        <v>172</v>
      </c>
      <c r="B38" s="312" t="s">
        <v>3</v>
      </c>
      <c r="C38" s="312" t="s">
        <v>3</v>
      </c>
      <c r="D38" s="312">
        <v>0</v>
      </c>
      <c r="E38" s="315">
        <v>-972</v>
      </c>
      <c r="F38" s="312">
        <v>-972</v>
      </c>
      <c r="G38" s="312" t="s">
        <v>3</v>
      </c>
      <c r="H38" s="312">
        <v>-972</v>
      </c>
    </row>
    <row r="39" spans="1:8" s="300" customFormat="1">
      <c r="A39" s="265" t="s">
        <v>153</v>
      </c>
      <c r="B39" s="312" t="s">
        <v>3</v>
      </c>
      <c r="C39" s="312" t="s">
        <v>3</v>
      </c>
      <c r="D39" s="312">
        <v>0</v>
      </c>
      <c r="E39" s="315">
        <v>-32</v>
      </c>
      <c r="F39" s="312">
        <v>-32</v>
      </c>
      <c r="G39" s="312">
        <v>-106</v>
      </c>
      <c r="H39" s="312">
        <v>-138</v>
      </c>
    </row>
    <row r="40" spans="1:8" s="300" customFormat="1">
      <c r="A40" s="238" t="s">
        <v>330</v>
      </c>
      <c r="B40" s="313">
        <v>199</v>
      </c>
      <c r="C40" s="313">
        <v>1102</v>
      </c>
      <c r="D40" s="314">
        <v>67</v>
      </c>
      <c r="E40" s="314">
        <v>5671</v>
      </c>
      <c r="F40" s="313">
        <v>7039</v>
      </c>
      <c r="G40" s="313">
        <v>10</v>
      </c>
      <c r="H40" s="313">
        <v>7049</v>
      </c>
    </row>
    <row r="41" spans="1:8" s="300" customFormat="1">
      <c r="A41" s="238" t="s">
        <v>349</v>
      </c>
      <c r="B41" s="313">
        <v>199</v>
      </c>
      <c r="C41" s="314">
        <v>1102</v>
      </c>
      <c r="D41" s="314">
        <v>67</v>
      </c>
      <c r="E41" s="314">
        <v>5671</v>
      </c>
      <c r="F41" s="313">
        <v>7039</v>
      </c>
      <c r="G41" s="313">
        <v>10</v>
      </c>
      <c r="H41" s="313">
        <v>7049</v>
      </c>
    </row>
    <row r="42" spans="1:8" s="300" customFormat="1">
      <c r="A42" s="239" t="s">
        <v>258</v>
      </c>
      <c r="B42" s="312" t="s">
        <v>3</v>
      </c>
      <c r="C42" s="312" t="s">
        <v>3</v>
      </c>
      <c r="D42" s="315" t="s">
        <v>3</v>
      </c>
      <c r="E42" s="315">
        <v>-77</v>
      </c>
      <c r="F42" s="312">
        <v>-77</v>
      </c>
      <c r="G42" s="312" t="s">
        <v>3</v>
      </c>
      <c r="H42" s="312">
        <v>-77</v>
      </c>
    </row>
    <row r="43" spans="1:8" s="300" customFormat="1">
      <c r="A43" s="239" t="s">
        <v>306</v>
      </c>
      <c r="B43" s="312" t="s">
        <v>3</v>
      </c>
      <c r="C43" s="312" t="s">
        <v>3</v>
      </c>
      <c r="D43" s="315">
        <v>315</v>
      </c>
      <c r="E43" s="315" t="s">
        <v>3</v>
      </c>
      <c r="F43" s="312">
        <v>315</v>
      </c>
      <c r="G43" s="312">
        <v>1</v>
      </c>
      <c r="H43" s="312">
        <v>316</v>
      </c>
    </row>
    <row r="44" spans="1:8" s="300" customFormat="1">
      <c r="A44" s="322" t="s">
        <v>289</v>
      </c>
      <c r="B44" s="313" t="s">
        <v>3</v>
      </c>
      <c r="C44" s="313" t="s">
        <v>3</v>
      </c>
      <c r="D44" s="314">
        <v>315</v>
      </c>
      <c r="E44" s="314">
        <v>-77</v>
      </c>
      <c r="F44" s="313">
        <v>238</v>
      </c>
      <c r="G44" s="313">
        <v>1</v>
      </c>
      <c r="H44" s="313">
        <v>239</v>
      </c>
    </row>
    <row r="45" spans="1:8" s="300" customFormat="1">
      <c r="A45" s="323" t="s">
        <v>359</v>
      </c>
      <c r="B45" s="312" t="s">
        <v>3</v>
      </c>
      <c r="C45" s="312" t="s">
        <v>3</v>
      </c>
      <c r="D45" s="312" t="s">
        <v>3</v>
      </c>
      <c r="E45" s="315" t="s">
        <v>3</v>
      </c>
      <c r="F45" s="312" t="s">
        <v>3</v>
      </c>
      <c r="G45" s="312">
        <v>-11</v>
      </c>
      <c r="H45" s="312">
        <v>-11</v>
      </c>
    </row>
    <row r="46" spans="1:8" s="300" customFormat="1">
      <c r="A46" s="323" t="s">
        <v>170</v>
      </c>
      <c r="B46" s="312">
        <v>149</v>
      </c>
      <c r="C46" s="312">
        <v>3936</v>
      </c>
      <c r="D46" s="312" t="s">
        <v>3</v>
      </c>
      <c r="E46" s="315" t="s">
        <v>3</v>
      </c>
      <c r="F46" s="312">
        <v>4085</v>
      </c>
      <c r="G46" s="312" t="s">
        <v>3</v>
      </c>
      <c r="H46" s="312">
        <v>4085</v>
      </c>
    </row>
    <row r="47" spans="1:8" s="300" customFormat="1">
      <c r="A47" s="323" t="s">
        <v>172</v>
      </c>
      <c r="B47" s="312" t="s">
        <v>3</v>
      </c>
      <c r="C47" s="312">
        <v>-953</v>
      </c>
      <c r="D47" s="312" t="s">
        <v>3</v>
      </c>
      <c r="E47" s="315">
        <v>-5133</v>
      </c>
      <c r="F47" s="312">
        <v>-6086</v>
      </c>
      <c r="G47" s="312" t="s">
        <v>3</v>
      </c>
      <c r="H47" s="312">
        <v>-6086</v>
      </c>
    </row>
    <row r="48" spans="1:8" s="300" customFormat="1">
      <c r="A48" s="240" t="s">
        <v>355</v>
      </c>
      <c r="B48" s="313">
        <v>348</v>
      </c>
      <c r="C48" s="313">
        <v>4085</v>
      </c>
      <c r="D48" s="314">
        <v>382</v>
      </c>
      <c r="E48" s="314">
        <v>461</v>
      </c>
      <c r="F48" s="313">
        <v>5276</v>
      </c>
      <c r="G48" s="313">
        <v>0</v>
      </c>
      <c r="H48" s="313">
        <v>5276</v>
      </c>
    </row>
    <row r="49" spans="1:8" s="300" customFormat="1">
      <c r="A49" s="243"/>
      <c r="B49" s="316"/>
      <c r="C49" s="316"/>
      <c r="D49" s="317"/>
      <c r="E49" s="317"/>
      <c r="F49" s="316"/>
      <c r="G49" s="316"/>
      <c r="H49" s="316"/>
    </row>
    <row r="50" spans="1:8" s="300" customFormat="1">
      <c r="A50" s="242"/>
      <c r="B50" s="318"/>
      <c r="C50" s="318"/>
      <c r="D50" s="319"/>
      <c r="E50" s="319"/>
      <c r="F50" s="318"/>
      <c r="G50" s="318"/>
      <c r="H50" s="318"/>
    </row>
    <row r="51" spans="1:8" s="300" customFormat="1">
      <c r="A51" s="243"/>
      <c r="B51" s="316"/>
      <c r="C51" s="316"/>
      <c r="D51" s="317"/>
      <c r="E51" s="317"/>
      <c r="F51" s="316"/>
      <c r="G51" s="316"/>
      <c r="H51" s="316"/>
    </row>
    <row r="52" spans="1:8" s="300" customFormat="1">
      <c r="A52" s="243"/>
      <c r="B52" s="316"/>
      <c r="C52" s="316"/>
      <c r="D52" s="317"/>
      <c r="E52" s="317"/>
      <c r="F52" s="316"/>
      <c r="G52" s="316"/>
      <c r="H52" s="316"/>
    </row>
    <row r="53" spans="1:8" s="300" customFormat="1">
      <c r="A53" s="242"/>
      <c r="B53" s="318"/>
      <c r="C53" s="318"/>
      <c r="D53" s="319"/>
      <c r="E53" s="319"/>
      <c r="F53" s="318"/>
      <c r="G53" s="318"/>
      <c r="H53" s="318"/>
    </row>
    <row r="54" spans="1:8" s="300" customFormat="1">
      <c r="A54" s="242"/>
      <c r="B54" s="318"/>
      <c r="C54" s="318"/>
      <c r="D54" s="319"/>
      <c r="E54" s="319"/>
      <c r="F54" s="318"/>
      <c r="G54" s="318"/>
      <c r="H54" s="318"/>
    </row>
    <row r="55" spans="1:8" s="300" customFormat="1">
      <c r="B55" s="177"/>
      <c r="C55" s="177"/>
      <c r="D55" s="177"/>
      <c r="E55" s="177"/>
      <c r="F55" s="177"/>
      <c r="G55" s="177"/>
      <c r="H55" s="177"/>
    </row>
    <row r="56" spans="1:8" s="300" customFormat="1">
      <c r="B56" s="177"/>
      <c r="C56" s="177"/>
      <c r="D56" s="177"/>
      <c r="E56" s="177"/>
      <c r="F56" s="177"/>
      <c r="G56" s="177"/>
      <c r="H56" s="177"/>
    </row>
    <row r="57" spans="1:8" s="300" customFormat="1">
      <c r="B57" s="177"/>
      <c r="C57" s="177"/>
      <c r="D57" s="177"/>
      <c r="E57" s="177"/>
      <c r="F57" s="177"/>
      <c r="G57" s="177"/>
      <c r="H57" s="177"/>
    </row>
    <row r="58" spans="1:8" s="300" customFormat="1">
      <c r="B58" s="177"/>
      <c r="C58" s="177"/>
      <c r="D58" s="177"/>
      <c r="E58" s="177"/>
      <c r="F58" s="177"/>
      <c r="G58" s="177"/>
      <c r="H58" s="177"/>
    </row>
    <row r="59" spans="1:8" s="300" customFormat="1">
      <c r="B59" s="177"/>
      <c r="C59" s="177"/>
      <c r="D59" s="177"/>
      <c r="E59" s="177"/>
      <c r="F59" s="177"/>
      <c r="G59" s="177"/>
      <c r="H59" s="177"/>
    </row>
    <row r="60" spans="1:8" s="300" customFormat="1">
      <c r="B60" s="177"/>
      <c r="C60" s="177"/>
      <c r="D60" s="177"/>
      <c r="E60" s="177"/>
      <c r="F60" s="177"/>
      <c r="G60" s="177"/>
      <c r="H60" s="177"/>
    </row>
    <row r="61" spans="1:8" s="300" customFormat="1">
      <c r="B61" s="177"/>
      <c r="C61" s="177"/>
      <c r="D61" s="177"/>
      <c r="E61" s="177"/>
      <c r="F61" s="177"/>
      <c r="G61" s="177"/>
      <c r="H61" s="177"/>
    </row>
    <row r="62" spans="1:8" s="300" customFormat="1">
      <c r="B62" s="177"/>
      <c r="C62" s="177"/>
      <c r="D62" s="177"/>
      <c r="E62" s="177"/>
      <c r="F62" s="177"/>
      <c r="G62" s="177"/>
      <c r="H62" s="177"/>
    </row>
    <row r="63" spans="1:8" s="300" customFormat="1">
      <c r="B63" s="177"/>
      <c r="C63" s="177"/>
      <c r="D63" s="177"/>
      <c r="E63" s="177"/>
      <c r="F63" s="177"/>
      <c r="G63" s="177"/>
      <c r="H63" s="177"/>
    </row>
    <row r="64" spans="1:8" s="300" customFormat="1">
      <c r="B64" s="177"/>
      <c r="C64" s="177"/>
      <c r="D64" s="177"/>
      <c r="E64" s="177"/>
      <c r="F64" s="177"/>
      <c r="G64" s="177"/>
      <c r="H64" s="177"/>
    </row>
    <row r="65" spans="3:13">
      <c r="G65" s="177"/>
      <c r="H65" s="177"/>
      <c r="I65" s="300"/>
      <c r="J65" s="300"/>
      <c r="L65" s="300"/>
    </row>
    <row r="66" spans="3:13">
      <c r="G66" s="177"/>
      <c r="H66" s="177"/>
      <c r="I66" s="300"/>
      <c r="J66" s="300"/>
      <c r="L66" s="300"/>
    </row>
    <row r="67" spans="3:13">
      <c r="G67" s="177"/>
      <c r="H67" s="177"/>
      <c r="I67" s="300"/>
      <c r="J67" s="300"/>
      <c r="L67" s="300"/>
    </row>
    <row r="68" spans="3:13">
      <c r="C68" s="298"/>
      <c r="D68" s="298"/>
      <c r="E68" s="298"/>
      <c r="F68" s="298"/>
      <c r="K68" s="320"/>
      <c r="M68" s="320"/>
    </row>
    <row r="69" spans="3:13">
      <c r="C69" s="298"/>
      <c r="D69" s="298"/>
      <c r="E69" s="298"/>
      <c r="F69" s="298"/>
      <c r="K69" s="320"/>
      <c r="M69" s="320"/>
    </row>
    <row r="70" spans="3:13">
      <c r="C70" s="298"/>
      <c r="D70" s="298"/>
      <c r="E70" s="298"/>
      <c r="F70" s="298"/>
      <c r="K70" s="320"/>
      <c r="M70" s="320"/>
    </row>
    <row r="71" spans="3:13">
      <c r="C71" s="298"/>
      <c r="D71" s="298"/>
      <c r="E71" s="298"/>
      <c r="F71" s="298"/>
      <c r="K71" s="320"/>
      <c r="M71" s="320"/>
    </row>
    <row r="72" spans="3:13">
      <c r="C72" s="298"/>
      <c r="D72" s="298"/>
      <c r="E72" s="298"/>
      <c r="F72" s="298"/>
      <c r="K72" s="320"/>
      <c r="M72" s="320"/>
    </row>
    <row r="73" spans="3:13">
      <c r="C73" s="298"/>
      <c r="D73" s="298"/>
      <c r="E73" s="298"/>
      <c r="F73" s="298"/>
      <c r="K73" s="320"/>
      <c r="M73" s="320"/>
    </row>
    <row r="74" spans="3:13">
      <c r="C74" s="298"/>
      <c r="D74" s="298"/>
      <c r="E74" s="298"/>
      <c r="F74" s="298"/>
      <c r="K74" s="320"/>
      <c r="M74" s="320"/>
    </row>
    <row r="75" spans="3:13">
      <c r="C75" s="298"/>
      <c r="D75" s="298"/>
      <c r="E75" s="298"/>
      <c r="F75" s="298"/>
      <c r="K75" s="320"/>
      <c r="M75" s="320"/>
    </row>
    <row r="76" spans="3:13">
      <c r="C76" s="298"/>
      <c r="D76" s="298"/>
      <c r="E76" s="298"/>
      <c r="F76" s="298"/>
      <c r="K76" s="320"/>
      <c r="M76" s="320"/>
    </row>
    <row r="77" spans="3:13">
      <c r="C77" s="298"/>
      <c r="D77" s="298"/>
      <c r="E77" s="298"/>
      <c r="F77" s="298"/>
      <c r="K77" s="320"/>
      <c r="M77" s="320"/>
    </row>
    <row r="78" spans="3:13">
      <c r="C78" s="298"/>
      <c r="D78" s="298"/>
      <c r="E78" s="298"/>
      <c r="F78" s="298"/>
      <c r="K78" s="320"/>
      <c r="M78" s="320"/>
    </row>
    <row r="79" spans="3:13">
      <c r="C79" s="298"/>
      <c r="D79" s="298"/>
      <c r="E79" s="298"/>
      <c r="F79" s="298"/>
      <c r="K79" s="320"/>
      <c r="M79" s="320"/>
    </row>
    <row r="80" spans="3:13">
      <c r="C80" s="298"/>
      <c r="D80" s="298"/>
      <c r="E80" s="298"/>
      <c r="F80" s="298"/>
      <c r="K80" s="320"/>
      <c r="M80" s="320"/>
    </row>
    <row r="81" spans="3:13">
      <c r="C81" s="298"/>
      <c r="D81" s="298"/>
      <c r="E81" s="298"/>
      <c r="F81" s="298"/>
      <c r="K81" s="320"/>
      <c r="M81" s="320"/>
    </row>
    <row r="82" spans="3:13">
      <c r="C82" s="298"/>
      <c r="D82" s="298"/>
      <c r="E82" s="298"/>
      <c r="F82" s="298"/>
      <c r="K82" s="320"/>
      <c r="M82" s="320"/>
    </row>
    <row r="83" spans="3:13">
      <c r="C83" s="298"/>
      <c r="D83" s="298"/>
      <c r="E83" s="298"/>
      <c r="F83" s="298"/>
      <c r="K83" s="320"/>
      <c r="M83" s="320"/>
    </row>
    <row r="84" spans="3:13">
      <c r="C84" s="298"/>
      <c r="D84" s="298"/>
      <c r="E84" s="298"/>
      <c r="F84" s="298"/>
      <c r="K84" s="320"/>
      <c r="M84" s="320"/>
    </row>
    <row r="85" spans="3:13">
      <c r="C85" s="298"/>
      <c r="D85" s="298"/>
      <c r="E85" s="298"/>
      <c r="F85" s="298"/>
      <c r="K85" s="320"/>
      <c r="M85" s="320"/>
    </row>
    <row r="86" spans="3:13">
      <c r="C86" s="298"/>
      <c r="D86" s="298"/>
      <c r="E86" s="298"/>
      <c r="F86" s="298"/>
      <c r="K86" s="320"/>
      <c r="M86" s="320"/>
    </row>
    <row r="87" spans="3:13">
      <c r="C87" s="298"/>
      <c r="D87" s="298"/>
      <c r="E87" s="298"/>
      <c r="F87" s="298"/>
      <c r="K87" s="320"/>
      <c r="M87" s="320"/>
    </row>
  </sheetData>
  <mergeCells count="1">
    <mergeCell ref="C4:E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fastighetsbestånd</vt:lpstr>
      <vt:lpstr>lån</vt:lpstr>
      <vt:lpstr>nyckeltal i eur och sek</vt:lpstr>
      <vt:lpstr>fastigheter i eur och sek</vt:lpstr>
      <vt:lpstr>resultaträkning i eur och sek</vt:lpstr>
      <vt:lpstr>resultaträkning från 2020</vt:lpstr>
      <vt:lpstr>balansräkning i eur och sek</vt:lpstr>
      <vt:lpstr>Eget kapital 2004-2017 (SEK)</vt:lpstr>
      <vt:lpstr>Eget kapital från 2018 (EUR)</vt:lpstr>
      <vt:lpstr>Kassaflöde</vt:lpstr>
      <vt:lpstr>Kassaflöde från 2020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Sandra Blomqvist</dc:creator>
  <cp:lastModifiedBy>Nevila Muca</cp:lastModifiedBy>
  <cp:lastPrinted>2018-05-29T12:26:19Z</cp:lastPrinted>
  <dcterms:created xsi:type="dcterms:W3CDTF">2017-11-06T09:34:44Z</dcterms:created>
  <dcterms:modified xsi:type="dcterms:W3CDTF">2022-07-27T06:45:48Z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5db87f7-8e09-4e5f-a245-00153d0b50ed_Enabled">
    <vt:lpwstr>true</vt:lpwstr>
  </property>
  <property fmtid="{D5CDD505-2E9C-101B-9397-08002B2CF9AE}" pid="3" name="MSIP_Label_05db87f7-8e09-4e5f-a245-00153d0b50ed_SetDate">
    <vt:lpwstr>2021-07-22T05:17:29Z</vt:lpwstr>
  </property>
  <property fmtid="{D5CDD505-2E9C-101B-9397-08002B2CF9AE}" pid="4" name="MSIP_Label_05db87f7-8e09-4e5f-a245-00153d0b50ed_Method">
    <vt:lpwstr>Standard</vt:lpwstr>
  </property>
  <property fmtid="{D5CDD505-2E9C-101B-9397-08002B2CF9AE}" pid="5" name="MSIP_Label_05db87f7-8e09-4e5f-a245-00153d0b50ed_Name">
    <vt:lpwstr>Internal</vt:lpwstr>
  </property>
  <property fmtid="{D5CDD505-2E9C-101B-9397-08002B2CF9AE}" pid="6" name="MSIP_Label_05db87f7-8e09-4e5f-a245-00153d0b50ed_SiteId">
    <vt:lpwstr>eba98254-c2b4-4db2-9cc2-8f4aa10c2ab2</vt:lpwstr>
  </property>
  <property fmtid="{D5CDD505-2E9C-101B-9397-08002B2CF9AE}" pid="7" name="MSIP_Label_05db87f7-8e09-4e5f-a245-00153d0b50ed_ActionId">
    <vt:lpwstr>4597a8ab-9c0e-489c-88d8-0e1148c6ba9d</vt:lpwstr>
  </property>
  <property fmtid="{D5CDD505-2E9C-101B-9397-08002B2CF9AE}" pid="8" name="MSIP_Label_05db87f7-8e09-4e5f-a245-00153d0b50ed_ContentBits">
    <vt:lpwstr>0</vt:lpwstr>
  </property>
</Properties>
</file>